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80" windowWidth="23460" windowHeight="9645"/>
  </bookViews>
  <sheets>
    <sheet name="20ns_Pulse Width Laser" sheetId="1" r:id="rId1"/>
    <sheet name="5ns_Pulse_Width Laser" sheetId="39" r:id="rId2"/>
    <sheet name="Laser Fluence Tests" sheetId="40" r:id="rId3"/>
    <sheet name="Laser Cell Tests" sheetId="41" r:id="rId4"/>
    <sheet name="Annealed zircons" sheetId="42" r:id="rId5"/>
    <sheet name="Validation material" sheetId="46" r:id="rId6"/>
    <sheet name="Detector Linearity" sheetId="47" r:id="rId7"/>
  </sheets>
  <externalReferences>
    <externalReference r:id="rId8"/>
  </externalReferences>
  <definedNames>
    <definedName name="_gXY1">#REF!</definedName>
    <definedName name="ConcAgeTik1">#REF!</definedName>
    <definedName name="ConcAgeTik2">#REF!</definedName>
    <definedName name="ConcAgeTik3">#REF!</definedName>
    <definedName name="ConcAgeTik4">#REF!</definedName>
    <definedName name="ConcAgeTik5">#REF!</definedName>
    <definedName name="ConcAgeTik6">#REF!</definedName>
    <definedName name="ConcAgeTik7">#REF!</definedName>
    <definedName name="ConcAgeTik8">#REF!</definedName>
    <definedName name="ConcAgeTik9">#REF!</definedName>
    <definedName name="ConcAgeTikAge1">#REF!</definedName>
    <definedName name="ConcAgeTikAge2">#REF!</definedName>
    <definedName name="ConcAgeTikAge3">#REF!</definedName>
    <definedName name="ConcAgeTikAge4">#REF!</definedName>
    <definedName name="ConcAgeTikAge5">#REF!</definedName>
    <definedName name="ConcAgeTikAge6">#REF!</definedName>
    <definedName name="ConcAgeTikAge7">#REF!</definedName>
    <definedName name="Ellipse1_1">#REF!</definedName>
    <definedName name="Ellipse1_10">#REF!</definedName>
    <definedName name="Ellipse1_100">#REF!</definedName>
    <definedName name="Ellipse1_101">#REF!</definedName>
    <definedName name="Ellipse1_102">#REF!</definedName>
    <definedName name="Ellipse1_103">#REF!</definedName>
    <definedName name="Ellipse1_104">#REF!</definedName>
    <definedName name="Ellipse1_105">#REF!</definedName>
    <definedName name="Ellipse1_106">#REF!</definedName>
    <definedName name="Ellipse1_107">#REF!</definedName>
    <definedName name="Ellipse1_108">#REF!</definedName>
    <definedName name="Ellipse1_109">#REF!</definedName>
    <definedName name="Ellipse1_11">#REF!</definedName>
    <definedName name="Ellipse1_110">#REF!</definedName>
    <definedName name="Ellipse1_111">#REF!</definedName>
    <definedName name="Ellipse1_112">#REF!</definedName>
    <definedName name="Ellipse1_113">#REF!</definedName>
    <definedName name="Ellipse1_114">#REF!</definedName>
    <definedName name="Ellipse1_115">#REF!</definedName>
    <definedName name="Ellipse1_116">#REF!</definedName>
    <definedName name="Ellipse1_117">#REF!</definedName>
    <definedName name="Ellipse1_118">#REF!</definedName>
    <definedName name="Ellipse1_119">#REF!</definedName>
    <definedName name="Ellipse1_12">#REF!</definedName>
    <definedName name="Ellipse1_120">#REF!</definedName>
    <definedName name="Ellipse1_121">#REF!</definedName>
    <definedName name="Ellipse1_122">#REF!</definedName>
    <definedName name="Ellipse1_123">#REF!</definedName>
    <definedName name="Ellipse1_124">#REF!</definedName>
    <definedName name="Ellipse1_125">#REF!</definedName>
    <definedName name="Ellipse1_126">#REF!</definedName>
    <definedName name="Ellipse1_127">#REF!</definedName>
    <definedName name="Ellipse1_128">#REF!</definedName>
    <definedName name="Ellipse1_129">#REF!</definedName>
    <definedName name="Ellipse1_13">#REF!</definedName>
    <definedName name="Ellipse1_130">#REF!</definedName>
    <definedName name="Ellipse1_131">#REF!</definedName>
    <definedName name="Ellipse1_132">#REF!</definedName>
    <definedName name="Ellipse1_133">#REF!</definedName>
    <definedName name="Ellipse1_134">#REF!</definedName>
    <definedName name="Ellipse1_135">#REF!</definedName>
    <definedName name="Ellipse1_136">#REF!</definedName>
    <definedName name="Ellipse1_137">#REF!</definedName>
    <definedName name="Ellipse1_138">#REF!</definedName>
    <definedName name="Ellipse1_139">#REF!</definedName>
    <definedName name="Ellipse1_14">#REF!</definedName>
    <definedName name="Ellipse1_140">#REF!</definedName>
    <definedName name="Ellipse1_141">#REF!</definedName>
    <definedName name="Ellipse1_142">#REF!</definedName>
    <definedName name="Ellipse1_143">#REF!</definedName>
    <definedName name="Ellipse1_144">#REF!</definedName>
    <definedName name="Ellipse1_145">#REF!</definedName>
    <definedName name="Ellipse1_146">#REF!</definedName>
    <definedName name="Ellipse1_147">#REF!</definedName>
    <definedName name="Ellipse1_148">#REF!</definedName>
    <definedName name="Ellipse1_149">#REF!</definedName>
    <definedName name="Ellipse1_15">#REF!</definedName>
    <definedName name="Ellipse1_150">#REF!</definedName>
    <definedName name="Ellipse1_151">#REF!</definedName>
    <definedName name="Ellipse1_152">#REF!</definedName>
    <definedName name="Ellipse1_153">#REF!</definedName>
    <definedName name="Ellipse1_154">#REF!</definedName>
    <definedName name="Ellipse1_155">#REF!</definedName>
    <definedName name="Ellipse1_156">#REF!</definedName>
    <definedName name="Ellipse1_157">#REF!</definedName>
    <definedName name="Ellipse1_158">#REF!</definedName>
    <definedName name="Ellipse1_159">#REF!</definedName>
    <definedName name="Ellipse1_16">#REF!</definedName>
    <definedName name="Ellipse1_160">#REF!</definedName>
    <definedName name="Ellipse1_161">#REF!</definedName>
    <definedName name="Ellipse1_162">#REF!</definedName>
    <definedName name="Ellipse1_163">#REF!</definedName>
    <definedName name="Ellipse1_164">#REF!</definedName>
    <definedName name="Ellipse1_165">#REF!</definedName>
    <definedName name="Ellipse1_166">#REF!</definedName>
    <definedName name="Ellipse1_167">#REF!</definedName>
    <definedName name="Ellipse1_168">#REF!</definedName>
    <definedName name="Ellipse1_169">#REF!</definedName>
    <definedName name="Ellipse1_17">#REF!</definedName>
    <definedName name="Ellipse1_170">#REF!</definedName>
    <definedName name="Ellipse1_171">#REF!</definedName>
    <definedName name="Ellipse1_172">#REF!</definedName>
    <definedName name="Ellipse1_173">#REF!</definedName>
    <definedName name="Ellipse1_174">#REF!</definedName>
    <definedName name="Ellipse1_175">#REF!</definedName>
    <definedName name="Ellipse1_176">#REF!</definedName>
    <definedName name="Ellipse1_177">#REF!</definedName>
    <definedName name="Ellipse1_178">#REF!</definedName>
    <definedName name="Ellipse1_179">#REF!</definedName>
    <definedName name="Ellipse1_18">#REF!</definedName>
    <definedName name="Ellipse1_180">#REF!</definedName>
    <definedName name="Ellipse1_181">#REF!</definedName>
    <definedName name="Ellipse1_182">#REF!</definedName>
    <definedName name="Ellipse1_19">#REF!</definedName>
    <definedName name="Ellipse1_2">#REF!</definedName>
    <definedName name="Ellipse1_20">#REF!</definedName>
    <definedName name="Ellipse1_21">#REF!</definedName>
    <definedName name="Ellipse1_22">#REF!</definedName>
    <definedName name="Ellipse1_23">#REF!</definedName>
    <definedName name="Ellipse1_24">#REF!</definedName>
    <definedName name="Ellipse1_25">#REF!</definedName>
    <definedName name="Ellipse1_26">#REF!</definedName>
    <definedName name="Ellipse1_27">#REF!</definedName>
    <definedName name="Ellipse1_28">#REF!</definedName>
    <definedName name="Ellipse1_29">#REF!</definedName>
    <definedName name="Ellipse1_3">#REF!</definedName>
    <definedName name="Ellipse1_30">#REF!</definedName>
    <definedName name="Ellipse1_31">#REF!</definedName>
    <definedName name="Ellipse1_32">#REF!</definedName>
    <definedName name="Ellipse1_33">#REF!</definedName>
    <definedName name="Ellipse1_34">#REF!</definedName>
    <definedName name="Ellipse1_35">#REF!</definedName>
    <definedName name="Ellipse1_36">#REF!</definedName>
    <definedName name="Ellipse1_37">#REF!</definedName>
    <definedName name="Ellipse1_38">#REF!</definedName>
    <definedName name="Ellipse1_39">#REF!</definedName>
    <definedName name="Ellipse1_4">#REF!</definedName>
    <definedName name="Ellipse1_40">#REF!</definedName>
    <definedName name="Ellipse1_41">#REF!</definedName>
    <definedName name="Ellipse1_42">#REF!</definedName>
    <definedName name="Ellipse1_43">#REF!</definedName>
    <definedName name="Ellipse1_44">#REF!</definedName>
    <definedName name="Ellipse1_45">#REF!</definedName>
    <definedName name="Ellipse1_46">#REF!</definedName>
    <definedName name="Ellipse1_47">#REF!</definedName>
    <definedName name="Ellipse1_48">#REF!</definedName>
    <definedName name="Ellipse1_49">#REF!</definedName>
    <definedName name="Ellipse1_5">#REF!</definedName>
    <definedName name="Ellipse1_50">#REF!</definedName>
    <definedName name="Ellipse1_51">#REF!</definedName>
    <definedName name="Ellipse1_52">#REF!</definedName>
    <definedName name="Ellipse1_53">#REF!</definedName>
    <definedName name="Ellipse1_54">#REF!</definedName>
    <definedName name="Ellipse1_55">#REF!</definedName>
    <definedName name="Ellipse1_56">#REF!</definedName>
    <definedName name="Ellipse1_57">#REF!</definedName>
    <definedName name="Ellipse1_58">#REF!</definedName>
    <definedName name="Ellipse1_59">#REF!</definedName>
    <definedName name="Ellipse1_6">#REF!</definedName>
    <definedName name="Ellipse1_60">#REF!</definedName>
    <definedName name="Ellipse1_61">#REF!</definedName>
    <definedName name="Ellipse1_62">#REF!</definedName>
    <definedName name="Ellipse1_63">#REF!</definedName>
    <definedName name="Ellipse1_64">#REF!</definedName>
    <definedName name="Ellipse1_65">#REF!</definedName>
    <definedName name="Ellipse1_66">#REF!</definedName>
    <definedName name="Ellipse1_67">#REF!</definedName>
    <definedName name="Ellipse1_68">#REF!</definedName>
    <definedName name="Ellipse1_69">#REF!</definedName>
    <definedName name="Ellipse1_7">#REF!</definedName>
    <definedName name="Ellipse1_70">#REF!</definedName>
    <definedName name="Ellipse1_71">#REF!</definedName>
    <definedName name="Ellipse1_72">#REF!</definedName>
    <definedName name="Ellipse1_73">#REF!</definedName>
    <definedName name="Ellipse1_74">#REF!</definedName>
    <definedName name="Ellipse1_75">#REF!</definedName>
    <definedName name="Ellipse1_76">#REF!</definedName>
    <definedName name="Ellipse1_77">#REF!</definedName>
    <definedName name="Ellipse1_78">#REF!</definedName>
    <definedName name="Ellipse1_79">#REF!</definedName>
    <definedName name="Ellipse1_8">#REF!</definedName>
    <definedName name="Ellipse1_80">#REF!</definedName>
    <definedName name="Ellipse1_81">#REF!</definedName>
    <definedName name="Ellipse1_82">#REF!</definedName>
    <definedName name="Ellipse1_83">#REF!</definedName>
    <definedName name="Ellipse1_84">#REF!</definedName>
    <definedName name="Ellipse1_85">#REF!</definedName>
    <definedName name="Ellipse1_86">#REF!</definedName>
    <definedName name="Ellipse1_87">#REF!</definedName>
    <definedName name="Ellipse1_88">#REF!</definedName>
    <definedName name="Ellipse1_89">#REF!</definedName>
    <definedName name="Ellipse1_9">#REF!</definedName>
    <definedName name="Ellipse1_90">#REF!</definedName>
    <definedName name="Ellipse1_91">#REF!</definedName>
    <definedName name="Ellipse1_92">#REF!</definedName>
    <definedName name="Ellipse1_93">#REF!</definedName>
    <definedName name="Ellipse1_94">#REF!</definedName>
    <definedName name="Ellipse1_95">#REF!</definedName>
    <definedName name="Ellipse1_96">#REF!</definedName>
    <definedName name="Ellipse1_97">#REF!</definedName>
    <definedName name="Ellipse1_98">#REF!</definedName>
    <definedName name="Ellipse1_99">#REF!</definedName>
    <definedName name="gauss">#REF!</definedName>
  </definedNames>
  <calcPr calcId="145621"/>
</workbook>
</file>

<file path=xl/calcChain.xml><?xml version="1.0" encoding="utf-8"?>
<calcChain xmlns="http://schemas.openxmlformats.org/spreadsheetml/2006/main">
  <c r="M502" i="1" l="1"/>
  <c r="L502" i="1"/>
  <c r="AR10" i="42" l="1"/>
  <c r="AQ10" i="42"/>
  <c r="AS10" i="41"/>
  <c r="AR10" i="41"/>
  <c r="AQ10" i="41"/>
  <c r="AP10" i="41"/>
  <c r="AR10" i="40"/>
  <c r="AQ10" i="40"/>
  <c r="AP10" i="40"/>
  <c r="AO10" i="40"/>
  <c r="AR10" i="1"/>
  <c r="AQ10" i="1"/>
  <c r="AP10" i="1"/>
  <c r="AO10" i="1"/>
  <c r="U68" i="1"/>
  <c r="T261" i="42"/>
  <c r="U133" i="41"/>
  <c r="M287" i="42" a="1"/>
  <c r="U41" i="1"/>
  <c r="U95" i="39"/>
  <c r="U77" i="40"/>
  <c r="U23" i="39"/>
  <c r="U237" i="39"/>
  <c r="U39" i="40"/>
  <c r="U253" i="40"/>
  <c r="U64" i="40"/>
  <c r="U75" i="39"/>
  <c r="U127" i="39"/>
  <c r="U142" i="40"/>
  <c r="M268" i="42" a="1"/>
  <c r="U478" i="1"/>
  <c r="U313" i="1"/>
  <c r="U10" i="39"/>
  <c r="U238" i="1"/>
  <c r="U46" i="39"/>
  <c r="U257" i="39"/>
  <c r="U120" i="39"/>
  <c r="U148" i="39"/>
  <c r="U59" i="1"/>
  <c r="U278" i="39"/>
  <c r="U213" i="40"/>
  <c r="U225" i="1"/>
  <c r="U45" i="41"/>
  <c r="U312" i="1"/>
  <c r="U439" i="1"/>
  <c r="U148" i="40"/>
  <c r="U4" i="1"/>
  <c r="U476" i="1"/>
  <c r="U255" i="40"/>
  <c r="U71" i="41"/>
  <c r="U131" i="39"/>
  <c r="U165" i="1"/>
  <c r="U181" i="1"/>
  <c r="U126" i="39"/>
  <c r="U78" i="41"/>
  <c r="U121" i="1"/>
  <c r="U71" i="40"/>
  <c r="U16" i="39"/>
  <c r="U377" i="1"/>
  <c r="U185" i="39"/>
  <c r="U19" i="40"/>
  <c r="U115" i="1"/>
  <c r="M254" i="42" a="1"/>
  <c r="U412" i="1"/>
  <c r="U84" i="41"/>
  <c r="U121" i="41"/>
  <c r="T239" i="42"/>
  <c r="U102" i="39"/>
  <c r="U194" i="1"/>
  <c r="U124" i="39"/>
  <c r="T240" i="42"/>
  <c r="U20" i="1"/>
  <c r="U175" i="1"/>
  <c r="U288" i="39"/>
  <c r="U48" i="40"/>
  <c r="U227" i="1"/>
  <c r="U261" i="39"/>
  <c r="T268" i="42"/>
  <c r="U289" i="39"/>
  <c r="U139" i="41"/>
  <c r="U169" i="39"/>
  <c r="U292" i="39"/>
  <c r="U51" i="1"/>
  <c r="U223" i="40"/>
  <c r="U340" i="1"/>
  <c r="U132" i="39"/>
  <c r="U171" i="40"/>
  <c r="U280" i="39"/>
  <c r="U162" i="1"/>
  <c r="T241" i="42"/>
  <c r="M282" i="42" a="1"/>
  <c r="U29" i="41"/>
  <c r="U264" i="40"/>
  <c r="U18" i="41"/>
  <c r="U33" i="41"/>
  <c r="U25" i="40"/>
  <c r="U127" i="40"/>
  <c r="U143" i="39"/>
  <c r="U177" i="39"/>
  <c r="U7" i="40"/>
  <c r="U162" i="39"/>
  <c r="U50" i="40"/>
  <c r="U48" i="39"/>
  <c r="U303" i="1"/>
  <c r="T222" i="42"/>
  <c r="U130" i="41"/>
  <c r="T218" i="42"/>
  <c r="U353" i="1"/>
  <c r="U427" i="1"/>
  <c r="U421" i="1"/>
  <c r="U213" i="1"/>
  <c r="T276" i="42"/>
  <c r="U150" i="40"/>
  <c r="U376" i="1"/>
  <c r="U179" i="39"/>
  <c r="U311" i="39"/>
  <c r="M265" i="42" a="1"/>
  <c r="U422" i="1"/>
  <c r="U254" i="39"/>
  <c r="U243" i="39"/>
  <c r="U274" i="39"/>
  <c r="U42" i="41"/>
  <c r="U462" i="1"/>
  <c r="U131" i="40"/>
  <c r="T211" i="42"/>
  <c r="T245" i="42"/>
  <c r="U32" i="40"/>
  <c r="U34" i="1"/>
  <c r="U41" i="39"/>
  <c r="M285" i="42" a="1"/>
  <c r="U87" i="40"/>
  <c r="U150" i="39"/>
  <c r="U339" i="1"/>
  <c r="U139" i="39"/>
  <c r="U12" i="41"/>
  <c r="U58" i="1"/>
  <c r="U451" i="1"/>
  <c r="M264" i="42" a="1"/>
  <c r="U29" i="1"/>
  <c r="U237" i="1"/>
  <c r="U86" i="39"/>
  <c r="U134" i="39"/>
  <c r="U33" i="40"/>
  <c r="U172" i="40"/>
  <c r="M270" i="42" a="1"/>
  <c r="U118" i="40"/>
  <c r="U234" i="39"/>
  <c r="U264" i="39"/>
  <c r="U56" i="39"/>
  <c r="U447" i="1"/>
  <c r="U304" i="39"/>
  <c r="U18" i="1"/>
  <c r="U315" i="1"/>
  <c r="U45" i="39"/>
  <c r="U54" i="39"/>
  <c r="U301" i="39"/>
  <c r="U311" i="1"/>
  <c r="U73" i="39"/>
  <c r="U390" i="1"/>
  <c r="U50" i="1"/>
  <c r="M240" i="42" a="1"/>
  <c r="U320" i="39"/>
  <c r="U231" i="39"/>
  <c r="U144" i="40"/>
  <c r="T257" i="42"/>
  <c r="U122" i="40"/>
  <c r="U134" i="1"/>
  <c r="U342" i="1"/>
  <c r="U338" i="39"/>
  <c r="U84" i="39"/>
  <c r="U125" i="40"/>
  <c r="U73" i="40"/>
  <c r="U111" i="40"/>
  <c r="U200" i="1"/>
  <c r="U131" i="1"/>
  <c r="U375" i="1"/>
  <c r="M279" i="42" a="1"/>
  <c r="U297" i="39"/>
  <c r="U319" i="39"/>
  <c r="U142" i="39"/>
  <c r="U59" i="39"/>
  <c r="U329" i="1"/>
  <c r="M256" i="42" a="1"/>
  <c r="U139" i="40"/>
  <c r="U167" i="39"/>
  <c r="T251" i="42"/>
  <c r="U14" i="39"/>
  <c r="U140" i="41"/>
  <c r="U122" i="41"/>
  <c r="M238" i="42" a="1"/>
  <c r="U35" i="41"/>
  <c r="U36" i="39"/>
  <c r="U174" i="1"/>
  <c r="U105" i="39"/>
  <c r="U182" i="1"/>
  <c r="U381" i="1"/>
  <c r="U28" i="1"/>
  <c r="U472" i="1"/>
  <c r="U83" i="40"/>
  <c r="U78" i="40"/>
  <c r="U353" i="39"/>
  <c r="U118" i="1"/>
  <c r="U198" i="1"/>
  <c r="M220" i="42" a="1"/>
  <c r="U47" i="39"/>
  <c r="U230" i="39"/>
  <c r="U345" i="39"/>
  <c r="U219" i="1"/>
  <c r="M227" i="42" a="1"/>
  <c r="M231" i="42" a="1"/>
  <c r="U328" i="39"/>
  <c r="T243" i="42"/>
  <c r="U331" i="39"/>
  <c r="U153" i="1"/>
  <c r="U108" i="41"/>
  <c r="U47" i="41"/>
  <c r="U50" i="39"/>
  <c r="U13" i="40"/>
  <c r="U474" i="1"/>
  <c r="U312" i="39"/>
  <c r="T285" i="42"/>
  <c r="U314" i="39"/>
  <c r="U142" i="1"/>
  <c r="U40" i="1"/>
  <c r="U72" i="40"/>
  <c r="U333" i="1"/>
  <c r="U204" i="1"/>
  <c r="U228" i="1"/>
  <c r="U300" i="39"/>
  <c r="T280" i="42"/>
  <c r="U31" i="40"/>
  <c r="T274" i="42"/>
  <c r="U343" i="39"/>
  <c r="U92" i="1"/>
  <c r="U35" i="1"/>
  <c r="U136" i="40"/>
  <c r="U446" i="1"/>
  <c r="U95" i="40"/>
  <c r="U98" i="39"/>
  <c r="U380" i="1"/>
  <c r="U449" i="1"/>
  <c r="U372" i="1"/>
  <c r="U263" i="40"/>
  <c r="U93" i="1"/>
  <c r="U265" i="39"/>
  <c r="U118" i="39"/>
  <c r="U63" i="40"/>
  <c r="U136" i="39"/>
  <c r="U399" i="1"/>
  <c r="U302" i="1"/>
  <c r="U148" i="1"/>
  <c r="U107" i="41"/>
  <c r="U354" i="39"/>
  <c r="M269" i="42" a="1"/>
  <c r="U110" i="41"/>
  <c r="U130" i="40"/>
  <c r="U26" i="1"/>
  <c r="U113" i="40"/>
  <c r="U9" i="40"/>
  <c r="M272" i="42" a="1"/>
  <c r="U53" i="41"/>
  <c r="U43" i="1"/>
  <c r="M257" i="42" a="1"/>
  <c r="U6" i="40"/>
  <c r="M247" i="42" a="1"/>
  <c r="T225" i="42"/>
  <c r="T228" i="42"/>
  <c r="U183" i="39"/>
  <c r="U58" i="41"/>
  <c r="U378" i="1"/>
  <c r="U304" i="1"/>
  <c r="U13" i="39"/>
  <c r="T210" i="42"/>
  <c r="U34" i="39"/>
  <c r="U144" i="39"/>
  <c r="U66" i="1"/>
  <c r="U232" i="39"/>
  <c r="U141" i="41"/>
  <c r="M277" i="42" a="1"/>
  <c r="T267" i="42"/>
  <c r="U147" i="1"/>
  <c r="U12" i="40"/>
  <c r="U138" i="40"/>
  <c r="U28" i="40"/>
  <c r="U132" i="40"/>
  <c r="U93" i="41"/>
  <c r="U236" i="39"/>
  <c r="U35" i="40"/>
  <c r="U69" i="1"/>
  <c r="U6" i="1"/>
  <c r="U40" i="41"/>
  <c r="U105" i="1"/>
  <c r="U32" i="39"/>
  <c r="U20" i="40"/>
  <c r="U73" i="1"/>
  <c r="U135" i="39"/>
  <c r="U176" i="39"/>
  <c r="U117" i="41"/>
  <c r="U229" i="1"/>
  <c r="U366" i="1"/>
  <c r="U119" i="39"/>
  <c r="U282" i="39"/>
  <c r="U215" i="40"/>
  <c r="U471" i="1"/>
  <c r="U339" i="39"/>
  <c r="M242" i="42" a="1"/>
  <c r="U424" i="1"/>
  <c r="U161" i="1"/>
  <c r="U306" i="39"/>
  <c r="U91" i="39"/>
  <c r="T229" i="42"/>
  <c r="U234" i="40"/>
  <c r="U268" i="39"/>
  <c r="U49" i="41"/>
  <c r="U146" i="1"/>
  <c r="M239" i="42" a="1"/>
  <c r="U233" i="39"/>
  <c r="U5" i="40"/>
  <c r="U386" i="1"/>
  <c r="U354" i="1"/>
  <c r="U347" i="1"/>
  <c r="U371" i="1"/>
  <c r="U103" i="39"/>
  <c r="U307" i="1"/>
  <c r="U86" i="1"/>
  <c r="M286" i="42" a="1"/>
  <c r="U109" i="41"/>
  <c r="M226" i="42" a="1"/>
  <c r="U454" i="1"/>
  <c r="U178" i="40"/>
  <c r="U106" i="41"/>
  <c r="U193" i="1"/>
  <c r="T283" i="42"/>
  <c r="U416" i="1"/>
  <c r="U143" i="41"/>
  <c r="U76" i="1"/>
  <c r="T272" i="42"/>
  <c r="U48" i="1"/>
  <c r="U134" i="40"/>
  <c r="U236" i="40"/>
  <c r="U92" i="39"/>
  <c r="T217" i="42"/>
  <c r="U86" i="41"/>
  <c r="U473" i="1"/>
  <c r="U99" i="40"/>
  <c r="T286" i="42"/>
  <c r="U233" i="1"/>
  <c r="U190" i="40"/>
  <c r="U128" i="1"/>
  <c r="U126" i="1"/>
  <c r="U290" i="39"/>
  <c r="U27" i="1"/>
  <c r="U432" i="1"/>
  <c r="U149" i="39"/>
  <c r="U194" i="40"/>
  <c r="U128" i="39"/>
  <c r="U299" i="1"/>
  <c r="U188" i="1"/>
  <c r="U337" i="1"/>
  <c r="M216" i="42" a="1"/>
  <c r="U248" i="39"/>
  <c r="U55" i="41"/>
  <c r="U66" i="40"/>
  <c r="U74" i="40"/>
  <c r="U394" i="1"/>
  <c r="U365" i="1"/>
  <c r="U27" i="40"/>
  <c r="U5" i="41"/>
  <c r="U201" i="40"/>
  <c r="U75" i="41"/>
  <c r="U30" i="39"/>
  <c r="U135" i="41"/>
  <c r="T269" i="42"/>
  <c r="U111" i="1"/>
  <c r="U346" i="1"/>
  <c r="U374" i="1"/>
  <c r="U467" i="1"/>
  <c r="M244" i="42" a="1"/>
  <c r="U388" i="1"/>
  <c r="U4" i="41"/>
  <c r="U351" i="1"/>
  <c r="U168" i="39"/>
  <c r="U15" i="40"/>
  <c r="M275" i="42" a="1"/>
  <c r="U17" i="40"/>
  <c r="U208" i="40"/>
  <c r="U196" i="40"/>
  <c r="U119" i="41"/>
  <c r="U25" i="39"/>
  <c r="U254" i="40"/>
  <c r="U326" i="39"/>
  <c r="U80" i="1"/>
  <c r="U457" i="1"/>
  <c r="U74" i="41"/>
  <c r="U122" i="1"/>
  <c r="U259" i="39"/>
  <c r="U68" i="39"/>
  <c r="U368" i="1"/>
  <c r="U47" i="1"/>
  <c r="U224" i="1"/>
  <c r="U261" i="40"/>
  <c r="U455" i="1"/>
  <c r="U186" i="40"/>
  <c r="U177" i="1"/>
  <c r="U121" i="40"/>
  <c r="U26" i="40"/>
  <c r="U222" i="1"/>
  <c r="U88" i="1"/>
  <c r="U203" i="1"/>
  <c r="U397" i="1"/>
  <c r="U93" i="39"/>
  <c r="U8" i="39"/>
  <c r="U91" i="41"/>
  <c r="U235" i="39"/>
  <c r="U189" i="40"/>
  <c r="U306" i="1"/>
  <c r="U66" i="39"/>
  <c r="U57" i="41"/>
  <c r="U167" i="1"/>
  <c r="U24" i="40"/>
  <c r="U229" i="40"/>
  <c r="T249" i="42"/>
  <c r="U281" i="39"/>
  <c r="U276" i="39"/>
  <c r="U308" i="1"/>
  <c r="U299" i="39"/>
  <c r="U237" i="40"/>
  <c r="T277" i="42"/>
  <c r="U11" i="41"/>
  <c r="T266" i="42"/>
  <c r="T263" i="42"/>
  <c r="U441" i="1"/>
  <c r="U81" i="41"/>
  <c r="U351" i="39"/>
  <c r="U112" i="1"/>
  <c r="T275" i="42"/>
  <c r="M248" i="42" a="1"/>
  <c r="U84" i="1"/>
  <c r="U272" i="39"/>
  <c r="U30" i="1"/>
  <c r="U138" i="1"/>
  <c r="U440" i="1"/>
  <c r="U431" i="1"/>
  <c r="U141" i="1"/>
  <c r="U141" i="39"/>
  <c r="U260" i="40"/>
  <c r="U76" i="40"/>
  <c r="U385" i="1"/>
  <c r="M245" i="42" a="1"/>
  <c r="U400" i="1"/>
  <c r="U279" i="39"/>
  <c r="U332" i="1"/>
  <c r="U38" i="41"/>
  <c r="M278" i="42" a="1"/>
  <c r="U129" i="41"/>
  <c r="U409" i="1"/>
  <c r="U67" i="39"/>
  <c r="U464" i="1"/>
  <c r="M274" i="42" a="1"/>
  <c r="U459" i="1"/>
  <c r="T258" i="42"/>
  <c r="U22" i="1"/>
  <c r="U157" i="39"/>
  <c r="U62" i="40"/>
  <c r="U68" i="40"/>
  <c r="U80" i="39"/>
  <c r="U215" i="1"/>
  <c r="U127" i="41"/>
  <c r="U173" i="1"/>
  <c r="U77" i="41"/>
  <c r="U360" i="1"/>
  <c r="U367" i="1"/>
  <c r="U140" i="40"/>
  <c r="U52" i="1"/>
  <c r="T232" i="42"/>
  <c r="U267" i="40"/>
  <c r="U350" i="1"/>
  <c r="U210" i="40"/>
  <c r="U433" i="1"/>
  <c r="U108" i="39"/>
  <c r="U358" i="1"/>
  <c r="U111" i="41"/>
  <c r="M210" i="42" a="1"/>
  <c r="U321" i="39"/>
  <c r="T260" i="42"/>
  <c r="U19" i="41"/>
  <c r="M263" i="42" a="1"/>
  <c r="U63" i="1"/>
  <c r="U179" i="1"/>
  <c r="M261" i="42" a="1"/>
  <c r="U204" i="40"/>
  <c r="U85" i="41"/>
  <c r="U337" i="39"/>
  <c r="U110" i="1"/>
  <c r="U9" i="1"/>
  <c r="U120" i="40"/>
  <c r="U417" i="1"/>
  <c r="U327" i="1"/>
  <c r="U5" i="1"/>
  <c r="U209" i="40"/>
  <c r="U192" i="40"/>
  <c r="U370" i="1"/>
  <c r="U398" i="1"/>
  <c r="U136" i="1"/>
  <c r="T215" i="42"/>
  <c r="U36" i="1"/>
  <c r="U178" i="1"/>
  <c r="U327" i="39"/>
  <c r="U9" i="39"/>
  <c r="M276" i="42" a="1"/>
  <c r="U403" i="1"/>
  <c r="T233" i="42"/>
  <c r="U383" i="1"/>
  <c r="U239" i="40"/>
  <c r="U411" i="1"/>
  <c r="U395" i="1"/>
  <c r="U185" i="1"/>
  <c r="U14" i="1"/>
  <c r="U116" i="40"/>
  <c r="U175" i="39"/>
  <c r="U349" i="1"/>
  <c r="U154" i="39"/>
  <c r="U393" i="1"/>
  <c r="U178" i="39"/>
  <c r="U130" i="39"/>
  <c r="U106" i="39"/>
  <c r="U423" i="1"/>
  <c r="U100" i="40"/>
  <c r="U41" i="40"/>
  <c r="U190" i="1"/>
  <c r="U124" i="1"/>
  <c r="U132" i="1"/>
  <c r="M271" i="42" a="1"/>
  <c r="U29" i="39"/>
  <c r="U414" i="1"/>
  <c r="U415" i="1"/>
  <c r="U182" i="39"/>
  <c r="U344" i="1"/>
  <c r="U477" i="1"/>
  <c r="U323" i="1"/>
  <c r="U298" i="39"/>
  <c r="U450" i="1"/>
  <c r="T254" i="42"/>
  <c r="U103" i="41"/>
  <c r="U45" i="40"/>
  <c r="U60" i="39"/>
  <c r="U240" i="40"/>
  <c r="M230" i="42" a="1"/>
  <c r="U195" i="1"/>
  <c r="M236" i="42" a="1"/>
  <c r="U135" i="40"/>
  <c r="U458" i="1"/>
  <c r="U269" i="40"/>
  <c r="U27" i="39"/>
  <c r="U242" i="1"/>
  <c r="U18" i="40"/>
  <c r="U104" i="39"/>
  <c r="U251" i="40"/>
  <c r="T219" i="42"/>
  <c r="U164" i="1"/>
  <c r="U60" i="41"/>
  <c r="U179" i="40"/>
  <c r="U229" i="39"/>
  <c r="U470" i="1"/>
  <c r="U246" i="1"/>
  <c r="U206" i="1"/>
  <c r="T223" i="42"/>
  <c r="U32" i="1"/>
  <c r="U82" i="40"/>
  <c r="T287" i="42"/>
  <c r="U123" i="1"/>
  <c r="U15" i="39"/>
  <c r="U70" i="39"/>
  <c r="U392" i="1"/>
  <c r="U98" i="1"/>
  <c r="U460" i="1"/>
  <c r="U195" i="40"/>
  <c r="U257" i="40"/>
  <c r="U89" i="41"/>
  <c r="U347" i="39"/>
  <c r="U152" i="39"/>
  <c r="U252" i="40"/>
  <c r="T242" i="42"/>
  <c r="U338" i="1"/>
  <c r="U235" i="1"/>
  <c r="U53" i="39"/>
  <c r="U52" i="39"/>
  <c r="U233" i="40"/>
  <c r="T230" i="42"/>
  <c r="T227" i="42"/>
  <c r="U335" i="39"/>
  <c r="U166" i="1"/>
  <c r="U345" i="1"/>
  <c r="M219" i="42" a="1"/>
  <c r="U60" i="40"/>
  <c r="U44" i="1"/>
  <c r="U156" i="1"/>
  <c r="U145" i="39"/>
  <c r="U106" i="1"/>
  <c r="U34" i="40"/>
  <c r="T262" i="42"/>
  <c r="U443" i="1"/>
  <c r="U258" i="39"/>
  <c r="U245" i="1"/>
  <c r="U252" i="39"/>
  <c r="U87" i="39"/>
  <c r="U33" i="1"/>
  <c r="U46" i="40"/>
  <c r="U82" i="41"/>
  <c r="U17" i="1"/>
  <c r="U63" i="39"/>
  <c r="U216" i="1"/>
  <c r="U16" i="41"/>
  <c r="U85" i="1"/>
  <c r="U303" i="39"/>
  <c r="U26" i="41"/>
  <c r="U225" i="40"/>
  <c r="U196" i="1"/>
  <c r="U108" i="1"/>
  <c r="U238" i="40"/>
  <c r="U177" i="40"/>
  <c r="U79" i="39"/>
  <c r="U57" i="39"/>
  <c r="U103" i="40"/>
  <c r="U123" i="41"/>
  <c r="U410" i="1"/>
  <c r="U310" i="39"/>
  <c r="U21" i="1"/>
  <c r="U186" i="1"/>
  <c r="U144" i="1"/>
  <c r="U321" i="1"/>
  <c r="U137" i="41"/>
  <c r="U216" i="40"/>
  <c r="U234" i="1"/>
  <c r="U114" i="40"/>
  <c r="U147" i="40"/>
  <c r="U442" i="1"/>
  <c r="U245" i="39"/>
  <c r="U93" i="40"/>
  <c r="U6" i="39"/>
  <c r="U97" i="40"/>
  <c r="U202" i="1"/>
  <c r="U70" i="40"/>
  <c r="U22" i="41"/>
  <c r="M224" i="42" a="1"/>
  <c r="U308" i="39"/>
  <c r="U333" i="39"/>
  <c r="U171" i="1"/>
  <c r="U80" i="40"/>
  <c r="U111" i="39"/>
  <c r="T246" i="42"/>
  <c r="U105" i="41"/>
  <c r="U53" i="1"/>
  <c r="U300" i="1"/>
  <c r="U190" i="39"/>
  <c r="U42" i="40"/>
  <c r="U79" i="41"/>
  <c r="U18" i="39"/>
  <c r="U35" i="39"/>
  <c r="U151" i="1"/>
  <c r="U180" i="1"/>
  <c r="U429" i="1"/>
  <c r="U334" i="39"/>
  <c r="U430" i="1"/>
  <c r="T256" i="42"/>
  <c r="U107" i="1"/>
  <c r="M215" i="42" a="1"/>
  <c r="U73" i="41"/>
  <c r="U155" i="1"/>
  <c r="U373" i="1"/>
  <c r="U131" i="41"/>
  <c r="T282" i="42"/>
  <c r="U160" i="1"/>
  <c r="M267" i="42" a="1"/>
  <c r="U61" i="39"/>
  <c r="T252" i="42"/>
  <c r="U65" i="39"/>
  <c r="U33" i="39"/>
  <c r="U54" i="41"/>
  <c r="U39" i="41"/>
  <c r="M273" i="42" a="1"/>
  <c r="T247" i="42"/>
  <c r="U91" i="40"/>
  <c r="U211" i="40"/>
  <c r="U220" i="1"/>
  <c r="U197" i="1"/>
  <c r="U115" i="39"/>
  <c r="U270" i="39"/>
  <c r="U165" i="39"/>
  <c r="U318" i="39"/>
  <c r="U468" i="1"/>
  <c r="T221" i="42"/>
  <c r="U406" i="1"/>
  <c r="U316" i="1"/>
  <c r="U116" i="41"/>
  <c r="U332" i="39"/>
  <c r="U295" i="39"/>
  <c r="U271" i="39"/>
  <c r="U155" i="39"/>
  <c r="U16" i="1"/>
  <c r="U47" i="40"/>
  <c r="U241" i="39"/>
  <c r="T259" i="42"/>
  <c r="U42" i="39"/>
  <c r="U348" i="1"/>
  <c r="U291" i="39"/>
  <c r="U301" i="1"/>
  <c r="U145" i="1"/>
  <c r="U273" i="39"/>
  <c r="U43" i="39"/>
  <c r="U99" i="1"/>
  <c r="U12" i="39"/>
  <c r="U197" i="40"/>
  <c r="U168" i="1"/>
  <c r="U164" i="39"/>
  <c r="U157" i="1"/>
  <c r="U226" i="40"/>
  <c r="U294" i="39"/>
  <c r="U80" i="41"/>
  <c r="M249" i="42" a="1"/>
  <c r="M241" i="42" a="1"/>
  <c r="U211" i="1"/>
  <c r="U94" i="41"/>
  <c r="M211" i="42" a="1"/>
  <c r="U428" i="1"/>
  <c r="U8" i="41"/>
  <c r="U70" i="1"/>
  <c r="U202" i="40"/>
  <c r="U317" i="1"/>
  <c r="U11" i="39"/>
  <c r="T278" i="42"/>
  <c r="U17" i="41"/>
  <c r="U217" i="1"/>
  <c r="U384" i="1"/>
  <c r="U23" i="1"/>
  <c r="U175" i="40"/>
  <c r="U284" i="39"/>
  <c r="U79" i="40"/>
  <c r="U302" i="39"/>
  <c r="U143" i="1"/>
  <c r="M266" i="42" a="1"/>
  <c r="U9" i="41"/>
  <c r="U117" i="40"/>
  <c r="U293" i="39"/>
  <c r="U256" i="40"/>
  <c r="U138" i="41"/>
  <c r="U63" i="41"/>
  <c r="T214" i="42"/>
  <c r="U214" i="40"/>
  <c r="M251" i="42" a="1"/>
  <c r="M252" i="42" a="1"/>
  <c r="U55" i="1"/>
  <c r="U146" i="40"/>
  <c r="U100" i="1"/>
  <c r="U125" i="1"/>
  <c r="U243" i="1"/>
  <c r="M262" i="42" a="1"/>
  <c r="U405" i="1"/>
  <c r="M260" i="42" a="1"/>
  <c r="U124" i="40"/>
  <c r="U232" i="1"/>
  <c r="U209" i="1"/>
  <c r="U122" i="39"/>
  <c r="U125" i="39"/>
  <c r="U239" i="39"/>
  <c r="U114" i="1"/>
  <c r="U174" i="39"/>
  <c r="U134" i="41"/>
  <c r="U168" i="40"/>
  <c r="U266" i="39"/>
  <c r="U76" i="39"/>
  <c r="U77" i="1"/>
  <c r="U137" i="40"/>
  <c r="U128" i="40"/>
  <c r="U364" i="1"/>
  <c r="U90" i="41"/>
  <c r="U108" i="40"/>
  <c r="T279" i="42"/>
  <c r="U201" i="1"/>
  <c r="U78" i="39"/>
  <c r="U407" i="1"/>
  <c r="U239" i="1"/>
  <c r="U285" i="39"/>
  <c r="U230" i="40"/>
  <c r="T220" i="42"/>
  <c r="U224" i="40"/>
  <c r="U206" i="40"/>
  <c r="U343" i="1"/>
  <c r="U20" i="39"/>
  <c r="U41" i="41"/>
  <c r="T281" i="42"/>
  <c r="M234" i="42" a="1"/>
  <c r="U170" i="1"/>
  <c r="U336" i="39"/>
  <c r="U14" i="40"/>
  <c r="U262" i="39"/>
  <c r="U37" i="39"/>
  <c r="U22" i="39"/>
  <c r="T212" i="42"/>
  <c r="M225" i="42" a="1"/>
  <c r="U119" i="1"/>
  <c r="U328" i="1"/>
  <c r="U205" i="40"/>
  <c r="M229" i="42" a="1"/>
  <c r="U72" i="39"/>
  <c r="U226" i="1"/>
  <c r="M259" i="42" a="1"/>
  <c r="U142" i="41"/>
  <c r="U88" i="40"/>
  <c r="U91" i="1"/>
  <c r="U456" i="1"/>
  <c r="U173" i="39"/>
  <c r="U26" i="39"/>
  <c r="U218" i="1"/>
  <c r="U4" i="39"/>
  <c r="U87" i="41"/>
  <c r="U158" i="39"/>
  <c r="T226" i="42"/>
  <c r="U97" i="39"/>
  <c r="U187" i="1"/>
  <c r="U315" i="39"/>
  <c r="U99" i="41"/>
  <c r="M258" i="42" a="1"/>
  <c r="U183" i="1"/>
  <c r="U40" i="40"/>
  <c r="U268" i="40"/>
  <c r="U70" i="41"/>
  <c r="U139" i="1"/>
  <c r="U218" i="40"/>
  <c r="U7" i="1"/>
  <c r="T216" i="42"/>
  <c r="U342" i="39"/>
  <c r="U154" i="1"/>
  <c r="U31" i="1"/>
  <c r="U97" i="1"/>
  <c r="U83" i="39"/>
  <c r="U356" i="1"/>
  <c r="M246" i="42" a="1"/>
  <c r="U116" i="39"/>
  <c r="U325" i="39"/>
  <c r="U330" i="1"/>
  <c r="T234" i="42"/>
  <c r="U127" i="1"/>
  <c r="U76" i="41"/>
  <c r="U387" i="1"/>
  <c r="U92" i="40"/>
  <c r="U13" i="41"/>
  <c r="U61" i="41"/>
  <c r="U25" i="1"/>
  <c r="U50" i="41"/>
  <c r="U28" i="39"/>
  <c r="U231" i="1"/>
  <c r="U267" i="39"/>
  <c r="U61" i="40"/>
  <c r="U348" i="39"/>
  <c r="M281" i="42" a="1"/>
  <c r="U318" i="1"/>
  <c r="U253" i="39"/>
  <c r="U31" i="39"/>
  <c r="U359" i="1"/>
  <c r="U74" i="39"/>
  <c r="U317" i="39"/>
  <c r="U126" i="40"/>
  <c r="U62" i="41"/>
  <c r="U15" i="1"/>
  <c r="U48" i="41"/>
  <c r="U232" i="40"/>
  <c r="U55" i="39"/>
  <c r="U39" i="1"/>
  <c r="U181" i="40"/>
  <c r="U426" i="1"/>
  <c r="U153" i="39"/>
  <c r="U391" i="1"/>
  <c r="M213" i="42" a="1"/>
  <c r="U249" i="39"/>
  <c r="U98" i="41"/>
  <c r="U452" i="1"/>
  <c r="U269" i="39"/>
  <c r="U402" i="1"/>
  <c r="U36" i="40"/>
  <c r="U147" i="39"/>
  <c r="U58" i="39"/>
  <c r="U117" i="1"/>
  <c r="U323" i="39"/>
  <c r="U250" i="39"/>
  <c r="U133" i="1"/>
  <c r="U208" i="1"/>
  <c r="U413" i="1"/>
  <c r="U305" i="1"/>
  <c r="U77" i="39"/>
  <c r="U262" i="40"/>
  <c r="U24" i="39"/>
  <c r="U242" i="39"/>
  <c r="T253" i="42"/>
  <c r="U67" i="40"/>
  <c r="U203" i="40"/>
  <c r="U133" i="39"/>
  <c r="U66" i="41"/>
  <c r="M221" i="42" a="1"/>
  <c r="T224" i="42"/>
  <c r="U75" i="1"/>
  <c r="U82" i="39"/>
  <c r="U166" i="39"/>
  <c r="U90" i="1"/>
  <c r="U56" i="41"/>
  <c r="U180" i="40"/>
  <c r="U240" i="1"/>
  <c r="U212" i="1"/>
  <c r="U62" i="1"/>
  <c r="U101" i="39"/>
  <c r="U138" i="39"/>
  <c r="U10" i="40"/>
  <c r="M243" i="42" a="1"/>
  <c r="U324" i="1"/>
  <c r="U44" i="41"/>
  <c r="U87" i="1"/>
  <c r="U92" i="41"/>
  <c r="U96" i="40"/>
  <c r="U11" i="1"/>
  <c r="U85" i="39"/>
  <c r="U22" i="40"/>
  <c r="U266" i="40"/>
  <c r="U448" i="1"/>
  <c r="U188" i="39"/>
  <c r="M217" i="42" a="1"/>
  <c r="U344" i="39"/>
  <c r="U45" i="1"/>
  <c r="U126" i="41"/>
  <c r="U60" i="1"/>
  <c r="U170" i="40"/>
  <c r="U210" i="1"/>
  <c r="U100" i="41"/>
  <c r="M280" i="42" a="1"/>
  <c r="U180" i="39"/>
  <c r="U325" i="1"/>
  <c r="U124" i="41"/>
  <c r="U169" i="1"/>
  <c r="U287" i="39"/>
  <c r="U49" i="39"/>
  <c r="U72" i="41"/>
  <c r="M250" i="42" a="1"/>
  <c r="U54" i="1"/>
  <c r="U230" i="1"/>
  <c r="U130" i="1"/>
  <c r="U78" i="1"/>
  <c r="U140" i="1"/>
  <c r="T244" i="42"/>
  <c r="U6" i="41"/>
  <c r="U189" i="1"/>
  <c r="T255" i="42"/>
  <c r="U217" i="40"/>
  <c r="U163" i="39"/>
  <c r="U199" i="1"/>
  <c r="U25" i="41"/>
  <c r="U43" i="40"/>
  <c r="U13" i="1"/>
  <c r="U207" i="1"/>
  <c r="U30" i="40"/>
  <c r="U170" i="39"/>
  <c r="U114" i="41"/>
  <c r="U361" i="1"/>
  <c r="U186" i="39"/>
  <c r="U95" i="1"/>
  <c r="U67" i="1"/>
  <c r="U199" i="40"/>
  <c r="U425" i="1"/>
  <c r="U40" i="39"/>
  <c r="U129" i="40"/>
  <c r="U27" i="41"/>
  <c r="U129" i="1"/>
  <c r="U105" i="40"/>
  <c r="U121" i="39"/>
  <c r="U64" i="39"/>
  <c r="U24" i="41"/>
  <c r="U150" i="1"/>
  <c r="U101" i="40"/>
  <c r="U117" i="39"/>
  <c r="U173" i="40"/>
  <c r="U401" i="1"/>
  <c r="T284" i="42"/>
  <c r="U104" i="1"/>
  <c r="U167" i="40"/>
  <c r="U228" i="40"/>
  <c r="U65" i="41"/>
  <c r="U320" i="1"/>
  <c r="U23" i="41"/>
  <c r="U30" i="41"/>
  <c r="U221" i="1"/>
  <c r="M228" i="42" a="1"/>
  <c r="U81" i="39"/>
  <c r="U96" i="1"/>
  <c r="U363" i="1"/>
  <c r="U181" i="39"/>
  <c r="U21" i="41"/>
  <c r="U335" i="1"/>
  <c r="U193" i="40"/>
  <c r="U159" i="1"/>
  <c r="M283" i="42" a="1"/>
  <c r="U461" i="1"/>
  <c r="U89" i="39"/>
  <c r="T236" i="42"/>
  <c r="T265" i="42"/>
  <c r="M235" i="42" a="1"/>
  <c r="U341" i="39"/>
  <c r="U16" i="40"/>
  <c r="U101" i="1"/>
  <c r="U438" i="1"/>
  <c r="U169" i="40"/>
  <c r="M233" i="42" a="1"/>
  <c r="U94" i="40"/>
  <c r="U305" i="39"/>
  <c r="U161" i="39"/>
  <c r="U90" i="39"/>
  <c r="U453" i="1"/>
  <c r="U260" i="39"/>
  <c r="U176" i="1"/>
  <c r="U191" i="1"/>
  <c r="U313" i="39"/>
  <c r="U17" i="39"/>
  <c r="M212" i="42" a="1"/>
  <c r="U357" i="1"/>
  <c r="U283" i="39"/>
  <c r="U83" i="41"/>
  <c r="U103" i="1"/>
  <c r="U116" i="1"/>
  <c r="U183" i="40"/>
  <c r="U113" i="39"/>
  <c r="U331" i="1"/>
  <c r="T231" i="42"/>
  <c r="U174" i="40"/>
  <c r="U123" i="40"/>
  <c r="U113" i="41"/>
  <c r="U101" i="41"/>
  <c r="U38" i="40"/>
  <c r="U156" i="39"/>
  <c r="U32" i="41"/>
  <c r="M284" i="42" a="1"/>
  <c r="U219" i="40"/>
  <c r="U75" i="40"/>
  <c r="U171" i="39"/>
  <c r="U7" i="41"/>
  <c r="U15" i="41"/>
  <c r="U149" i="40"/>
  <c r="U120" i="1"/>
  <c r="U29" i="40"/>
  <c r="U137" i="1"/>
  <c r="U258" i="40"/>
  <c r="U244" i="1"/>
  <c r="U159" i="39"/>
  <c r="U330" i="39"/>
  <c r="U141" i="40"/>
  <c r="U113" i="1"/>
  <c r="T273" i="42"/>
  <c r="U52" i="41"/>
  <c r="U259" i="40"/>
  <c r="U163" i="1"/>
  <c r="U81" i="40"/>
  <c r="T238" i="42"/>
  <c r="U42" i="1"/>
  <c r="U24" i="1"/>
  <c r="U89" i="1"/>
  <c r="U362" i="1"/>
  <c r="U310" i="1"/>
  <c r="U465" i="1"/>
  <c r="U251" i="39"/>
  <c r="U98" i="40"/>
  <c r="U227" i="40"/>
  <c r="U389" i="1"/>
  <c r="U90" i="40"/>
  <c r="U192" i="1"/>
  <c r="U322" i="1"/>
  <c r="U100" i="39"/>
  <c r="U396" i="1"/>
  <c r="U49" i="1"/>
  <c r="U231" i="40"/>
  <c r="U69" i="39"/>
  <c r="M255" i="42" a="1"/>
  <c r="U244" i="39"/>
  <c r="U44" i="40"/>
  <c r="U220" i="40"/>
  <c r="U21" i="40"/>
  <c r="U277" i="39"/>
  <c r="U223" i="1"/>
  <c r="U34" i="41"/>
  <c r="U69" i="40"/>
  <c r="U19" i="39"/>
  <c r="U314" i="1"/>
  <c r="U72" i="1"/>
  <c r="U112" i="40"/>
  <c r="U286" i="39"/>
  <c r="U44" i="39"/>
  <c r="U64" i="41"/>
  <c r="U408" i="1"/>
  <c r="M218" i="42" a="1"/>
  <c r="U56" i="1"/>
  <c r="M223" i="42" a="1"/>
  <c r="U307" i="39"/>
  <c r="T271" i="42"/>
  <c r="U119" i="40"/>
  <c r="U102" i="40"/>
  <c r="U352" i="39"/>
  <c r="U434" i="1"/>
  <c r="M222" i="42" a="1"/>
  <c r="U355" i="39"/>
  <c r="U14" i="41"/>
  <c r="U205" i="1"/>
  <c r="U247" i="39"/>
  <c r="U106" i="40"/>
  <c r="U340" i="39"/>
  <c r="M232" i="42" a="1"/>
  <c r="U37" i="1"/>
  <c r="U182" i="40"/>
  <c r="U236" i="1"/>
  <c r="U64" i="1"/>
  <c r="U112" i="39"/>
  <c r="U129" i="39"/>
  <c r="U435" i="1"/>
  <c r="T264" i="42"/>
  <c r="U51" i="39"/>
  <c r="U71" i="1"/>
  <c r="U238" i="39"/>
  <c r="U19" i="1"/>
  <c r="U319" i="1"/>
  <c r="U39" i="39"/>
  <c r="U97" i="41"/>
  <c r="U221" i="40"/>
  <c r="U404" i="1"/>
  <c r="U133" i="40"/>
  <c r="U189" i="39"/>
  <c r="U115" i="40"/>
  <c r="U79" i="1"/>
  <c r="U125" i="41"/>
  <c r="U7" i="39"/>
  <c r="U10" i="41"/>
  <c r="U109" i="40"/>
  <c r="U463" i="1"/>
  <c r="U94" i="39"/>
  <c r="U107" i="39"/>
  <c r="U350" i="39"/>
  <c r="U140" i="39"/>
  <c r="U382" i="1"/>
  <c r="U104" i="40"/>
  <c r="U255" i="39"/>
  <c r="U158" i="1"/>
  <c r="U89" i="40"/>
  <c r="M253" i="42" a="1"/>
  <c r="U5" i="39"/>
  <c r="T235" i="42"/>
  <c r="U102" i="41"/>
  <c r="U191" i="40"/>
  <c r="U84" i="40"/>
  <c r="U31" i="41"/>
  <c r="U246" i="39"/>
  <c r="U102" i="1"/>
  <c r="U94" i="1"/>
  <c r="T250" i="42"/>
  <c r="U62" i="39"/>
  <c r="U115" i="41"/>
  <c r="U329" i="39"/>
  <c r="U275" i="39"/>
  <c r="U200" i="40"/>
  <c r="U46" i="1"/>
  <c r="U74" i="1"/>
  <c r="U160" i="39"/>
  <c r="U37" i="40"/>
  <c r="U349" i="39"/>
  <c r="U8" i="1"/>
  <c r="U198" i="40"/>
  <c r="T213" i="42"/>
  <c r="U21" i="39"/>
  <c r="U324" i="39"/>
  <c r="U475" i="1"/>
  <c r="U444" i="1"/>
  <c r="U334" i="1"/>
  <c r="U326" i="1"/>
  <c r="U38" i="39"/>
  <c r="U369" i="1"/>
  <c r="U38" i="1"/>
  <c r="U10" i="1"/>
  <c r="U355" i="1"/>
  <c r="U109" i="39"/>
  <c r="U110" i="40"/>
  <c r="U212" i="40"/>
  <c r="U316" i="39"/>
  <c r="U96" i="39"/>
  <c r="U256" i="39"/>
  <c r="U176" i="40"/>
  <c r="U57" i="1"/>
  <c r="U296" i="39"/>
  <c r="U114" i="39"/>
  <c r="U184" i="39"/>
  <c r="U352" i="1"/>
  <c r="U149" i="1"/>
  <c r="U143" i="40"/>
  <c r="U336" i="1"/>
  <c r="U8" i="40"/>
  <c r="U65" i="1"/>
  <c r="T270" i="42"/>
  <c r="U37" i="41"/>
  <c r="U469" i="1"/>
  <c r="U466" i="1"/>
  <c r="U146" i="39"/>
  <c r="U12" i="1"/>
  <c r="U61" i="1"/>
  <c r="U445" i="1"/>
  <c r="U46" i="41"/>
  <c r="U420" i="1"/>
  <c r="U49" i="40"/>
  <c r="U222" i="40"/>
  <c r="U265" i="40"/>
  <c r="U118" i="41"/>
  <c r="U99" i="39"/>
  <c r="U11" i="40"/>
  <c r="U132" i="41"/>
  <c r="U95" i="41"/>
  <c r="M214" i="42" a="1"/>
  <c r="T248" i="42"/>
  <c r="U185" i="40"/>
  <c r="U184" i="40"/>
  <c r="U241" i="1"/>
  <c r="U187" i="39"/>
  <c r="P234" i="42" l="1"/>
  <c r="Q234" i="42"/>
  <c r="O234" i="42"/>
  <c r="N234" i="42"/>
  <c r="M234" i="42"/>
  <c r="M282" i="42"/>
  <c r="Q282" i="42"/>
  <c r="N282" i="42"/>
  <c r="P282" i="42"/>
  <c r="O282" i="42"/>
  <c r="V219" i="42"/>
  <c r="V257" i="42"/>
  <c r="O225" i="42"/>
  <c r="Q225" i="42"/>
  <c r="P225" i="42"/>
  <c r="M225" i="42"/>
  <c r="N225" i="42"/>
  <c r="Q239" i="42"/>
  <c r="P239" i="42"/>
  <c r="N239" i="42"/>
  <c r="O239" i="42"/>
  <c r="M239" i="42"/>
  <c r="V216" i="42"/>
  <c r="O230" i="42"/>
  <c r="M230" i="42"/>
  <c r="P230" i="42"/>
  <c r="N230" i="42"/>
  <c r="Q230" i="42"/>
  <c r="Q249" i="42"/>
  <c r="O249" i="42"/>
  <c r="M249" i="42"/>
  <c r="P249" i="42"/>
  <c r="N249" i="42"/>
  <c r="V252" i="42"/>
  <c r="Q243" i="42"/>
  <c r="M243" i="42"/>
  <c r="O243" i="42"/>
  <c r="P243" i="42"/>
  <c r="N243" i="42"/>
  <c r="M257" i="42"/>
  <c r="Q257" i="42"/>
  <c r="N257" i="42"/>
  <c r="P257" i="42"/>
  <c r="O257" i="42"/>
  <c r="V231" i="42"/>
  <c r="V235" i="42"/>
  <c r="V250" i="42"/>
  <c r="V279" i="42"/>
  <c r="N221" i="42"/>
  <c r="Q221" i="42"/>
  <c r="O221" i="42"/>
  <c r="P221" i="42"/>
  <c r="M221" i="42"/>
  <c r="Q256" i="42"/>
  <c r="N256" i="42"/>
  <c r="P256" i="42"/>
  <c r="M256" i="42"/>
  <c r="O256" i="42"/>
  <c r="O275" i="42"/>
  <c r="P275" i="42"/>
  <c r="N275" i="42"/>
  <c r="Q275" i="42"/>
  <c r="M275" i="42"/>
  <c r="V228" i="42"/>
  <c r="Q220" i="42"/>
  <c r="O220" i="42"/>
  <c r="P220" i="42"/>
  <c r="M220" i="42"/>
  <c r="N220" i="42"/>
  <c r="P260" i="42"/>
  <c r="N260" i="42"/>
  <c r="Q260" i="42"/>
  <c r="M260" i="42"/>
  <c r="O260" i="42"/>
  <c r="Q283" i="42"/>
  <c r="P283" i="42"/>
  <c r="M283" i="42"/>
  <c r="O283" i="42"/>
  <c r="N283" i="42"/>
  <c r="V224" i="42"/>
  <c r="V280" i="42"/>
  <c r="M231" i="42"/>
  <c r="O231" i="42"/>
  <c r="P231" i="42"/>
  <c r="Q231" i="42"/>
  <c r="N231" i="42"/>
  <c r="P267" i="42"/>
  <c r="O267" i="42"/>
  <c r="Q267" i="42"/>
  <c r="N267" i="42"/>
  <c r="M267" i="42"/>
  <c r="V217" i="42"/>
  <c r="V221" i="42"/>
  <c r="V251" i="42"/>
  <c r="O235" i="42"/>
  <c r="M235" i="42"/>
  <c r="N235" i="42"/>
  <c r="P235" i="42"/>
  <c r="Q235" i="42"/>
  <c r="O242" i="42"/>
  <c r="M242" i="42"/>
  <c r="P242" i="42"/>
  <c r="N242" i="42"/>
  <c r="Q242" i="42"/>
  <c r="V269" i="42"/>
  <c r="V275" i="42"/>
  <c r="Q233" i="42"/>
  <c r="P233" i="42"/>
  <c r="M233" i="42"/>
  <c r="N233" i="42"/>
  <c r="O233" i="42"/>
  <c r="O250" i="42"/>
  <c r="N250" i="42"/>
  <c r="Q250" i="42"/>
  <c r="M250" i="42"/>
  <c r="P250" i="42"/>
  <c r="O246" i="42"/>
  <c r="Q246" i="42"/>
  <c r="P246" i="42"/>
  <c r="N246" i="42"/>
  <c r="M246" i="42"/>
  <c r="V264" i="42"/>
  <c r="N268" i="42"/>
  <c r="M268" i="42"/>
  <c r="O268" i="42"/>
  <c r="P268" i="42"/>
  <c r="Q268" i="42"/>
  <c r="V259" i="42"/>
  <c r="V258" i="42"/>
  <c r="V262" i="42"/>
  <c r="V239" i="42"/>
  <c r="Q213" i="42"/>
  <c r="M213" i="42"/>
  <c r="O213" i="42"/>
  <c r="N213" i="42"/>
  <c r="P213" i="42"/>
  <c r="P264" i="42"/>
  <c r="Q264" i="42"/>
  <c r="O264" i="42"/>
  <c r="M264" i="42"/>
  <c r="N264" i="42"/>
  <c r="M261" i="42"/>
  <c r="P261" i="42"/>
  <c r="O261" i="42"/>
  <c r="Q261" i="42"/>
  <c r="N261" i="42"/>
  <c r="V282" i="42"/>
  <c r="V263" i="42"/>
  <c r="V287" i="42"/>
  <c r="O229" i="42"/>
  <c r="Q229" i="42"/>
  <c r="M229" i="42"/>
  <c r="P229" i="42"/>
  <c r="N229" i="42"/>
  <c r="O263" i="42"/>
  <c r="N263" i="42"/>
  <c r="Q263" i="42"/>
  <c r="P263" i="42"/>
  <c r="M263" i="42"/>
  <c r="N271" i="42"/>
  <c r="M271" i="42"/>
  <c r="Q271" i="42"/>
  <c r="O271" i="42"/>
  <c r="P271" i="42"/>
  <c r="Q258" i="42"/>
  <c r="O258" i="42"/>
  <c r="N258" i="42"/>
  <c r="P258" i="42"/>
  <c r="M258" i="42"/>
  <c r="V229" i="42"/>
  <c r="V248" i="42"/>
  <c r="V265" i="42"/>
  <c r="V249" i="42"/>
  <c r="V273" i="42"/>
  <c r="N215" i="42"/>
  <c r="P215" i="42"/>
  <c r="O215" i="42"/>
  <c r="M215" i="42"/>
  <c r="Q215" i="42"/>
  <c r="O236" i="42"/>
  <c r="N236" i="42"/>
  <c r="P236" i="42"/>
  <c r="M236" i="42"/>
  <c r="Q236" i="42"/>
  <c r="Q272" i="42"/>
  <c r="N272" i="42"/>
  <c r="O272" i="42"/>
  <c r="M272" i="42"/>
  <c r="P272" i="42"/>
  <c r="P279" i="42"/>
  <c r="O279" i="42"/>
  <c r="Q279" i="42"/>
  <c r="N279" i="42"/>
  <c r="M279" i="42"/>
  <c r="Q241" i="42"/>
  <c r="O241" i="42"/>
  <c r="M241" i="42"/>
  <c r="P241" i="42"/>
  <c r="N241" i="42"/>
  <c r="V226" i="42"/>
  <c r="V218" i="42"/>
  <c r="V223" i="42"/>
  <c r="V238" i="42"/>
  <c r="V283" i="42"/>
  <c r="V270" i="42"/>
  <c r="N219" i="42"/>
  <c r="Q219" i="42"/>
  <c r="O219" i="42"/>
  <c r="M219" i="42"/>
  <c r="P219" i="42"/>
  <c r="P218" i="42"/>
  <c r="Q218" i="42"/>
  <c r="O218" i="42"/>
  <c r="N218" i="42"/>
  <c r="M218" i="42"/>
  <c r="Q276" i="42"/>
  <c r="P276" i="42"/>
  <c r="N276" i="42"/>
  <c r="O276" i="42"/>
  <c r="M276" i="42"/>
  <c r="N238" i="42"/>
  <c r="M238" i="42"/>
  <c r="P238" i="42"/>
  <c r="O238" i="42"/>
  <c r="Q238" i="42"/>
  <c r="P253" i="42"/>
  <c r="N253" i="42"/>
  <c r="Q253" i="42"/>
  <c r="O253" i="42"/>
  <c r="M253" i="42"/>
  <c r="V233" i="42"/>
  <c r="V220" i="42"/>
  <c r="V244" i="42"/>
  <c r="V240" i="42"/>
  <c r="V277" i="42"/>
  <c r="V243" i="42"/>
  <c r="V254" i="42"/>
  <c r="P210" i="42"/>
  <c r="M210" i="42"/>
  <c r="Q210" i="42"/>
  <c r="O210" i="42"/>
  <c r="N210" i="42"/>
  <c r="P223" i="42"/>
  <c r="N223" i="42"/>
  <c r="O223" i="42"/>
  <c r="M223" i="42"/>
  <c r="Q223" i="42"/>
  <c r="N232" i="42"/>
  <c r="P232" i="42"/>
  <c r="Q232" i="42"/>
  <c r="O232" i="42"/>
  <c r="M232" i="42"/>
  <c r="P222" i="42"/>
  <c r="Q222" i="42"/>
  <c r="M222" i="42"/>
  <c r="O222" i="42"/>
  <c r="N222" i="42"/>
  <c r="M248" i="42"/>
  <c r="O248" i="42"/>
  <c r="N248" i="42"/>
  <c r="Q248" i="42"/>
  <c r="P248" i="42"/>
  <c r="N280" i="42"/>
  <c r="Q280" i="42"/>
  <c r="M280" i="42"/>
  <c r="O280" i="42"/>
  <c r="P280" i="42"/>
  <c r="P274" i="42"/>
  <c r="N274" i="42"/>
  <c r="M274" i="42"/>
  <c r="Q274" i="42"/>
  <c r="O274" i="42"/>
  <c r="P254" i="42"/>
  <c r="N254" i="42"/>
  <c r="Q254" i="42"/>
  <c r="O254" i="42"/>
  <c r="M254" i="42"/>
  <c r="N277" i="42"/>
  <c r="Q277" i="42"/>
  <c r="P277" i="42"/>
  <c r="O277" i="42"/>
  <c r="M277" i="42"/>
  <c r="N281" i="42"/>
  <c r="P281" i="42"/>
  <c r="Q281" i="42"/>
  <c r="O281" i="42"/>
  <c r="M281" i="42"/>
  <c r="V215" i="42"/>
  <c r="V211" i="42"/>
  <c r="V227" i="42"/>
  <c r="V272" i="42"/>
  <c r="V281" i="42"/>
  <c r="V253" i="42"/>
  <c r="V246" i="42"/>
  <c r="V267" i="42"/>
  <c r="Q228" i="42"/>
  <c r="O228" i="42"/>
  <c r="M228" i="42"/>
  <c r="N228" i="42"/>
  <c r="P228" i="42"/>
  <c r="Q255" i="42"/>
  <c r="P255" i="42"/>
  <c r="O255" i="42"/>
  <c r="M255" i="42"/>
  <c r="N255" i="42"/>
  <c r="Q259" i="42"/>
  <c r="N259" i="42"/>
  <c r="M259" i="42"/>
  <c r="P259" i="42"/>
  <c r="O259" i="42"/>
  <c r="V212" i="42"/>
  <c r="V222" i="42"/>
  <c r="V245" i="42"/>
  <c r="V261" i="42"/>
  <c r="P211" i="42"/>
  <c r="O211" i="42"/>
  <c r="M211" i="42"/>
  <c r="Q211" i="42"/>
  <c r="N211" i="42"/>
  <c r="M212" i="42"/>
  <c r="Q212" i="42"/>
  <c r="P212" i="42"/>
  <c r="O212" i="42"/>
  <c r="N212" i="42"/>
  <c r="Q262" i="42"/>
  <c r="P262" i="42"/>
  <c r="O262" i="42"/>
  <c r="N262" i="42"/>
  <c r="M262" i="42"/>
  <c r="O265" i="42"/>
  <c r="N265" i="42"/>
  <c r="M265" i="42"/>
  <c r="Q265" i="42"/>
  <c r="P265" i="42"/>
  <c r="V236" i="42"/>
  <c r="V268" i="42"/>
  <c r="O216" i="42"/>
  <c r="M216" i="42"/>
  <c r="N216" i="42"/>
  <c r="Q216" i="42"/>
  <c r="P216" i="42"/>
  <c r="O240" i="42"/>
  <c r="Q240" i="42"/>
  <c r="P240" i="42"/>
  <c r="N240" i="42"/>
  <c r="M240" i="42"/>
  <c r="N266" i="42"/>
  <c r="Q266" i="42"/>
  <c r="O266" i="42"/>
  <c r="M266" i="42"/>
  <c r="P266" i="42"/>
  <c r="Q269" i="42"/>
  <c r="N269" i="42"/>
  <c r="M269" i="42"/>
  <c r="O269" i="42"/>
  <c r="P269" i="42"/>
  <c r="V234" i="42"/>
  <c r="V256" i="42"/>
  <c r="V260" i="42"/>
  <c r="V241" i="42"/>
  <c r="V266" i="42"/>
  <c r="V247" i="42"/>
  <c r="O224" i="42"/>
  <c r="M224" i="42"/>
  <c r="Q224" i="42"/>
  <c r="N224" i="42"/>
  <c r="P224" i="42"/>
  <c r="O244" i="42"/>
  <c r="N244" i="42"/>
  <c r="M244" i="42"/>
  <c r="P244" i="42"/>
  <c r="Q244" i="42"/>
  <c r="N270" i="42"/>
  <c r="M270" i="42"/>
  <c r="P270" i="42"/>
  <c r="O270" i="42"/>
  <c r="Q270" i="42"/>
  <c r="Q273" i="42"/>
  <c r="O273" i="42"/>
  <c r="P273" i="42"/>
  <c r="M273" i="42"/>
  <c r="N273" i="42"/>
  <c r="V232" i="42"/>
  <c r="V213" i="42"/>
  <c r="V230" i="42"/>
  <c r="V271" i="42"/>
  <c r="M217" i="42"/>
  <c r="P217" i="42"/>
  <c r="O217" i="42"/>
  <c r="N217" i="42"/>
  <c r="Q217" i="42"/>
  <c r="M227" i="42"/>
  <c r="P227" i="42"/>
  <c r="Q227" i="42"/>
  <c r="O227" i="42"/>
  <c r="N227" i="42"/>
  <c r="N214" i="42"/>
  <c r="Q214" i="42"/>
  <c r="P214" i="42"/>
  <c r="O214" i="42"/>
  <c r="M214" i="42"/>
  <c r="Q226" i="42"/>
  <c r="N226" i="42"/>
  <c r="M226" i="42"/>
  <c r="P226" i="42"/>
  <c r="O226" i="42"/>
  <c r="O252" i="42"/>
  <c r="Q252" i="42"/>
  <c r="M252" i="42"/>
  <c r="N252" i="42"/>
  <c r="P252" i="42"/>
  <c r="Q251" i="42"/>
  <c r="O251" i="42"/>
  <c r="M251" i="42"/>
  <c r="P251" i="42"/>
  <c r="N251" i="42"/>
  <c r="O278" i="42"/>
  <c r="M278" i="42"/>
  <c r="P278" i="42"/>
  <c r="N278" i="42"/>
  <c r="Q278" i="42"/>
  <c r="M245" i="42"/>
  <c r="N245" i="42"/>
  <c r="P245" i="42"/>
  <c r="O245" i="42"/>
  <c r="Q245" i="42"/>
  <c r="Q247" i="42"/>
  <c r="N247" i="42"/>
  <c r="M247" i="42"/>
  <c r="P247" i="42"/>
  <c r="O247" i="42"/>
  <c r="V210" i="42"/>
  <c r="V225" i="42"/>
  <c r="V214" i="42"/>
  <c r="V242" i="42"/>
  <c r="V276" i="42"/>
  <c r="V274" i="42"/>
  <c r="V278" i="42"/>
  <c r="V255" i="42"/>
  <c r="O287" i="42"/>
  <c r="P287" i="42"/>
  <c r="Q287" i="42"/>
  <c r="N287" i="42"/>
  <c r="M287" i="42"/>
  <c r="V286" i="42"/>
  <c r="N286" i="42"/>
  <c r="O286" i="42"/>
  <c r="P286" i="42"/>
  <c r="Q286" i="42"/>
  <c r="M286" i="42"/>
  <c r="V285" i="42"/>
  <c r="P285" i="42"/>
  <c r="M285" i="42"/>
  <c r="N285" i="42"/>
  <c r="O285" i="42"/>
  <c r="Q285" i="42"/>
  <c r="V284" i="42"/>
  <c r="N284" i="42"/>
  <c r="O284" i="42"/>
  <c r="P284" i="42"/>
  <c r="Q284" i="42"/>
  <c r="M284" i="42"/>
  <c r="AP8" i="42"/>
  <c r="AS6" i="42"/>
  <c r="AS10" i="42" s="1"/>
  <c r="AP6" i="42"/>
  <c r="AP10" i="42" s="1"/>
  <c r="Z283" i="42"/>
  <c r="T68" i="42"/>
  <c r="AC154" i="42"/>
  <c r="AC16" i="42"/>
  <c r="T208" i="42"/>
  <c r="M23" i="42" a="1"/>
  <c r="W220" i="42"/>
  <c r="M4" i="42" a="1"/>
  <c r="W265" i="42"/>
  <c r="T4" i="42"/>
  <c r="AC47" i="42"/>
  <c r="M51" i="42" a="1"/>
  <c r="M121" i="42" a="1"/>
  <c r="M99" i="42" a="1"/>
  <c r="T36" i="42"/>
  <c r="AC134" i="42"/>
  <c r="T205" i="42"/>
  <c r="T144" i="42"/>
  <c r="AC29" i="42"/>
  <c r="M199" i="42" a="1"/>
  <c r="M124" i="42" a="1"/>
  <c r="AC107" i="42"/>
  <c r="AC18" i="42"/>
  <c r="W259" i="42"/>
  <c r="Z266" i="42"/>
  <c r="M66" i="42" a="1"/>
  <c r="M85" i="42" a="1"/>
  <c r="T67" i="42"/>
  <c r="T200" i="42"/>
  <c r="M173" i="42" a="1"/>
  <c r="M174" i="42" a="1"/>
  <c r="T129" i="42"/>
  <c r="T171" i="42"/>
  <c r="M15" i="42" a="1"/>
  <c r="W213" i="42"/>
  <c r="W212" i="42"/>
  <c r="M84" i="42" a="1"/>
  <c r="T136" i="42"/>
  <c r="AC158" i="42"/>
  <c r="Z245" i="42"/>
  <c r="M25" i="42" a="1"/>
  <c r="W260" i="42"/>
  <c r="T5" i="42"/>
  <c r="M102" i="42" a="1"/>
  <c r="M196" i="42" a="1"/>
  <c r="Z221" i="42"/>
  <c r="AC123" i="42"/>
  <c r="T54" i="42"/>
  <c r="T65" i="42"/>
  <c r="AC57" i="42"/>
  <c r="M32" i="42" a="1"/>
  <c r="W273" i="42"/>
  <c r="T124" i="42"/>
  <c r="AC43" i="42"/>
  <c r="T182" i="42"/>
  <c r="T152" i="42"/>
  <c r="Z263" i="42"/>
  <c r="AC202" i="42"/>
  <c r="Z268" i="42"/>
  <c r="W223" i="42"/>
  <c r="AC189" i="42"/>
  <c r="M203" i="42" a="1"/>
  <c r="M191" i="42" a="1"/>
  <c r="M161" i="42" a="1"/>
  <c r="T133" i="42"/>
  <c r="M21" i="42" a="1"/>
  <c r="AC13" i="42"/>
  <c r="Z214" i="42"/>
  <c r="T194" i="42"/>
  <c r="AC127" i="42"/>
  <c r="W232" i="42"/>
  <c r="AC156" i="42"/>
  <c r="Z230" i="42"/>
  <c r="AC142" i="42"/>
  <c r="W282" i="42"/>
  <c r="W285" i="42"/>
  <c r="M82" i="42" a="1"/>
  <c r="M34" i="42" a="1"/>
  <c r="W248" i="42"/>
  <c r="AC135" i="42"/>
  <c r="Z227" i="42"/>
  <c r="T9" i="42"/>
  <c r="T184" i="42"/>
  <c r="AC137" i="42"/>
  <c r="T162" i="42"/>
  <c r="T149" i="42"/>
  <c r="T176" i="42"/>
  <c r="T142" i="42"/>
  <c r="Z239" i="42"/>
  <c r="Z223" i="42"/>
  <c r="T50" i="42"/>
  <c r="M41" i="42" a="1"/>
  <c r="M98" i="42" a="1"/>
  <c r="T115" i="42"/>
  <c r="AC169" i="42"/>
  <c r="Z210" i="42"/>
  <c r="AC53" i="42"/>
  <c r="AC115" i="42"/>
  <c r="M110" i="42" a="1"/>
  <c r="T19" i="42"/>
  <c r="T195" i="42"/>
  <c r="AC187" i="42"/>
  <c r="M127" i="42" a="1"/>
  <c r="T32" i="42"/>
  <c r="AC62" i="42"/>
  <c r="M10" i="42" a="1"/>
  <c r="AC191" i="42"/>
  <c r="AC143" i="42"/>
  <c r="AC65" i="42"/>
  <c r="T30" i="42"/>
  <c r="M114" i="42" a="1"/>
  <c r="M163" i="42" a="1"/>
  <c r="T188" i="42"/>
  <c r="Z219" i="42"/>
  <c r="AC163" i="42"/>
  <c r="Z249" i="42"/>
  <c r="AC46" i="42"/>
  <c r="AC30" i="42"/>
  <c r="M176" i="42" a="1"/>
  <c r="W216" i="42"/>
  <c r="AC160" i="42"/>
  <c r="Z244" i="42"/>
  <c r="T27" i="42"/>
  <c r="M72" i="42" a="1"/>
  <c r="T63" i="42"/>
  <c r="T165" i="42"/>
  <c r="M96" i="42" a="1"/>
  <c r="T51" i="42"/>
  <c r="Z270" i="42"/>
  <c r="Z215" i="42"/>
  <c r="M177" i="42" a="1"/>
  <c r="T181" i="42"/>
  <c r="T46" i="42"/>
  <c r="M19" i="42" a="1"/>
  <c r="AC8" i="42"/>
  <c r="T110" i="42"/>
  <c r="M108" i="42" a="1"/>
  <c r="W284" i="42"/>
  <c r="AC149" i="42"/>
  <c r="T138" i="42"/>
  <c r="AC175" i="42"/>
  <c r="M16" i="42" a="1"/>
  <c r="M175" i="42" a="1"/>
  <c r="M186" i="42" a="1"/>
  <c r="T33" i="42"/>
  <c r="W218" i="42"/>
  <c r="AC56" i="42"/>
  <c r="T185" i="42"/>
  <c r="Z243" i="42"/>
  <c r="AC58" i="42"/>
  <c r="M205" i="42" a="1"/>
  <c r="M65" i="42" a="1"/>
  <c r="M73" i="42" a="1"/>
  <c r="AC122" i="42"/>
  <c r="Z257" i="42"/>
  <c r="W215" i="42"/>
  <c r="Z241" i="42"/>
  <c r="AC155" i="42"/>
  <c r="M75" i="42" a="1"/>
  <c r="Z222" i="42"/>
  <c r="W224" i="42"/>
  <c r="M204" i="42" a="1"/>
  <c r="AC19" i="42"/>
  <c r="M146" i="42" a="1"/>
  <c r="M193" i="42" a="1"/>
  <c r="W278" i="42"/>
  <c r="W277" i="42"/>
  <c r="Z277" i="42"/>
  <c r="W267" i="42"/>
  <c r="AC198" i="42"/>
  <c r="M179" i="42" a="1"/>
  <c r="AC60" i="42"/>
  <c r="Z233" i="42"/>
  <c r="Z259" i="42"/>
  <c r="M56" i="42" a="1"/>
  <c r="AC25" i="42"/>
  <c r="Z287" i="42"/>
  <c r="W258" i="42"/>
  <c r="T146" i="42"/>
  <c r="T17" i="42"/>
  <c r="Z262" i="42"/>
  <c r="T57" i="42"/>
  <c r="M71" i="42" a="1"/>
  <c r="T157" i="42"/>
  <c r="T123" i="42"/>
  <c r="T130" i="42"/>
  <c r="T141" i="42"/>
  <c r="M54" i="42" a="1"/>
  <c r="T175" i="42"/>
  <c r="T170" i="42"/>
  <c r="M104" i="42" a="1"/>
  <c r="AC14" i="42"/>
  <c r="W239" i="42"/>
  <c r="T163" i="42"/>
  <c r="T108" i="42"/>
  <c r="M167" i="42" a="1"/>
  <c r="M145" i="42" a="1"/>
  <c r="M6" i="42" a="1"/>
  <c r="AC64" i="42"/>
  <c r="T16" i="42"/>
  <c r="M83" i="42" a="1"/>
  <c r="AC59" i="42"/>
  <c r="M42" i="42" a="1"/>
  <c r="AC176" i="42"/>
  <c r="M134" i="42" a="1"/>
  <c r="M5" i="42" a="1"/>
  <c r="M117" i="42" a="1"/>
  <c r="M120" i="42" a="1"/>
  <c r="W279" i="42"/>
  <c r="M129" i="42" a="1"/>
  <c r="W235" i="42"/>
  <c r="W262" i="42"/>
  <c r="T203" i="42"/>
  <c r="Z261" i="42"/>
  <c r="T168" i="42"/>
  <c r="AC151" i="42"/>
  <c r="M132" i="42" a="1"/>
  <c r="M133" i="42" a="1"/>
  <c r="AC55" i="42"/>
  <c r="M35" i="42" a="1"/>
  <c r="AC188" i="42"/>
  <c r="AC141" i="42"/>
  <c r="AC186" i="42"/>
  <c r="M138" i="42" a="1"/>
  <c r="AC148" i="42"/>
  <c r="T59" i="42"/>
  <c r="Z286" i="42"/>
  <c r="AC168" i="42"/>
  <c r="AC166" i="42"/>
  <c r="Z250" i="42"/>
  <c r="AC67" i="42"/>
  <c r="M52" i="42" a="1"/>
  <c r="M47" i="42" a="1"/>
  <c r="Z276" i="42"/>
  <c r="T179" i="42"/>
  <c r="M207" i="42" a="1"/>
  <c r="M202" i="42" a="1"/>
  <c r="AC132" i="42"/>
  <c r="M60" i="42" a="1"/>
  <c r="AC185" i="42"/>
  <c r="W233" i="42"/>
  <c r="T62" i="42"/>
  <c r="AC111" i="42"/>
  <c r="M14" i="42" a="1"/>
  <c r="T159" i="42"/>
  <c r="AC121" i="42"/>
  <c r="AC109" i="42"/>
  <c r="T64" i="42"/>
  <c r="T6" i="42"/>
  <c r="M130" i="42" a="1"/>
  <c r="AC146" i="42"/>
  <c r="M192" i="42" a="1"/>
  <c r="Z254" i="42"/>
  <c r="T38" i="42"/>
  <c r="AC196" i="42"/>
  <c r="M144" i="42" a="1"/>
  <c r="M57" i="42" a="1"/>
  <c r="AC38" i="42"/>
  <c r="W287" i="42"/>
  <c r="AC133" i="42"/>
  <c r="W222" i="42"/>
  <c r="W210" i="42"/>
  <c r="M17" i="42" a="1"/>
  <c r="AC11" i="42"/>
  <c r="AC51" i="42"/>
  <c r="M12" i="42" a="1"/>
  <c r="M200" i="42" a="1"/>
  <c r="Z226" i="42"/>
  <c r="AC15" i="42"/>
  <c r="Z271" i="42"/>
  <c r="T40" i="42"/>
  <c r="M153" i="42" a="1"/>
  <c r="Z256" i="42"/>
  <c r="T48" i="42"/>
  <c r="T189" i="42"/>
  <c r="T160" i="42"/>
  <c r="T122" i="42"/>
  <c r="M119" i="42" a="1"/>
  <c r="M126" i="42" a="1"/>
  <c r="AC138" i="42"/>
  <c r="M30" i="42" a="1"/>
  <c r="T25" i="42"/>
  <c r="Z273" i="42"/>
  <c r="T150" i="42"/>
  <c r="W243" i="42"/>
  <c r="W226" i="42"/>
  <c r="AC129" i="42"/>
  <c r="W253" i="42"/>
  <c r="T164" i="42"/>
  <c r="AC52" i="42"/>
  <c r="Z238" i="42"/>
  <c r="Z258" i="42"/>
  <c r="T147" i="42"/>
  <c r="M77" i="42" a="1"/>
  <c r="T24" i="42"/>
  <c r="W217" i="42"/>
  <c r="M91" i="42" a="1"/>
  <c r="T118" i="42"/>
  <c r="Z231" i="42"/>
  <c r="M27" i="42" a="1"/>
  <c r="M59" i="42" a="1"/>
  <c r="M24" i="42" a="1"/>
  <c r="AC27" i="42"/>
  <c r="AC17" i="42"/>
  <c r="AC193" i="42"/>
  <c r="W214" i="42"/>
  <c r="T52" i="42"/>
  <c r="T128" i="42"/>
  <c r="W229" i="42"/>
  <c r="M141" i="42" a="1"/>
  <c r="M93" i="42" a="1"/>
  <c r="M50" i="42" a="1"/>
  <c r="M78" i="42" a="1"/>
  <c r="AC108" i="42"/>
  <c r="T121" i="42"/>
  <c r="Z274" i="42"/>
  <c r="M90" i="42" a="1"/>
  <c r="AC181" i="42"/>
  <c r="T193" i="42"/>
  <c r="AC126" i="42"/>
  <c r="AC36" i="42"/>
  <c r="AC174" i="42"/>
  <c r="AC49" i="42"/>
  <c r="T35" i="42"/>
  <c r="T151" i="42"/>
  <c r="T135" i="42"/>
  <c r="Z260" i="42"/>
  <c r="W221" i="42"/>
  <c r="W281" i="42"/>
  <c r="W225" i="42"/>
  <c r="T116" i="42"/>
  <c r="W266" i="42"/>
  <c r="T12" i="42"/>
  <c r="AC35" i="42"/>
  <c r="T127" i="42"/>
  <c r="Z229" i="42"/>
  <c r="M154" i="42" a="1"/>
  <c r="M171" i="42" a="1"/>
  <c r="M26" i="42" a="1"/>
  <c r="Z220" i="42"/>
  <c r="AC33" i="42"/>
  <c r="T114" i="42"/>
  <c r="AC28" i="42"/>
  <c r="T186" i="42"/>
  <c r="W270" i="42"/>
  <c r="T187" i="42"/>
  <c r="AC4" i="42"/>
  <c r="Z272" i="42"/>
  <c r="AC6" i="42"/>
  <c r="M22" i="42" a="1"/>
  <c r="AC164" i="42"/>
  <c r="Z246" i="42"/>
  <c r="T161" i="42"/>
  <c r="AC118" i="42"/>
  <c r="AC110" i="42"/>
  <c r="M111" i="42" a="1"/>
  <c r="Z248" i="42"/>
  <c r="AC119" i="42"/>
  <c r="T39" i="42"/>
  <c r="T117" i="42"/>
  <c r="M162" i="42" a="1"/>
  <c r="AC145" i="42"/>
  <c r="W244" i="42"/>
  <c r="M166" i="42" a="1"/>
  <c r="M95" i="42" a="1"/>
  <c r="T53" i="42"/>
  <c r="M38" i="42" a="1"/>
  <c r="W240" i="42"/>
  <c r="M44" i="42" a="1"/>
  <c r="W261" i="42"/>
  <c r="AC203" i="42"/>
  <c r="M189" i="42" a="1"/>
  <c r="AC170" i="42"/>
  <c r="M79" i="42" a="1"/>
  <c r="M143" i="42" a="1"/>
  <c r="Z218" i="42"/>
  <c r="W276" i="42"/>
  <c r="T61" i="42"/>
  <c r="T131" i="42"/>
  <c r="AC116" i="42"/>
  <c r="T55" i="42"/>
  <c r="AC167" i="42"/>
  <c r="AC54" i="42"/>
  <c r="M135" i="42" a="1"/>
  <c r="W249" i="42"/>
  <c r="M113" i="42" a="1"/>
  <c r="AC130" i="42"/>
  <c r="AC197" i="42"/>
  <c r="W234" i="42"/>
  <c r="M100" i="42" a="1"/>
  <c r="M70" i="42" a="1"/>
  <c r="M208" i="42" a="1"/>
  <c r="AC157" i="42"/>
  <c r="T166" i="42"/>
  <c r="M116" i="42" a="1"/>
  <c r="T47" i="42"/>
  <c r="M131" i="42" a="1"/>
  <c r="W247" i="42"/>
  <c r="M103" i="42" a="1"/>
  <c r="W264" i="42"/>
  <c r="AC66" i="42"/>
  <c r="T172" i="42"/>
  <c r="T143" i="42"/>
  <c r="M63" i="42" a="1"/>
  <c r="AC195" i="42"/>
  <c r="AC182" i="42"/>
  <c r="M48" i="42" a="1"/>
  <c r="T167" i="42"/>
  <c r="Z235" i="42"/>
  <c r="W255" i="42"/>
  <c r="W250" i="42"/>
  <c r="M81" i="42" a="1"/>
  <c r="T125" i="42"/>
  <c r="AC21" i="42"/>
  <c r="AC31" i="42"/>
  <c r="AC204" i="42"/>
  <c r="AC34" i="42"/>
  <c r="AC9" i="42"/>
  <c r="T119" i="42"/>
  <c r="T49" i="42"/>
  <c r="T197" i="42"/>
  <c r="T42" i="42"/>
  <c r="M148" i="42" a="1"/>
  <c r="T158" i="42"/>
  <c r="W269" i="42"/>
  <c r="T44" i="42"/>
  <c r="AC120" i="42"/>
  <c r="M136" i="42" a="1"/>
  <c r="Z280" i="42"/>
  <c r="T111" i="42"/>
  <c r="AC63" i="42"/>
  <c r="M147" i="42" a="1"/>
  <c r="M195" i="42" a="1"/>
  <c r="M31" i="42" a="1"/>
  <c r="Z252" i="42"/>
  <c r="T43" i="42"/>
  <c r="M37" i="42" a="1"/>
  <c r="T112" i="42"/>
  <c r="T58" i="42"/>
  <c r="AC48" i="42"/>
  <c r="T45" i="42"/>
  <c r="AC114" i="42"/>
  <c r="M164" i="42" a="1"/>
  <c r="AC117" i="42"/>
  <c r="W245" i="42"/>
  <c r="AC12" i="42"/>
  <c r="W230" i="42"/>
  <c r="M156" i="42" a="1"/>
  <c r="M157" i="42" a="1"/>
  <c r="M13" i="42" a="1"/>
  <c r="M107" i="42" a="1"/>
  <c r="AC22" i="42"/>
  <c r="M150" i="42" a="1"/>
  <c r="Z228" i="42"/>
  <c r="AC178" i="42"/>
  <c r="Z232" i="42"/>
  <c r="AC150" i="42"/>
  <c r="W283" i="42"/>
  <c r="Z275" i="42"/>
  <c r="W271" i="42"/>
  <c r="T199" i="42"/>
  <c r="M165" i="42" a="1"/>
  <c r="M94" i="42" a="1"/>
  <c r="T109" i="42"/>
  <c r="Z265" i="42"/>
  <c r="AC180" i="42"/>
  <c r="AC208" i="42"/>
  <c r="M172" i="42" a="1"/>
  <c r="T173" i="42"/>
  <c r="T8" i="42"/>
  <c r="AC61" i="42"/>
  <c r="AC171" i="42"/>
  <c r="AC44" i="42"/>
  <c r="AC124" i="42"/>
  <c r="M149" i="42" a="1"/>
  <c r="T22" i="42"/>
  <c r="T13" i="42"/>
  <c r="M151" i="42" a="1"/>
  <c r="AC26" i="42"/>
  <c r="M53" i="42" a="1"/>
  <c r="M20" i="42" a="1"/>
  <c r="T56" i="42"/>
  <c r="T28" i="42"/>
  <c r="W231" i="42"/>
  <c r="W286" i="42"/>
  <c r="M49" i="42" a="1"/>
  <c r="Z285" i="42"/>
  <c r="M68" i="42" a="1"/>
  <c r="M101" i="42" a="1"/>
  <c r="Z211" i="42"/>
  <c r="Z236" i="42"/>
  <c r="AC200" i="42"/>
  <c r="Z269" i="42"/>
  <c r="AC192" i="42"/>
  <c r="T11" i="42"/>
  <c r="M109" i="42" a="1"/>
  <c r="W275" i="42"/>
  <c r="M28" i="42" a="1"/>
  <c r="M181" i="42" a="1"/>
  <c r="M61" i="42" a="1"/>
  <c r="T206" i="42"/>
  <c r="T202" i="42"/>
  <c r="Z247" i="42"/>
  <c r="T154" i="42"/>
  <c r="M88" i="42" a="1"/>
  <c r="M29" i="42" a="1"/>
  <c r="T7" i="42"/>
  <c r="Z213" i="42"/>
  <c r="W263" i="42"/>
  <c r="Z279" i="42"/>
  <c r="M178" i="42" a="1"/>
  <c r="M152" i="42" a="1"/>
  <c r="T192" i="42"/>
  <c r="W254" i="42"/>
  <c r="T20" i="42"/>
  <c r="AC172" i="42"/>
  <c r="AC165" i="42"/>
  <c r="T191" i="42"/>
  <c r="W256" i="42"/>
  <c r="AC112" i="42"/>
  <c r="M187" i="42" a="1"/>
  <c r="M11" i="42" a="1"/>
  <c r="W227" i="42"/>
  <c r="T120" i="42"/>
  <c r="M159" i="42" a="1"/>
  <c r="M58" i="42" a="1"/>
  <c r="M198" i="42" a="1"/>
  <c r="M76" i="42" a="1"/>
  <c r="M197" i="42" a="1"/>
  <c r="T196" i="42"/>
  <c r="Z234" i="42"/>
  <c r="M137" i="42" a="1"/>
  <c r="AC5" i="42"/>
  <c r="W274" i="42"/>
  <c r="M9" i="42" a="1"/>
  <c r="AC113" i="42"/>
  <c r="M8" i="42" a="1"/>
  <c r="AC39" i="42"/>
  <c r="M182" i="42" a="1"/>
  <c r="T204" i="42"/>
  <c r="M89" i="42" a="1"/>
  <c r="AC206" i="42"/>
  <c r="W252" i="42"/>
  <c r="T156" i="42"/>
  <c r="AC125" i="42"/>
  <c r="M115" i="42" a="1"/>
  <c r="W211" i="42"/>
  <c r="M142" i="42" a="1"/>
  <c r="Z224" i="42"/>
  <c r="M86" i="42" a="1"/>
  <c r="M7" i="42" a="1"/>
  <c r="AC41" i="42"/>
  <c r="Z264" i="42"/>
  <c r="M188" i="42" a="1"/>
  <c r="W257" i="42"/>
  <c r="M206" i="42" a="1"/>
  <c r="W236" i="42"/>
  <c r="Z255" i="42"/>
  <c r="M122" i="42" a="1"/>
  <c r="T41" i="42"/>
  <c r="M46" i="42" a="1"/>
  <c r="M62" i="42" a="1"/>
  <c r="T113" i="42"/>
  <c r="M128" i="42" a="1"/>
  <c r="AC24" i="42"/>
  <c r="AC194" i="42"/>
  <c r="T155" i="42"/>
  <c r="T198" i="42"/>
  <c r="AC159" i="42"/>
  <c r="M106" i="42" a="1"/>
  <c r="AC42" i="42"/>
  <c r="W241" i="42"/>
  <c r="Z284" i="42"/>
  <c r="AC7" i="42"/>
  <c r="M80" i="42" a="1"/>
  <c r="T132" i="42"/>
  <c r="AC23" i="42"/>
  <c r="T14" i="42"/>
  <c r="AC207" i="42"/>
  <c r="Z253" i="42"/>
  <c r="T26" i="42"/>
  <c r="AC205" i="42"/>
  <c r="M155" i="42" a="1"/>
  <c r="AC20" i="42"/>
  <c r="AC147" i="42"/>
  <c r="T18" i="42"/>
  <c r="W280" i="42"/>
  <c r="W272" i="42"/>
  <c r="M36" i="42" a="1"/>
  <c r="AC40" i="42"/>
  <c r="M40" i="42" a="1"/>
  <c r="AC173" i="42"/>
  <c r="Z242" i="42"/>
  <c r="T169" i="42"/>
  <c r="M180" i="42" a="1"/>
  <c r="AC152" i="42"/>
  <c r="M55" i="42" a="1"/>
  <c r="M97" i="42" a="1"/>
  <c r="M125" i="42" a="1"/>
  <c r="M123" i="42" a="1"/>
  <c r="M45" i="42" a="1"/>
  <c r="T180" i="42"/>
  <c r="M33" i="42" a="1"/>
  <c r="T134" i="42"/>
  <c r="Z225" i="42"/>
  <c r="M64" i="42" a="1"/>
  <c r="Z251" i="42"/>
  <c r="W242" i="42"/>
  <c r="M92" i="42" a="1"/>
  <c r="Z267" i="42"/>
  <c r="T153" i="42"/>
  <c r="AC199" i="42"/>
  <c r="AC162" i="42"/>
  <c r="M39" i="42" a="1"/>
  <c r="W228" i="42"/>
  <c r="M18" i="42" a="1"/>
  <c r="W238" i="42"/>
  <c r="T126" i="42"/>
  <c r="T137" i="42"/>
  <c r="Z282" i="42"/>
  <c r="AC131" i="42"/>
  <c r="M112" i="42" a="1"/>
  <c r="T29" i="42"/>
  <c r="T34" i="42"/>
  <c r="AC177" i="42"/>
  <c r="M74" i="42" a="1"/>
  <c r="T15" i="42"/>
  <c r="T21" i="42"/>
  <c r="T145" i="42"/>
  <c r="M194" i="42" a="1"/>
  <c r="T177" i="42"/>
  <c r="AC128" i="42"/>
  <c r="W246" i="42"/>
  <c r="AC50" i="42"/>
  <c r="M160" i="42" a="1"/>
  <c r="W251" i="42"/>
  <c r="Z212" i="42"/>
  <c r="T31" i="42"/>
  <c r="M168" i="42" a="1"/>
  <c r="AC144" i="42"/>
  <c r="T23" i="42"/>
  <c r="M87" i="42" a="1"/>
  <c r="M158" i="42" a="1"/>
  <c r="T106" i="42"/>
  <c r="AC68" i="42"/>
  <c r="AC179" i="42"/>
  <c r="Z217" i="42"/>
  <c r="Z216" i="42"/>
  <c r="T60" i="42"/>
  <c r="W268" i="42"/>
  <c r="M185" i="42" a="1"/>
  <c r="AC136" i="42"/>
  <c r="AC37" i="42"/>
  <c r="T178" i="42"/>
  <c r="W219" i="42"/>
  <c r="Z278" i="42"/>
  <c r="Z240" i="42"/>
  <c r="M184" i="42" a="1"/>
  <c r="T148" i="42"/>
  <c r="AC161" i="42"/>
  <c r="M67" i="42" a="1"/>
  <c r="AC106" i="42"/>
  <c r="AC10" i="42"/>
  <c r="AC45" i="42"/>
  <c r="Z281" i="42"/>
  <c r="M170" i="42" a="1"/>
  <c r="T37" i="42"/>
  <c r="T10" i="42"/>
  <c r="T107" i="42"/>
  <c r="T66" i="42"/>
  <c r="M169" i="42" a="1"/>
  <c r="AC153" i="42"/>
  <c r="T174" i="42"/>
  <c r="AC184" i="42"/>
  <c r="AC32" i="42"/>
  <c r="M118" i="42" a="1"/>
  <c r="M43" i="42" a="1"/>
  <c r="T207" i="42"/>
  <c r="AF285" i="42" l="1"/>
  <c r="AF286" i="42"/>
  <c r="AF247" i="42"/>
  <c r="AF252" i="42"/>
  <c r="AF245" i="42"/>
  <c r="AF278" i="42"/>
  <c r="AF216" i="42"/>
  <c r="AF228" i="42"/>
  <c r="AF277" i="42"/>
  <c r="AF210" i="42"/>
  <c r="AF215" i="42"/>
  <c r="AF211" i="42"/>
  <c r="AF254" i="42"/>
  <c r="AF287" i="42"/>
  <c r="AF214" i="42"/>
  <c r="AF270" i="42"/>
  <c r="AF244" i="42"/>
  <c r="AF274" i="42"/>
  <c r="AF222" i="42"/>
  <c r="AF238" i="42"/>
  <c r="AF219" i="42"/>
  <c r="AF261" i="42"/>
  <c r="AF250" i="42"/>
  <c r="AF267" i="42"/>
  <c r="AF230" i="42"/>
  <c r="AF279" i="42"/>
  <c r="AF233" i="42"/>
  <c r="AF235" i="42"/>
  <c r="AF226" i="42"/>
  <c r="AF240" i="42"/>
  <c r="AF259" i="42"/>
  <c r="AF281" i="42"/>
  <c r="AF258" i="42"/>
  <c r="AF229" i="42"/>
  <c r="AF213" i="42"/>
  <c r="AF283" i="42"/>
  <c r="AF249" i="42"/>
  <c r="AF262" i="42"/>
  <c r="AF255" i="42"/>
  <c r="AF251" i="42"/>
  <c r="AF217" i="42"/>
  <c r="AF266" i="42"/>
  <c r="AF223" i="42"/>
  <c r="AF253" i="42"/>
  <c r="AF218" i="42"/>
  <c r="AF268" i="42"/>
  <c r="AF246" i="42"/>
  <c r="AF243" i="42"/>
  <c r="AF239" i="42"/>
  <c r="AF225" i="42"/>
  <c r="AF242" i="42"/>
  <c r="AF284" i="42"/>
  <c r="AF227" i="42"/>
  <c r="AF273" i="42"/>
  <c r="AF224" i="42"/>
  <c r="AF269" i="42"/>
  <c r="AF212" i="42"/>
  <c r="AF248" i="42"/>
  <c r="AF232" i="42"/>
  <c r="AF276" i="42"/>
  <c r="AF272" i="42"/>
  <c r="AF271" i="42"/>
  <c r="AF263" i="42"/>
  <c r="AF264" i="42"/>
  <c r="AF231" i="42"/>
  <c r="AF275" i="42"/>
  <c r="AF221" i="42"/>
  <c r="AF234" i="42"/>
  <c r="AF241" i="42"/>
  <c r="AF236" i="42"/>
  <c r="AF257" i="42"/>
  <c r="AF265" i="42"/>
  <c r="AF280" i="42"/>
  <c r="AF260" i="42"/>
  <c r="AF220" i="42"/>
  <c r="AF256" i="42"/>
  <c r="AF282" i="42"/>
  <c r="AA245" i="42"/>
  <c r="AB245" i="42" s="1"/>
  <c r="X251" i="42"/>
  <c r="Y251" i="42" s="1"/>
  <c r="X214" i="42"/>
  <c r="Y214" i="42" s="1"/>
  <c r="X270" i="42"/>
  <c r="Y270" i="42" s="1"/>
  <c r="X224" i="42"/>
  <c r="Y224" i="42" s="1"/>
  <c r="X266" i="42"/>
  <c r="Y266" i="42" s="1"/>
  <c r="X285" i="42"/>
  <c r="Y285" i="42" s="1"/>
  <c r="AA227" i="42"/>
  <c r="AB227" i="42" s="1"/>
  <c r="AA248" i="42"/>
  <c r="AB248" i="42" s="1"/>
  <c r="X284" i="42"/>
  <c r="Y284" i="42" s="1"/>
  <c r="AA247" i="42"/>
  <c r="AB247" i="42" s="1"/>
  <c r="X217" i="42"/>
  <c r="Y217" i="42" s="1"/>
  <c r="X269" i="42"/>
  <c r="Y269" i="42" s="1"/>
  <c r="X274" i="42"/>
  <c r="Y274" i="42" s="1"/>
  <c r="X287" i="42"/>
  <c r="Y287" i="42" s="1"/>
  <c r="X227" i="42"/>
  <c r="Y227" i="42" s="1"/>
  <c r="AA244" i="42"/>
  <c r="AB244" i="42" s="1"/>
  <c r="AA269" i="42"/>
  <c r="AB269" i="42" s="1"/>
  <c r="AA240" i="42"/>
  <c r="AB240" i="42" s="1"/>
  <c r="AA255" i="42"/>
  <c r="AB255" i="42" s="1"/>
  <c r="X254" i="42"/>
  <c r="Y254" i="42" s="1"/>
  <c r="AA222" i="42"/>
  <c r="AB222" i="42" s="1"/>
  <c r="X232" i="42"/>
  <c r="Y232" i="42" s="1"/>
  <c r="X276" i="42"/>
  <c r="Y276" i="42" s="1"/>
  <c r="AA279" i="42"/>
  <c r="AB279" i="42" s="1"/>
  <c r="X229" i="42"/>
  <c r="Y229" i="42" s="1"/>
  <c r="X264" i="42"/>
  <c r="Y264" i="42" s="1"/>
  <c r="AA250" i="42"/>
  <c r="AB250" i="42" s="1"/>
  <c r="AA235" i="42"/>
  <c r="AB235" i="42" s="1"/>
  <c r="AA278" i="42"/>
  <c r="AB278" i="42" s="1"/>
  <c r="X273" i="42"/>
  <c r="Y273" i="42" s="1"/>
  <c r="AA212" i="42"/>
  <c r="AB212" i="42" s="1"/>
  <c r="X228" i="42"/>
  <c r="Y228" i="42" s="1"/>
  <c r="X281" i="42"/>
  <c r="Y281" i="42" s="1"/>
  <c r="X286" i="42"/>
  <c r="Y286" i="42" s="1"/>
  <c r="X245" i="42"/>
  <c r="Y245" i="42" s="1"/>
  <c r="AA251" i="42"/>
  <c r="AB251" i="42" s="1"/>
  <c r="X240" i="42"/>
  <c r="Y240" i="42" s="1"/>
  <c r="AA262" i="42"/>
  <c r="AB262" i="42" s="1"/>
  <c r="X277" i="42"/>
  <c r="Y277" i="42" s="1"/>
  <c r="AA232" i="42"/>
  <c r="AB232" i="42" s="1"/>
  <c r="X215" i="42"/>
  <c r="Y215" i="42" s="1"/>
  <c r="X258" i="42"/>
  <c r="Y258" i="42" s="1"/>
  <c r="AA271" i="42"/>
  <c r="AB271" i="42" s="1"/>
  <c r="X213" i="42"/>
  <c r="Y213" i="42" s="1"/>
  <c r="AA246" i="42"/>
  <c r="AB246" i="42" s="1"/>
  <c r="X256" i="42"/>
  <c r="Y256" i="42" s="1"/>
  <c r="X249" i="42"/>
  <c r="Y249" i="42" s="1"/>
  <c r="AA282" i="42"/>
  <c r="AB282" i="42" s="1"/>
  <c r="X225" i="42"/>
  <c r="Y225" i="42" s="1"/>
  <c r="AA280" i="42"/>
  <c r="AB280" i="42" s="1"/>
  <c r="X238" i="42"/>
  <c r="Y238" i="42" s="1"/>
  <c r="AA258" i="42"/>
  <c r="AB258" i="42" s="1"/>
  <c r="AA213" i="42"/>
  <c r="AB213" i="42" s="1"/>
  <c r="AA285" i="42"/>
  <c r="AB285" i="42" s="1"/>
  <c r="AA286" i="42"/>
  <c r="AB286" i="42" s="1"/>
  <c r="X247" i="42"/>
  <c r="Y247" i="42" s="1"/>
  <c r="AA217" i="42"/>
  <c r="AB217" i="42" s="1"/>
  <c r="AA273" i="42"/>
  <c r="AB273" i="42" s="1"/>
  <c r="AA224" i="42"/>
  <c r="AB224" i="42" s="1"/>
  <c r="X265" i="42"/>
  <c r="Y265" i="42" s="1"/>
  <c r="X262" i="42"/>
  <c r="Y262" i="42" s="1"/>
  <c r="X255" i="42"/>
  <c r="Y255" i="42" s="1"/>
  <c r="AA277" i="42"/>
  <c r="AB277" i="42" s="1"/>
  <c r="X248" i="42"/>
  <c r="Y248" i="42" s="1"/>
  <c r="X210" i="42"/>
  <c r="Y210" i="42" s="1"/>
  <c r="AA218" i="42"/>
  <c r="AB218" i="42" s="1"/>
  <c r="AA219" i="42"/>
  <c r="AB219" i="42" s="1"/>
  <c r="X241" i="42"/>
  <c r="Y241" i="42" s="1"/>
  <c r="X279" i="42"/>
  <c r="Y279" i="42" s="1"/>
  <c r="X236" i="42"/>
  <c r="Y236" i="42" s="1"/>
  <c r="X263" i="42"/>
  <c r="Y263" i="42" s="1"/>
  <c r="X268" i="42"/>
  <c r="Y268" i="42" s="1"/>
  <c r="AA233" i="42"/>
  <c r="AB233" i="42" s="1"/>
  <c r="X242" i="42"/>
  <c r="Y242" i="42" s="1"/>
  <c r="AA231" i="42"/>
  <c r="AB231" i="42" s="1"/>
  <c r="X260" i="42"/>
  <c r="Y260" i="42" s="1"/>
  <c r="X243" i="42"/>
  <c r="Y243" i="42" s="1"/>
  <c r="AA211" i="42"/>
  <c r="AB211" i="42" s="1"/>
  <c r="AA241" i="42"/>
  <c r="AB241" i="42" s="1"/>
  <c r="AA215" i="42"/>
  <c r="AB215" i="42" s="1"/>
  <c r="X261" i="42"/>
  <c r="Y261" i="42" s="1"/>
  <c r="X246" i="42"/>
  <c r="Y246" i="42" s="1"/>
  <c r="AA242" i="42"/>
  <c r="AB242" i="42" s="1"/>
  <c r="X267" i="42"/>
  <c r="Y267" i="42" s="1"/>
  <c r="AA283" i="42"/>
  <c r="AB283" i="42" s="1"/>
  <c r="AA260" i="42"/>
  <c r="AB260" i="42" s="1"/>
  <c r="AA256" i="42"/>
  <c r="AB256" i="42" s="1"/>
  <c r="AA243" i="42"/>
  <c r="AB243" i="42" s="1"/>
  <c r="X226" i="42"/>
  <c r="Y226" i="42" s="1"/>
  <c r="AA214" i="42"/>
  <c r="AB214" i="42" s="1"/>
  <c r="AA270" i="42"/>
  <c r="AB270" i="42" s="1"/>
  <c r="X216" i="42"/>
  <c r="Y216" i="42" s="1"/>
  <c r="X259" i="42"/>
  <c r="Y259" i="42" s="1"/>
  <c r="AA274" i="42"/>
  <c r="AB274" i="42" s="1"/>
  <c r="X222" i="42"/>
  <c r="Y222" i="42" s="1"/>
  <c r="AA238" i="42"/>
  <c r="AB238" i="42" s="1"/>
  <c r="X272" i="42"/>
  <c r="Y272" i="42" s="1"/>
  <c r="AA236" i="42"/>
  <c r="AB236" i="42" s="1"/>
  <c r="AA264" i="42"/>
  <c r="AB264" i="42" s="1"/>
  <c r="AA220" i="42"/>
  <c r="AB220" i="42" s="1"/>
  <c r="AA275" i="42"/>
  <c r="AB275" i="42" s="1"/>
  <c r="AA223" i="42"/>
  <c r="AB223" i="42" s="1"/>
  <c r="X250" i="42"/>
  <c r="Y250" i="42" s="1"/>
  <c r="X233" i="42"/>
  <c r="Y233" i="42" s="1"/>
  <c r="X231" i="42"/>
  <c r="Y231" i="42" s="1"/>
  <c r="X275" i="42"/>
  <c r="Y275" i="42" s="1"/>
  <c r="AA287" i="42"/>
  <c r="AB287" i="42" s="1"/>
  <c r="X278" i="42"/>
  <c r="Y278" i="42" s="1"/>
  <c r="X252" i="42"/>
  <c r="Y252" i="42" s="1"/>
  <c r="AA226" i="42"/>
  <c r="AB226" i="42" s="1"/>
  <c r="X244" i="42"/>
  <c r="Y244" i="42" s="1"/>
  <c r="AA266" i="42"/>
  <c r="AB266" i="42" s="1"/>
  <c r="AA216" i="42"/>
  <c r="AB216" i="42" s="1"/>
  <c r="AA265" i="42"/>
  <c r="AB265" i="42" s="1"/>
  <c r="X211" i="42"/>
  <c r="Y211" i="42" s="1"/>
  <c r="AA259" i="42"/>
  <c r="AB259" i="42" s="1"/>
  <c r="AA228" i="42"/>
  <c r="AB228" i="42" s="1"/>
  <c r="AA281" i="42"/>
  <c r="AB281" i="42" s="1"/>
  <c r="X280" i="42"/>
  <c r="Y280" i="42" s="1"/>
  <c r="X223" i="42"/>
  <c r="Y223" i="42" s="1"/>
  <c r="AA253" i="42"/>
  <c r="AB253" i="42" s="1"/>
  <c r="X218" i="42"/>
  <c r="Y218" i="42" s="1"/>
  <c r="AA268" i="42"/>
  <c r="AB268" i="42" s="1"/>
  <c r="X220" i="42"/>
  <c r="Y220" i="42" s="1"/>
  <c r="X257" i="42"/>
  <c r="Y257" i="42" s="1"/>
  <c r="AA230" i="42"/>
  <c r="AB230" i="42" s="1"/>
  <c r="X239" i="42"/>
  <c r="Y239" i="42" s="1"/>
  <c r="X271" i="42"/>
  <c r="Y271" i="42" s="1"/>
  <c r="AA263" i="42"/>
  <c r="AB263" i="42" s="1"/>
  <c r="X283" i="42"/>
  <c r="Y283" i="42" s="1"/>
  <c r="X221" i="42"/>
  <c r="Y221" i="42" s="1"/>
  <c r="AA239" i="42"/>
  <c r="AB239" i="42" s="1"/>
  <c r="AA234" i="42"/>
  <c r="AB234" i="42" s="1"/>
  <c r="AA284" i="42"/>
  <c r="AB284" i="42" s="1"/>
  <c r="AA252" i="42"/>
  <c r="AB252" i="42" s="1"/>
  <c r="X212" i="42"/>
  <c r="Y212" i="42" s="1"/>
  <c r="AA254" i="42"/>
  <c r="AB254" i="42" s="1"/>
  <c r="AA210" i="42"/>
  <c r="AB210" i="42" s="1"/>
  <c r="X253" i="42"/>
  <c r="Y253" i="42" s="1"/>
  <c r="AA276" i="42"/>
  <c r="AB276" i="42" s="1"/>
  <c r="X219" i="42"/>
  <c r="Y219" i="42" s="1"/>
  <c r="AA272" i="42"/>
  <c r="AB272" i="42" s="1"/>
  <c r="AA229" i="42"/>
  <c r="AB229" i="42" s="1"/>
  <c r="AA261" i="42"/>
  <c r="AB261" i="42" s="1"/>
  <c r="X235" i="42"/>
  <c r="Y235" i="42" s="1"/>
  <c r="AA267" i="42"/>
  <c r="AB267" i="42" s="1"/>
  <c r="AA257" i="42"/>
  <c r="AB257" i="42" s="1"/>
  <c r="X230" i="42"/>
  <c r="Y230" i="42" s="1"/>
  <c r="AA221" i="42"/>
  <c r="AB221" i="42" s="1"/>
  <c r="AA249" i="42"/>
  <c r="AB249" i="42" s="1"/>
  <c r="AA225" i="42"/>
  <c r="AB225" i="42" s="1"/>
  <c r="X282" i="42"/>
  <c r="Y282" i="42" s="1"/>
  <c r="X234" i="42"/>
  <c r="Y234" i="42" s="1"/>
  <c r="AD40" i="42"/>
  <c r="AE40" i="42" s="1"/>
  <c r="AD56" i="42"/>
  <c r="AE56" i="42" s="1"/>
  <c r="AD57" i="42"/>
  <c r="AE57" i="42" s="1"/>
  <c r="AD17" i="42"/>
  <c r="AE17" i="42" s="1"/>
  <c r="AD4" i="42"/>
  <c r="AE4" i="42" s="1"/>
  <c r="AD130" i="42"/>
  <c r="AE130" i="42" s="1"/>
  <c r="AD59" i="42"/>
  <c r="AE59" i="42" s="1"/>
  <c r="AD31" i="42"/>
  <c r="AE31" i="42" s="1"/>
  <c r="AD60" i="42"/>
  <c r="AE60" i="42" s="1"/>
  <c r="AD113" i="42"/>
  <c r="AE113" i="42" s="1"/>
  <c r="AD176" i="42"/>
  <c r="AE176" i="42" s="1"/>
  <c r="AD19" i="42"/>
  <c r="AE19" i="42" s="1"/>
  <c r="AD122" i="42"/>
  <c r="AE122" i="42" s="1"/>
  <c r="AD117" i="42"/>
  <c r="AE117" i="42" s="1"/>
  <c r="AD63" i="42"/>
  <c r="AE63" i="42" s="1"/>
  <c r="AD32" i="42"/>
  <c r="AE32" i="42" s="1"/>
  <c r="AD120" i="42"/>
  <c r="AE120" i="42" s="1"/>
  <c r="AD8" i="42"/>
  <c r="AE8" i="42" s="1"/>
  <c r="AD66" i="42"/>
  <c r="AD164" i="42"/>
  <c r="AE164" i="42" s="1"/>
  <c r="AD55" i="42"/>
  <c r="AE55" i="42" s="1"/>
  <c r="AD18" i="42"/>
  <c r="AE18" i="42" s="1"/>
  <c r="AD16" i="42"/>
  <c r="AE16" i="42" s="1"/>
  <c r="AD41" i="42"/>
  <c r="AE41" i="42" s="1"/>
  <c r="AD53" i="42"/>
  <c r="AE53" i="42" s="1"/>
  <c r="AD125" i="42"/>
  <c r="AE125" i="42" s="1"/>
  <c r="AD150" i="42"/>
  <c r="AE150" i="42" s="1"/>
  <c r="AD205" i="42"/>
  <c r="AE205" i="42" s="1"/>
  <c r="AD10" i="42"/>
  <c r="AE10" i="42" s="1"/>
  <c r="AD12" i="42"/>
  <c r="AE12" i="42" s="1"/>
  <c r="AD29" i="42"/>
  <c r="AE29" i="42" s="1"/>
  <c r="AD126" i="42"/>
  <c r="AE126" i="42" s="1"/>
  <c r="AD146" i="42"/>
  <c r="AE146" i="42" s="1"/>
  <c r="AD43" i="42"/>
  <c r="AE43" i="42" s="1"/>
  <c r="AD58" i="42"/>
  <c r="AE58" i="42" s="1"/>
  <c r="AD27" i="42"/>
  <c r="AE27" i="42" s="1"/>
  <c r="AD138" i="42"/>
  <c r="AE138" i="42" s="1"/>
  <c r="AD54" i="42"/>
  <c r="AE54" i="42" s="1"/>
  <c r="AD30" i="42"/>
  <c r="AE30" i="42" s="1"/>
  <c r="AD65" i="42"/>
  <c r="AE65" i="42" s="1"/>
  <c r="AD49" i="42"/>
  <c r="AE49" i="42" s="1"/>
  <c r="AD136" i="42"/>
  <c r="AE136" i="42" s="1"/>
  <c r="AD35" i="42"/>
  <c r="AD50" i="42"/>
  <c r="AE50" i="42" s="1"/>
  <c r="AD67" i="42"/>
  <c r="AE67" i="42" s="1"/>
  <c r="AD47" i="42"/>
  <c r="AE47" i="42" s="1"/>
  <c r="AD42" i="42"/>
  <c r="AE42" i="42" s="1"/>
  <c r="AD44" i="42"/>
  <c r="AE44" i="42" s="1"/>
  <c r="AD39" i="42"/>
  <c r="AE39" i="42" s="1"/>
  <c r="AD116" i="42"/>
  <c r="AD181" i="42"/>
  <c r="AE181" i="42" s="1"/>
  <c r="AD206" i="42"/>
  <c r="AE206" i="42" s="1"/>
  <c r="AD13" i="42"/>
  <c r="AE13" i="42" s="1"/>
  <c r="AD52" i="42"/>
  <c r="AE52" i="42" s="1"/>
  <c r="AD36" i="42"/>
  <c r="AD51" i="42"/>
  <c r="AE51" i="42" s="1"/>
  <c r="AD34" i="42"/>
  <c r="AE34" i="42" s="1"/>
  <c r="AD15" i="42"/>
  <c r="AE15" i="42" s="1"/>
  <c r="AD106" i="42"/>
  <c r="AE106" i="42" s="1"/>
  <c r="AD124" i="42"/>
  <c r="AE124" i="42" s="1"/>
  <c r="AD134" i="42"/>
  <c r="AE134" i="42" s="1"/>
  <c r="AD108" i="42"/>
  <c r="AE108" i="42" s="1"/>
  <c r="AD162" i="42"/>
  <c r="AE162" i="42" s="1"/>
  <c r="AD180" i="42"/>
  <c r="AE180" i="42" s="1"/>
  <c r="AD171" i="42"/>
  <c r="AE171" i="42" s="1"/>
  <c r="AD185" i="42"/>
  <c r="AD6" i="42"/>
  <c r="AD62" i="42"/>
  <c r="AD45" i="42"/>
  <c r="AE45" i="42" s="1"/>
  <c r="AD33" i="42"/>
  <c r="AE33" i="42" s="1"/>
  <c r="AD48" i="42"/>
  <c r="AE48" i="42" s="1"/>
  <c r="AD21" i="42"/>
  <c r="AE21" i="42" s="1"/>
  <c r="AD5" i="42"/>
  <c r="AE5" i="42" s="1"/>
  <c r="AD20" i="42"/>
  <c r="AE20" i="42" s="1"/>
  <c r="AD127" i="42"/>
  <c r="AE127" i="42" s="1"/>
  <c r="AD135" i="42"/>
  <c r="AE135" i="42" s="1"/>
  <c r="AD123" i="42"/>
  <c r="AE123" i="42" s="1"/>
  <c r="AD177" i="42"/>
  <c r="AE177" i="42" s="1"/>
  <c r="AD186" i="42"/>
  <c r="AE186" i="42" s="1"/>
  <c r="AD200" i="42"/>
  <c r="AE200" i="42" s="1"/>
  <c r="AD64" i="42"/>
  <c r="AE64" i="42" s="1"/>
  <c r="AD24" i="42"/>
  <c r="AD14" i="42"/>
  <c r="AD11" i="42"/>
  <c r="AD37" i="42"/>
  <c r="AE37" i="42" s="1"/>
  <c r="AD25" i="42"/>
  <c r="AE25" i="42" s="1"/>
  <c r="AD23" i="42"/>
  <c r="AE23" i="42" s="1"/>
  <c r="AD111" i="42"/>
  <c r="AE111" i="42" s="1"/>
  <c r="AD129" i="42"/>
  <c r="AE129" i="42" s="1"/>
  <c r="AD114" i="42"/>
  <c r="AD131" i="42"/>
  <c r="AD110" i="42"/>
  <c r="AD173" i="42"/>
  <c r="AE173" i="42" s="1"/>
  <c r="AD148" i="42"/>
  <c r="AE148" i="42" s="1"/>
  <c r="AD188" i="42"/>
  <c r="AE188" i="42" s="1"/>
  <c r="AD38" i="42"/>
  <c r="AE38" i="42" s="1"/>
  <c r="AD68" i="42"/>
  <c r="AE68" i="42" s="1"/>
  <c r="AD26" i="42"/>
  <c r="AE26" i="42" s="1"/>
  <c r="AD46" i="42"/>
  <c r="AE46" i="42" s="1"/>
  <c r="AD22" i="42"/>
  <c r="AE22" i="42" s="1"/>
  <c r="AD61" i="42"/>
  <c r="AE61" i="42" s="1"/>
  <c r="AD9" i="42"/>
  <c r="AE9" i="42" s="1"/>
  <c r="AD7" i="42"/>
  <c r="AE7" i="42" s="1"/>
  <c r="AD132" i="42"/>
  <c r="AE132" i="42" s="1"/>
  <c r="AD175" i="42"/>
  <c r="AE175" i="42" s="1"/>
  <c r="AD155" i="42"/>
  <c r="AE155" i="42" s="1"/>
  <c r="AD187" i="42"/>
  <c r="AE187" i="42" s="1"/>
  <c r="AD141" i="42"/>
  <c r="AE141" i="42" s="1"/>
  <c r="AD170" i="42"/>
  <c r="AE170" i="42" s="1"/>
  <c r="AD154" i="42"/>
  <c r="AE154" i="42" s="1"/>
  <c r="AD182" i="42"/>
  <c r="AE182" i="42" s="1"/>
  <c r="AD161" i="42"/>
  <c r="AE161" i="42" s="1"/>
  <c r="AD189" i="42"/>
  <c r="AE189" i="42" s="1"/>
  <c r="AD151" i="42"/>
  <c r="AE151" i="42" s="1"/>
  <c r="AD174" i="42"/>
  <c r="AE174" i="42" s="1"/>
  <c r="AD153" i="42"/>
  <c r="AE153" i="42" s="1"/>
  <c r="AD119" i="42"/>
  <c r="AE119" i="42" s="1"/>
  <c r="AD115" i="42"/>
  <c r="AE115" i="42" s="1"/>
  <c r="AD165" i="42"/>
  <c r="AE165" i="42" s="1"/>
  <c r="AD166" i="42"/>
  <c r="AE166" i="42" s="1"/>
  <c r="AD144" i="42"/>
  <c r="AE144" i="42" s="1"/>
  <c r="AD145" i="42"/>
  <c r="AE145" i="42" s="1"/>
  <c r="AD198" i="42"/>
  <c r="AE198" i="42" s="1"/>
  <c r="AD199" i="42"/>
  <c r="AE199" i="42" s="1"/>
  <c r="AD195" i="42"/>
  <c r="AE195" i="42" s="1"/>
  <c r="AD207" i="42"/>
  <c r="AE207" i="42" s="1"/>
  <c r="AD28" i="42"/>
  <c r="AE28" i="42" s="1"/>
  <c r="AD121" i="42"/>
  <c r="AE121" i="42" s="1"/>
  <c r="AD128" i="42"/>
  <c r="AE128" i="42" s="1"/>
  <c r="AD137" i="42"/>
  <c r="AE137" i="42" s="1"/>
  <c r="AD109" i="42"/>
  <c r="AE109" i="42" s="1"/>
  <c r="AD118" i="42"/>
  <c r="AE118" i="42" s="1"/>
  <c r="AD149" i="42"/>
  <c r="AE149" i="42" s="1"/>
  <c r="AD157" i="42"/>
  <c r="AE157" i="42" s="1"/>
  <c r="AD143" i="42"/>
  <c r="AE143" i="42" s="1"/>
  <c r="AD156" i="42"/>
  <c r="AE156" i="42" s="1"/>
  <c r="AD179" i="42"/>
  <c r="AE179" i="42" s="1"/>
  <c r="AD168" i="42"/>
  <c r="AE168" i="42" s="1"/>
  <c r="AD169" i="42"/>
  <c r="AE169" i="42" s="1"/>
  <c r="AD197" i="42"/>
  <c r="AE197" i="42" s="1"/>
  <c r="AD112" i="42"/>
  <c r="AE112" i="42" s="1"/>
  <c r="AD107" i="42"/>
  <c r="AE107" i="42" s="1"/>
  <c r="AD167" i="42"/>
  <c r="AE167" i="42" s="1"/>
  <c r="AD163" i="42"/>
  <c r="AE163" i="42" s="1"/>
  <c r="AD160" i="42"/>
  <c r="AE160" i="42" s="1"/>
  <c r="AD158" i="42"/>
  <c r="AE158" i="42" s="1"/>
  <c r="AD184" i="42"/>
  <c r="AE184" i="42" s="1"/>
  <c r="AD193" i="42"/>
  <c r="AE193" i="42" s="1"/>
  <c r="AD202" i="42"/>
  <c r="AE202" i="42" s="1"/>
  <c r="AD204" i="42"/>
  <c r="AE204" i="42" s="1"/>
  <c r="AD208" i="42"/>
  <c r="AE208" i="42" s="1"/>
  <c r="AD203" i="42"/>
  <c r="AE203" i="42" s="1"/>
  <c r="AD133" i="42"/>
  <c r="AE133" i="42" s="1"/>
  <c r="AD159" i="42"/>
  <c r="AE159" i="42" s="1"/>
  <c r="AD178" i="42"/>
  <c r="AE178" i="42" s="1"/>
  <c r="AD172" i="42"/>
  <c r="AE172" i="42" s="1"/>
  <c r="AD152" i="42"/>
  <c r="AE152" i="42" s="1"/>
  <c r="AD147" i="42"/>
  <c r="AE147" i="42" s="1"/>
  <c r="AD142" i="42"/>
  <c r="AE142" i="42" s="1"/>
  <c r="AD191" i="42"/>
  <c r="AE191" i="42" s="1"/>
  <c r="AD194" i="42"/>
  <c r="AE194" i="42" s="1"/>
  <c r="AD196" i="42"/>
  <c r="AD192" i="42"/>
  <c r="AE192" i="42" s="1"/>
  <c r="N14" i="42"/>
  <c r="Q14" i="42"/>
  <c r="O14" i="42"/>
  <c r="M14" i="42"/>
  <c r="P14" i="42"/>
  <c r="P93" i="42"/>
  <c r="M93" i="42"/>
  <c r="N93" i="42"/>
  <c r="O93" i="42"/>
  <c r="Q93" i="42"/>
  <c r="Q137" i="42"/>
  <c r="P137" i="42"/>
  <c r="M137" i="42"/>
  <c r="O137" i="42"/>
  <c r="N137" i="42"/>
  <c r="N145" i="42"/>
  <c r="Q145" i="42"/>
  <c r="M145" i="42"/>
  <c r="O145" i="42"/>
  <c r="P145" i="42"/>
  <c r="V39" i="42"/>
  <c r="Q51" i="42"/>
  <c r="O51" i="42"/>
  <c r="M51" i="42"/>
  <c r="P51" i="42"/>
  <c r="N51" i="42"/>
  <c r="Q74" i="42"/>
  <c r="M74" i="42"/>
  <c r="N74" i="42"/>
  <c r="O74" i="42"/>
  <c r="P74" i="42"/>
  <c r="M176" i="42"/>
  <c r="N176" i="42"/>
  <c r="O176" i="42"/>
  <c r="P176" i="42"/>
  <c r="Q176" i="42"/>
  <c r="Q185" i="42"/>
  <c r="M185" i="42"/>
  <c r="P185" i="42"/>
  <c r="O185" i="42"/>
  <c r="N185" i="42"/>
  <c r="V36" i="42"/>
  <c r="O49" i="42"/>
  <c r="P49" i="42"/>
  <c r="M49" i="42"/>
  <c r="N49" i="42"/>
  <c r="Q49" i="42"/>
  <c r="P70" i="42"/>
  <c r="O70" i="42"/>
  <c r="N70" i="42"/>
  <c r="M70" i="42"/>
  <c r="Q70" i="42"/>
  <c r="Q135" i="42"/>
  <c r="O135" i="42"/>
  <c r="P135" i="42"/>
  <c r="M135" i="42"/>
  <c r="N135" i="42"/>
  <c r="O179" i="42"/>
  <c r="M179" i="42"/>
  <c r="N179" i="42"/>
  <c r="P179" i="42"/>
  <c r="Q179" i="42"/>
  <c r="M202" i="42"/>
  <c r="O202" i="42"/>
  <c r="Q202" i="42"/>
  <c r="P202" i="42"/>
  <c r="N202" i="42"/>
  <c r="V66" i="42"/>
  <c r="V130" i="42"/>
  <c r="O22" i="42"/>
  <c r="M22" i="42"/>
  <c r="P22" i="42"/>
  <c r="Q22" i="42"/>
  <c r="N22" i="42"/>
  <c r="N9" i="42"/>
  <c r="O9" i="42"/>
  <c r="M9" i="42"/>
  <c r="Q9" i="42"/>
  <c r="P9" i="42"/>
  <c r="M32" i="42"/>
  <c r="N32" i="42"/>
  <c r="O32" i="42"/>
  <c r="P32" i="42"/>
  <c r="Q32" i="42"/>
  <c r="Q77" i="42"/>
  <c r="N77" i="42"/>
  <c r="M77" i="42"/>
  <c r="P77" i="42"/>
  <c r="O77" i="42"/>
  <c r="M128" i="42"/>
  <c r="N128" i="42"/>
  <c r="O128" i="42"/>
  <c r="P128" i="42"/>
  <c r="Q128" i="42"/>
  <c r="Q156" i="42"/>
  <c r="O156" i="42"/>
  <c r="M156" i="42"/>
  <c r="P156" i="42"/>
  <c r="N156" i="42"/>
  <c r="P142" i="42"/>
  <c r="O142" i="42"/>
  <c r="Q142" i="42"/>
  <c r="M142" i="42"/>
  <c r="N142" i="42"/>
  <c r="P5" i="42"/>
  <c r="M5" i="42"/>
  <c r="Q5" i="42"/>
  <c r="N5" i="42"/>
  <c r="O5" i="42"/>
  <c r="O138" i="42"/>
  <c r="N138" i="42"/>
  <c r="P138" i="42"/>
  <c r="Q138" i="42"/>
  <c r="M138" i="42"/>
  <c r="Q184" i="42"/>
  <c r="O184" i="42"/>
  <c r="M184" i="42"/>
  <c r="N184" i="42"/>
  <c r="P184" i="42"/>
  <c r="V5" i="42"/>
  <c r="V120" i="42"/>
  <c r="N46" i="42"/>
  <c r="M46" i="42"/>
  <c r="P46" i="42"/>
  <c r="Q46" i="42"/>
  <c r="O46" i="42"/>
  <c r="Q19" i="42"/>
  <c r="M19" i="42"/>
  <c r="N19" i="42"/>
  <c r="O19" i="42"/>
  <c r="P19" i="42"/>
  <c r="M12" i="42"/>
  <c r="N12" i="42"/>
  <c r="O12" i="42"/>
  <c r="P12" i="42"/>
  <c r="Q12" i="42"/>
  <c r="M89" i="42"/>
  <c r="O89" i="42"/>
  <c r="Q89" i="42"/>
  <c r="P89" i="42"/>
  <c r="N89" i="42"/>
  <c r="M141" i="42"/>
  <c r="Q141" i="42"/>
  <c r="P141" i="42"/>
  <c r="O141" i="42"/>
  <c r="N141" i="42"/>
  <c r="P181" i="42"/>
  <c r="M181" i="42"/>
  <c r="N181" i="42"/>
  <c r="O181" i="42"/>
  <c r="Q181" i="42"/>
  <c r="Q200" i="42"/>
  <c r="P200" i="42"/>
  <c r="N200" i="42"/>
  <c r="M200" i="42"/>
  <c r="O200" i="42"/>
  <c r="M25" i="42"/>
  <c r="Q25" i="42"/>
  <c r="N25" i="42"/>
  <c r="O25" i="42"/>
  <c r="P25" i="42"/>
  <c r="M44" i="42"/>
  <c r="N44" i="42"/>
  <c r="P44" i="42"/>
  <c r="Q44" i="42"/>
  <c r="O44" i="42"/>
  <c r="O85" i="42"/>
  <c r="Q85" i="42"/>
  <c r="N85" i="42"/>
  <c r="P85" i="42"/>
  <c r="M85" i="42"/>
  <c r="Q118" i="42"/>
  <c r="O118" i="42"/>
  <c r="N118" i="42"/>
  <c r="P118" i="42"/>
  <c r="M118" i="42"/>
  <c r="M143" i="42"/>
  <c r="O143" i="42"/>
  <c r="P143" i="42"/>
  <c r="N143" i="42"/>
  <c r="Q143" i="42"/>
  <c r="Q160" i="42"/>
  <c r="P160" i="42"/>
  <c r="O160" i="42"/>
  <c r="N160" i="42"/>
  <c r="M160" i="42"/>
  <c r="V60" i="42"/>
  <c r="V111" i="42"/>
  <c r="V171" i="42"/>
  <c r="P62" i="42"/>
  <c r="Q62" i="42"/>
  <c r="N62" i="42"/>
  <c r="M62" i="42"/>
  <c r="O62" i="42"/>
  <c r="O34" i="42"/>
  <c r="Q34" i="42"/>
  <c r="N34" i="42"/>
  <c r="M34" i="42"/>
  <c r="P34" i="42"/>
  <c r="P43" i="42"/>
  <c r="Q43" i="42"/>
  <c r="N43" i="42"/>
  <c r="M43" i="42"/>
  <c r="O43" i="42"/>
  <c r="P36" i="42"/>
  <c r="M36" i="42"/>
  <c r="Q36" i="42"/>
  <c r="N36" i="42"/>
  <c r="O36" i="42"/>
  <c r="O95" i="42"/>
  <c r="M95" i="42"/>
  <c r="N95" i="42"/>
  <c r="P95" i="42"/>
  <c r="Q95" i="42"/>
  <c r="N110" i="42"/>
  <c r="M110" i="42"/>
  <c r="P110" i="42"/>
  <c r="Q110" i="42"/>
  <c r="O110" i="42"/>
  <c r="N175" i="42"/>
  <c r="Q175" i="42"/>
  <c r="O175" i="42"/>
  <c r="P175" i="42"/>
  <c r="M175" i="42"/>
  <c r="M182" i="42"/>
  <c r="N182" i="42"/>
  <c r="O182" i="42"/>
  <c r="P182" i="42"/>
  <c r="Q182" i="42"/>
  <c r="V47" i="42"/>
  <c r="V15" i="42"/>
  <c r="V138" i="42"/>
  <c r="V146" i="42"/>
  <c r="V174" i="42"/>
  <c r="P42" i="42"/>
  <c r="Q42" i="42"/>
  <c r="N42" i="42"/>
  <c r="M42" i="42"/>
  <c r="O42" i="42"/>
  <c r="M39" i="42"/>
  <c r="N39" i="42"/>
  <c r="O39" i="42"/>
  <c r="Q39" i="42"/>
  <c r="P39" i="42"/>
  <c r="O76" i="42"/>
  <c r="N76" i="42"/>
  <c r="Q76" i="42"/>
  <c r="P76" i="42"/>
  <c r="M76" i="42"/>
  <c r="P91" i="42"/>
  <c r="Q91" i="42"/>
  <c r="N91" i="42"/>
  <c r="M91" i="42"/>
  <c r="O91" i="42"/>
  <c r="P123" i="42"/>
  <c r="Q123" i="42"/>
  <c r="M123" i="42"/>
  <c r="N123" i="42"/>
  <c r="O123" i="42"/>
  <c r="O178" i="42"/>
  <c r="P178" i="42"/>
  <c r="N178" i="42"/>
  <c r="Q178" i="42"/>
  <c r="M178" i="42"/>
  <c r="M204" i="42"/>
  <c r="N204" i="42"/>
  <c r="Q204" i="42"/>
  <c r="P204" i="42"/>
  <c r="O204" i="42"/>
  <c r="V56" i="42"/>
  <c r="V6" i="42"/>
  <c r="Q6" i="42"/>
  <c r="M6" i="42"/>
  <c r="P6" i="42"/>
  <c r="N6" i="42"/>
  <c r="O6" i="42"/>
  <c r="O35" i="42"/>
  <c r="M35" i="42"/>
  <c r="P35" i="42"/>
  <c r="Q35" i="42"/>
  <c r="N35" i="42"/>
  <c r="P28" i="42"/>
  <c r="Q28" i="42"/>
  <c r="O28" i="42"/>
  <c r="M28" i="42"/>
  <c r="N28" i="42"/>
  <c r="N90" i="42"/>
  <c r="O90" i="42"/>
  <c r="P90" i="42"/>
  <c r="Q90" i="42"/>
  <c r="M90" i="42"/>
  <c r="M87" i="42"/>
  <c r="O87" i="42"/>
  <c r="N87" i="42"/>
  <c r="P87" i="42"/>
  <c r="Q87" i="42"/>
  <c r="P116" i="42"/>
  <c r="Q116" i="42"/>
  <c r="N116" i="42"/>
  <c r="M116" i="42"/>
  <c r="O116" i="42"/>
  <c r="Q180" i="42"/>
  <c r="M180" i="42"/>
  <c r="O180" i="42"/>
  <c r="N180" i="42"/>
  <c r="P180" i="42"/>
  <c r="M157" i="42"/>
  <c r="N157" i="42"/>
  <c r="Q157" i="42"/>
  <c r="O157" i="42"/>
  <c r="P157" i="42"/>
  <c r="P198" i="42"/>
  <c r="N198" i="42"/>
  <c r="M198" i="42"/>
  <c r="O198" i="42"/>
  <c r="Q198" i="42"/>
  <c r="AE66" i="42"/>
  <c r="V125" i="42"/>
  <c r="V123" i="42"/>
  <c r="P37" i="42"/>
  <c r="M37" i="42"/>
  <c r="Q37" i="42"/>
  <c r="N37" i="42"/>
  <c r="O37" i="42"/>
  <c r="P60" i="42"/>
  <c r="Q60" i="42"/>
  <c r="N60" i="42"/>
  <c r="O60" i="42"/>
  <c r="M60" i="42"/>
  <c r="P86" i="42"/>
  <c r="M86" i="42"/>
  <c r="O86" i="42"/>
  <c r="Q86" i="42"/>
  <c r="N86" i="42"/>
  <c r="O120" i="42"/>
  <c r="Q120" i="42"/>
  <c r="P120" i="42"/>
  <c r="N120" i="42"/>
  <c r="M120" i="42"/>
  <c r="M111" i="42"/>
  <c r="P111" i="42"/>
  <c r="Q111" i="42"/>
  <c r="O111" i="42"/>
  <c r="N111" i="42"/>
  <c r="Q170" i="42"/>
  <c r="O170" i="42"/>
  <c r="N170" i="42"/>
  <c r="P170" i="42"/>
  <c r="M170" i="42"/>
  <c r="O205" i="42"/>
  <c r="Q205" i="42"/>
  <c r="N205" i="42"/>
  <c r="M205" i="42"/>
  <c r="P205" i="42"/>
  <c r="V59" i="42"/>
  <c r="V52" i="42"/>
  <c r="V49" i="42"/>
  <c r="V65" i="42"/>
  <c r="V44" i="42"/>
  <c r="V46" i="42"/>
  <c r="V41" i="42"/>
  <c r="V9" i="42"/>
  <c r="V136" i="42"/>
  <c r="V156" i="42"/>
  <c r="O59" i="42"/>
  <c r="M59" i="42"/>
  <c r="N59" i="42"/>
  <c r="P59" i="42"/>
  <c r="Q59" i="42"/>
  <c r="P48" i="42"/>
  <c r="Q48" i="42"/>
  <c r="M48" i="42"/>
  <c r="N48" i="42"/>
  <c r="O48" i="42"/>
  <c r="N78" i="42"/>
  <c r="O78" i="42"/>
  <c r="P78" i="42"/>
  <c r="M78" i="42"/>
  <c r="Q78" i="42"/>
  <c r="P122" i="42"/>
  <c r="N122" i="42"/>
  <c r="M122" i="42"/>
  <c r="O122" i="42"/>
  <c r="Q122" i="42"/>
  <c r="P171" i="42"/>
  <c r="Q171" i="42"/>
  <c r="N171" i="42"/>
  <c r="M171" i="42"/>
  <c r="O171" i="42"/>
  <c r="O158" i="42"/>
  <c r="P158" i="42"/>
  <c r="Q158" i="42"/>
  <c r="M158" i="42"/>
  <c r="N158" i="42"/>
  <c r="V64" i="42"/>
  <c r="V112" i="42"/>
  <c r="V187" i="42"/>
  <c r="N10" i="42"/>
  <c r="P10" i="42"/>
  <c r="Q10" i="42"/>
  <c r="O10" i="42"/>
  <c r="M10" i="42"/>
  <c r="N15" i="42"/>
  <c r="Q15" i="42"/>
  <c r="O15" i="42"/>
  <c r="P15" i="42"/>
  <c r="M15" i="42"/>
  <c r="O8" i="42"/>
  <c r="P8" i="42"/>
  <c r="Q8" i="42"/>
  <c r="M8" i="42"/>
  <c r="N8" i="42"/>
  <c r="P106" i="42"/>
  <c r="N106" i="42"/>
  <c r="O106" i="42"/>
  <c r="Q106" i="42"/>
  <c r="M106" i="42"/>
  <c r="M134" i="42"/>
  <c r="O134" i="42"/>
  <c r="Q134" i="42"/>
  <c r="N134" i="42"/>
  <c r="P134" i="42"/>
  <c r="M177" i="42"/>
  <c r="N177" i="42"/>
  <c r="P177" i="42"/>
  <c r="O177" i="42"/>
  <c r="Q177" i="42"/>
  <c r="N196" i="42"/>
  <c r="M196" i="42"/>
  <c r="P196" i="42"/>
  <c r="O196" i="42"/>
  <c r="Q196" i="42"/>
  <c r="V26" i="42"/>
  <c r="V22" i="42"/>
  <c r="V12" i="42"/>
  <c r="V137" i="42"/>
  <c r="V168" i="42"/>
  <c r="P58" i="42"/>
  <c r="M58" i="42"/>
  <c r="N58" i="42"/>
  <c r="O58" i="42"/>
  <c r="Q58" i="42"/>
  <c r="O54" i="42"/>
  <c r="P54" i="42"/>
  <c r="Q54" i="42"/>
  <c r="M54" i="42"/>
  <c r="N54" i="42"/>
  <c r="Q13" i="42"/>
  <c r="P13" i="42"/>
  <c r="N13" i="42"/>
  <c r="M13" i="42"/>
  <c r="O13" i="42"/>
  <c r="M7" i="42"/>
  <c r="N7" i="42"/>
  <c r="O7" i="42"/>
  <c r="P7" i="42"/>
  <c r="Q7" i="42"/>
  <c r="P102" i="42"/>
  <c r="M102" i="42"/>
  <c r="Q102" i="42"/>
  <c r="N102" i="42"/>
  <c r="O102" i="42"/>
  <c r="Q108" i="42"/>
  <c r="O108" i="42"/>
  <c r="N108" i="42"/>
  <c r="M108" i="42"/>
  <c r="P108" i="42"/>
  <c r="O127" i="42"/>
  <c r="N127" i="42"/>
  <c r="P127" i="42"/>
  <c r="Q127" i="42"/>
  <c r="M127" i="42"/>
  <c r="N165" i="42"/>
  <c r="O165" i="42"/>
  <c r="Q165" i="42"/>
  <c r="M165" i="42"/>
  <c r="P165" i="42"/>
  <c r="M146" i="42"/>
  <c r="N146" i="42"/>
  <c r="O146" i="42"/>
  <c r="P146" i="42"/>
  <c r="Q146" i="42"/>
  <c r="V33" i="42"/>
  <c r="V54" i="42"/>
  <c r="Q45" i="42"/>
  <c r="M45" i="42"/>
  <c r="N45" i="42"/>
  <c r="O45" i="42"/>
  <c r="P45" i="42"/>
  <c r="O68" i="42"/>
  <c r="M68" i="42"/>
  <c r="N68" i="42"/>
  <c r="P68" i="42"/>
  <c r="Q68" i="42"/>
  <c r="O94" i="42"/>
  <c r="P94" i="42"/>
  <c r="Q94" i="42"/>
  <c r="N94" i="42"/>
  <c r="M94" i="42"/>
  <c r="Q113" i="42"/>
  <c r="O113" i="42"/>
  <c r="N113" i="42"/>
  <c r="P113" i="42"/>
  <c r="M113" i="42"/>
  <c r="N155" i="42"/>
  <c r="Q155" i="42"/>
  <c r="M155" i="42"/>
  <c r="O155" i="42"/>
  <c r="P155" i="42"/>
  <c r="P161" i="42"/>
  <c r="O161" i="42"/>
  <c r="M161" i="42"/>
  <c r="N161" i="42"/>
  <c r="Q161" i="42"/>
  <c r="O194" i="42"/>
  <c r="Q194" i="42"/>
  <c r="M194" i="42"/>
  <c r="N194" i="42"/>
  <c r="P194" i="42"/>
  <c r="V51" i="42"/>
  <c r="Q66" i="42"/>
  <c r="P66" i="42"/>
  <c r="M66" i="42"/>
  <c r="O66" i="42"/>
  <c r="N66" i="42"/>
  <c r="N41" i="42"/>
  <c r="O41" i="42"/>
  <c r="P41" i="42"/>
  <c r="M41" i="42"/>
  <c r="Q41" i="42"/>
  <c r="M64" i="42"/>
  <c r="N64" i="42"/>
  <c r="Q64" i="42"/>
  <c r="O64" i="42"/>
  <c r="P64" i="42"/>
  <c r="N84" i="42"/>
  <c r="Q84" i="42"/>
  <c r="M84" i="42"/>
  <c r="P84" i="42"/>
  <c r="O84" i="42"/>
  <c r="N96" i="42"/>
  <c r="O96" i="42"/>
  <c r="P96" i="42"/>
  <c r="Q96" i="42"/>
  <c r="M96" i="42"/>
  <c r="M121" i="42"/>
  <c r="N121" i="42"/>
  <c r="O121" i="42"/>
  <c r="Q121" i="42"/>
  <c r="P121" i="42"/>
  <c r="M115" i="42"/>
  <c r="N115" i="42"/>
  <c r="O115" i="42"/>
  <c r="Q115" i="42"/>
  <c r="P115" i="42"/>
  <c r="O168" i="42"/>
  <c r="Q168" i="42"/>
  <c r="M168" i="42"/>
  <c r="N168" i="42"/>
  <c r="P168" i="42"/>
  <c r="P174" i="42"/>
  <c r="N174" i="42"/>
  <c r="O174" i="42"/>
  <c r="Q174" i="42"/>
  <c r="M174" i="42"/>
  <c r="Q206" i="42"/>
  <c r="N206" i="42"/>
  <c r="O206" i="42"/>
  <c r="M206" i="42"/>
  <c r="P206" i="42"/>
  <c r="V27" i="42"/>
  <c r="V67" i="42"/>
  <c r="V21" i="42"/>
  <c r="V20" i="42"/>
  <c r="V127" i="42"/>
  <c r="M50" i="42"/>
  <c r="N50" i="42"/>
  <c r="O50" i="42"/>
  <c r="P50" i="42"/>
  <c r="Q50" i="42"/>
  <c r="Q30" i="42"/>
  <c r="P30" i="42"/>
  <c r="N30" i="42"/>
  <c r="O30" i="42"/>
  <c r="M30" i="42"/>
  <c r="N67" i="42"/>
  <c r="O67" i="42"/>
  <c r="M67" i="42"/>
  <c r="Q67" i="42"/>
  <c r="P67" i="42"/>
  <c r="P31" i="42"/>
  <c r="Q31" i="42"/>
  <c r="N31" i="42"/>
  <c r="O31" i="42"/>
  <c r="M31" i="42"/>
  <c r="N20" i="42"/>
  <c r="O20" i="42"/>
  <c r="P20" i="42"/>
  <c r="Q20" i="42"/>
  <c r="M20" i="42"/>
  <c r="O72" i="42"/>
  <c r="N72" i="42"/>
  <c r="M72" i="42"/>
  <c r="P72" i="42"/>
  <c r="Q72" i="42"/>
  <c r="N88" i="42"/>
  <c r="Q88" i="42"/>
  <c r="P88" i="42"/>
  <c r="M88" i="42"/>
  <c r="O88" i="42"/>
  <c r="P83" i="42"/>
  <c r="N83" i="42"/>
  <c r="Q83" i="42"/>
  <c r="M83" i="42"/>
  <c r="O83" i="42"/>
  <c r="N136" i="42"/>
  <c r="M136" i="42"/>
  <c r="Q136" i="42"/>
  <c r="O136" i="42"/>
  <c r="P136" i="42"/>
  <c r="N117" i="42"/>
  <c r="M117" i="42"/>
  <c r="O117" i="42"/>
  <c r="P117" i="42"/>
  <c r="Q117" i="42"/>
  <c r="O172" i="42"/>
  <c r="Q172" i="42"/>
  <c r="N172" i="42"/>
  <c r="P172" i="42"/>
  <c r="M172" i="42"/>
  <c r="P152" i="42"/>
  <c r="M152" i="42"/>
  <c r="O152" i="42"/>
  <c r="Q152" i="42"/>
  <c r="N152" i="42"/>
  <c r="P153" i="42"/>
  <c r="O153" i="42"/>
  <c r="N153" i="42"/>
  <c r="M153" i="42"/>
  <c r="Q153" i="42"/>
  <c r="N186" i="42"/>
  <c r="O186" i="42"/>
  <c r="P186" i="42"/>
  <c r="M186" i="42"/>
  <c r="Q186" i="42"/>
  <c r="N195" i="42"/>
  <c r="M195" i="42"/>
  <c r="Q195" i="42"/>
  <c r="P195" i="42"/>
  <c r="O195" i="42"/>
  <c r="P18" i="42"/>
  <c r="Q18" i="42"/>
  <c r="N18" i="42"/>
  <c r="O18" i="42"/>
  <c r="M18" i="42"/>
  <c r="N26" i="42"/>
  <c r="O26" i="42"/>
  <c r="M26" i="42"/>
  <c r="P26" i="42"/>
  <c r="Q26" i="42"/>
  <c r="N33" i="42"/>
  <c r="P33" i="42"/>
  <c r="M33" i="42"/>
  <c r="Q33" i="42"/>
  <c r="O33" i="42"/>
  <c r="P63" i="42"/>
  <c r="M63" i="42"/>
  <c r="N63" i="42"/>
  <c r="Q63" i="42"/>
  <c r="O63" i="42"/>
  <c r="M27" i="42"/>
  <c r="N27" i="42"/>
  <c r="P27" i="42"/>
  <c r="Q27" i="42"/>
  <c r="O27" i="42"/>
  <c r="N52" i="42"/>
  <c r="O52" i="42"/>
  <c r="Q52" i="42"/>
  <c r="M52" i="42"/>
  <c r="P52" i="42"/>
  <c r="P16" i="42"/>
  <c r="N16" i="42"/>
  <c r="M16" i="42"/>
  <c r="Q16" i="42"/>
  <c r="O16" i="42"/>
  <c r="N101" i="42"/>
  <c r="M101" i="42"/>
  <c r="P101" i="42"/>
  <c r="O101" i="42"/>
  <c r="Q101" i="42"/>
  <c r="O82" i="42"/>
  <c r="Q82" i="42"/>
  <c r="P82" i="42"/>
  <c r="M82" i="42"/>
  <c r="N82" i="42"/>
  <c r="Q97" i="42"/>
  <c r="N97" i="42"/>
  <c r="M97" i="42"/>
  <c r="P97" i="42"/>
  <c r="O97" i="42"/>
  <c r="M79" i="42"/>
  <c r="P79" i="42"/>
  <c r="O79" i="42"/>
  <c r="Q79" i="42"/>
  <c r="N79" i="42"/>
  <c r="N112" i="42"/>
  <c r="O112" i="42"/>
  <c r="P112" i="42"/>
  <c r="Q112" i="42"/>
  <c r="M112" i="42"/>
  <c r="Q130" i="42"/>
  <c r="M130" i="42"/>
  <c r="N130" i="42"/>
  <c r="O130" i="42"/>
  <c r="P130" i="42"/>
  <c r="P109" i="42"/>
  <c r="N109" i="42"/>
  <c r="Q109" i="42"/>
  <c r="O109" i="42"/>
  <c r="M109" i="42"/>
  <c r="O107" i="42"/>
  <c r="Q107" i="42"/>
  <c r="M107" i="42"/>
  <c r="N107" i="42"/>
  <c r="P107" i="42"/>
  <c r="N151" i="42"/>
  <c r="M151" i="42"/>
  <c r="Q151" i="42"/>
  <c r="P151" i="42"/>
  <c r="O151" i="42"/>
  <c r="O148" i="42"/>
  <c r="M148" i="42"/>
  <c r="Q148" i="42"/>
  <c r="N148" i="42"/>
  <c r="P148" i="42"/>
  <c r="O149" i="42"/>
  <c r="N149" i="42"/>
  <c r="M149" i="42"/>
  <c r="P149" i="42"/>
  <c r="Q149" i="42"/>
  <c r="N166" i="42"/>
  <c r="O166" i="42"/>
  <c r="P166" i="42"/>
  <c r="Q166" i="42"/>
  <c r="M166" i="42"/>
  <c r="P188" i="42"/>
  <c r="Q188" i="42"/>
  <c r="O188" i="42"/>
  <c r="N188" i="42"/>
  <c r="M188" i="42"/>
  <c r="Q199" i="42"/>
  <c r="M199" i="42"/>
  <c r="O199" i="42"/>
  <c r="N199" i="42"/>
  <c r="P199" i="42"/>
  <c r="O207" i="42"/>
  <c r="N207" i="42"/>
  <c r="M207" i="42"/>
  <c r="Q207" i="42"/>
  <c r="P207" i="42"/>
  <c r="AE35" i="42"/>
  <c r="V11" i="42"/>
  <c r="V55" i="42"/>
  <c r="V18" i="42"/>
  <c r="V19" i="42"/>
  <c r="V14" i="42"/>
  <c r="V53" i="42"/>
  <c r="V119" i="42"/>
  <c r="AE116" i="42"/>
  <c r="V121" i="42"/>
  <c r="V129" i="42"/>
  <c r="V122" i="42"/>
  <c r="V173" i="42"/>
  <c r="N29" i="42"/>
  <c r="O29" i="42"/>
  <c r="P29" i="42"/>
  <c r="M29" i="42"/>
  <c r="Q29" i="42"/>
  <c r="O75" i="42"/>
  <c r="P75" i="42"/>
  <c r="N75" i="42"/>
  <c r="Q75" i="42"/>
  <c r="M75" i="42"/>
  <c r="M189" i="42"/>
  <c r="N189" i="42"/>
  <c r="O189" i="42"/>
  <c r="P189" i="42"/>
  <c r="Q189" i="42"/>
  <c r="V16" i="42"/>
  <c r="V206" i="42"/>
  <c r="N61" i="42"/>
  <c r="O61" i="42"/>
  <c r="P61" i="42"/>
  <c r="M61" i="42"/>
  <c r="Q61" i="42"/>
  <c r="V68" i="42"/>
  <c r="M57" i="42"/>
  <c r="Q57" i="42"/>
  <c r="O57" i="42"/>
  <c r="N57" i="42"/>
  <c r="P57" i="42"/>
  <c r="O17" i="42"/>
  <c r="P17" i="42"/>
  <c r="M17" i="42"/>
  <c r="N17" i="42"/>
  <c r="Q17" i="42"/>
  <c r="O47" i="42"/>
  <c r="P47" i="42"/>
  <c r="Q47" i="42"/>
  <c r="M47" i="42"/>
  <c r="N47" i="42"/>
  <c r="P11" i="42"/>
  <c r="Q11" i="42"/>
  <c r="N11" i="42"/>
  <c r="O11" i="42"/>
  <c r="M11" i="42"/>
  <c r="Q40" i="42"/>
  <c r="O40" i="42"/>
  <c r="P40" i="42"/>
  <c r="N40" i="42"/>
  <c r="M40" i="42"/>
  <c r="Q4" i="42"/>
  <c r="M4" i="42"/>
  <c r="P4" i="42"/>
  <c r="O4" i="42"/>
  <c r="N4" i="42"/>
  <c r="P73" i="42"/>
  <c r="N73" i="42"/>
  <c r="Q73" i="42"/>
  <c r="M73" i="42"/>
  <c r="O73" i="42"/>
  <c r="O104" i="42"/>
  <c r="N104" i="42"/>
  <c r="Q104" i="42"/>
  <c r="M104" i="42"/>
  <c r="P104" i="42"/>
  <c r="Q99" i="42"/>
  <c r="M99" i="42"/>
  <c r="P99" i="42"/>
  <c r="O99" i="42"/>
  <c r="N99" i="42"/>
  <c r="M124" i="42"/>
  <c r="N124" i="42"/>
  <c r="P124" i="42"/>
  <c r="O124" i="42"/>
  <c r="Q124" i="42"/>
  <c r="N114" i="42"/>
  <c r="O114" i="42"/>
  <c r="P114" i="42"/>
  <c r="Q114" i="42"/>
  <c r="M114" i="42"/>
  <c r="M131" i="42"/>
  <c r="Q131" i="42"/>
  <c r="N131" i="42"/>
  <c r="P131" i="42"/>
  <c r="O131" i="42"/>
  <c r="O167" i="42"/>
  <c r="Q167" i="42"/>
  <c r="P167" i="42"/>
  <c r="N167" i="42"/>
  <c r="M167" i="42"/>
  <c r="N163" i="42"/>
  <c r="O163" i="42"/>
  <c r="Q163" i="42"/>
  <c r="P163" i="42"/>
  <c r="M163" i="42"/>
  <c r="P169" i="42"/>
  <c r="M169" i="42"/>
  <c r="Q169" i="42"/>
  <c r="N169" i="42"/>
  <c r="O169" i="42"/>
  <c r="M144" i="42"/>
  <c r="O144" i="42"/>
  <c r="P144" i="42"/>
  <c r="Q144" i="42"/>
  <c r="N144" i="42"/>
  <c r="N150" i="42"/>
  <c r="O150" i="42"/>
  <c r="Q150" i="42"/>
  <c r="P150" i="42"/>
  <c r="M150" i="42"/>
  <c r="Q191" i="42"/>
  <c r="O191" i="42"/>
  <c r="M191" i="42"/>
  <c r="P191" i="42"/>
  <c r="N191" i="42"/>
  <c r="N192" i="42"/>
  <c r="O192" i="42"/>
  <c r="M192" i="42"/>
  <c r="P192" i="42"/>
  <c r="Q192" i="42"/>
  <c r="AE36" i="42"/>
  <c r="V35" i="42"/>
  <c r="V62" i="42"/>
  <c r="V42" i="42"/>
  <c r="V8" i="42"/>
  <c r="V61" i="42"/>
  <c r="V45" i="42"/>
  <c r="V29" i="42"/>
  <c r="V28" i="42"/>
  <c r="V118" i="42"/>
  <c r="AE185" i="42"/>
  <c r="N65" i="42"/>
  <c r="M65" i="42"/>
  <c r="Q65" i="42"/>
  <c r="O65" i="42"/>
  <c r="P65" i="42"/>
  <c r="N126" i="42"/>
  <c r="P126" i="42"/>
  <c r="Q126" i="42"/>
  <c r="M126" i="42"/>
  <c r="O126" i="42"/>
  <c r="N203" i="42"/>
  <c r="Q203" i="42"/>
  <c r="O203" i="42"/>
  <c r="P203" i="42"/>
  <c r="M203" i="42"/>
  <c r="AE6" i="42"/>
  <c r="P38" i="42"/>
  <c r="Q38" i="42"/>
  <c r="N38" i="42"/>
  <c r="O38" i="42"/>
  <c r="M38" i="42"/>
  <c r="N81" i="42"/>
  <c r="O81" i="42"/>
  <c r="Q81" i="42"/>
  <c r="P81" i="42"/>
  <c r="M81" i="42"/>
  <c r="M154" i="42"/>
  <c r="P154" i="42"/>
  <c r="O154" i="42"/>
  <c r="N154" i="42"/>
  <c r="Q154" i="42"/>
  <c r="AE62" i="42"/>
  <c r="N80" i="42"/>
  <c r="O80" i="42"/>
  <c r="M80" i="42"/>
  <c r="P80" i="42"/>
  <c r="Q80" i="42"/>
  <c r="O197" i="42"/>
  <c r="M197" i="42"/>
  <c r="P197" i="42"/>
  <c r="N197" i="42"/>
  <c r="Q197" i="42"/>
  <c r="O125" i="42"/>
  <c r="P125" i="42"/>
  <c r="Q125" i="42"/>
  <c r="M125" i="42"/>
  <c r="N125" i="42"/>
  <c r="V50" i="42"/>
  <c r="V17" i="42"/>
  <c r="V31" i="42"/>
  <c r="V108" i="42"/>
  <c r="V117" i="42"/>
  <c r="V141" i="42"/>
  <c r="V155" i="42"/>
  <c r="V153" i="42"/>
  <c r="V196" i="42"/>
  <c r="V40" i="42"/>
  <c r="V10" i="42"/>
  <c r="V38" i="42"/>
  <c r="V57" i="42"/>
  <c r="AE24" i="42"/>
  <c r="AE14" i="42"/>
  <c r="V63" i="42"/>
  <c r="V32" i="42"/>
  <c r="V48" i="42"/>
  <c r="AE11" i="42"/>
  <c r="V30" i="42"/>
  <c r="V13" i="42"/>
  <c r="AE114" i="42"/>
  <c r="AE131" i="42"/>
  <c r="V107" i="42"/>
  <c r="AE110" i="42"/>
  <c r="V163" i="42"/>
  <c r="V200" i="42"/>
  <c r="V205" i="42"/>
  <c r="N53" i="42"/>
  <c r="P53" i="42"/>
  <c r="M53" i="42"/>
  <c r="Q53" i="42"/>
  <c r="O53" i="42"/>
  <c r="N21" i="42"/>
  <c r="O21" i="42"/>
  <c r="P21" i="42"/>
  <c r="M21" i="42"/>
  <c r="Q21" i="42"/>
  <c r="P55" i="42"/>
  <c r="M55" i="42"/>
  <c r="O55" i="42"/>
  <c r="Q55" i="42"/>
  <c r="N55" i="42"/>
  <c r="P23" i="42"/>
  <c r="N23" i="42"/>
  <c r="Q23" i="42"/>
  <c r="M23" i="42"/>
  <c r="O23" i="42"/>
  <c r="M56" i="42"/>
  <c r="Q56" i="42"/>
  <c r="O56" i="42"/>
  <c r="N56" i="42"/>
  <c r="P56" i="42"/>
  <c r="M24" i="42"/>
  <c r="O24" i="42"/>
  <c r="P24" i="42"/>
  <c r="N24" i="42"/>
  <c r="Q24" i="42"/>
  <c r="P100" i="42"/>
  <c r="O100" i="42"/>
  <c r="Q100" i="42"/>
  <c r="M100" i="42"/>
  <c r="N100" i="42"/>
  <c r="Q98" i="42"/>
  <c r="M98" i="42"/>
  <c r="P98" i="42"/>
  <c r="O98" i="42"/>
  <c r="N98" i="42"/>
  <c r="P92" i="42"/>
  <c r="M92" i="42"/>
  <c r="N92" i="42"/>
  <c r="O92" i="42"/>
  <c r="Q92" i="42"/>
  <c r="N103" i="42"/>
  <c r="P103" i="42"/>
  <c r="Q103" i="42"/>
  <c r="M103" i="42"/>
  <c r="O103" i="42"/>
  <c r="N71" i="42"/>
  <c r="Q71" i="42"/>
  <c r="M71" i="42"/>
  <c r="O71" i="42"/>
  <c r="P71" i="42"/>
  <c r="O129" i="42"/>
  <c r="M129" i="42"/>
  <c r="P129" i="42"/>
  <c r="Q129" i="42"/>
  <c r="N129" i="42"/>
  <c r="Q133" i="42"/>
  <c r="O133" i="42"/>
  <c r="P133" i="42"/>
  <c r="M133" i="42"/>
  <c r="N133" i="42"/>
  <c r="M132" i="42"/>
  <c r="P132" i="42"/>
  <c r="O132" i="42"/>
  <c r="Q132" i="42"/>
  <c r="N132" i="42"/>
  <c r="Q119" i="42"/>
  <c r="O119" i="42"/>
  <c r="M119" i="42"/>
  <c r="P119" i="42"/>
  <c r="N119" i="42"/>
  <c r="P159" i="42"/>
  <c r="M159" i="42"/>
  <c r="O159" i="42"/>
  <c r="N159" i="42"/>
  <c r="Q159" i="42"/>
  <c r="P147" i="42"/>
  <c r="M147" i="42"/>
  <c r="N147" i="42"/>
  <c r="Q147" i="42"/>
  <c r="O147" i="42"/>
  <c r="Q173" i="42"/>
  <c r="N173" i="42"/>
  <c r="O173" i="42"/>
  <c r="P173" i="42"/>
  <c r="M173" i="42"/>
  <c r="O164" i="42"/>
  <c r="P164" i="42"/>
  <c r="Q164" i="42"/>
  <c r="M164" i="42"/>
  <c r="N164" i="42"/>
  <c r="Q162" i="42"/>
  <c r="N162" i="42"/>
  <c r="P162" i="42"/>
  <c r="O162" i="42"/>
  <c r="M162" i="42"/>
  <c r="M187" i="42"/>
  <c r="O187" i="42"/>
  <c r="P187" i="42"/>
  <c r="Q187" i="42"/>
  <c r="N187" i="42"/>
  <c r="Q193" i="42"/>
  <c r="M193" i="42"/>
  <c r="P193" i="42"/>
  <c r="N193" i="42"/>
  <c r="O193" i="42"/>
  <c r="N208" i="42"/>
  <c r="O208" i="42"/>
  <c r="M208" i="42"/>
  <c r="Q208" i="42"/>
  <c r="P208" i="42"/>
  <c r="V58" i="42"/>
  <c r="V24" i="42"/>
  <c r="V34" i="42"/>
  <c r="V43" i="42"/>
  <c r="V37" i="42"/>
  <c r="V25" i="42"/>
  <c r="V23" i="42"/>
  <c r="V106" i="42"/>
  <c r="V113" i="42"/>
  <c r="V135" i="42"/>
  <c r="V116" i="42"/>
  <c r="V124" i="42"/>
  <c r="V109" i="42"/>
  <c r="V170" i="42"/>
  <c r="V169" i="42"/>
  <c r="V165" i="42"/>
  <c r="V157" i="42"/>
  <c r="V160" i="42"/>
  <c r="V158" i="42"/>
  <c r="V197" i="42"/>
  <c r="V154" i="42"/>
  <c r="V180" i="42"/>
  <c r="V150" i="42"/>
  <c r="V185" i="42"/>
  <c r="V193" i="42"/>
  <c r="V134" i="42"/>
  <c r="V132" i="42"/>
  <c r="V133" i="42"/>
  <c r="V151" i="42"/>
  <c r="V159" i="42"/>
  <c r="V178" i="42"/>
  <c r="V181" i="42"/>
  <c r="V172" i="42"/>
  <c r="V147" i="42"/>
  <c r="V144" i="42"/>
  <c r="V142" i="42"/>
  <c r="V194" i="42"/>
  <c r="V192" i="42"/>
  <c r="V4" i="42"/>
  <c r="V7" i="42"/>
  <c r="V114" i="42"/>
  <c r="V115" i="42"/>
  <c r="V176" i="42"/>
  <c r="V162" i="42"/>
  <c r="V179" i="42"/>
  <c r="V166" i="42"/>
  <c r="V145" i="42"/>
  <c r="V198" i="42"/>
  <c r="V195" i="42"/>
  <c r="V207" i="42"/>
  <c r="V126" i="42"/>
  <c r="V175" i="42"/>
  <c r="V149" i="42"/>
  <c r="V164" i="42"/>
  <c r="V152" i="42"/>
  <c r="V177" i="42"/>
  <c r="V186" i="42"/>
  <c r="V191" i="42"/>
  <c r="V199" i="42"/>
  <c r="V202" i="42"/>
  <c r="V131" i="42"/>
  <c r="V128" i="42"/>
  <c r="V110" i="42"/>
  <c r="V167" i="42"/>
  <c r="V143" i="42"/>
  <c r="V148" i="42"/>
  <c r="V182" i="42"/>
  <c r="V161" i="42"/>
  <c r="V184" i="42"/>
  <c r="V189" i="42"/>
  <c r="V188" i="42"/>
  <c r="AE196" i="42"/>
  <c r="V204" i="42"/>
  <c r="V208" i="42"/>
  <c r="V203" i="42"/>
  <c r="G184" i="1"/>
  <c r="AR10" i="39"/>
  <c r="AQ10" i="39"/>
  <c r="AP10" i="39"/>
  <c r="AO10" i="39"/>
  <c r="K374" i="39"/>
  <c r="J374" i="39"/>
  <c r="I374" i="39"/>
  <c r="H374" i="39"/>
  <c r="Z62" i="42"/>
  <c r="W186" i="42"/>
  <c r="W159" i="42"/>
  <c r="W198" i="42"/>
  <c r="W152" i="42"/>
  <c r="W126" i="42"/>
  <c r="Z125" i="42"/>
  <c r="W62" i="42"/>
  <c r="Z11" i="42"/>
  <c r="W61" i="42"/>
  <c r="Z68" i="42"/>
  <c r="Z131" i="42"/>
  <c r="W57" i="42"/>
  <c r="W35" i="42"/>
  <c r="Z154" i="42"/>
  <c r="Z159" i="42"/>
  <c r="Z13" i="42"/>
  <c r="Z186" i="42"/>
  <c r="W205" i="42"/>
  <c r="W163" i="42"/>
  <c r="W184" i="42"/>
  <c r="W65" i="42"/>
  <c r="Z109" i="42"/>
  <c r="Z121" i="42"/>
  <c r="Z9" i="42"/>
  <c r="Z14" i="42"/>
  <c r="W37" i="42"/>
  <c r="W7" i="42"/>
  <c r="Z172" i="42"/>
  <c r="W114" i="42"/>
  <c r="W38" i="42"/>
  <c r="Z44" i="42"/>
  <c r="Z188" i="42"/>
  <c r="Z15" i="42"/>
  <c r="W192" i="42"/>
  <c r="W47" i="42"/>
  <c r="Z203" i="42"/>
  <c r="W112" i="42"/>
  <c r="Z180" i="42"/>
  <c r="Z10" i="42"/>
  <c r="Z34" i="42"/>
  <c r="W55" i="42"/>
  <c r="W50" i="42"/>
  <c r="W44" i="42"/>
  <c r="W25" i="42"/>
  <c r="Z157" i="42"/>
  <c r="Z113" i="42"/>
  <c r="W6" i="42"/>
  <c r="W206" i="42"/>
  <c r="Z56" i="42"/>
  <c r="Z6" i="42"/>
  <c r="Z118" i="42"/>
  <c r="Z185" i="42"/>
  <c r="Z150" i="42"/>
  <c r="W203" i="42"/>
  <c r="W167" i="42"/>
  <c r="W171" i="42"/>
  <c r="Z12" i="42"/>
  <c r="Z207" i="42"/>
  <c r="Z20" i="42"/>
  <c r="Z50" i="42"/>
  <c r="Z145" i="42"/>
  <c r="Z16" i="42"/>
  <c r="W116" i="42"/>
  <c r="Z111" i="42"/>
  <c r="Z49" i="42"/>
  <c r="Z133" i="42"/>
  <c r="W189" i="42"/>
  <c r="W64" i="42"/>
  <c r="W162" i="42"/>
  <c r="W150" i="42"/>
  <c r="Z194" i="42"/>
  <c r="W149" i="42"/>
  <c r="W56" i="42"/>
  <c r="Z28" i="42"/>
  <c r="Z57" i="42"/>
  <c r="Z42" i="42"/>
  <c r="Z119" i="42"/>
  <c r="Z208" i="42"/>
  <c r="Z128" i="42"/>
  <c r="W128" i="42"/>
  <c r="W111" i="42"/>
  <c r="Z146" i="42"/>
  <c r="W63" i="42"/>
  <c r="Z67" i="42"/>
  <c r="W125" i="42"/>
  <c r="Z45" i="42"/>
  <c r="W143" i="42"/>
  <c r="W106" i="42"/>
  <c r="Z110" i="42"/>
  <c r="W5" i="42"/>
  <c r="W145" i="42"/>
  <c r="Z138" i="42"/>
  <c r="W133" i="42"/>
  <c r="Z32" i="42"/>
  <c r="W130" i="42"/>
  <c r="W31" i="42"/>
  <c r="W21" i="42"/>
  <c r="W10" i="42"/>
  <c r="W146" i="42"/>
  <c r="Z192" i="42"/>
  <c r="Z153" i="42"/>
  <c r="Z193" i="42"/>
  <c r="Z166" i="42"/>
  <c r="W66" i="42"/>
  <c r="Z182" i="42"/>
  <c r="W59" i="42"/>
  <c r="W131" i="42"/>
  <c r="W173" i="42"/>
  <c r="Z179" i="42"/>
  <c r="W197" i="42"/>
  <c r="W16" i="42"/>
  <c r="W33" i="42"/>
  <c r="Z114" i="42"/>
  <c r="Z31" i="42"/>
  <c r="W199" i="42"/>
  <c r="Z144" i="42"/>
  <c r="W200" i="42"/>
  <c r="W15" i="42"/>
  <c r="W187" i="42"/>
  <c r="W45" i="42"/>
  <c r="W27" i="42"/>
  <c r="Z39" i="42"/>
  <c r="W193" i="42"/>
  <c r="Z171" i="42"/>
  <c r="Z196" i="42"/>
  <c r="W108" i="42"/>
  <c r="Z160" i="42"/>
  <c r="Z202" i="42"/>
  <c r="W40" i="42"/>
  <c r="W156" i="42"/>
  <c r="W60" i="42"/>
  <c r="W68" i="42"/>
  <c r="W170" i="42"/>
  <c r="Z162" i="42"/>
  <c r="W179" i="42"/>
  <c r="Z7" i="42"/>
  <c r="Z161" i="42"/>
  <c r="Z132" i="42"/>
  <c r="Z25" i="42"/>
  <c r="W42" i="42"/>
  <c r="W191" i="42"/>
  <c r="Z148" i="42"/>
  <c r="Z107" i="42"/>
  <c r="Z130" i="42"/>
  <c r="Z4" i="42"/>
  <c r="Z29" i="42"/>
  <c r="Z181" i="42"/>
  <c r="Z127" i="42"/>
  <c r="W19" i="42"/>
  <c r="W141" i="42"/>
  <c r="Z177" i="42"/>
  <c r="W109" i="42"/>
  <c r="Z158" i="42"/>
  <c r="Z156" i="42"/>
  <c r="Z61" i="42"/>
  <c r="W169" i="42"/>
  <c r="W67" i="42"/>
  <c r="W196" i="42"/>
  <c r="W155" i="42"/>
  <c r="W135" i="42"/>
  <c r="Z169" i="42"/>
  <c r="W194" i="42"/>
  <c r="W138" i="42"/>
  <c r="Z38" i="42"/>
  <c r="W168" i="42"/>
  <c r="Z17" i="42"/>
  <c r="Z46" i="42"/>
  <c r="W157" i="42"/>
  <c r="Z41" i="42"/>
  <c r="W32" i="42"/>
  <c r="Z163" i="42"/>
  <c r="Z191" i="42"/>
  <c r="W46" i="42"/>
  <c r="Z151" i="42"/>
  <c r="Z63" i="42"/>
  <c r="W132" i="42"/>
  <c r="W158" i="42"/>
  <c r="W208" i="42"/>
  <c r="W148" i="42"/>
  <c r="Z19" i="42"/>
  <c r="Z117" i="42"/>
  <c r="W12" i="42"/>
  <c r="Z30" i="42"/>
  <c r="W58" i="42"/>
  <c r="W8" i="42"/>
  <c r="W107" i="42"/>
  <c r="Z58" i="42"/>
  <c r="W26" i="42"/>
  <c r="W188" i="42"/>
  <c r="W122" i="42"/>
  <c r="Z108" i="42"/>
  <c r="W127" i="42"/>
  <c r="Z24" i="42"/>
  <c r="Z178" i="42"/>
  <c r="Z35" i="42"/>
  <c r="W34" i="42"/>
  <c r="Z195" i="42"/>
  <c r="Z18" i="42"/>
  <c r="W48" i="42"/>
  <c r="Z124" i="42"/>
  <c r="Z37" i="42"/>
  <c r="W36" i="42"/>
  <c r="W117" i="42"/>
  <c r="W39" i="42"/>
  <c r="W110" i="42"/>
  <c r="W176" i="42"/>
  <c r="Z126" i="42"/>
  <c r="Z51" i="42"/>
  <c r="W28" i="42"/>
  <c r="Z198" i="42"/>
  <c r="W115" i="42"/>
  <c r="Z123" i="42"/>
  <c r="W172" i="42"/>
  <c r="W166" i="42"/>
  <c r="Z155" i="42"/>
  <c r="Z136" i="42"/>
  <c r="Z165" i="42"/>
  <c r="Z116" i="42"/>
  <c r="W14" i="42"/>
  <c r="W30" i="42"/>
  <c r="W147" i="42"/>
  <c r="Z147" i="42"/>
  <c r="Z199" i="42"/>
  <c r="W177" i="42"/>
  <c r="W51" i="42"/>
  <c r="Z167" i="42"/>
  <c r="W29" i="42"/>
  <c r="Z112" i="42"/>
  <c r="W17" i="42"/>
  <c r="W136" i="42"/>
  <c r="W20" i="42"/>
  <c r="W13" i="42"/>
  <c r="W144" i="42"/>
  <c r="W151" i="42"/>
  <c r="W165" i="42"/>
  <c r="W195" i="42"/>
  <c r="Z129" i="42"/>
  <c r="Z152" i="42"/>
  <c r="W24" i="42"/>
  <c r="W134" i="42"/>
  <c r="Z48" i="42"/>
  <c r="Z66" i="42"/>
  <c r="W118" i="42"/>
  <c r="Z141" i="42"/>
  <c r="Z137" i="42"/>
  <c r="W18" i="42"/>
  <c r="Z22" i="42"/>
  <c r="W53" i="42"/>
  <c r="W154" i="42"/>
  <c r="Z43" i="42"/>
  <c r="W113" i="42"/>
  <c r="Z115" i="42"/>
  <c r="Z142" i="42"/>
  <c r="W129" i="42"/>
  <c r="Z53" i="42"/>
  <c r="Z5" i="42"/>
  <c r="Z60" i="42"/>
  <c r="W119" i="42"/>
  <c r="Z168" i="42"/>
  <c r="Z184" i="42"/>
  <c r="Z164" i="42"/>
  <c r="Z65" i="42"/>
  <c r="Z21" i="42"/>
  <c r="W124" i="42"/>
  <c r="Z200" i="42"/>
  <c r="W49" i="42"/>
  <c r="Z8" i="42"/>
  <c r="W204" i="42"/>
  <c r="W178" i="42"/>
  <c r="W137" i="42"/>
  <c r="W142" i="42"/>
  <c r="Z197" i="42"/>
  <c r="W43" i="42"/>
  <c r="Z64" i="42"/>
  <c r="Z23" i="42"/>
  <c r="Z54" i="42"/>
  <c r="Z120" i="42"/>
  <c r="Z40" i="42"/>
  <c r="Z36" i="42"/>
  <c r="W174" i="42"/>
  <c r="Z176" i="42"/>
  <c r="Z59" i="42"/>
  <c r="W123" i="42"/>
  <c r="W121" i="42"/>
  <c r="Z149" i="42"/>
  <c r="Z204" i="42"/>
  <c r="Z135" i="42"/>
  <c r="Z26" i="42"/>
  <c r="W54" i="42"/>
  <c r="W202" i="42"/>
  <c r="Z55" i="42"/>
  <c r="W207" i="42"/>
  <c r="W22" i="42"/>
  <c r="W9" i="42"/>
  <c r="Z122" i="42"/>
  <c r="W182" i="42"/>
  <c r="Z47" i="42"/>
  <c r="Z187" i="42"/>
  <c r="W23" i="42"/>
  <c r="W41" i="42"/>
  <c r="Z134" i="42"/>
  <c r="Z52" i="42"/>
  <c r="Z33" i="42"/>
  <c r="Z106" i="42"/>
  <c r="W185" i="42"/>
  <c r="Z27" i="42"/>
  <c r="Z189" i="42"/>
  <c r="Z170" i="42"/>
  <c r="Z205" i="42"/>
  <c r="W11" i="42"/>
  <c r="W52" i="42"/>
  <c r="W181" i="42"/>
  <c r="Z175" i="42"/>
  <c r="Z174" i="42"/>
  <c r="W4" i="42"/>
  <c r="Z206" i="42"/>
  <c r="W160" i="42"/>
  <c r="W161" i="42"/>
  <c r="W175" i="42"/>
  <c r="Z173" i="42"/>
  <c r="W153" i="42"/>
  <c r="Z143" i="42"/>
  <c r="W180" i="42"/>
  <c r="W120" i="42"/>
  <c r="W164" i="42"/>
  <c r="AA194" i="42" l="1"/>
  <c r="AB194" i="42" s="1"/>
  <c r="X53" i="42"/>
  <c r="Y53" i="42" s="1"/>
  <c r="AA50" i="42"/>
  <c r="AB50" i="42" s="1"/>
  <c r="AA13" i="42"/>
  <c r="AB13" i="42" s="1"/>
  <c r="AA134" i="42"/>
  <c r="AB134" i="42" s="1"/>
  <c r="X106" i="42"/>
  <c r="Y106" i="42" s="1"/>
  <c r="X36" i="42"/>
  <c r="Y36" i="42" s="1"/>
  <c r="AA34" i="42"/>
  <c r="AB34" i="42" s="1"/>
  <c r="AA197" i="42"/>
  <c r="AB197" i="42" s="1"/>
  <c r="X194" i="42"/>
  <c r="Y194" i="42" s="1"/>
  <c r="X113" i="42"/>
  <c r="Y113" i="42" s="1"/>
  <c r="AA45" i="42"/>
  <c r="AB45" i="42" s="1"/>
  <c r="AA205" i="42"/>
  <c r="AB205" i="42" s="1"/>
  <c r="AA111" i="42"/>
  <c r="AB111" i="42" s="1"/>
  <c r="X37" i="42"/>
  <c r="Y37" i="42" s="1"/>
  <c r="AA198" i="42"/>
  <c r="AB198" i="42" s="1"/>
  <c r="AA180" i="42"/>
  <c r="AB180" i="42" s="1"/>
  <c r="X116" i="42"/>
  <c r="Y116" i="42" s="1"/>
  <c r="AA35" i="42"/>
  <c r="AB35" i="42" s="1"/>
  <c r="AA204" i="42"/>
  <c r="AB204" i="42" s="1"/>
  <c r="AA123" i="42"/>
  <c r="AB123" i="42" s="1"/>
  <c r="X182" i="42"/>
  <c r="Y182" i="42" s="1"/>
  <c r="AA175" i="42"/>
  <c r="AB175" i="42" s="1"/>
  <c r="AA112" i="42"/>
  <c r="AB112" i="42" s="1"/>
  <c r="AA16" i="42"/>
  <c r="AB16" i="42" s="1"/>
  <c r="AA113" i="42"/>
  <c r="AB113" i="42" s="1"/>
  <c r="AA60" i="42"/>
  <c r="AA39" i="42"/>
  <c r="AB39" i="42" s="1"/>
  <c r="X119" i="42"/>
  <c r="Y119" i="42" s="1"/>
  <c r="X126" i="42"/>
  <c r="Y126" i="42" s="1"/>
  <c r="X151" i="42"/>
  <c r="Y151" i="42" s="1"/>
  <c r="AA31" i="42"/>
  <c r="AB31" i="42" s="1"/>
  <c r="X23" i="42"/>
  <c r="Y23" i="42" s="1"/>
  <c r="X59" i="42"/>
  <c r="Y59" i="42" s="1"/>
  <c r="X128" i="42"/>
  <c r="Y128" i="42" s="1"/>
  <c r="X188" i="42"/>
  <c r="Y188" i="42" s="1"/>
  <c r="AA135" i="42"/>
  <c r="AB135" i="42" s="1"/>
  <c r="X176" i="42"/>
  <c r="Y176" i="42" s="1"/>
  <c r="X162" i="42"/>
  <c r="Y162" i="42" s="1"/>
  <c r="X129" i="42"/>
  <c r="Y129" i="42" s="1"/>
  <c r="AA130" i="42"/>
  <c r="AB130" i="42" s="1"/>
  <c r="X195" i="42"/>
  <c r="Y195" i="42" s="1"/>
  <c r="AA208" i="42"/>
  <c r="AB208" i="42" s="1"/>
  <c r="X187" i="42"/>
  <c r="Y187" i="42" s="1"/>
  <c r="AA164" i="42"/>
  <c r="AB164" i="42" s="1"/>
  <c r="AA173" i="42"/>
  <c r="AB173" i="42" s="1"/>
  <c r="AA159" i="42"/>
  <c r="AB159" i="42" s="1"/>
  <c r="X133" i="42"/>
  <c r="Y133" i="42" s="1"/>
  <c r="AA55" i="42"/>
  <c r="AB55" i="42" s="1"/>
  <c r="X163" i="42"/>
  <c r="Y163" i="42" s="1"/>
  <c r="X114" i="42"/>
  <c r="Y114" i="42" s="1"/>
  <c r="X57" i="42"/>
  <c r="Y57" i="42" s="1"/>
  <c r="X61" i="42"/>
  <c r="Y61" i="42" s="1"/>
  <c r="AA189" i="42"/>
  <c r="AB189" i="42" s="1"/>
  <c r="X158" i="42"/>
  <c r="Y158" i="42" s="1"/>
  <c r="AA59" i="42"/>
  <c r="AB59" i="42" s="1"/>
  <c r="AA200" i="42"/>
  <c r="AB200" i="42" s="1"/>
  <c r="AA141" i="42"/>
  <c r="AB141" i="42" s="1"/>
  <c r="AA46" i="42"/>
  <c r="AB46" i="42" s="1"/>
  <c r="X142" i="42"/>
  <c r="Y142" i="42" s="1"/>
  <c r="AA199" i="42"/>
  <c r="AB199" i="42" s="1"/>
  <c r="X63" i="42"/>
  <c r="Y63" i="42" s="1"/>
  <c r="AA66" i="42"/>
  <c r="AB66" i="42" s="1"/>
  <c r="X161" i="42"/>
  <c r="Y161" i="42" s="1"/>
  <c r="X198" i="42"/>
  <c r="Y198" i="42" s="1"/>
  <c r="AA149" i="42"/>
  <c r="AB149" i="42" s="1"/>
  <c r="X16" i="42"/>
  <c r="Y16" i="42" s="1"/>
  <c r="X27" i="42"/>
  <c r="Y27" i="42" s="1"/>
  <c r="AA186" i="42"/>
  <c r="AB186" i="42" s="1"/>
  <c r="AA64" i="42"/>
  <c r="AB64" i="42" s="1"/>
  <c r="AA51" i="42"/>
  <c r="AB51" i="42" s="1"/>
  <c r="AA56" i="42"/>
  <c r="AB56" i="42" s="1"/>
  <c r="X150" i="42"/>
  <c r="Y150" i="42" s="1"/>
  <c r="X47" i="42"/>
  <c r="Y47" i="42" s="1"/>
  <c r="AA57" i="42"/>
  <c r="AB57" i="42" s="1"/>
  <c r="X108" i="42"/>
  <c r="Y108" i="42" s="1"/>
  <c r="X196" i="42"/>
  <c r="Y196" i="42" s="1"/>
  <c r="X134" i="42"/>
  <c r="Y134" i="42" s="1"/>
  <c r="AA106" i="42"/>
  <c r="AB106" i="42" s="1"/>
  <c r="X15" i="42"/>
  <c r="Y15" i="42" s="1"/>
  <c r="AA10" i="42"/>
  <c r="AB10" i="42" s="1"/>
  <c r="X160" i="42"/>
  <c r="Y160" i="42" s="1"/>
  <c r="X118" i="42"/>
  <c r="Y118" i="42" s="1"/>
  <c r="AA25" i="42"/>
  <c r="AB25" i="42" s="1"/>
  <c r="X200" i="42"/>
  <c r="Y200" i="42" s="1"/>
  <c r="X169" i="42"/>
  <c r="Y169" i="42" s="1"/>
  <c r="X167" i="42"/>
  <c r="Y167" i="42" s="1"/>
  <c r="AA124" i="42"/>
  <c r="AB124" i="42" s="1"/>
  <c r="X40" i="42"/>
  <c r="Y40" i="42" s="1"/>
  <c r="AA47" i="42"/>
  <c r="AB47" i="42" s="1"/>
  <c r="AA107" i="42"/>
  <c r="AB107" i="42" s="1"/>
  <c r="X109" i="42"/>
  <c r="Y109" i="42" s="1"/>
  <c r="X112" i="42"/>
  <c r="Y112" i="42" s="1"/>
  <c r="AA52" i="42"/>
  <c r="AB52" i="42" s="1"/>
  <c r="AA63" i="42"/>
  <c r="AB63" i="42" s="1"/>
  <c r="X153" i="42"/>
  <c r="Y153" i="42" s="1"/>
  <c r="AA172" i="42"/>
  <c r="AB172" i="42" s="1"/>
  <c r="X136" i="42"/>
  <c r="Y136" i="42" s="1"/>
  <c r="AA206" i="42"/>
  <c r="AA168" i="42"/>
  <c r="AB168" i="42" s="1"/>
  <c r="X64" i="42"/>
  <c r="Y64" i="42" s="1"/>
  <c r="AA161" i="42"/>
  <c r="AB161" i="42" s="1"/>
  <c r="AA155" i="42"/>
  <c r="AB155" i="42" s="1"/>
  <c r="X45" i="42"/>
  <c r="Y45" i="42" s="1"/>
  <c r="X165" i="42"/>
  <c r="Y165" i="42" s="1"/>
  <c r="AA127" i="42"/>
  <c r="AB127" i="42" s="1"/>
  <c r="AA177" i="42"/>
  <c r="AB177" i="42" s="1"/>
  <c r="AA158" i="42"/>
  <c r="AB158" i="42" s="1"/>
  <c r="X48" i="42"/>
  <c r="Y48" i="42" s="1"/>
  <c r="X205" i="42"/>
  <c r="Y205" i="42" s="1"/>
  <c r="AA120" i="42"/>
  <c r="AB120" i="42" s="1"/>
  <c r="AA116" i="42"/>
  <c r="AB116" i="42" s="1"/>
  <c r="AA6" i="42"/>
  <c r="AB6" i="42" s="1"/>
  <c r="X204" i="42"/>
  <c r="Y204" i="42" s="1"/>
  <c r="X39" i="42"/>
  <c r="Y39" i="42" s="1"/>
  <c r="X175" i="42"/>
  <c r="Y175" i="42" s="1"/>
  <c r="AA110" i="42"/>
  <c r="AB110" i="42" s="1"/>
  <c r="X34" i="42"/>
  <c r="Y34" i="42" s="1"/>
  <c r="X46" i="42"/>
  <c r="Y46" i="42" s="1"/>
  <c r="X9" i="42"/>
  <c r="Y9" i="42" s="1"/>
  <c r="AA202" i="42"/>
  <c r="AB202" i="42" s="1"/>
  <c r="X14" i="42"/>
  <c r="AA187" i="42"/>
  <c r="AB187" i="42" s="1"/>
  <c r="AA162" i="42"/>
  <c r="X173" i="42"/>
  <c r="Y173" i="42" s="1"/>
  <c r="X147" i="42"/>
  <c r="Y147" i="42" s="1"/>
  <c r="AA133" i="42"/>
  <c r="AB133" i="42" s="1"/>
  <c r="X56" i="42"/>
  <c r="Y56" i="42" s="1"/>
  <c r="AA23" i="42"/>
  <c r="AB23" i="42" s="1"/>
  <c r="AA53" i="42"/>
  <c r="AB53" i="42" s="1"/>
  <c r="AA125" i="42"/>
  <c r="AB125" i="42" s="1"/>
  <c r="X197" i="42"/>
  <c r="Y197" i="42" s="1"/>
  <c r="X38" i="42"/>
  <c r="Y38" i="42" s="1"/>
  <c r="AA65" i="42"/>
  <c r="AB65" i="42" s="1"/>
  <c r="X192" i="42"/>
  <c r="Y192" i="42" s="1"/>
  <c r="X144" i="42"/>
  <c r="Y144" i="42" s="1"/>
  <c r="X189" i="42"/>
  <c r="Y189" i="42" s="1"/>
  <c r="X199" i="42"/>
  <c r="Y199" i="42" s="1"/>
  <c r="X149" i="42"/>
  <c r="Y149" i="42" s="1"/>
  <c r="X130" i="42"/>
  <c r="X26" i="42"/>
  <c r="Y26" i="42" s="1"/>
  <c r="X18" i="42"/>
  <c r="Y18" i="42" s="1"/>
  <c r="X186" i="42"/>
  <c r="Y186" i="42" s="1"/>
  <c r="AA152" i="42"/>
  <c r="AB152" i="42" s="1"/>
  <c r="X50" i="42"/>
  <c r="Y50" i="42" s="1"/>
  <c r="X121" i="42"/>
  <c r="Y121" i="42" s="1"/>
  <c r="AA41" i="42"/>
  <c r="AB41" i="42" s="1"/>
  <c r="X54" i="42"/>
  <c r="Y54" i="42" s="1"/>
  <c r="X10" i="42"/>
  <c r="Y10" i="42" s="1"/>
  <c r="X171" i="42"/>
  <c r="Y171" i="42" s="1"/>
  <c r="X120" i="42"/>
  <c r="Y120" i="42" s="1"/>
  <c r="X180" i="42"/>
  <c r="Y180" i="42" s="1"/>
  <c r="X28" i="42"/>
  <c r="Y28" i="42" s="1"/>
  <c r="X6" i="42"/>
  <c r="Y6" i="42" s="1"/>
  <c r="X42" i="42"/>
  <c r="Y42" i="42" s="1"/>
  <c r="X62" i="42"/>
  <c r="Y62" i="42" s="1"/>
  <c r="AA160" i="42"/>
  <c r="AB160" i="42" s="1"/>
  <c r="X25" i="42"/>
  <c r="Y25" i="42" s="1"/>
  <c r="X181" i="42"/>
  <c r="Y181" i="42" s="1"/>
  <c r="AA5" i="42"/>
  <c r="AB5" i="42" s="1"/>
  <c r="X202" i="42"/>
  <c r="X145" i="42"/>
  <c r="Y145" i="42" s="1"/>
  <c r="X137" i="42"/>
  <c r="AA132" i="42"/>
  <c r="AB132" i="42" s="1"/>
  <c r="X203" i="42"/>
  <c r="Y203" i="42" s="1"/>
  <c r="X131" i="42"/>
  <c r="Y131" i="42" s="1"/>
  <c r="X207" i="42"/>
  <c r="Y207" i="42" s="1"/>
  <c r="X117" i="42"/>
  <c r="Y117" i="42" s="1"/>
  <c r="AA121" i="42"/>
  <c r="AB121" i="42" s="1"/>
  <c r="X155" i="42"/>
  <c r="Y155" i="42" s="1"/>
  <c r="AA165" i="42"/>
  <c r="AB165" i="42" s="1"/>
  <c r="X13" i="42"/>
  <c r="AA196" i="42"/>
  <c r="AB196" i="42" s="1"/>
  <c r="AA156" i="42"/>
  <c r="AB156" i="42" s="1"/>
  <c r="AA9" i="42"/>
  <c r="AB9" i="42" s="1"/>
  <c r="AA185" i="42"/>
  <c r="AB185" i="42" s="1"/>
  <c r="AA193" i="42"/>
  <c r="AB193" i="42" s="1"/>
  <c r="AA24" i="42"/>
  <c r="AB24" i="42" s="1"/>
  <c r="X65" i="42"/>
  <c r="Y65" i="42" s="1"/>
  <c r="AA191" i="42"/>
  <c r="AB191" i="42" s="1"/>
  <c r="AA169" i="42"/>
  <c r="AB169" i="42" s="1"/>
  <c r="AA163" i="42"/>
  <c r="AB163" i="42" s="1"/>
  <c r="AA131" i="42"/>
  <c r="AB131" i="42" s="1"/>
  <c r="AA11" i="42"/>
  <c r="AB11" i="42" s="1"/>
  <c r="AA61" i="42"/>
  <c r="AB61" i="42" s="1"/>
  <c r="X166" i="42"/>
  <c r="Y166" i="42" s="1"/>
  <c r="X148" i="42"/>
  <c r="Y148" i="42" s="1"/>
  <c r="X152" i="42"/>
  <c r="Y152" i="42" s="1"/>
  <c r="X31" i="42"/>
  <c r="Y31" i="42" s="1"/>
  <c r="AA30" i="42"/>
  <c r="AB30" i="42" s="1"/>
  <c r="X206" i="42"/>
  <c r="Y206" i="42" s="1"/>
  <c r="AA174" i="42"/>
  <c r="AB174" i="42" s="1"/>
  <c r="X66" i="42"/>
  <c r="Y66" i="42" s="1"/>
  <c r="X7" i="42"/>
  <c r="Y7" i="42" s="1"/>
  <c r="AA58" i="42"/>
  <c r="AB58" i="42" s="1"/>
  <c r="AA15" i="42"/>
  <c r="AB15" i="42" s="1"/>
  <c r="AA122" i="42"/>
  <c r="AB122" i="42" s="1"/>
  <c r="AA48" i="42"/>
  <c r="AB48" i="42" s="1"/>
  <c r="X111" i="42"/>
  <c r="Y111" i="42" s="1"/>
  <c r="X60" i="42"/>
  <c r="Y60" i="42" s="1"/>
  <c r="AA28" i="42"/>
  <c r="AB28" i="42" s="1"/>
  <c r="X123" i="42"/>
  <c r="Y123" i="42" s="1"/>
  <c r="AA182" i="42"/>
  <c r="AB182" i="42" s="1"/>
  <c r="AA43" i="42"/>
  <c r="AB43" i="42" s="1"/>
  <c r="X138" i="42"/>
  <c r="Y138" i="42" s="1"/>
  <c r="X156" i="42"/>
  <c r="Y156" i="42" s="1"/>
  <c r="AA49" i="42"/>
  <c r="AB49" i="42" s="1"/>
  <c r="AA145" i="42"/>
  <c r="AB145" i="42" s="1"/>
  <c r="X125" i="42"/>
  <c r="Y125" i="42" s="1"/>
  <c r="X52" i="42"/>
  <c r="Y52" i="42" s="1"/>
  <c r="X146" i="42"/>
  <c r="Y146" i="42" s="1"/>
  <c r="X157" i="42"/>
  <c r="Y157" i="42" s="1"/>
  <c r="AA118" i="42"/>
  <c r="AB118" i="42" s="1"/>
  <c r="X141" i="42"/>
  <c r="Y141" i="42" s="1"/>
  <c r="X5" i="42"/>
  <c r="Y5" i="42" s="1"/>
  <c r="X32" i="42"/>
  <c r="Y32" i="42" s="1"/>
  <c r="X51" i="42"/>
  <c r="Y51" i="42" s="1"/>
  <c r="X193" i="42"/>
  <c r="X164" i="42"/>
  <c r="Y164" i="42" s="1"/>
  <c r="X159" i="42"/>
  <c r="Y159" i="42" s="1"/>
  <c r="AA129" i="42"/>
  <c r="AB129" i="42" s="1"/>
  <c r="X24" i="42"/>
  <c r="Y24" i="42" s="1"/>
  <c r="X154" i="42"/>
  <c r="Y154" i="42" s="1"/>
  <c r="X191" i="42"/>
  <c r="Y191" i="42" s="1"/>
  <c r="AA150" i="42"/>
  <c r="AA29" i="42"/>
  <c r="AB29" i="42" s="1"/>
  <c r="AA148" i="42"/>
  <c r="AB148" i="42" s="1"/>
  <c r="AA151" i="42"/>
  <c r="AB151" i="42" s="1"/>
  <c r="X33" i="42"/>
  <c r="Y33" i="42" s="1"/>
  <c r="AA195" i="42"/>
  <c r="AB195" i="42" s="1"/>
  <c r="AA153" i="42"/>
  <c r="AB153" i="42" s="1"/>
  <c r="X30" i="42"/>
  <c r="Y30" i="42" s="1"/>
  <c r="X174" i="42"/>
  <c r="Y174" i="42" s="1"/>
  <c r="AA146" i="42"/>
  <c r="AB146" i="42" s="1"/>
  <c r="AA54" i="42"/>
  <c r="AB54" i="42" s="1"/>
  <c r="X122" i="42"/>
  <c r="Y122" i="42" s="1"/>
  <c r="X170" i="42"/>
  <c r="Y170" i="42" s="1"/>
  <c r="AA178" i="42"/>
  <c r="AB178" i="42" s="1"/>
  <c r="X110" i="42"/>
  <c r="Y110" i="42" s="1"/>
  <c r="AA143" i="42"/>
  <c r="AB143" i="42" s="1"/>
  <c r="X44" i="42"/>
  <c r="Y44" i="42" s="1"/>
  <c r="X184" i="42"/>
  <c r="Y184" i="42" s="1"/>
  <c r="AA138" i="42"/>
  <c r="AB138" i="42" s="1"/>
  <c r="AA32" i="42"/>
  <c r="AB32" i="42" s="1"/>
  <c r="X179" i="42"/>
  <c r="Y179" i="42" s="1"/>
  <c r="X185" i="42"/>
  <c r="Y185" i="42" s="1"/>
  <c r="AA137" i="42"/>
  <c r="AB137" i="42" s="1"/>
  <c r="AA154" i="42"/>
  <c r="AB154" i="42" s="1"/>
  <c r="AA126" i="42"/>
  <c r="AB126" i="42" s="1"/>
  <c r="AA192" i="42"/>
  <c r="AB192" i="42" s="1"/>
  <c r="AA114" i="42"/>
  <c r="AB114" i="42" s="1"/>
  <c r="X29" i="42"/>
  <c r="Y29" i="42" s="1"/>
  <c r="AA27" i="42"/>
  <c r="AB27" i="42" s="1"/>
  <c r="AA26" i="42"/>
  <c r="AB26" i="42" s="1"/>
  <c r="AA136" i="42"/>
  <c r="AB136" i="42" s="1"/>
  <c r="X115" i="42"/>
  <c r="Y115" i="42" s="1"/>
  <c r="AA108" i="42"/>
  <c r="AB108" i="42" s="1"/>
  <c r="AA8" i="42"/>
  <c r="AB8" i="42" s="1"/>
  <c r="X35" i="42"/>
  <c r="Y35" i="42" s="1"/>
  <c r="AA128" i="42"/>
  <c r="AB128" i="42" s="1"/>
  <c r="X135" i="42"/>
  <c r="Y135" i="42" s="1"/>
  <c r="AA176" i="42"/>
  <c r="AB176" i="42" s="1"/>
  <c r="AA14" i="42"/>
  <c r="AB14" i="42" s="1"/>
  <c r="X208" i="42"/>
  <c r="Y208" i="42" s="1"/>
  <c r="AA147" i="42"/>
  <c r="AB147" i="42" s="1"/>
  <c r="AA119" i="42"/>
  <c r="AB119" i="42" s="1"/>
  <c r="X132" i="42"/>
  <c r="Y132" i="42" s="1"/>
  <c r="X55" i="42"/>
  <c r="Y55" i="42" s="1"/>
  <c r="AA38" i="42"/>
  <c r="AB38" i="42" s="1"/>
  <c r="AA203" i="42"/>
  <c r="AB203" i="42" s="1"/>
  <c r="AA144" i="42"/>
  <c r="AB144" i="42" s="1"/>
  <c r="AA167" i="42"/>
  <c r="AB167" i="42" s="1"/>
  <c r="X124" i="42"/>
  <c r="Y124" i="42" s="1"/>
  <c r="AA40" i="42"/>
  <c r="AB40" i="42" s="1"/>
  <c r="X11" i="42"/>
  <c r="Y11" i="42" s="1"/>
  <c r="AA207" i="42"/>
  <c r="AB207" i="42" s="1"/>
  <c r="AA188" i="42"/>
  <c r="AB188" i="42" s="1"/>
  <c r="AA166" i="42"/>
  <c r="AB166" i="42" s="1"/>
  <c r="X107" i="42"/>
  <c r="Y107" i="42" s="1"/>
  <c r="AA109" i="42"/>
  <c r="AB109" i="42" s="1"/>
  <c r="AA33" i="42"/>
  <c r="AB33" i="42" s="1"/>
  <c r="AA18" i="42"/>
  <c r="AB18" i="42" s="1"/>
  <c r="X172" i="42"/>
  <c r="AA117" i="42"/>
  <c r="AB117" i="42" s="1"/>
  <c r="X168" i="42"/>
  <c r="Y168" i="42" s="1"/>
  <c r="AA115" i="42"/>
  <c r="AB115" i="42" s="1"/>
  <c r="X41" i="42"/>
  <c r="Y41" i="42" s="1"/>
  <c r="X127" i="42"/>
  <c r="Y127" i="42" s="1"/>
  <c r="AA7" i="42"/>
  <c r="AB7" i="42" s="1"/>
  <c r="X58" i="42"/>
  <c r="Y58" i="42" s="1"/>
  <c r="X177" i="42"/>
  <c r="Y177" i="42" s="1"/>
  <c r="X8" i="42"/>
  <c r="Y8" i="42" s="1"/>
  <c r="AA171" i="42"/>
  <c r="AB171" i="42" s="1"/>
  <c r="AA170" i="42"/>
  <c r="AB170" i="42" s="1"/>
  <c r="AA37" i="42"/>
  <c r="AB37" i="42" s="1"/>
  <c r="AA157" i="42"/>
  <c r="AB157" i="42" s="1"/>
  <c r="X178" i="42"/>
  <c r="Y178" i="42" s="1"/>
  <c r="AA42" i="42"/>
  <c r="AB42" i="42" s="1"/>
  <c r="AA36" i="42"/>
  <c r="AB36" i="42" s="1"/>
  <c r="X43" i="42"/>
  <c r="Y43" i="42" s="1"/>
  <c r="AA62" i="42"/>
  <c r="AB62" i="42" s="1"/>
  <c r="X143" i="42"/>
  <c r="Y143" i="42" s="1"/>
  <c r="AA44" i="42"/>
  <c r="AB44" i="42" s="1"/>
  <c r="AA181" i="42"/>
  <c r="AB181" i="42" s="1"/>
  <c r="AA184" i="42"/>
  <c r="AB184" i="42" s="1"/>
  <c r="AA142" i="42"/>
  <c r="AB142" i="42" s="1"/>
  <c r="AA179" i="42"/>
  <c r="AB179" i="42" s="1"/>
  <c r="X49" i="42"/>
  <c r="Y49" i="42" s="1"/>
  <c r="AA4" i="42"/>
  <c r="AB4" i="42" s="1"/>
  <c r="X4" i="42"/>
  <c r="Y4" i="42" s="1"/>
  <c r="X67" i="42"/>
  <c r="Y67" i="42" s="1"/>
  <c r="AA67" i="42"/>
  <c r="AB67" i="42" s="1"/>
  <c r="AA12" i="42"/>
  <c r="AB12" i="42" s="1"/>
  <c r="X12" i="42"/>
  <c r="Y12" i="42" s="1"/>
  <c r="X22" i="42"/>
  <c r="Y22" i="42" s="1"/>
  <c r="AA22" i="42"/>
  <c r="AB22" i="42" s="1"/>
  <c r="X68" i="42"/>
  <c r="Y68" i="42" s="1"/>
  <c r="AA68" i="42"/>
  <c r="AB68" i="42" s="1"/>
  <c r="X20" i="42"/>
  <c r="Y20" i="42" s="1"/>
  <c r="AA20" i="42"/>
  <c r="AB20" i="42" s="1"/>
  <c r="X19" i="42"/>
  <c r="Y19" i="42" s="1"/>
  <c r="AA19" i="42"/>
  <c r="AB19" i="42" s="1"/>
  <c r="X21" i="42"/>
  <c r="Y21" i="42" s="1"/>
  <c r="AA21" i="42"/>
  <c r="AB21" i="42" s="1"/>
  <c r="AA17" i="42"/>
  <c r="AB17" i="42" s="1"/>
  <c r="X17" i="42"/>
  <c r="Y17" i="42" s="1"/>
  <c r="AF23" i="42"/>
  <c r="AF146" i="42"/>
  <c r="AF137" i="42"/>
  <c r="AF192" i="42"/>
  <c r="AF114" i="42"/>
  <c r="AF109" i="42"/>
  <c r="AF113" i="42"/>
  <c r="AF8" i="42"/>
  <c r="AF124" i="42"/>
  <c r="AF68" i="42"/>
  <c r="AF108" i="42"/>
  <c r="AF205" i="42"/>
  <c r="AF44" i="42"/>
  <c r="AF56" i="42"/>
  <c r="AF21" i="42"/>
  <c r="AF131" i="42"/>
  <c r="AF117" i="42"/>
  <c r="AF174" i="42"/>
  <c r="AF54" i="42"/>
  <c r="AF116" i="42"/>
  <c r="AF35" i="42"/>
  <c r="AF200" i="42"/>
  <c r="AF138" i="42"/>
  <c r="AF156" i="42"/>
  <c r="AF162" i="42"/>
  <c r="AF17" i="42"/>
  <c r="AF206" i="42"/>
  <c r="AF123" i="42"/>
  <c r="AF141" i="42"/>
  <c r="AF142" i="42"/>
  <c r="AF38" i="42"/>
  <c r="AF65" i="42"/>
  <c r="AF195" i="42"/>
  <c r="AF31" i="42"/>
  <c r="AF50" i="42"/>
  <c r="AF134" i="42"/>
  <c r="AF122" i="42"/>
  <c r="AF37" i="42"/>
  <c r="AF132" i="42"/>
  <c r="AF40" i="42"/>
  <c r="AF61" i="42"/>
  <c r="AF207" i="42"/>
  <c r="AF188" i="42"/>
  <c r="AF15" i="42"/>
  <c r="AF62" i="42"/>
  <c r="AF49" i="42"/>
  <c r="AF191" i="42"/>
  <c r="AF151" i="42"/>
  <c r="AF130" i="42"/>
  <c r="AF186" i="42"/>
  <c r="AF172" i="42"/>
  <c r="AF64" i="42"/>
  <c r="AF45" i="42"/>
  <c r="AF180" i="42"/>
  <c r="AF135" i="42"/>
  <c r="AF193" i="42"/>
  <c r="AF187" i="42"/>
  <c r="AF159" i="42"/>
  <c r="AF133" i="42"/>
  <c r="AF197" i="42"/>
  <c r="AF169" i="42"/>
  <c r="AF163" i="42"/>
  <c r="AF189" i="42"/>
  <c r="AF166" i="42"/>
  <c r="AF63" i="42"/>
  <c r="AF18" i="42"/>
  <c r="AF155" i="42"/>
  <c r="AF165" i="42"/>
  <c r="AF196" i="42"/>
  <c r="AF106" i="42"/>
  <c r="AF60" i="42"/>
  <c r="AF28" i="42"/>
  <c r="AF6" i="42"/>
  <c r="AF204" i="42"/>
  <c r="AF43" i="42"/>
  <c r="AF160" i="42"/>
  <c r="AF25" i="42"/>
  <c r="AF5" i="42"/>
  <c r="AF185" i="42"/>
  <c r="AF147" i="42"/>
  <c r="AF55" i="42"/>
  <c r="AF53" i="42"/>
  <c r="AF125" i="42"/>
  <c r="AF150" i="42"/>
  <c r="AF16" i="42"/>
  <c r="AF52" i="42"/>
  <c r="AF153" i="42"/>
  <c r="AF20" i="42"/>
  <c r="AF115" i="42"/>
  <c r="AF194" i="42"/>
  <c r="AF58" i="42"/>
  <c r="AF111" i="42"/>
  <c r="AF120" i="42"/>
  <c r="AF198" i="42"/>
  <c r="AF178" i="42"/>
  <c r="AF182" i="42"/>
  <c r="AF110" i="42"/>
  <c r="AF34" i="42"/>
  <c r="AF19" i="42"/>
  <c r="AF184" i="42"/>
  <c r="AF22" i="42"/>
  <c r="AF51" i="42"/>
  <c r="AF164" i="42"/>
  <c r="AF24" i="42"/>
  <c r="AF154" i="42"/>
  <c r="AF203" i="42"/>
  <c r="AF4" i="42"/>
  <c r="AF29" i="42"/>
  <c r="AF148" i="42"/>
  <c r="AF112" i="42"/>
  <c r="AF27" i="42"/>
  <c r="AF136" i="42"/>
  <c r="AF67" i="42"/>
  <c r="AF41" i="42"/>
  <c r="AF7" i="42"/>
  <c r="AF39" i="42"/>
  <c r="AF36" i="42"/>
  <c r="AF118" i="42"/>
  <c r="AF128" i="42"/>
  <c r="AF9" i="42"/>
  <c r="AF179" i="42"/>
  <c r="AF11" i="42"/>
  <c r="AF47" i="42"/>
  <c r="AF57" i="42"/>
  <c r="AF199" i="42"/>
  <c r="AF107" i="42"/>
  <c r="AF33" i="42"/>
  <c r="AF26" i="42"/>
  <c r="AF152" i="42"/>
  <c r="AF161" i="42"/>
  <c r="AF177" i="42"/>
  <c r="AF158" i="42"/>
  <c r="AF48" i="42"/>
  <c r="AF181" i="42"/>
  <c r="AF12" i="42"/>
  <c r="AF46" i="42"/>
  <c r="AF32" i="42"/>
  <c r="AF202" i="42"/>
  <c r="AF145" i="42"/>
  <c r="AF14" i="42"/>
  <c r="AF208" i="42"/>
  <c r="AF173" i="42"/>
  <c r="AF119" i="42"/>
  <c r="AF129" i="42"/>
  <c r="AF126" i="42"/>
  <c r="AF144" i="42"/>
  <c r="AF167" i="42"/>
  <c r="AF149" i="42"/>
  <c r="AF30" i="42"/>
  <c r="AF168" i="42"/>
  <c r="AF121" i="42"/>
  <c r="AF66" i="42"/>
  <c r="AF127" i="42"/>
  <c r="AF13" i="42"/>
  <c r="AF10" i="42"/>
  <c r="AF171" i="42"/>
  <c r="AF59" i="42"/>
  <c r="AF170" i="42"/>
  <c r="AF157" i="42"/>
  <c r="AF42" i="42"/>
  <c r="AF175" i="42"/>
  <c r="AF143" i="42"/>
  <c r="AF176" i="42"/>
  <c r="Y193" i="42"/>
  <c r="Y137" i="42"/>
  <c r="AB162" i="42"/>
  <c r="AB150" i="42"/>
  <c r="Y172" i="42"/>
  <c r="Y13" i="42"/>
  <c r="AB60" i="42"/>
  <c r="Y130" i="42"/>
  <c r="AB206" i="42"/>
  <c r="Y202" i="42"/>
  <c r="Y14" i="42"/>
  <c r="AP6" i="41"/>
  <c r="AS6" i="41"/>
  <c r="AP8" i="41"/>
  <c r="E166" i="42"/>
  <c r="E147" i="42"/>
  <c r="E58" i="42"/>
  <c r="E38" i="42"/>
  <c r="E42" i="42"/>
  <c r="E168" i="42"/>
  <c r="E56" i="42"/>
  <c r="E113" i="42"/>
  <c r="E200" i="42"/>
  <c r="E63" i="42"/>
  <c r="E45" i="42"/>
  <c r="E65" i="42"/>
  <c r="E145" i="42"/>
  <c r="E8" i="42"/>
  <c r="E203" i="42"/>
  <c r="E193" i="42"/>
  <c r="E135" i="42"/>
  <c r="E64" i="42"/>
  <c r="E158" i="42"/>
  <c r="E121" i="42"/>
  <c r="E20" i="42"/>
  <c r="E34" i="42"/>
  <c r="E119" i="42"/>
  <c r="E138" i="42"/>
  <c r="E52" i="42"/>
  <c r="E143" i="42"/>
  <c r="E57" i="42"/>
  <c r="E175" i="42"/>
  <c r="E204" i="42"/>
  <c r="E122" i="42"/>
  <c r="E165" i="42"/>
  <c r="E18" i="42"/>
  <c r="E186" i="42"/>
  <c r="E202" i="42"/>
  <c r="E53" i="42"/>
  <c r="E30" i="42"/>
  <c r="E132" i="42"/>
  <c r="E128" i="42"/>
  <c r="E109" i="42"/>
  <c r="E126" i="42"/>
  <c r="E37" i="42"/>
  <c r="E21" i="42"/>
  <c r="E144" i="42"/>
  <c r="E163" i="42"/>
  <c r="E29" i="42"/>
  <c r="E68" i="42"/>
  <c r="E170" i="42"/>
  <c r="E24" i="42"/>
  <c r="E167" i="42"/>
  <c r="E60" i="42"/>
  <c r="E12" i="42"/>
  <c r="E31" i="42"/>
  <c r="E11" i="42"/>
  <c r="E130" i="42"/>
  <c r="E120" i="42"/>
  <c r="E46" i="42"/>
  <c r="E207" i="42"/>
  <c r="E198" i="42"/>
  <c r="E191" i="42"/>
  <c r="E33" i="42"/>
  <c r="E13" i="42"/>
  <c r="E160" i="42"/>
  <c r="E35" i="42"/>
  <c r="E41" i="42"/>
  <c r="E27" i="42"/>
  <c r="E129" i="42"/>
  <c r="E49" i="42"/>
  <c r="E171" i="42"/>
  <c r="E25" i="42"/>
  <c r="E114" i="42"/>
  <c r="E16" i="42"/>
  <c r="E4" i="42"/>
  <c r="E19" i="42"/>
  <c r="E152" i="42"/>
  <c r="E148" i="42"/>
  <c r="E149" i="42"/>
  <c r="E156" i="42"/>
  <c r="E61" i="42"/>
  <c r="E176" i="42"/>
  <c r="E50" i="42"/>
  <c r="E137" i="42"/>
  <c r="E54" i="42"/>
  <c r="E195" i="42"/>
  <c r="E136" i="42"/>
  <c r="E62" i="42"/>
  <c r="E115" i="42"/>
  <c r="E112" i="42"/>
  <c r="E178" i="42"/>
  <c r="E44" i="42"/>
  <c r="E32" i="42"/>
  <c r="E184" i="42"/>
  <c r="E10" i="42"/>
  <c r="E189" i="42"/>
  <c r="E141" i="42"/>
  <c r="E48" i="42"/>
  <c r="E55" i="42"/>
  <c r="E67" i="42"/>
  <c r="E154" i="42"/>
  <c r="E125" i="42"/>
  <c r="E177" i="42"/>
  <c r="E205" i="42"/>
  <c r="E131" i="42"/>
  <c r="E17" i="42"/>
  <c r="E66" i="42"/>
  <c r="E22" i="42"/>
  <c r="E107" i="42"/>
  <c r="E123" i="42"/>
  <c r="E173" i="42"/>
  <c r="E110" i="42"/>
  <c r="E15" i="42"/>
  <c r="E134" i="42"/>
  <c r="E164" i="42"/>
  <c r="E133" i="42"/>
  <c r="E181" i="42"/>
  <c r="E117" i="42"/>
  <c r="E159" i="42"/>
  <c r="E36" i="42"/>
  <c r="E146" i="42"/>
  <c r="E14" i="42"/>
  <c r="E208" i="42"/>
  <c r="E151" i="42"/>
  <c r="E23" i="42"/>
  <c r="E185" i="42"/>
  <c r="E43" i="42"/>
  <c r="E188" i="42"/>
  <c r="E127" i="42"/>
  <c r="E40" i="42"/>
  <c r="E196" i="42"/>
  <c r="E150" i="42"/>
  <c r="E118" i="42"/>
  <c r="E111" i="42"/>
  <c r="E162" i="42"/>
  <c r="E206" i="42"/>
  <c r="E6" i="42"/>
  <c r="E106" i="42"/>
  <c r="E169" i="42"/>
  <c r="E194" i="42"/>
  <c r="E26" i="42"/>
  <c r="E182" i="42"/>
  <c r="E197" i="42"/>
  <c r="E155" i="42"/>
  <c r="E5" i="42"/>
  <c r="E116" i="42"/>
  <c r="E187" i="42"/>
  <c r="E142" i="42"/>
  <c r="E28" i="42"/>
  <c r="E199" i="42"/>
  <c r="E108" i="42"/>
  <c r="E47" i="42"/>
  <c r="E153" i="42"/>
  <c r="E174" i="42"/>
  <c r="E179" i="42"/>
  <c r="E192" i="42"/>
  <c r="E157" i="42"/>
  <c r="E59" i="42"/>
  <c r="E9" i="42"/>
  <c r="E39" i="42"/>
  <c r="E172" i="42"/>
  <c r="E180" i="42"/>
  <c r="E124" i="42"/>
  <c r="E7" i="42"/>
  <c r="E161" i="42"/>
  <c r="E51" i="42"/>
  <c r="AO8" i="40" l="1"/>
  <c r="AR6" i="40"/>
  <c r="AO6" i="40"/>
  <c r="H372" i="39" l="1"/>
  <c r="K370" i="39"/>
  <c r="H370" i="39"/>
  <c r="AO8" i="39" l="1"/>
  <c r="AR6" i="39"/>
  <c r="AO6" i="39"/>
  <c r="AO6" i="1" l="1"/>
  <c r="AO8" i="1"/>
  <c r="AR6" i="1"/>
  <c r="AC20" i="39" l="1"/>
  <c r="AC235" i="1"/>
  <c r="M116" i="1" a="1"/>
  <c r="AC458" i="1"/>
  <c r="AC425" i="1"/>
  <c r="T411" i="1"/>
  <c r="T15" i="40"/>
  <c r="T301" i="1"/>
  <c r="M124" i="40" a="1"/>
  <c r="M261" i="1" a="1"/>
  <c r="T39" i="40"/>
  <c r="T75" i="39"/>
  <c r="M7" i="40" a="1"/>
  <c r="M42" i="41" a="1"/>
  <c r="T36" i="1"/>
  <c r="T371" i="1"/>
  <c r="AC311" i="39"/>
  <c r="M38" i="41" a="1"/>
  <c r="M447" i="1" a="1"/>
  <c r="M22" i="41" a="1"/>
  <c r="T454" i="1"/>
  <c r="T108" i="41"/>
  <c r="T138" i="40"/>
  <c r="M375" i="1" a="1"/>
  <c r="M195" i="39" a="1"/>
  <c r="AC312" i="1"/>
  <c r="M144" i="40" a="1"/>
  <c r="T134" i="41"/>
  <c r="AC162" i="39"/>
  <c r="M89" i="40" a="1"/>
  <c r="T48" i="1"/>
  <c r="T77" i="41"/>
  <c r="M119" i="39" a="1"/>
  <c r="AC31" i="41"/>
  <c r="AC5" i="39"/>
  <c r="AC70" i="1"/>
  <c r="AC241" i="1"/>
  <c r="T76" i="41"/>
  <c r="AC10" i="40"/>
  <c r="T399" i="1"/>
  <c r="T31" i="40"/>
  <c r="M444" i="1" a="1"/>
  <c r="T231" i="39"/>
  <c r="AC158" i="39"/>
  <c r="AC179" i="1"/>
  <c r="T434" i="1"/>
  <c r="M130" i="39" a="1"/>
  <c r="AC319" i="1"/>
  <c r="AC343" i="1"/>
  <c r="AC77" i="39"/>
  <c r="AC320" i="39"/>
  <c r="AC327" i="39"/>
  <c r="M84" i="40" a="1"/>
  <c r="M347" i="1" a="1"/>
  <c r="M337" i="39" a="1"/>
  <c r="T245" i="39"/>
  <c r="M85" i="1" a="1"/>
  <c r="T253" i="39"/>
  <c r="T132" i="41"/>
  <c r="M108" i="41" a="1"/>
  <c r="T262" i="40"/>
  <c r="T284" i="39"/>
  <c r="M102" i="39" a="1"/>
  <c r="AC122" i="41"/>
  <c r="AC371" i="1"/>
  <c r="M24" i="41" a="1"/>
  <c r="T17" i="41"/>
  <c r="M264" i="40" a="1"/>
  <c r="T81" i="40"/>
  <c r="AC176" i="39"/>
  <c r="M145" i="39" a="1"/>
  <c r="M342" i="1" a="1"/>
  <c r="T401" i="1"/>
  <c r="T351" i="39"/>
  <c r="M26" i="39" a="1"/>
  <c r="T389" i="1"/>
  <c r="M403" i="1" a="1"/>
  <c r="T275" i="39"/>
  <c r="M63" i="41" a="1"/>
  <c r="T81" i="41"/>
  <c r="AC83" i="39"/>
  <c r="AC134" i="41"/>
  <c r="T343" i="1"/>
  <c r="AC50" i="41"/>
  <c r="AC185" i="1"/>
  <c r="M266" i="39" a="1"/>
  <c r="M93" i="40" a="1"/>
  <c r="AC63" i="1"/>
  <c r="T382" i="1"/>
  <c r="M408" i="1" a="1"/>
  <c r="M74" i="40" a="1"/>
  <c r="AC154" i="1"/>
  <c r="AC157" i="1"/>
  <c r="M407" i="1" a="1"/>
  <c r="T45" i="39"/>
  <c r="AC89" i="41"/>
  <c r="AC72" i="41"/>
  <c r="M140" i="41" a="1"/>
  <c r="T26" i="41"/>
  <c r="T457" i="1"/>
  <c r="T147" i="39"/>
  <c r="M61" i="40" a="1"/>
  <c r="AC187" i="39"/>
  <c r="T191" i="40"/>
  <c r="M99" i="1" a="1"/>
  <c r="AC330" i="39"/>
  <c r="M336" i="1" a="1"/>
  <c r="AC413" i="1"/>
  <c r="M195" i="1" a="1"/>
  <c r="M180" i="1" a="1"/>
  <c r="AC95" i="39"/>
  <c r="T54" i="39"/>
  <c r="T128" i="40"/>
  <c r="M218" i="39" a="1"/>
  <c r="T298" i="39"/>
  <c r="T278" i="39"/>
  <c r="AC12" i="40"/>
  <c r="T33" i="39"/>
  <c r="M349" i="1" a="1"/>
  <c r="AC24" i="41"/>
  <c r="AC142" i="1"/>
  <c r="M225" i="39" a="1"/>
  <c r="AC49" i="39"/>
  <c r="M241" i="1" a="1"/>
  <c r="M326" i="1" a="1"/>
  <c r="M44" i="1" a="1"/>
  <c r="M383" i="1" a="1"/>
  <c r="M142" i="41" a="1"/>
  <c r="M36" i="1" a="1"/>
  <c r="T244" i="1"/>
  <c r="AC424" i="1"/>
  <c r="T35" i="41"/>
  <c r="AC54" i="41"/>
  <c r="AC94" i="41"/>
  <c r="M155" i="40" a="1"/>
  <c r="M66" i="41" a="1"/>
  <c r="T252" i="40"/>
  <c r="M267" i="39" a="1"/>
  <c r="AC105" i="39"/>
  <c r="AC117" i="41"/>
  <c r="M288" i="39" a="1"/>
  <c r="T265" i="39"/>
  <c r="AC139" i="40"/>
  <c r="T220" i="1"/>
  <c r="M401" i="1" a="1"/>
  <c r="M4" i="39" a="1"/>
  <c r="M11" i="40" a="1"/>
  <c r="T108" i="1"/>
  <c r="AC301" i="1"/>
  <c r="T304" i="39"/>
  <c r="M87" i="40" a="1"/>
  <c r="M80" i="41" a="1"/>
  <c r="AC84" i="40"/>
  <c r="AC102" i="41"/>
  <c r="AC300" i="1"/>
  <c r="AC71" i="41"/>
  <c r="T236" i="39"/>
  <c r="T186" i="1"/>
  <c r="M76" i="39" a="1"/>
  <c r="M13" i="40" a="1"/>
  <c r="AC340" i="1"/>
  <c r="T134" i="1"/>
  <c r="M256" i="1" a="1"/>
  <c r="T130" i="1"/>
  <c r="M241" i="39" a="1"/>
  <c r="AC124" i="39"/>
  <c r="T117" i="39"/>
  <c r="M15" i="39" a="1"/>
  <c r="M433" i="1" a="1"/>
  <c r="AC10" i="1"/>
  <c r="M47" i="40" a="1"/>
  <c r="T155" i="1"/>
  <c r="T145" i="1"/>
  <c r="AC345" i="1"/>
  <c r="AC17" i="41"/>
  <c r="AC61" i="1"/>
  <c r="M131" i="1" a="1"/>
  <c r="AC33" i="41"/>
  <c r="AC110" i="1"/>
  <c r="AC119" i="41"/>
  <c r="M244" i="40" a="1"/>
  <c r="AC415" i="1"/>
  <c r="AC244" i="39"/>
  <c r="AC329" i="1"/>
  <c r="T324" i="1"/>
  <c r="AC396" i="1"/>
  <c r="M224" i="40" a="1"/>
  <c r="T8" i="41"/>
  <c r="T285" i="39"/>
  <c r="M173" i="1" a="1"/>
  <c r="T380" i="1"/>
  <c r="T478" i="1"/>
  <c r="AC84" i="41"/>
  <c r="M58" i="41" a="1"/>
  <c r="AC80" i="41"/>
  <c r="T183" i="1"/>
  <c r="M265" i="40" a="1"/>
  <c r="M220" i="40" a="1"/>
  <c r="M132" i="40" a="1"/>
  <c r="AC339" i="1"/>
  <c r="AC406" i="1"/>
  <c r="M148" i="40" a="1"/>
  <c r="AC181" i="1"/>
  <c r="M262" i="1" a="1"/>
  <c r="AC99" i="1"/>
  <c r="AC162" i="1"/>
  <c r="M29" i="39" a="1"/>
  <c r="M61" i="41" a="1"/>
  <c r="T262" i="39"/>
  <c r="M132" i="41" a="1"/>
  <c r="AC42" i="1"/>
  <c r="T243" i="1"/>
  <c r="AC97" i="40"/>
  <c r="T19" i="39"/>
  <c r="AC32" i="39"/>
  <c r="AC33" i="1"/>
  <c r="AC349" i="1"/>
  <c r="M199" i="39" a="1"/>
  <c r="T42" i="40"/>
  <c r="M321" i="39" a="1"/>
  <c r="T20" i="1"/>
  <c r="AC103" i="39"/>
  <c r="M102" i="40" a="1"/>
  <c r="AC116" i="39"/>
  <c r="AC265" i="39"/>
  <c r="T152" i="39"/>
  <c r="M101" i="39" a="1"/>
  <c r="T319" i="1"/>
  <c r="T27" i="40"/>
  <c r="M136" i="39" a="1"/>
  <c r="AC181" i="39"/>
  <c r="AC32" i="41"/>
  <c r="T293" i="39"/>
  <c r="T93" i="39"/>
  <c r="AC70" i="39"/>
  <c r="T67" i="1"/>
  <c r="M185" i="40" a="1"/>
  <c r="T29" i="39"/>
  <c r="M18" i="1" a="1"/>
  <c r="AC110" i="40"/>
  <c r="T122" i="1"/>
  <c r="T390" i="1"/>
  <c r="AC26" i="39"/>
  <c r="T176" i="39"/>
  <c r="T246" i="39"/>
  <c r="M88" i="40" a="1"/>
  <c r="M260" i="1" a="1"/>
  <c r="AC78" i="39"/>
  <c r="T38" i="40"/>
  <c r="M35" i="1" a="1"/>
  <c r="M103" i="40" a="1"/>
  <c r="AC402" i="1"/>
  <c r="T169" i="1"/>
  <c r="M22" i="39" a="1"/>
  <c r="M269" i="39" a="1"/>
  <c r="AC230" i="39"/>
  <c r="T20" i="40"/>
  <c r="M155" i="1" a="1"/>
  <c r="M131" i="41" a="1"/>
  <c r="M104" i="1" a="1"/>
  <c r="AC276" i="39"/>
  <c r="T61" i="40"/>
  <c r="AC476" i="1"/>
  <c r="M113" i="40" a="1"/>
  <c r="T180" i="40"/>
  <c r="AC128" i="39"/>
  <c r="M13" i="41" a="1"/>
  <c r="T322" i="1"/>
  <c r="T95" i="41"/>
  <c r="AC204" i="40"/>
  <c r="AC65" i="41"/>
  <c r="M134" i="1" a="1"/>
  <c r="AC62" i="41"/>
  <c r="M89" i="1" a="1"/>
  <c r="M65" i="41" a="1"/>
  <c r="AC17" i="39"/>
  <c r="M23" i="41" a="1"/>
  <c r="T112" i="40"/>
  <c r="AC375" i="1"/>
  <c r="AC351" i="1"/>
  <c r="M268" i="1" a="1"/>
  <c r="AC35" i="39"/>
  <c r="M52" i="41" a="1"/>
  <c r="M312" i="39" a="1"/>
  <c r="M226" i="1" a="1"/>
  <c r="T25" i="40"/>
  <c r="AC377" i="1"/>
  <c r="T310" i="1"/>
  <c r="AC372" i="1"/>
  <c r="AC108" i="39"/>
  <c r="AC370" i="1"/>
  <c r="AC101" i="1"/>
  <c r="M41" i="41" a="1"/>
  <c r="T111" i="1"/>
  <c r="M293" i="39" a="1"/>
  <c r="T74" i="39"/>
  <c r="T166" i="39"/>
  <c r="T59" i="1"/>
  <c r="AC260" i="39"/>
  <c r="T404" i="1"/>
  <c r="AC302" i="1"/>
  <c r="AC405" i="1"/>
  <c r="AC30" i="40"/>
  <c r="M363" i="1" a="1"/>
  <c r="AC95" i="41"/>
  <c r="M415" i="1" a="1"/>
  <c r="M465" i="1" a="1"/>
  <c r="AC478" i="1"/>
  <c r="AC75" i="39"/>
  <c r="AC475" i="1"/>
  <c r="M46" i="41" a="1"/>
  <c r="T194" i="40"/>
  <c r="M5" i="39" a="1"/>
  <c r="T206" i="1"/>
  <c r="AC75" i="41"/>
  <c r="M117" i="40" a="1"/>
  <c r="AC125" i="39"/>
  <c r="T328" i="1"/>
  <c r="T21" i="40"/>
  <c r="M255" i="1" a="1"/>
  <c r="AC164" i="39"/>
  <c r="T105" i="1"/>
  <c r="T393" i="1"/>
  <c r="T334" i="39"/>
  <c r="M42" i="39" a="1"/>
  <c r="T98" i="39"/>
  <c r="M268" i="40" a="1"/>
  <c r="AC212" i="1"/>
  <c r="T22" i="39"/>
  <c r="M137" i="40" a="1"/>
  <c r="M74" i="41" a="1"/>
  <c r="T219" i="40"/>
  <c r="M255" i="39" a="1"/>
  <c r="M280" i="1" a="1"/>
  <c r="AC113" i="41"/>
  <c r="M168" i="1" a="1"/>
  <c r="AC471" i="1"/>
  <c r="T258" i="39"/>
  <c r="M139" i="39" a="1"/>
  <c r="AC41" i="1"/>
  <c r="M48" i="39" a="1"/>
  <c r="M112" i="39" a="1"/>
  <c r="AC63" i="41"/>
  <c r="T187" i="39"/>
  <c r="T50" i="39"/>
  <c r="M35" i="41" a="1"/>
  <c r="AC43" i="40"/>
  <c r="T306" i="1"/>
  <c r="M113" i="39" a="1"/>
  <c r="AC122" i="40"/>
  <c r="AC238" i="39"/>
  <c r="AC217" i="1"/>
  <c r="AC115" i="39"/>
  <c r="AC23" i="1"/>
  <c r="T162" i="39"/>
  <c r="AC141" i="39"/>
  <c r="AC342" i="39"/>
  <c r="T145" i="39"/>
  <c r="M55" i="1" a="1"/>
  <c r="T460" i="1"/>
  <c r="T345" i="1"/>
  <c r="AC41" i="40"/>
  <c r="T107" i="39"/>
  <c r="T264" i="39"/>
  <c r="M338" i="1" a="1"/>
  <c r="T334" i="1"/>
  <c r="AC183" i="1"/>
  <c r="M177" i="1" a="1"/>
  <c r="AC86" i="1"/>
  <c r="M439" i="1" a="1"/>
  <c r="M391" i="1" a="1"/>
  <c r="AC179" i="39"/>
  <c r="T132" i="1"/>
  <c r="M402" i="1" a="1"/>
  <c r="M211" i="39" a="1"/>
  <c r="AC129" i="40"/>
  <c r="T113" i="1"/>
  <c r="AC444" i="1"/>
  <c r="T84" i="39"/>
  <c r="M232" i="39" a="1"/>
  <c r="M339" i="1" a="1"/>
  <c r="AC46" i="41"/>
  <c r="M184" i="40" a="1"/>
  <c r="AC42" i="41"/>
  <c r="M73" i="40" a="1"/>
  <c r="T10" i="41"/>
  <c r="M25" i="39" a="1"/>
  <c r="AC27" i="41"/>
  <c r="AC198" i="1"/>
  <c r="T100" i="41"/>
  <c r="AC34" i="39"/>
  <c r="AC228" i="1"/>
  <c r="AC100" i="39"/>
  <c r="M31" i="41" a="1"/>
  <c r="T96" i="1"/>
  <c r="T182" i="39"/>
  <c r="M227" i="40" a="1"/>
  <c r="T308" i="39"/>
  <c r="M304" i="39" a="1"/>
  <c r="M458" i="1" a="1"/>
  <c r="M156" i="1" a="1"/>
  <c r="AC6" i="39"/>
  <c r="M19" i="39" a="1"/>
  <c r="T167" i="1"/>
  <c r="M43" i="40" a="1"/>
  <c r="T34" i="41"/>
  <c r="M93" i="41" a="1"/>
  <c r="T365" i="1"/>
  <c r="M457" i="1" a="1"/>
  <c r="T54" i="41"/>
  <c r="M129" i="41" a="1"/>
  <c r="AC374" i="1"/>
  <c r="T73" i="39"/>
  <c r="AC45" i="40"/>
  <c r="M369" i="1" a="1"/>
  <c r="T18" i="39"/>
  <c r="T476" i="1"/>
  <c r="T221" i="40"/>
  <c r="T83" i="41"/>
  <c r="AC16" i="40"/>
  <c r="M243" i="1" a="1"/>
  <c r="AC137" i="41"/>
  <c r="M235" i="1" a="1"/>
  <c r="M216" i="39" a="1"/>
  <c r="T331" i="1"/>
  <c r="AC5" i="41"/>
  <c r="M59" i="39" a="1"/>
  <c r="AC262" i="40"/>
  <c r="M289" i="39" a="1"/>
  <c r="AC73" i="1"/>
  <c r="AC230" i="1"/>
  <c r="AC90" i="41"/>
  <c r="M5" i="1" a="1"/>
  <c r="M66" i="1" a="1"/>
  <c r="M151" i="1" a="1"/>
  <c r="AC109" i="41"/>
  <c r="T44" i="39"/>
  <c r="T79" i="40"/>
  <c r="M216" i="1" a="1"/>
  <c r="AC400" i="1"/>
  <c r="AC229" i="1"/>
  <c r="T165" i="39"/>
  <c r="AC279" i="39"/>
  <c r="T51" i="1"/>
  <c r="AC353" i="39"/>
  <c r="M196" i="40" a="1"/>
  <c r="AC99" i="40"/>
  <c r="T58" i="39"/>
  <c r="AC250" i="39"/>
  <c r="AC353" i="1"/>
  <c r="AC39" i="39"/>
  <c r="T5" i="39"/>
  <c r="AC8" i="1"/>
  <c r="M124" i="1" a="1"/>
  <c r="T352" i="1"/>
  <c r="M303" i="39" a="1"/>
  <c r="M219" i="40" a="1"/>
  <c r="M311" i="39" a="1"/>
  <c r="AC428" i="1"/>
  <c r="AC284" i="39"/>
  <c r="AC55" i="1"/>
  <c r="T212" i="1"/>
  <c r="AC75" i="40"/>
  <c r="T233" i="40"/>
  <c r="T105" i="39"/>
  <c r="T348" i="39"/>
  <c r="AC373" i="1"/>
  <c r="M307" i="1" a="1"/>
  <c r="AC229" i="39"/>
  <c r="M48" i="41" a="1"/>
  <c r="T175" i="1"/>
  <c r="T103" i="39"/>
  <c r="AC423" i="1"/>
  <c r="AC18" i="1"/>
  <c r="T55" i="1"/>
  <c r="T114" i="39"/>
  <c r="T350" i="1"/>
  <c r="T66" i="40"/>
  <c r="T470" i="1"/>
  <c r="M90" i="40" a="1"/>
  <c r="AC213" i="40"/>
  <c r="M161" i="1" a="1"/>
  <c r="AC148" i="39"/>
  <c r="M125" i="1" a="1"/>
  <c r="M292" i="1" a="1"/>
  <c r="T19" i="41"/>
  <c r="M270" i="39" a="1"/>
  <c r="T141" i="40"/>
  <c r="T122" i="40"/>
  <c r="T131" i="41"/>
  <c r="AC147" i="40"/>
  <c r="T6" i="39"/>
  <c r="AC338" i="1"/>
  <c r="AC26" i="40"/>
  <c r="M183" i="40" a="1"/>
  <c r="M215" i="39" a="1"/>
  <c r="T16" i="40"/>
  <c r="AC83" i="40"/>
  <c r="M272" i="39" a="1"/>
  <c r="T62" i="39"/>
  <c r="AC228" i="40"/>
  <c r="AC254" i="40"/>
  <c r="M215" i="40" a="1"/>
  <c r="AC315" i="1"/>
  <c r="AC335" i="1"/>
  <c r="AC329" i="39"/>
  <c r="T104" i="1"/>
  <c r="T110" i="41"/>
  <c r="T7" i="39"/>
  <c r="AC124" i="41"/>
  <c r="AC106" i="1"/>
  <c r="AC180" i="40"/>
  <c r="M115" i="39" a="1"/>
  <c r="AC128" i="1"/>
  <c r="AC401" i="1"/>
  <c r="T314" i="1"/>
  <c r="T94" i="1"/>
  <c r="M208" i="40" a="1"/>
  <c r="AC132" i="41"/>
  <c r="T414" i="1"/>
  <c r="AC139" i="41"/>
  <c r="T242" i="1"/>
  <c r="T180" i="39"/>
  <c r="M228" i="40" a="1"/>
  <c r="M342" i="39" a="1"/>
  <c r="M354" i="1" a="1"/>
  <c r="M56" i="41" a="1"/>
  <c r="T62" i="1"/>
  <c r="AC64" i="41"/>
  <c r="M372" i="1" a="1"/>
  <c r="AC336" i="39"/>
  <c r="AC327" i="1"/>
  <c r="AC346" i="1"/>
  <c r="T175" i="40"/>
  <c r="AC143" i="41"/>
  <c r="AC111" i="41"/>
  <c r="T73" i="1"/>
  <c r="T63" i="41"/>
  <c r="AC135" i="39"/>
  <c r="T10" i="40"/>
  <c r="AC122" i="1"/>
  <c r="T39" i="1"/>
  <c r="AC37" i="41"/>
  <c r="T91" i="41"/>
  <c r="AC145" i="1"/>
  <c r="T355" i="1"/>
  <c r="T370" i="1"/>
  <c r="T472" i="1"/>
  <c r="M96" i="39" a="1"/>
  <c r="M282" i="39" a="1"/>
  <c r="M335" i="1" a="1"/>
  <c r="M37" i="40" a="1"/>
  <c r="M206" i="39" a="1"/>
  <c r="M62" i="39" a="1"/>
  <c r="M36" i="40" a="1"/>
  <c r="M308" i="39" a="1"/>
  <c r="M37" i="41" a="1"/>
  <c r="AC305" i="1"/>
  <c r="M45" i="41" a="1"/>
  <c r="M119" i="41" a="1"/>
  <c r="M134" i="39" a="1"/>
  <c r="AC443" i="1"/>
  <c r="T184" i="40"/>
  <c r="AC271" i="39"/>
  <c r="AC155" i="1"/>
  <c r="AC121" i="39"/>
  <c r="M305" i="39" a="1"/>
  <c r="M66" i="39" a="1"/>
  <c r="M143" i="1" a="1"/>
  <c r="T210" i="1"/>
  <c r="T103" i="1"/>
  <c r="M424" i="1" a="1"/>
  <c r="T338" i="1"/>
  <c r="T58" i="1"/>
  <c r="M384" i="1" a="1"/>
  <c r="AC46" i="39"/>
  <c r="T395" i="1"/>
  <c r="AC186" i="39"/>
  <c r="T286" i="39"/>
  <c r="AC34" i="1"/>
  <c r="AC136" i="1"/>
  <c r="AC69" i="1"/>
  <c r="T61" i="41"/>
  <c r="M214" i="39" a="1"/>
  <c r="AC186" i="40"/>
  <c r="M328" i="39" a="1"/>
  <c r="M71" i="1" a="1"/>
  <c r="AC80" i="40"/>
  <c r="AC60" i="1"/>
  <c r="M182" i="39" a="1"/>
  <c r="AC15" i="40"/>
  <c r="T263" i="40"/>
  <c r="M90" i="39" a="1"/>
  <c r="T147" i="40"/>
  <c r="M438" i="1" a="1"/>
  <c r="T44" i="40"/>
  <c r="M180" i="39" a="1"/>
  <c r="T316" i="1"/>
  <c r="M257" i="1" a="1"/>
  <c r="AC267" i="39"/>
  <c r="AC141" i="40"/>
  <c r="T369" i="1"/>
  <c r="M371" i="1" a="1"/>
  <c r="M38" i="1" a="1"/>
  <c r="M107" i="39" a="1"/>
  <c r="M378" i="1" a="1"/>
  <c r="T98" i="41"/>
  <c r="AC67" i="1"/>
  <c r="M376" i="1" a="1"/>
  <c r="T375" i="1"/>
  <c r="M40" i="41" a="1"/>
  <c r="T124" i="1"/>
  <c r="M414" i="1" a="1"/>
  <c r="T229" i="39"/>
  <c r="M76" i="41" a="1"/>
  <c r="T413" i="1"/>
  <c r="M478" i="1" a="1"/>
  <c r="AC459" i="1"/>
  <c r="AC38" i="39"/>
  <c r="T130" i="41"/>
  <c r="M12" i="39" a="1"/>
  <c r="M22" i="1" a="1"/>
  <c r="T91" i="39"/>
  <c r="M230" i="1" a="1"/>
  <c r="AC317" i="39"/>
  <c r="M120" i="40" a="1"/>
  <c r="M15" i="40" a="1"/>
  <c r="M121" i="39" a="1"/>
  <c r="T127" i="41"/>
  <c r="T299" i="39"/>
  <c r="T234" i="1"/>
  <c r="AC134" i="1"/>
  <c r="AC277" i="39"/>
  <c r="M15" i="41" a="1"/>
  <c r="M92" i="41" a="1"/>
  <c r="M177" i="39" a="1"/>
  <c r="M215" i="1" a="1"/>
  <c r="AC103" i="1"/>
  <c r="M147" i="39" a="1"/>
  <c r="T189" i="39"/>
  <c r="T97" i="41"/>
  <c r="AC77" i="41"/>
  <c r="AC93" i="40"/>
  <c r="M393" i="1" a="1"/>
  <c r="T154" i="39"/>
  <c r="T100" i="1"/>
  <c r="AC278" i="39"/>
  <c r="T211" i="1"/>
  <c r="M343" i="39" a="1"/>
  <c r="M105" i="39" a="1"/>
  <c r="AC103" i="41"/>
  <c r="T126" i="41"/>
  <c r="M51" i="1" a="1"/>
  <c r="T203" i="1"/>
  <c r="T114" i="1"/>
  <c r="AC214" i="40"/>
  <c r="AC20" i="40"/>
  <c r="AC124" i="1"/>
  <c r="T244" i="39"/>
  <c r="AC37" i="40"/>
  <c r="AC145" i="39"/>
  <c r="AC192" i="1"/>
  <c r="AC15" i="1"/>
  <c r="M302" i="39" a="1"/>
  <c r="T252" i="39"/>
  <c r="AC79" i="41"/>
  <c r="AC161" i="39"/>
  <c r="AC33" i="39"/>
  <c r="AC130" i="40"/>
  <c r="M158" i="39" a="1"/>
  <c r="T70" i="1"/>
  <c r="M107" i="41" a="1"/>
  <c r="M31" i="39" a="1"/>
  <c r="M245" i="39" a="1"/>
  <c r="AC199" i="1"/>
  <c r="T18" i="1"/>
  <c r="M136" i="1" a="1"/>
  <c r="T208" i="40"/>
  <c r="M173" i="40" a="1"/>
  <c r="M330" i="1" a="1"/>
  <c r="T352" i="39"/>
  <c r="M79" i="39" a="1"/>
  <c r="M96" i="40" a="1"/>
  <c r="AC80" i="39"/>
  <c r="AC438" i="1"/>
  <c r="M358" i="1" a="1"/>
  <c r="M24" i="39" a="1"/>
  <c r="T203" i="40"/>
  <c r="AC121" i="40"/>
  <c r="M7" i="1" a="1"/>
  <c r="AC66" i="41"/>
  <c r="T116" i="39"/>
  <c r="AC77" i="40"/>
  <c r="AC60" i="39"/>
  <c r="M324" i="39" a="1"/>
  <c r="T239" i="39"/>
  <c r="M68" i="39" a="1"/>
  <c r="AC433" i="1"/>
  <c r="AC108" i="40"/>
  <c r="T266" i="40"/>
  <c r="T52" i="39"/>
  <c r="M119" i="40" a="1"/>
  <c r="AC325" i="1"/>
  <c r="AC30" i="41"/>
  <c r="M310" i="39" a="1"/>
  <c r="T49" i="1"/>
  <c r="M81" i="41" a="1"/>
  <c r="AC39" i="41"/>
  <c r="AC392" i="1"/>
  <c r="M239" i="40" a="1"/>
  <c r="AC399" i="1"/>
  <c r="AC467" i="1"/>
  <c r="AC59" i="1"/>
  <c r="AC169" i="1"/>
  <c r="AC81" i="39"/>
  <c r="M98" i="39" a="1"/>
  <c r="AC347" i="1"/>
  <c r="T341" i="39"/>
  <c r="AC116" i="1"/>
  <c r="T149" i="1"/>
  <c r="T356" i="1"/>
  <c r="AC5" i="1"/>
  <c r="T238" i="1"/>
  <c r="AC190" i="1"/>
  <c r="T72" i="39"/>
  <c r="M344" i="39" a="1"/>
  <c r="AC8" i="39"/>
  <c r="M146" i="39" a="1"/>
  <c r="M198" i="1" a="1"/>
  <c r="AC189" i="1"/>
  <c r="M7" i="41" a="1"/>
  <c r="T178" i="1"/>
  <c r="T6" i="40"/>
  <c r="T95" i="39"/>
  <c r="T91" i="1"/>
  <c r="M158" i="40" a="1"/>
  <c r="M111" i="39" a="1"/>
  <c r="T185" i="39"/>
  <c r="T176" i="1"/>
  <c r="T106" i="39"/>
  <c r="AC76" i="39"/>
  <c r="AC113" i="40"/>
  <c r="M58" i="39" a="1"/>
  <c r="M387" i="1" a="1"/>
  <c r="AC31" i="40"/>
  <c r="AC98" i="39"/>
  <c r="AC119" i="40"/>
  <c r="M234" i="39" a="1"/>
  <c r="AC166" i="1"/>
  <c r="T25" i="1"/>
  <c r="M6" i="39" a="1"/>
  <c r="T8" i="1"/>
  <c r="M143" i="40" a="1"/>
  <c r="AC143" i="1"/>
  <c r="AC22" i="1"/>
  <c r="T115" i="1"/>
  <c r="AC111" i="40"/>
  <c r="T44" i="41"/>
  <c r="M41" i="1" a="1"/>
  <c r="M162" i="39" a="1"/>
  <c r="M91" i="41" a="1"/>
  <c r="AC134" i="39"/>
  <c r="M297" i="39" a="1"/>
  <c r="AC19" i="40"/>
  <c r="M466" i="1" a="1"/>
  <c r="AC87" i="41"/>
  <c r="M85" i="41" a="1"/>
  <c r="T75" i="41"/>
  <c r="AC23" i="41"/>
  <c r="T84" i="41"/>
  <c r="T326" i="1"/>
  <c r="AC395" i="1"/>
  <c r="M15" i="1" a="1"/>
  <c r="AC94" i="1"/>
  <c r="AC131" i="1"/>
  <c r="AC182" i="39"/>
  <c r="AC102" i="40"/>
  <c r="AC461" i="1"/>
  <c r="AC91" i="41"/>
  <c r="M131" i="39" a="1"/>
  <c r="M259" i="40" a="1"/>
  <c r="M133" i="41" a="1"/>
  <c r="M244" i="1" a="1"/>
  <c r="M26" i="41" a="1"/>
  <c r="T68" i="1"/>
  <c r="AC14" i="41"/>
  <c r="M208" i="1" a="1"/>
  <c r="T179" i="1"/>
  <c r="T16" i="39"/>
  <c r="M351" i="39" a="1"/>
  <c r="AC300" i="39"/>
  <c r="AC351" i="39"/>
  <c r="AC465" i="1"/>
  <c r="T118" i="40"/>
  <c r="M197" i="1" a="1"/>
  <c r="AC256" i="39"/>
  <c r="T197" i="40"/>
  <c r="T40" i="41"/>
  <c r="AC7" i="41"/>
  <c r="M163" i="39" a="1"/>
  <c r="M108" i="40" a="1"/>
  <c r="T157" i="1"/>
  <c r="AC338" i="39"/>
  <c r="AC352" i="39"/>
  <c r="AC4" i="39"/>
  <c r="T102" i="1"/>
  <c r="M100" i="39" a="1"/>
  <c r="M28" i="1" a="1"/>
  <c r="T394" i="1"/>
  <c r="AC238" i="40"/>
  <c r="M115" i="1" a="1"/>
  <c r="T48" i="39"/>
  <c r="T125" i="39"/>
  <c r="AC115" i="41"/>
  <c r="M34" i="41" a="1"/>
  <c r="AC66" i="40"/>
  <c r="M14" i="39" a="1"/>
  <c r="T30" i="1"/>
  <c r="M10" i="1" a="1"/>
  <c r="M21" i="1" a="1"/>
  <c r="T16" i="41"/>
  <c r="M281" i="1" a="1"/>
  <c r="T176" i="40"/>
  <c r="M279" i="39" a="1"/>
  <c r="AC56" i="39"/>
  <c r="M258" i="40" a="1"/>
  <c r="M169" i="39" a="1"/>
  <c r="T35" i="1"/>
  <c r="T167" i="39"/>
  <c r="AC34" i="41"/>
  <c r="AC70" i="41"/>
  <c r="T66" i="1"/>
  <c r="T373" i="1"/>
  <c r="M324" i="1" a="1"/>
  <c r="T439" i="1"/>
  <c r="M57" i="41" a="1"/>
  <c r="AC36" i="1"/>
  <c r="AC47" i="41"/>
  <c r="T76" i="1"/>
  <c r="T50" i="41"/>
  <c r="M332" i="39" a="1"/>
  <c r="M336" i="39" a="1"/>
  <c r="T117" i="41"/>
  <c r="M12" i="41" a="1"/>
  <c r="M23" i="1" a="1"/>
  <c r="T24" i="39"/>
  <c r="M82" i="39" a="1"/>
  <c r="T67" i="40"/>
  <c r="T202" i="1"/>
  <c r="T266" i="39"/>
  <c r="T417" i="1"/>
  <c r="M257" i="40" a="1"/>
  <c r="M173" i="39" a="1"/>
  <c r="T129" i="40"/>
  <c r="M348" i="1" a="1"/>
  <c r="AC281" i="39"/>
  <c r="AC174" i="40"/>
  <c r="M116" i="39" a="1"/>
  <c r="T181" i="1"/>
  <c r="T8" i="40"/>
  <c r="AC270" i="39"/>
  <c r="T329" i="1"/>
  <c r="T29" i="40"/>
  <c r="AC120" i="40"/>
  <c r="T124" i="39"/>
  <c r="T237" i="1"/>
  <c r="AC218" i="40"/>
  <c r="M31" i="1" a="1"/>
  <c r="T325" i="39"/>
  <c r="T94" i="39"/>
  <c r="T360" i="1"/>
  <c r="AC404" i="1"/>
  <c r="M470" i="1" a="1"/>
  <c r="M52" i="1" a="1"/>
  <c r="T88" i="40"/>
  <c r="AC156" i="39"/>
  <c r="AC362" i="1"/>
  <c r="T255" i="40"/>
  <c r="T386" i="1"/>
  <c r="M169" i="1" a="1"/>
  <c r="M101" i="1" a="1"/>
  <c r="M188" i="39" a="1"/>
  <c r="AC238" i="1"/>
  <c r="M90" i="1" a="1"/>
  <c r="T39" i="39"/>
  <c r="AC117" i="39"/>
  <c r="AC153" i="1"/>
  <c r="M55" i="41" a="1"/>
  <c r="M212" i="40" a="1"/>
  <c r="AC46" i="40"/>
  <c r="M189" i="40" a="1"/>
  <c r="M298" i="39" a="1"/>
  <c r="M122" i="39" a="1"/>
  <c r="M9" i="40" a="1"/>
  <c r="AC85" i="1"/>
  <c r="AC120" i="39"/>
  <c r="AC12" i="1"/>
  <c r="T335" i="1"/>
  <c r="AC447" i="1"/>
  <c r="AC47" i="40"/>
  <c r="AC166" i="39"/>
  <c r="M91" i="1" a="1"/>
  <c r="AC147" i="1"/>
  <c r="M97" i="1" a="1"/>
  <c r="M170" i="40" a="1"/>
  <c r="AC186" i="1"/>
  <c r="AC131" i="40"/>
  <c r="M60" i="40" a="1"/>
  <c r="M175" i="39" a="1"/>
  <c r="M192" i="39" a="1"/>
  <c r="AC9" i="40"/>
  <c r="M254" i="1" a="1"/>
  <c r="T206" i="40"/>
  <c r="AC304" i="1"/>
  <c r="T17" i="40"/>
  <c r="T5" i="1"/>
  <c r="AC184" i="40"/>
  <c r="T121" i="39"/>
  <c r="AC206" i="40"/>
  <c r="T237" i="39"/>
  <c r="T135" i="40"/>
  <c r="AC171" i="1"/>
  <c r="AC4" i="41"/>
  <c r="T59" i="39"/>
  <c r="T463" i="1"/>
  <c r="T29" i="41"/>
  <c r="AC58" i="41"/>
  <c r="M275" i="39" a="1"/>
  <c r="T64" i="40"/>
  <c r="M181" i="1" a="1"/>
  <c r="AC124" i="40"/>
  <c r="M345" i="1" a="1"/>
  <c r="M164" i="40" a="1"/>
  <c r="AC98" i="41"/>
  <c r="T49" i="41"/>
  <c r="AC367" i="1"/>
  <c r="AC103" i="40"/>
  <c r="T174" i="40"/>
  <c r="T153" i="39"/>
  <c r="M278" i="1" a="1"/>
  <c r="T302" i="1"/>
  <c r="T209" i="40"/>
  <c r="AC100" i="40"/>
  <c r="AC386" i="1"/>
  <c r="T169" i="39"/>
  <c r="M147" i="40" a="1"/>
  <c r="AC40" i="1"/>
  <c r="T73" i="40"/>
  <c r="AC206" i="1"/>
  <c r="M255" i="40" a="1"/>
  <c r="AC126" i="1"/>
  <c r="T409" i="1"/>
  <c r="M122" i="40" a="1"/>
  <c r="M45" i="40" a="1"/>
  <c r="AC298" i="39"/>
  <c r="T331" i="39"/>
  <c r="T205" i="40"/>
  <c r="M434" i="1" a="1"/>
  <c r="T450" i="1"/>
  <c r="AC106" i="39"/>
  <c r="T131" i="40"/>
  <c r="AC252" i="39"/>
  <c r="M47" i="39" a="1"/>
  <c r="T77" i="39"/>
  <c r="M39" i="39" a="1"/>
  <c r="T85" i="41"/>
  <c r="T173" i="40"/>
  <c r="M5" i="41" a="1"/>
  <c r="T114" i="40"/>
  <c r="T6" i="1"/>
  <c r="AC380" i="1"/>
  <c r="T347" i="1"/>
  <c r="T218" i="1"/>
  <c r="M399" i="1" a="1"/>
  <c r="M197" i="40" a="1"/>
  <c r="AC42" i="40"/>
  <c r="AC57" i="39"/>
  <c r="T246" i="1"/>
  <c r="T128" i="39"/>
  <c r="AC188" i="39"/>
  <c r="M172" i="40" a="1"/>
  <c r="M337" i="1" a="1"/>
  <c r="AC211" i="1"/>
  <c r="T440" i="1"/>
  <c r="M123" i="1" a="1"/>
  <c r="AC269" i="40"/>
  <c r="M46" i="39" a="1"/>
  <c r="M61" i="39" a="1"/>
  <c r="AC189" i="40"/>
  <c r="T142" i="40"/>
  <c r="T116" i="41"/>
  <c r="M6" i="40" a="1"/>
  <c r="AC345" i="39"/>
  <c r="AC174" i="39"/>
  <c r="AC285" i="39"/>
  <c r="AC210" i="1"/>
  <c r="T162" i="1"/>
  <c r="AC333" i="1"/>
  <c r="T291" i="39"/>
  <c r="AC260" i="40"/>
  <c r="M127" i="39" a="1"/>
  <c r="M134" i="41" a="1"/>
  <c r="AC357" i="1"/>
  <c r="T46" i="40"/>
  <c r="AC96" i="1"/>
  <c r="T343" i="39"/>
  <c r="M267" i="40" a="1"/>
  <c r="T23" i="1"/>
  <c r="AC254" i="39"/>
  <c r="M417" i="1" a="1"/>
  <c r="T332" i="1"/>
  <c r="T61" i="1"/>
  <c r="M270" i="1" a="1"/>
  <c r="T171" i="39"/>
  <c r="AC317" i="1"/>
  <c r="M122" i="41" a="1"/>
  <c r="AC142" i="41"/>
  <c r="T93" i="1"/>
  <c r="T228" i="40"/>
  <c r="AC158" i="1"/>
  <c r="T239" i="1"/>
  <c r="M149" i="39" a="1"/>
  <c r="T209" i="1"/>
  <c r="M73" i="39" a="1"/>
  <c r="M435" i="1" a="1"/>
  <c r="T421" i="1"/>
  <c r="M115" i="41" a="1"/>
  <c r="M272" i="1" a="1"/>
  <c r="M204" i="1" a="1"/>
  <c r="T255" i="39"/>
  <c r="T261" i="40"/>
  <c r="AC333" i="39"/>
  <c r="M288" i="1" a="1"/>
  <c r="T13" i="40"/>
  <c r="AC234" i="1"/>
  <c r="T122" i="39"/>
  <c r="M432" i="1" a="1"/>
  <c r="AC149" i="39"/>
  <c r="AC194" i="1"/>
  <c r="M468" i="1" a="1"/>
  <c r="T188" i="1"/>
  <c r="AC47" i="39"/>
  <c r="T200" i="1"/>
  <c r="M162" i="40" a="1"/>
  <c r="M242" i="40" a="1"/>
  <c r="T461" i="1"/>
  <c r="T433" i="1"/>
  <c r="AC332" i="1"/>
  <c r="T185" i="1"/>
  <c r="M64" i="40" a="1"/>
  <c r="M355" i="1" a="1"/>
  <c r="M102" i="1" a="1"/>
  <c r="T111" i="39"/>
  <c r="T339" i="1"/>
  <c r="T53" i="1"/>
  <c r="M182" i="1" a="1"/>
  <c r="AC342" i="1"/>
  <c r="M232" i="40" a="1"/>
  <c r="T318" i="39"/>
  <c r="AC27" i="1"/>
  <c r="T350" i="39"/>
  <c r="AC169" i="40"/>
  <c r="AC160" i="39"/>
  <c r="M16" i="1" a="1"/>
  <c r="M354" i="39" a="1"/>
  <c r="T74" i="40"/>
  <c r="T448" i="1"/>
  <c r="T10" i="1"/>
  <c r="T69" i="39"/>
  <c r="M224" i="39" a="1"/>
  <c r="AC273" i="39"/>
  <c r="T353" i="39"/>
  <c r="T37" i="1"/>
  <c r="M84" i="39" a="1"/>
  <c r="M38" i="40" a="1"/>
  <c r="M217" i="1" a="1"/>
  <c r="M195" i="40" a="1"/>
  <c r="AC307" i="1"/>
  <c r="T430" i="1"/>
  <c r="AC18" i="40"/>
  <c r="T269" i="39"/>
  <c r="T64" i="39"/>
  <c r="AC72" i="1"/>
  <c r="T175" i="39"/>
  <c r="T15" i="39"/>
  <c r="M453" i="1" a="1"/>
  <c r="M231" i="40" a="1"/>
  <c r="AC198" i="40"/>
  <c r="AC232" i="1"/>
  <c r="T163" i="1"/>
  <c r="M274" i="1" a="1"/>
  <c r="M25" i="1" a="1"/>
  <c r="T83" i="39"/>
  <c r="M318" i="1" a="1"/>
  <c r="T13" i="1"/>
  <c r="M300" i="39" a="1"/>
  <c r="T66" i="39"/>
  <c r="M260" i="39" a="1"/>
  <c r="AC473" i="1"/>
  <c r="M130" i="40" a="1"/>
  <c r="M163" i="1" a="1"/>
  <c r="AC323" i="39"/>
  <c r="T299" i="1"/>
  <c r="AC257" i="40"/>
  <c r="T130" i="39"/>
  <c r="T303" i="1"/>
  <c r="M171" i="39" a="1"/>
  <c r="T288" i="39"/>
  <c r="T354" i="1"/>
  <c r="T101" i="39"/>
  <c r="AC432" i="1"/>
  <c r="T306" i="39"/>
  <c r="AC50" i="1"/>
  <c r="T70" i="40"/>
  <c r="AC89" i="1"/>
  <c r="AC282" i="39"/>
  <c r="AC75" i="1"/>
  <c r="T14" i="41"/>
  <c r="AC18" i="41"/>
  <c r="T362" i="1"/>
  <c r="T5" i="41"/>
  <c r="AC232" i="39"/>
  <c r="AC272" i="39"/>
  <c r="M188" i="1" a="1"/>
  <c r="T353" i="1"/>
  <c r="M74" i="39" a="1"/>
  <c r="M223" i="1" a="1"/>
  <c r="T347" i="39"/>
  <c r="AC72" i="40"/>
  <c r="M300" i="1" a="1"/>
  <c r="AC110" i="41"/>
  <c r="T146" i="39"/>
  <c r="M10" i="41" a="1"/>
  <c r="T5" i="40"/>
  <c r="M246" i="1" a="1"/>
  <c r="AC7" i="40"/>
  <c r="AC44" i="41"/>
  <c r="AC97" i="1"/>
  <c r="M189" i="39" a="1"/>
  <c r="AC106" i="40"/>
  <c r="AC460" i="1"/>
  <c r="AC71" i="1"/>
  <c r="M63" i="40" a="1"/>
  <c r="AC197" i="1"/>
  <c r="M315" i="39" a="1"/>
  <c r="T357" i="1"/>
  <c r="T364" i="1"/>
  <c r="M140" i="1" a="1"/>
  <c r="M189" i="1" a="1"/>
  <c r="T316" i="39"/>
  <c r="M212" i="39" a="1"/>
  <c r="AC193" i="1"/>
  <c r="AC178" i="40"/>
  <c r="T228" i="1"/>
  <c r="T118" i="39"/>
  <c r="M327" i="39" a="1"/>
  <c r="M27" i="40" a="1"/>
  <c r="AC321" i="1"/>
  <c r="T327" i="1"/>
  <c r="M446" i="1" a="1"/>
  <c r="M206" i="40" a="1"/>
  <c r="AC33" i="40"/>
  <c r="AC148" i="40"/>
  <c r="AC246" i="39"/>
  <c r="M273" i="39" a="1"/>
  <c r="M305" i="1" a="1"/>
  <c r="M33" i="40" a="1"/>
  <c r="T159" i="1"/>
  <c r="T184" i="39"/>
  <c r="AC119" i="39"/>
  <c r="AC6" i="40"/>
  <c r="AC221" i="40"/>
  <c r="M153" i="1" a="1"/>
  <c r="T81" i="39"/>
  <c r="M126" i="1" a="1"/>
  <c r="T396" i="1"/>
  <c r="AC108" i="41"/>
  <c r="AC91" i="39"/>
  <c r="M229" i="1" a="1"/>
  <c r="M259" i="39" a="1"/>
  <c r="T192" i="1"/>
  <c r="AC13" i="39"/>
  <c r="T54" i="1"/>
  <c r="T78" i="39"/>
  <c r="AC445" i="1"/>
  <c r="AC141" i="41"/>
  <c r="T321" i="39"/>
  <c r="AC116" i="40"/>
  <c r="T144" i="40"/>
  <c r="AC32" i="40"/>
  <c r="M46" i="40" a="1"/>
  <c r="T74" i="1"/>
  <c r="T60" i="1"/>
  <c r="M287" i="39" a="1"/>
  <c r="M170" i="1" a="1"/>
  <c r="T127" i="40"/>
  <c r="M79" i="1" a="1"/>
  <c r="M87" i="41" a="1"/>
  <c r="M17" i="41" a="1"/>
  <c r="M227" i="39" a="1"/>
  <c r="AC382" i="1"/>
  <c r="M179" i="39" a="1"/>
  <c r="AC175" i="39"/>
  <c r="T104" i="39"/>
  <c r="T170" i="39"/>
  <c r="M85" i="39" a="1"/>
  <c r="M175" i="1" a="1"/>
  <c r="AC337" i="1"/>
  <c r="T172" i="40"/>
  <c r="T205" i="1"/>
  <c r="M44" i="40" a="1"/>
  <c r="AC328" i="39"/>
  <c r="T110" i="1"/>
  <c r="M242" i="1" a="1"/>
  <c r="T142" i="1"/>
  <c r="AC167" i="39"/>
  <c r="T88" i="1"/>
  <c r="M283" i="1" a="1"/>
  <c r="M253" i="39" a="1"/>
  <c r="T233" i="39"/>
  <c r="T89" i="1"/>
  <c r="M69" i="40" a="1"/>
  <c r="M165" i="1" a="1"/>
  <c r="T359" i="1"/>
  <c r="T108" i="40"/>
  <c r="AC177" i="39"/>
  <c r="M347" i="39" a="1"/>
  <c r="T319" i="39"/>
  <c r="M117" i="1" a="1"/>
  <c r="M18" i="39" a="1"/>
  <c r="T217" i="40"/>
  <c r="AC24" i="39"/>
  <c r="M63" i="39" a="1"/>
  <c r="M185" i="1" a="1"/>
  <c r="M325" i="39" a="1"/>
  <c r="T239" i="40"/>
  <c r="T109" i="41"/>
  <c r="AC354" i="39"/>
  <c r="M16" i="41" a="1"/>
  <c r="AC113" i="1"/>
  <c r="M143" i="41" a="1"/>
  <c r="AC239" i="39"/>
  <c r="AC477" i="1"/>
  <c r="T85" i="1"/>
  <c r="T374" i="1"/>
  <c r="T47" i="1"/>
  <c r="M177" i="40" a="1"/>
  <c r="T41" i="1"/>
  <c r="T204" i="1"/>
  <c r="AC49" i="1"/>
  <c r="AC265" i="40"/>
  <c r="M355" i="39" a="1"/>
  <c r="M106" i="1" a="1"/>
  <c r="AC64" i="40"/>
  <c r="AC240" i="40"/>
  <c r="M4" i="41" a="1"/>
  <c r="T27" i="1"/>
  <c r="T204" i="40"/>
  <c r="M276" i="1" a="1"/>
  <c r="M80" i="39" a="1"/>
  <c r="M450" i="1" a="1"/>
  <c r="M153" i="40" a="1"/>
  <c r="AC109" i="39"/>
  <c r="AC354" i="1"/>
  <c r="T35" i="40"/>
  <c r="T34" i="40"/>
  <c r="AC101" i="41"/>
  <c r="M87" i="39" a="1"/>
  <c r="M346" i="1" a="1"/>
  <c r="AC165" i="1"/>
  <c r="AC365" i="1"/>
  <c r="AC220" i="40"/>
  <c r="M223" i="39" a="1"/>
  <c r="AC308" i="39"/>
  <c r="M75" i="40" a="1"/>
  <c r="AC226" i="1"/>
  <c r="M167" i="1" a="1"/>
  <c r="M296" i="1" a="1"/>
  <c r="M150" i="39" a="1"/>
  <c r="M19" i="40" a="1"/>
  <c r="M361" i="1" a="1"/>
  <c r="T274" i="39"/>
  <c r="M34" i="40" a="1"/>
  <c r="AC253" i="40"/>
  <c r="AC249" i="39"/>
  <c r="AC196" i="1"/>
  <c r="AC54" i="1"/>
  <c r="M320" i="1" a="1"/>
  <c r="T219" i="1"/>
  <c r="AC330" i="1"/>
  <c r="M202" i="40" a="1"/>
  <c r="T420" i="1"/>
  <c r="T119" i="39"/>
  <c r="AC31" i="1"/>
  <c r="M69" i="39" a="1"/>
  <c r="M129" i="40" a="1"/>
  <c r="AC150" i="1"/>
  <c r="T92" i="1"/>
  <c r="T349" i="1"/>
  <c r="AC243" i="39"/>
  <c r="M221" i="1" a="1"/>
  <c r="M107" i="1" a="1"/>
  <c r="AC52" i="39"/>
  <c r="M139" i="40" a="1"/>
  <c r="T100" i="40"/>
  <c r="T198" i="40"/>
  <c r="T70" i="39"/>
  <c r="T144" i="39"/>
  <c r="M199" i="1" a="1"/>
  <c r="T87" i="1"/>
  <c r="AC13" i="40"/>
  <c r="T44" i="1"/>
  <c r="M250" i="39" a="1"/>
  <c r="M332" i="1" a="1"/>
  <c r="AC227" i="40"/>
  <c r="M7" i="39" a="1"/>
  <c r="T241" i="39"/>
  <c r="M442" i="1" a="1"/>
  <c r="M121" i="40" a="1"/>
  <c r="T312" i="39"/>
  <c r="M295" i="39" a="1"/>
  <c r="AC446" i="1"/>
  <c r="M44" i="41" a="1"/>
  <c r="T78" i="1"/>
  <c r="T377" i="1"/>
  <c r="M329" i="39" a="1"/>
  <c r="M30" i="41" a="1"/>
  <c r="AC59" i="39"/>
  <c r="T126" i="39"/>
  <c r="M267" i="1" a="1"/>
  <c r="T79" i="1"/>
  <c r="T376" i="1"/>
  <c r="T12" i="41"/>
  <c r="AC76" i="41"/>
  <c r="AC383" i="1"/>
  <c r="T254" i="40"/>
  <c r="AC25" i="1"/>
  <c r="T378" i="1"/>
  <c r="T321" i="1"/>
  <c r="AC245" i="1"/>
  <c r="M365" i="1" a="1"/>
  <c r="M139" i="41" a="1"/>
  <c r="M293" i="1" a="1"/>
  <c r="T73" i="41"/>
  <c r="T327" i="39"/>
  <c r="M82" i="41" a="1"/>
  <c r="T407" i="1"/>
  <c r="AC27" i="40"/>
  <c r="M66" i="40" a="1"/>
  <c r="T113" i="40"/>
  <c r="M239" i="1" a="1"/>
  <c r="M276" i="39" a="1"/>
  <c r="T26" i="40"/>
  <c r="AC152" i="39"/>
  <c r="M70" i="40" a="1"/>
  <c r="T137" i="40"/>
  <c r="AC16" i="1"/>
  <c r="AC307" i="39"/>
  <c r="M231" i="1" a="1"/>
  <c r="T71" i="1"/>
  <c r="M81" i="39" a="1"/>
  <c r="T368" i="1"/>
  <c r="M114" i="40" a="1"/>
  <c r="T462" i="1"/>
  <c r="AC294" i="39"/>
  <c r="AC177" i="40"/>
  <c r="M53" i="1" a="1"/>
  <c r="M312" i="1" a="1"/>
  <c r="M128" i="1" a="1"/>
  <c r="M166" i="1" a="1"/>
  <c r="AC348" i="39"/>
  <c r="T83" i="40"/>
  <c r="T222" i="1"/>
  <c r="M134" i="40" a="1"/>
  <c r="M8" i="39" a="1"/>
  <c r="T49" i="40"/>
  <c r="AC129" i="1"/>
  <c r="AC143" i="39"/>
  <c r="AC209" i="40"/>
  <c r="T158" i="1"/>
  <c r="AC341" i="39"/>
  <c r="T76" i="40"/>
  <c r="T95" i="1"/>
  <c r="T109" i="40"/>
  <c r="T257" i="40"/>
  <c r="M176" i="1" a="1"/>
  <c r="M273" i="1" a="1"/>
  <c r="M463" i="1" a="1"/>
  <c r="AC209" i="1"/>
  <c r="M24" i="40" a="1"/>
  <c r="M228" i="1" a="1"/>
  <c r="T237" i="40"/>
  <c r="AC53" i="39"/>
  <c r="T170" i="1"/>
  <c r="M178" i="39" a="1"/>
  <c r="AC242" i="39"/>
  <c r="T250" i="39"/>
  <c r="M73" i="1" a="1"/>
  <c r="AC311" i="1"/>
  <c r="AC427" i="1"/>
  <c r="M19" i="41" a="1"/>
  <c r="M130" i="41" a="1"/>
  <c r="M234" i="40" a="1"/>
  <c r="T65" i="39"/>
  <c r="T46" i="39"/>
  <c r="T84" i="1"/>
  <c r="M429" i="1" a="1"/>
  <c r="M181" i="39" a="1"/>
  <c r="M385" i="1" a="1"/>
  <c r="T41" i="39"/>
  <c r="M35" i="40" a="1"/>
  <c r="T72" i="1"/>
  <c r="AC35" i="41"/>
  <c r="AC25" i="41"/>
  <c r="T330" i="39"/>
  <c r="T32" i="39"/>
  <c r="T51" i="39"/>
  <c r="M206" i="1" a="1"/>
  <c r="AC99" i="41"/>
  <c r="M178" i="1" a="1"/>
  <c r="AC87" i="39"/>
  <c r="M440" i="1" a="1"/>
  <c r="AC352" i="1"/>
  <c r="AC117" i="40"/>
  <c r="T326" i="39"/>
  <c r="M381" i="1" a="1"/>
  <c r="T427" i="1"/>
  <c r="AC24" i="40"/>
  <c r="AC19" i="1"/>
  <c r="AC303" i="1"/>
  <c r="T168" i="40"/>
  <c r="M33" i="1" a="1"/>
  <c r="T337" i="39"/>
  <c r="T267" i="39"/>
  <c r="T282" i="39"/>
  <c r="AC62" i="40"/>
  <c r="M13" i="39" a="1"/>
  <c r="T229" i="1"/>
  <c r="T195" i="1"/>
  <c r="T72" i="40"/>
  <c r="M34" i="39" a="1"/>
  <c r="M45" i="1" a="1"/>
  <c r="AC267" i="40"/>
  <c r="M211" i="40" a="1"/>
  <c r="M27" i="1" a="1"/>
  <c r="AC46" i="1"/>
  <c r="AC150" i="40"/>
  <c r="M53" i="40" a="1"/>
  <c r="M291" i="39" a="1"/>
  <c r="AC167" i="1"/>
  <c r="M124" i="41" a="1"/>
  <c r="T102" i="41"/>
  <c r="T236" i="40"/>
  <c r="T423" i="1"/>
  <c r="AC114" i="39"/>
  <c r="AC224" i="40"/>
  <c r="M263" i="40" a="1"/>
  <c r="T35" i="39"/>
  <c r="M133" i="39" a="1"/>
  <c r="AC262" i="39"/>
  <c r="AC391" i="1"/>
  <c r="T77" i="1"/>
  <c r="AC295" i="39"/>
  <c r="AC205" i="40"/>
  <c r="M271" i="39" a="1"/>
  <c r="AC15" i="39"/>
  <c r="T115" i="39"/>
  <c r="T12" i="40"/>
  <c r="AC310" i="39"/>
  <c r="T151" i="1"/>
  <c r="T381" i="1"/>
  <c r="AC203" i="40"/>
  <c r="M4" i="1" a="1"/>
  <c r="M142" i="39" a="1"/>
  <c r="M247" i="39" a="1"/>
  <c r="M56" i="40" a="1"/>
  <c r="AC196" i="40"/>
  <c r="M42" i="1" a="1"/>
  <c r="M193" i="39" a="1"/>
  <c r="T225" i="1"/>
  <c r="M199" i="40" a="1"/>
  <c r="T231" i="40"/>
  <c r="AC112" i="1"/>
  <c r="AC68" i="39"/>
  <c r="T53" i="39"/>
  <c r="T108" i="39"/>
  <c r="M248" i="39" a="1"/>
  <c r="T32" i="40"/>
  <c r="M17" i="40" a="1"/>
  <c r="AC205" i="1"/>
  <c r="AC215" i="40"/>
  <c r="T432" i="1"/>
  <c r="T467" i="1"/>
  <c r="T300" i="39"/>
  <c r="AC93" i="1"/>
  <c r="M21" i="41" a="1"/>
  <c r="T49" i="39"/>
  <c r="M97" i="39" a="1"/>
  <c r="T177" i="39"/>
  <c r="T179" i="39"/>
  <c r="T24" i="1"/>
  <c r="AC142" i="40"/>
  <c r="T224" i="1"/>
  <c r="T63" i="40"/>
  <c r="M184" i="39" a="1"/>
  <c r="AC335" i="39"/>
  <c r="T174" i="39"/>
  <c r="T300" i="1"/>
  <c r="M205" i="40" a="1"/>
  <c r="M142" i="1" a="1"/>
  <c r="AC449" i="1"/>
  <c r="AC468" i="1"/>
  <c r="AC422" i="1"/>
  <c r="M284" i="39" a="1"/>
  <c r="M285" i="39" a="1"/>
  <c r="T63" i="39"/>
  <c r="AC38" i="1"/>
  <c r="M126" i="39" a="1"/>
  <c r="AC319" i="39"/>
  <c r="M146" i="1" a="1"/>
  <c r="AC234" i="39"/>
  <c r="AC318" i="39"/>
  <c r="M253" i="40" a="1"/>
  <c r="T23" i="39"/>
  <c r="T307" i="39"/>
  <c r="M421" i="1" a="1"/>
  <c r="T238" i="39"/>
  <c r="M285" i="1" a="1"/>
  <c r="AC104" i="39"/>
  <c r="T136" i="1"/>
  <c r="T224" i="40"/>
  <c r="M266" i="40" a="1"/>
  <c r="AC163" i="39"/>
  <c r="T46" i="1"/>
  <c r="T68" i="39"/>
  <c r="M50" i="41" a="1"/>
  <c r="M32" i="41" a="1"/>
  <c r="T23" i="41"/>
  <c r="AC239" i="40"/>
  <c r="M86" i="39" a="1"/>
  <c r="T372" i="1"/>
  <c r="T66" i="41"/>
  <c r="AC141" i="1"/>
  <c r="AC88" i="1"/>
  <c r="M138" i="41" a="1"/>
  <c r="M176" i="40" a="1"/>
  <c r="T138" i="1"/>
  <c r="M313" i="39" a="1"/>
  <c r="M112" i="1" a="1"/>
  <c r="T116" i="1"/>
  <c r="AC326" i="39"/>
  <c r="T307" i="1"/>
  <c r="M321" i="1" a="1"/>
  <c r="T197" i="1"/>
  <c r="T10" i="39"/>
  <c r="M42" i="40" a="1"/>
  <c r="T164" i="1"/>
  <c r="M340" i="39" a="1"/>
  <c r="T87" i="39"/>
  <c r="M256" i="40" a="1"/>
  <c r="AC431" i="1"/>
  <c r="T190" i="39"/>
  <c r="T136" i="39"/>
  <c r="AC299" i="1"/>
  <c r="M149" i="1" a="1"/>
  <c r="M201" i="1" a="1"/>
  <c r="T431" i="1"/>
  <c r="T91" i="40"/>
  <c r="AC9" i="39"/>
  <c r="AC230" i="40"/>
  <c r="AC102" i="39"/>
  <c r="T180" i="1"/>
  <c r="AC28" i="1"/>
  <c r="AC38" i="41"/>
  <c r="T65" i="41"/>
  <c r="AC182" i="40"/>
  <c r="T222" i="40"/>
  <c r="M229" i="40" a="1"/>
  <c r="M266" i="1" a="1"/>
  <c r="M118" i="41" a="1"/>
  <c r="AC17" i="40"/>
  <c r="AC200" i="40"/>
  <c r="AC464" i="1"/>
  <c r="M261" i="39" a="1"/>
  <c r="M240" i="40" a="1"/>
  <c r="AC160" i="1"/>
  <c r="AC177" i="1"/>
  <c r="T156" i="1"/>
  <c r="M86" i="41" a="1"/>
  <c r="AC131" i="41"/>
  <c r="AC116" i="41"/>
  <c r="T156" i="39"/>
  <c r="AC355" i="1"/>
  <c r="T128" i="1"/>
  <c r="M130" i="1" a="1"/>
  <c r="AC454" i="1"/>
  <c r="AC26" i="1"/>
  <c r="AC72" i="39"/>
  <c r="M261" i="40" a="1"/>
  <c r="M274" i="39" a="1"/>
  <c r="AC268" i="39"/>
  <c r="AC221" i="1"/>
  <c r="T43" i="40"/>
  <c r="M202" i="1" a="1"/>
  <c r="AC133" i="1"/>
  <c r="AC32" i="1"/>
  <c r="M331" i="39" a="1"/>
  <c r="T295" i="39"/>
  <c r="AC101" i="40"/>
  <c r="T111" i="40"/>
  <c r="T313" i="39"/>
  <c r="T290" i="39"/>
  <c r="M353" i="39" a="1"/>
  <c r="T323" i="39"/>
  <c r="T216" i="40"/>
  <c r="T256" i="40"/>
  <c r="M249" i="1" a="1"/>
  <c r="T11" i="39"/>
  <c r="AC434" i="1"/>
  <c r="T4" i="41"/>
  <c r="AC417" i="1"/>
  <c r="AC71" i="40"/>
  <c r="M106" i="39" a="1"/>
  <c r="T20" i="39"/>
  <c r="AC251" i="39"/>
  <c r="M138" i="40" a="1"/>
  <c r="AC140" i="40"/>
  <c r="T199" i="1"/>
  <c r="M413" i="1" a="1"/>
  <c r="M343" i="1" a="1"/>
  <c r="AC133" i="39"/>
  <c r="T294" i="39"/>
  <c r="AC92" i="1"/>
  <c r="AC261" i="39"/>
  <c r="AC142" i="39"/>
  <c r="M76" i="40" a="1"/>
  <c r="AC85" i="41"/>
  <c r="T196" i="40"/>
  <c r="AC117" i="1"/>
  <c r="AC203" i="1"/>
  <c r="M99" i="40" a="1"/>
  <c r="M140" i="40" a="1"/>
  <c r="M474" i="1" a="1"/>
  <c r="M314" i="1" a="1"/>
  <c r="T15" i="1"/>
  <c r="M165" i="39" a="1"/>
  <c r="M92" i="1" a="1"/>
  <c r="AC451" i="1"/>
  <c r="M20" i="1" a="1"/>
  <c r="AC448" i="1"/>
  <c r="M136" i="40" a="1"/>
  <c r="T80" i="1"/>
  <c r="T212" i="40"/>
  <c r="T297" i="39"/>
  <c r="AC111" i="1"/>
  <c r="M313" i="1" a="1"/>
  <c r="AC195" i="40"/>
  <c r="T106" i="41"/>
  <c r="AC210" i="40"/>
  <c r="T61" i="39"/>
  <c r="AC157" i="39"/>
  <c r="M16" i="40" a="1"/>
  <c r="T336" i="39"/>
  <c r="M301" i="1" a="1"/>
  <c r="M49" i="40" a="1"/>
  <c r="T60" i="41"/>
  <c r="AC435" i="1"/>
  <c r="AC326" i="1"/>
  <c r="M64" i="1" a="1"/>
  <c r="M87" i="1" a="1"/>
  <c r="T216" i="1"/>
  <c r="T178" i="40"/>
  <c r="M469" i="1" a="1"/>
  <c r="M325" i="1" a="1"/>
  <c r="T110" i="40"/>
  <c r="AC421" i="1"/>
  <c r="AC164" i="1"/>
  <c r="T15" i="41"/>
  <c r="M294" i="1" a="1"/>
  <c r="M380" i="1" a="1"/>
  <c r="AC131" i="39"/>
  <c r="M277" i="39" a="1"/>
  <c r="M145" i="1" a="1"/>
  <c r="M92" i="39" a="1"/>
  <c r="T340" i="39"/>
  <c r="AC136" i="40"/>
  <c r="M243" i="39" a="1"/>
  <c r="AC236" i="1"/>
  <c r="M218" i="1" a="1"/>
  <c r="AC89" i="40"/>
  <c r="T185" i="40"/>
  <c r="M198" i="40" a="1"/>
  <c r="M129" i="39" a="1"/>
  <c r="M150" i="40" a="1"/>
  <c r="T477" i="1"/>
  <c r="AC20" i="1"/>
  <c r="M24" i="1" a="1"/>
  <c r="AC82" i="40"/>
  <c r="M405" i="1" a="1"/>
  <c r="AC233" i="1"/>
  <c r="M169" i="40" a="1"/>
  <c r="AC258" i="39"/>
  <c r="AC9" i="1"/>
  <c r="T106" i="1"/>
  <c r="AC208" i="40"/>
  <c r="T148" i="39"/>
  <c r="AC96" i="40"/>
  <c r="M203" i="1" a="1"/>
  <c r="T361" i="1"/>
  <c r="AC91" i="1"/>
  <c r="AC439" i="1"/>
  <c r="T276" i="39"/>
  <c r="AC168" i="1"/>
  <c r="T60" i="40"/>
  <c r="M124" i="39" a="1"/>
  <c r="M8" i="40" a="1"/>
  <c r="M80" i="40" a="1"/>
  <c r="T30" i="41"/>
  <c r="T182" i="1"/>
  <c r="T315" i="1"/>
  <c r="M410" i="1" a="1"/>
  <c r="T223" i="1"/>
  <c r="T4" i="1"/>
  <c r="T68" i="40"/>
  <c r="T75" i="40"/>
  <c r="T231" i="1"/>
  <c r="AC25" i="40"/>
  <c r="M422" i="1" a="1"/>
  <c r="AC356" i="1"/>
  <c r="M269" i="40" a="1"/>
  <c r="AC10" i="39"/>
  <c r="AC126" i="40"/>
  <c r="M430" i="1" a="1"/>
  <c r="AC183" i="39"/>
  <c r="T101" i="40"/>
  <c r="M17" i="39" a="1"/>
  <c r="M41" i="39" a="1"/>
  <c r="M32" i="1" a="1"/>
  <c r="M428" i="1" a="1"/>
  <c r="T119" i="1"/>
  <c r="M315" i="1" a="1"/>
  <c r="T332" i="39"/>
  <c r="M118" i="1" a="1"/>
  <c r="M128" i="39" a="1"/>
  <c r="AC170" i="40"/>
  <c r="M259" i="1" a="1"/>
  <c r="T28" i="39"/>
  <c r="AC222" i="1"/>
  <c r="T428" i="1"/>
  <c r="AC92" i="40"/>
  <c r="M102" i="41" a="1"/>
  <c r="M49" i="41" a="1"/>
  <c r="T318" i="1"/>
  <c r="AC64" i="1"/>
  <c r="AC135" i="41"/>
  <c r="M155" i="39" a="1"/>
  <c r="AC61" i="39"/>
  <c r="AC30" i="1"/>
  <c r="M240" i="1" a="1"/>
  <c r="T127" i="39"/>
  <c r="T64" i="1"/>
  <c r="AC74" i="1"/>
  <c r="AC154" i="39"/>
  <c r="M59" i="1" a="1"/>
  <c r="T132" i="40"/>
  <c r="M116" i="41" a="1"/>
  <c r="AC95" i="40"/>
  <c r="M254" i="39" a="1"/>
  <c r="M149" i="40" a="1"/>
  <c r="AC114" i="1"/>
  <c r="M201" i="39" a="1"/>
  <c r="T29" i="1"/>
  <c r="AC29" i="41"/>
  <c r="M25" i="41" a="1"/>
  <c r="M220" i="39" a="1"/>
  <c r="T253" i="40"/>
  <c r="T34" i="1"/>
  <c r="AC232" i="40"/>
  <c r="AC412" i="1"/>
  <c r="M49" i="39" a="1"/>
  <c r="AC7" i="39"/>
  <c r="M225" i="40" a="1"/>
  <c r="AC39" i="1"/>
  <c r="T426" i="1"/>
  <c r="M112" i="40" a="1"/>
  <c r="M57" i="1" a="1"/>
  <c r="T179" i="40"/>
  <c r="AC199" i="40"/>
  <c r="T403" i="1"/>
  <c r="M137" i="41" a="1"/>
  <c r="M75" i="41" a="1"/>
  <c r="T149" i="40"/>
  <c r="M22" i="40" a="1"/>
  <c r="AC144" i="40"/>
  <c r="M171" i="40" a="1"/>
  <c r="M194" i="40" a="1"/>
  <c r="AC147" i="39"/>
  <c r="AC4" i="1"/>
  <c r="M237" i="39" a="1"/>
  <c r="M252" i="40" a="1"/>
  <c r="T240" i="40"/>
  <c r="M106" i="41" a="1"/>
  <c r="T141" i="41"/>
  <c r="M8" i="1" a="1"/>
  <c r="M217" i="39" a="1"/>
  <c r="M67" i="40" a="1"/>
  <c r="AC44" i="39"/>
  <c r="T452" i="1"/>
  <c r="AC292" i="39"/>
  <c r="T171" i="40"/>
  <c r="M210" i="39" a="1"/>
  <c r="AC114" i="41"/>
  <c r="T112" i="1"/>
  <c r="AC121" i="41"/>
  <c r="AC258" i="40"/>
  <c r="T464" i="1"/>
  <c r="AC74" i="40"/>
  <c r="AC127" i="40"/>
  <c r="M176" i="39" a="1"/>
  <c r="M10" i="39" a="1"/>
  <c r="M251" i="1" a="1"/>
  <c r="M218" i="40" a="1"/>
  <c r="T139" i="1"/>
  <c r="T75" i="1"/>
  <c r="M320" i="39" a="1"/>
  <c r="AC344" i="1"/>
  <c r="M207" i="39" a="1"/>
  <c r="T259" i="40"/>
  <c r="AC441" i="1"/>
  <c r="AC466" i="1"/>
  <c r="AC79" i="1"/>
  <c r="AC118" i="41"/>
  <c r="M18" i="41" a="1"/>
  <c r="T333" i="39"/>
  <c r="T48" i="40"/>
  <c r="M284" i="1" a="1"/>
  <c r="M299" i="1" a="1"/>
  <c r="AC109" i="40"/>
  <c r="T408" i="1"/>
  <c r="T33" i="41"/>
  <c r="M425" i="1" a="1"/>
  <c r="M48" i="40" a="1"/>
  <c r="AC462" i="1"/>
  <c r="M101" i="40" a="1"/>
  <c r="AC236" i="39"/>
  <c r="AC168" i="39"/>
  <c r="T358" i="1"/>
  <c r="T119" i="40"/>
  <c r="AC22" i="39"/>
  <c r="M13" i="1" a="1"/>
  <c r="AC8" i="41"/>
  <c r="T141" i="39"/>
  <c r="T141" i="1"/>
  <c r="AC305" i="39"/>
  <c r="T260" i="40"/>
  <c r="AC212" i="40"/>
  <c r="AC98" i="1"/>
  <c r="T191" i="1"/>
  <c r="T7" i="1"/>
  <c r="AC29" i="40"/>
  <c r="AC12" i="41"/>
  <c r="AC233" i="39"/>
  <c r="M192" i="1" a="1"/>
  <c r="M168" i="40" a="1"/>
  <c r="M451" i="1" a="1"/>
  <c r="M283" i="39" a="1"/>
  <c r="M57" i="40" a="1"/>
  <c r="AC14" i="39"/>
  <c r="M252" i="39" a="1"/>
  <c r="T43" i="1"/>
  <c r="M462" i="1" a="1"/>
  <c r="T320" i="1"/>
  <c r="AC112" i="40"/>
  <c r="T31" i="1"/>
  <c r="AC453" i="1"/>
  <c r="T37" i="39"/>
  <c r="M110" i="1" a="1"/>
  <c r="AC126" i="41"/>
  <c r="T104" i="40"/>
  <c r="AC30" i="39"/>
  <c r="M55" i="39" a="1"/>
  <c r="M264" i="39" a="1"/>
  <c r="AC195" i="1"/>
  <c r="T272" i="39"/>
  <c r="M120" i="39" a="1"/>
  <c r="AC47" i="1"/>
  <c r="T11" i="40"/>
  <c r="M123" i="40" a="1"/>
  <c r="M156" i="40" a="1"/>
  <c r="AC31" i="39"/>
  <c r="M314" i="39" a="1"/>
  <c r="M316" i="1" a="1"/>
  <c r="AC411" i="1"/>
  <c r="M174" i="39" a="1"/>
  <c r="M60" i="1" a="1"/>
  <c r="AC27" i="39"/>
  <c r="M291" i="1" a="1"/>
  <c r="M142" i="40" a="1"/>
  <c r="M317" i="39" a="1"/>
  <c r="T34" i="39"/>
  <c r="AC40" i="39"/>
  <c r="AC261" i="40"/>
  <c r="M203" i="39" a="1"/>
  <c r="AC143" i="40"/>
  <c r="AC74" i="41"/>
  <c r="M156" i="39" a="1"/>
  <c r="T425" i="1"/>
  <c r="T12" i="39"/>
  <c r="M131" i="40" a="1"/>
  <c r="T214" i="40"/>
  <c r="M98" i="40" a="1"/>
  <c r="M335" i="39" a="1"/>
  <c r="M57" i="39" a="1"/>
  <c r="AC5" i="40"/>
  <c r="AC62" i="39"/>
  <c r="M265" i="39" a="1"/>
  <c r="T355" i="39"/>
  <c r="M265" i="1" a="1"/>
  <c r="AC73" i="40"/>
  <c r="T85" i="39"/>
  <c r="M140" i="39" a="1"/>
  <c r="M21" i="39" a="1"/>
  <c r="AC52" i="41"/>
  <c r="T38" i="1"/>
  <c r="AC52" i="1"/>
  <c r="M81" i="40" a="1"/>
  <c r="M20" i="40" a="1"/>
  <c r="T142" i="41"/>
  <c r="T14" i="39"/>
  <c r="AC84" i="39"/>
  <c r="AC88" i="40"/>
  <c r="M182" i="40" a="1"/>
  <c r="AC105" i="41"/>
  <c r="M406" i="1" a="1"/>
  <c r="M110" i="41" a="1"/>
  <c r="T57" i="41"/>
  <c r="M229" i="39" a="1"/>
  <c r="T168" i="1"/>
  <c r="M338" i="39" a="1"/>
  <c r="T133" i="41"/>
  <c r="AC81" i="40"/>
  <c r="M135" i="40" a="1"/>
  <c r="T71" i="40"/>
  <c r="M333" i="39" a="1"/>
  <c r="T192" i="40"/>
  <c r="T438" i="1"/>
  <c r="T220" i="40"/>
  <c r="T163" i="39"/>
  <c r="T9" i="1"/>
  <c r="M350" i="39" a="1"/>
  <c r="AC102" i="1"/>
  <c r="T17" i="39"/>
  <c r="T336" i="1"/>
  <c r="T120" i="39"/>
  <c r="M163" i="40" a="1"/>
  <c r="M236" i="40" a="1"/>
  <c r="T311" i="1"/>
  <c r="M125" i="40" a="1"/>
  <c r="AC123" i="1"/>
  <c r="M39" i="40" a="1"/>
  <c r="M289" i="1" a="1"/>
  <c r="M394" i="1" a="1"/>
  <c r="M280" i="39" a="1"/>
  <c r="AC274" i="39"/>
  <c r="M86" i="1" a="1"/>
  <c r="T241" i="1"/>
  <c r="AC58" i="1"/>
  <c r="M290" i="39" a="1"/>
  <c r="T92" i="40"/>
  <c r="AC255" i="39"/>
  <c r="T406" i="1"/>
  <c r="T74" i="41"/>
  <c r="T55" i="39"/>
  <c r="AC139" i="39"/>
  <c r="M476" i="1" a="1"/>
  <c r="T27" i="39"/>
  <c r="M93" i="39" a="1"/>
  <c r="AC138" i="41"/>
  <c r="T103" i="40"/>
  <c r="T213" i="40"/>
  <c r="T193" i="1"/>
  <c r="T93" i="40"/>
  <c r="T256" i="39"/>
  <c r="T335" i="39"/>
  <c r="T134" i="40"/>
  <c r="M138" i="1" a="1"/>
  <c r="AC36" i="39"/>
  <c r="T261" i="39"/>
  <c r="M209" i="1" a="1"/>
  <c r="AC407" i="1"/>
  <c r="AC125" i="1"/>
  <c r="M14" i="40" a="1"/>
  <c r="T188" i="39"/>
  <c r="T189" i="40"/>
  <c r="AC340" i="39"/>
  <c r="M237" i="40" a="1"/>
  <c r="T160" i="39"/>
  <c r="M448" i="1" a="1"/>
  <c r="M389" i="1" a="1"/>
  <c r="T207" i="1"/>
  <c r="M89" i="41" a="1"/>
  <c r="AC361" i="1"/>
  <c r="T37" i="41"/>
  <c r="M65" i="39" a="1"/>
  <c r="AC130" i="39"/>
  <c r="M341" i="39" a="1"/>
  <c r="M41" i="40" a="1"/>
  <c r="AC244" i="1"/>
  <c r="M477" i="1" a="1"/>
  <c r="M454" i="1" a="1"/>
  <c r="AC39" i="40"/>
  <c r="M244" i="39" a="1"/>
  <c r="M217" i="40" a="1"/>
  <c r="M52" i="39" a="1"/>
  <c r="AC77" i="1"/>
  <c r="T64" i="41"/>
  <c r="M70" i="1" a="1"/>
  <c r="M120" i="1" a="1"/>
  <c r="M258" i="39" a="1"/>
  <c r="AC21" i="1"/>
  <c r="M127" i="41" a="1"/>
  <c r="AC234" i="40"/>
  <c r="M141" i="1" a="1"/>
  <c r="T317" i="1"/>
  <c r="T267" i="40"/>
  <c r="M33" i="39" a="1"/>
  <c r="AC227" i="1"/>
  <c r="M194" i="1" a="1"/>
  <c r="AC78" i="1"/>
  <c r="AC172" i="40"/>
  <c r="T19" i="40"/>
  <c r="AC450" i="1"/>
  <c r="AC82" i="39"/>
  <c r="T235" i="1"/>
  <c r="M294" i="39" a="1"/>
  <c r="AC313" i="39"/>
  <c r="T107" i="41"/>
  <c r="T13" i="39"/>
  <c r="T442" i="1"/>
  <c r="AC24" i="1"/>
  <c r="M236" i="39" a="1"/>
  <c r="M78" i="41" a="1"/>
  <c r="T150" i="39"/>
  <c r="T248" i="39"/>
  <c r="T84" i="40"/>
  <c r="M213" i="40" a="1"/>
  <c r="T69" i="40"/>
  <c r="M227" i="1" a="1"/>
  <c r="AC132" i="40"/>
  <c r="T57" i="39"/>
  <c r="AC255" i="40"/>
  <c r="T271" i="39"/>
  <c r="AC302" i="39"/>
  <c r="T112" i="39"/>
  <c r="AC174" i="1"/>
  <c r="T47" i="41"/>
  <c r="AC54" i="39"/>
  <c r="AC242" i="1"/>
  <c r="M78" i="1" a="1"/>
  <c r="M111" i="41" a="1"/>
  <c r="T50" i="40"/>
  <c r="T123" i="1"/>
  <c r="T90" i="1"/>
  <c r="AC127" i="39"/>
  <c r="M103" i="1" a="1"/>
  <c r="AC57" i="1"/>
  <c r="T118" i="41"/>
  <c r="T310" i="39"/>
  <c r="AC90" i="39"/>
  <c r="T115" i="41"/>
  <c r="M135" i="41" a="1"/>
  <c r="M84" i="41" a="1"/>
  <c r="AC176" i="40"/>
  <c r="M281" i="39" a="1"/>
  <c r="T157" i="39"/>
  <c r="AC266" i="39"/>
  <c r="T230" i="40"/>
  <c r="M277" i="1" a="1"/>
  <c r="M207" i="1" a="1"/>
  <c r="T99" i="39"/>
  <c r="T21" i="1"/>
  <c r="T270" i="39"/>
  <c r="M460" i="1" a="1"/>
  <c r="T453" i="1"/>
  <c r="AC219" i="40"/>
  <c r="T240" i="1"/>
  <c r="AC409" i="1"/>
  <c r="T17" i="1"/>
  <c r="T102" i="39"/>
  <c r="M63" i="1" a="1"/>
  <c r="T405" i="1"/>
  <c r="M132" i="39" a="1"/>
  <c r="AC360" i="1"/>
  <c r="AC73" i="39"/>
  <c r="M257" i="39" a="1"/>
  <c r="M214" i="40" a="1"/>
  <c r="T177" i="40"/>
  <c r="M198" i="39" a="1"/>
  <c r="AC86" i="39"/>
  <c r="T210" i="40"/>
  <c r="M30" i="1" a="1"/>
  <c r="T283" i="39"/>
  <c r="M351" i="1" a="1"/>
  <c r="M9" i="39" a="1"/>
  <c r="AC82" i="41"/>
  <c r="AC390" i="1"/>
  <c r="AC256" i="40"/>
  <c r="AC100" i="41"/>
  <c r="AC16" i="41"/>
  <c r="M97" i="41" a="1"/>
  <c r="T116" i="40"/>
  <c r="T76" i="39"/>
  <c r="T67" i="39"/>
  <c r="T296" i="39"/>
  <c r="M223" i="40" a="1"/>
  <c r="M95" i="41" a="1"/>
  <c r="T101" i="41"/>
  <c r="M109" i="41" a="1"/>
  <c r="T170" i="40"/>
  <c r="M23" i="39" a="1"/>
  <c r="AC11" i="41"/>
  <c r="M382" i="1" a="1"/>
  <c r="AC56" i="41"/>
  <c r="M100" i="41" a="1"/>
  <c r="AC394" i="1"/>
  <c r="M168" i="39" a="1"/>
  <c r="M392" i="1" a="1"/>
  <c r="T459" i="1"/>
  <c r="M113" i="1" a="1"/>
  <c r="AC316" i="39"/>
  <c r="AC6" i="1"/>
  <c r="T89" i="40"/>
  <c r="M118" i="40" a="1"/>
  <c r="M248" i="40" a="1"/>
  <c r="AC140" i="41"/>
  <c r="T94" i="41"/>
  <c r="M322" i="1" a="1"/>
  <c r="M29" i="40" a="1"/>
  <c r="AC469" i="1"/>
  <c r="AC251" i="40"/>
  <c r="AC83" i="41"/>
  <c r="M374" i="1" a="1"/>
  <c r="M69" i="1" a="1"/>
  <c r="M290" i="1" a="1"/>
  <c r="AC463" i="1"/>
  <c r="M51" i="39" a="1"/>
  <c r="M185" i="39" a="1"/>
  <c r="T287" i="39"/>
  <c r="T22" i="40"/>
  <c r="AC65" i="39"/>
  <c r="T56" i="41"/>
  <c r="M83" i="39" a="1"/>
  <c r="M181" i="40" a="1"/>
  <c r="M18" i="40" a="1"/>
  <c r="T142" i="39"/>
  <c r="T441" i="1"/>
  <c r="M78" i="39" a="1"/>
  <c r="AC259" i="40"/>
  <c r="M21" i="40" a="1"/>
  <c r="T333" i="1"/>
  <c r="T258" i="40"/>
  <c r="AC289" i="39"/>
  <c r="AC151" i="1"/>
  <c r="M400" i="1" a="1"/>
  <c r="T65" i="1"/>
  <c r="T9" i="41"/>
  <c r="AC6" i="41"/>
  <c r="M89" i="39" a="1"/>
  <c r="M222" i="39" a="1"/>
  <c r="M310" i="1" a="1"/>
  <c r="T69" i="1"/>
  <c r="AC104" i="1"/>
  <c r="AC384" i="1"/>
  <c r="M127" i="1" a="1"/>
  <c r="M84" i="1" a="1"/>
  <c r="AC35" i="40"/>
  <c r="T311" i="39"/>
  <c r="T229" i="40"/>
  <c r="M467" i="1" a="1"/>
  <c r="AC233" i="40"/>
  <c r="M426" i="1" a="1"/>
  <c r="T251" i="40"/>
  <c r="M216" i="40" a="1"/>
  <c r="M158" i="1" a="1"/>
  <c r="M279" i="1" a="1"/>
  <c r="M79" i="41" a="1"/>
  <c r="T9" i="39"/>
  <c r="M98" i="1" a="1"/>
  <c r="M121" i="41" a="1"/>
  <c r="T24" i="41"/>
  <c r="AC389" i="1"/>
  <c r="M164" i="1" a="1"/>
  <c r="AC8" i="40"/>
  <c r="M72" i="1" a="1"/>
  <c r="AC334" i="1"/>
  <c r="T456" i="1"/>
  <c r="M54" i="40" a="1"/>
  <c r="AC248" i="39"/>
  <c r="T469" i="1"/>
  <c r="AC264" i="40"/>
  <c r="M344" i="1" a="1"/>
  <c r="T7" i="40"/>
  <c r="AC41" i="39"/>
  <c r="T97" i="40"/>
  <c r="AC35" i="1"/>
  <c r="T87" i="41"/>
  <c r="M262" i="39" a="1"/>
  <c r="M222" i="40" a="1"/>
  <c r="M88" i="1" a="1"/>
  <c r="M141" i="41" a="1"/>
  <c r="AC29" i="1"/>
  <c r="T79" i="39"/>
  <c r="AC95" i="1"/>
  <c r="M159" i="39" a="1"/>
  <c r="AC245" i="39"/>
  <c r="M190" i="40" a="1"/>
  <c r="T47" i="40"/>
  <c r="T120" i="1"/>
  <c r="M190" i="1" a="1"/>
  <c r="M186" i="39" a="1"/>
  <c r="T126" i="1"/>
  <c r="M60" i="39" a="1"/>
  <c r="T227" i="40"/>
  <c r="M455" i="1" a="1"/>
  <c r="M105" i="40" a="1"/>
  <c r="AC189" i="39"/>
  <c r="T137" i="41"/>
  <c r="AC304" i="39"/>
  <c r="AC45" i="41"/>
  <c r="AC180" i="1"/>
  <c r="T455" i="1"/>
  <c r="M104" i="40" a="1"/>
  <c r="AC336" i="1"/>
  <c r="M30" i="39" a="1"/>
  <c r="M152" i="39" a="1"/>
  <c r="AC168" i="40"/>
  <c r="AC181" i="40"/>
  <c r="AC61" i="41"/>
  <c r="T161" i="1"/>
  <c r="M330" i="39" a="1"/>
  <c r="M95" i="40" a="1"/>
  <c r="T166" i="1"/>
  <c r="T178" i="39"/>
  <c r="M221" i="39" a="1"/>
  <c r="M205" i="1" a="1"/>
  <c r="T102" i="40"/>
  <c r="AC13" i="1"/>
  <c r="AC146" i="40"/>
  <c r="AC224" i="1"/>
  <c r="AC320" i="1"/>
  <c r="AC125" i="40"/>
  <c r="T317" i="39"/>
  <c r="AC324" i="39"/>
  <c r="AC173" i="39"/>
  <c r="M307" i="39" a="1"/>
  <c r="M143" i="39" a="1"/>
  <c r="AC173" i="40"/>
  <c r="AC68" i="40"/>
  <c r="M249" i="40" a="1"/>
  <c r="T351" i="1"/>
  <c r="M146" i="40" a="1"/>
  <c r="T79" i="41"/>
  <c r="T90" i="39"/>
  <c r="AC231" i="39"/>
  <c r="M53" i="41" a="1"/>
  <c r="T97" i="1"/>
  <c r="AC76" i="1"/>
  <c r="M220" i="1" a="1"/>
  <c r="AC56" i="1"/>
  <c r="AC21" i="39"/>
  <c r="T325" i="1"/>
  <c r="T48" i="41"/>
  <c r="T354" i="39"/>
  <c r="T226" i="40"/>
  <c r="T114" i="41"/>
  <c r="T53" i="41"/>
  <c r="T30" i="39"/>
  <c r="T8" i="39"/>
  <c r="T226" i="1"/>
  <c r="T149" i="39"/>
  <c r="AC359" i="1"/>
  <c r="M164" i="39" a="1"/>
  <c r="T148" i="40"/>
  <c r="AC69" i="39"/>
  <c r="AC190" i="39"/>
  <c r="T468" i="1"/>
  <c r="T148" i="1"/>
  <c r="M412" i="1" a="1"/>
  <c r="AC408" i="1"/>
  <c r="M373" i="1" a="1"/>
  <c r="T115" i="40"/>
  <c r="M111" i="40" a="1"/>
  <c r="AC137" i="1"/>
  <c r="AC334" i="39"/>
  <c r="AC48" i="40"/>
  <c r="AC10" i="41"/>
  <c r="T449" i="1"/>
  <c r="AC111" i="39"/>
  <c r="AC225" i="1"/>
  <c r="M105" i="1" a="1"/>
  <c r="M36" i="39" a="1"/>
  <c r="T164" i="39"/>
  <c r="T474" i="1"/>
  <c r="T58" i="41"/>
  <c r="T232" i="40"/>
  <c r="AC22" i="41"/>
  <c r="T12" i="1"/>
  <c r="AC135" i="40"/>
  <c r="M141" i="40" a="1"/>
  <c r="T123" i="41"/>
  <c r="T124" i="41"/>
  <c r="M58" i="40" a="1"/>
  <c r="AC364" i="1"/>
  <c r="M70" i="41" a="1"/>
  <c r="T93" i="41"/>
  <c r="T14" i="40"/>
  <c r="T330" i="1"/>
  <c r="M472" i="1" a="1"/>
  <c r="AC149" i="40"/>
  <c r="M83" i="40" a="1"/>
  <c r="AC225" i="40"/>
  <c r="T92" i="41"/>
  <c r="AC355" i="39"/>
  <c r="AC112" i="39"/>
  <c r="T32" i="41"/>
  <c r="M296" i="39" a="1"/>
  <c r="AC348" i="1"/>
  <c r="T465" i="1"/>
  <c r="T174" i="1"/>
  <c r="AC65" i="1"/>
  <c r="T111" i="41"/>
  <c r="M475" i="1" a="1"/>
  <c r="AC22" i="40"/>
  <c r="M165" i="40" a="1"/>
  <c r="T21" i="41"/>
  <c r="T125" i="40"/>
  <c r="AC171" i="40"/>
  <c r="AC194" i="40"/>
  <c r="T140" i="39"/>
  <c r="M250" i="1" a="1"/>
  <c r="M97" i="40" a="1"/>
  <c r="T190" i="1"/>
  <c r="AC266" i="40"/>
  <c r="AC223" i="1"/>
  <c r="M48" i="1" a="1"/>
  <c r="AC202" i="1"/>
  <c r="M205" i="39" a="1"/>
  <c r="M115" i="40" a="1"/>
  <c r="T11" i="1"/>
  <c r="T415" i="1"/>
  <c r="M114" i="1" a="1"/>
  <c r="AC44" i="1"/>
  <c r="AC306" i="1"/>
  <c r="T138" i="41"/>
  <c r="T31" i="41"/>
  <c r="T139" i="41"/>
  <c r="T105" i="40"/>
  <c r="M92" i="40" a="1"/>
  <c r="AC331" i="1"/>
  <c r="AC397" i="1"/>
  <c r="AC45" i="39"/>
  <c r="AC253" i="39"/>
  <c r="AC100" i="1"/>
  <c r="T27" i="41"/>
  <c r="M377" i="1" a="1"/>
  <c r="M232" i="1" a="1"/>
  <c r="AC156" i="1"/>
  <c r="M356" i="1" a="1"/>
  <c r="AC132" i="39"/>
  <c r="T95" i="40"/>
  <c r="AC91" i="40"/>
  <c r="M94" i="41" a="1"/>
  <c r="T90" i="41"/>
  <c r="AC144" i="1"/>
  <c r="AC138" i="1"/>
  <c r="AC144" i="39"/>
  <c r="AC455" i="1"/>
  <c r="M8" i="41" a="1"/>
  <c r="AC315" i="39"/>
  <c r="M121" i="1" a="1"/>
  <c r="M127" i="40" a="1"/>
  <c r="T31" i="39"/>
  <c r="T144" i="1"/>
  <c r="M162" i="1" a="1"/>
  <c r="AC44" i="40"/>
  <c r="AC252" i="40"/>
  <c r="M196" i="1" a="1"/>
  <c r="AC149" i="1"/>
  <c r="T424" i="1"/>
  <c r="M105" i="41" a="1"/>
  <c r="AC113" i="39"/>
  <c r="AC385" i="1"/>
  <c r="M260" i="40" a="1"/>
  <c r="M183" i="1" a="1"/>
  <c r="AC218" i="1"/>
  <c r="AC79" i="39"/>
  <c r="T78" i="40"/>
  <c r="AC70" i="40"/>
  <c r="AC97" i="39"/>
  <c r="T121" i="40"/>
  <c r="T324" i="39"/>
  <c r="AC332" i="39"/>
  <c r="M114" i="39" a="1"/>
  <c r="T6" i="41"/>
  <c r="M144" i="1" a="1"/>
  <c r="AC393" i="1"/>
  <c r="M170" i="39" a="1"/>
  <c r="M37" i="39" a="1"/>
  <c r="T132" i="39"/>
  <c r="AC301" i="39"/>
  <c r="AC474" i="1"/>
  <c r="T80" i="40"/>
  <c r="AC53" i="1"/>
  <c r="M334" i="1" a="1"/>
  <c r="M271" i="1" a="1"/>
  <c r="M16" i="39" a="1"/>
  <c r="AC239" i="1"/>
  <c r="AC236" i="40"/>
  <c r="T273" i="39"/>
  <c r="AC268" i="40"/>
  <c r="T121" i="41"/>
  <c r="M210" i="1" a="1"/>
  <c r="M386" i="1" a="1"/>
  <c r="AC420" i="1"/>
  <c r="AC51" i="39"/>
  <c r="T38" i="41"/>
  <c r="AC366" i="1"/>
  <c r="AC153" i="39"/>
  <c r="M331" i="1" a="1"/>
  <c r="M427" i="1" a="1"/>
  <c r="T133" i="39"/>
  <c r="M106" i="40" a="1"/>
  <c r="T303" i="39"/>
  <c r="AC123" i="41"/>
  <c r="T107" i="1"/>
  <c r="AC310" i="1"/>
  <c r="T181" i="40"/>
  <c r="M352" i="1" a="1"/>
  <c r="T124" i="40"/>
  <c r="AC217" i="40"/>
  <c r="AC231" i="1"/>
  <c r="M73" i="41" a="1"/>
  <c r="M35" i="39" a="1"/>
  <c r="M77" i="1" a="1"/>
  <c r="M167" i="39" a="1"/>
  <c r="AC429" i="1"/>
  <c r="M368" i="1" a="1"/>
  <c r="M104" i="39" a="1"/>
  <c r="AC287" i="39"/>
  <c r="T33" i="1"/>
  <c r="AC313" i="1"/>
  <c r="T103" i="41"/>
  <c r="T236" i="1"/>
  <c r="AC240" i="1"/>
  <c r="T19" i="1"/>
  <c r="M209" i="40" a="1"/>
  <c r="AC167" i="40"/>
  <c r="M233" i="40" a="1"/>
  <c r="T42" i="1"/>
  <c r="AC15" i="41"/>
  <c r="M128" i="40" a="1"/>
  <c r="M190" i="39" a="1"/>
  <c r="M54" i="1" a="1"/>
  <c r="AC263" i="40"/>
  <c r="M319" i="1" a="1"/>
  <c r="M230" i="40" a="1"/>
  <c r="AC410" i="1"/>
  <c r="M183" i="39" a="1"/>
  <c r="AC470" i="1"/>
  <c r="T134" i="39"/>
  <c r="AC178" i="1"/>
  <c r="T135" i="39"/>
  <c r="AC291" i="39"/>
  <c r="M306" i="1" a="1"/>
  <c r="AC296" i="39"/>
  <c r="T106" i="40"/>
  <c r="M46" i="1" a="1"/>
  <c r="AC132" i="1"/>
  <c r="M139" i="1" a="1"/>
  <c r="M209" i="39" a="1"/>
  <c r="T458" i="1"/>
  <c r="M160" i="1" a="1"/>
  <c r="M34" i="1" a="1"/>
  <c r="M187" i="39" a="1"/>
  <c r="M29" i="1" a="1"/>
  <c r="M253" i="1" a="1"/>
  <c r="AC308" i="1"/>
  <c r="AC344" i="39"/>
  <c r="AC452" i="1"/>
  <c r="M208" i="39" a="1"/>
  <c r="T193" i="40"/>
  <c r="M53" i="39" a="1"/>
  <c r="M306" i="39" a="1"/>
  <c r="M329" i="1" a="1"/>
  <c r="AC7" i="1"/>
  <c r="T202" i="40"/>
  <c r="M10" i="40" a="1"/>
  <c r="T160" i="1"/>
  <c r="M78" i="40" a="1"/>
  <c r="T221" i="1"/>
  <c r="M62" i="1" a="1"/>
  <c r="T147" i="1"/>
  <c r="M148" i="39" a="1"/>
  <c r="AC122" i="39"/>
  <c r="M159" i="1" a="1"/>
  <c r="M213" i="39" a="1"/>
  <c r="M234" i="1" a="1"/>
  <c r="M197" i="39" a="1"/>
  <c r="M203" i="40" a="1"/>
  <c r="AC290" i="39"/>
  <c r="M328" i="1" a="1"/>
  <c r="AC29" i="39"/>
  <c r="M249" i="39" a="1"/>
  <c r="T113" i="39"/>
  <c r="AC414" i="1"/>
  <c r="AC350" i="39"/>
  <c r="AC202" i="40"/>
  <c r="M211" i="1" a="1"/>
  <c r="M32" i="40" a="1"/>
  <c r="M75" i="1" a="1"/>
  <c r="AC314" i="39"/>
  <c r="AC211" i="40"/>
  <c r="AC182" i="1"/>
  <c r="T308" i="1"/>
  <c r="AC64" i="39"/>
  <c r="T25" i="41"/>
  <c r="T98" i="40"/>
  <c r="M99" i="41" a="1"/>
  <c r="T338" i="39"/>
  <c r="T113" i="41"/>
  <c r="T143" i="39"/>
  <c r="M200" i="1" a="1"/>
  <c r="AC48" i="39"/>
  <c r="M318" i="39" a="1"/>
  <c r="M247" i="40" a="1"/>
  <c r="M226" i="40" a="1"/>
  <c r="AC191" i="1"/>
  <c r="M52" i="40" a="1"/>
  <c r="M238" i="39" a="1"/>
  <c r="T429" i="1"/>
  <c r="M40" i="39" a="1"/>
  <c r="AC28" i="40"/>
  <c r="T125" i="41"/>
  <c r="M153" i="39" a="1"/>
  <c r="T92" i="39"/>
  <c r="M11" i="39" a="1"/>
  <c r="AC92" i="39"/>
  <c r="T82" i="40"/>
  <c r="T215" i="40"/>
  <c r="M245" i="40" a="1"/>
  <c r="T154" i="1"/>
  <c r="M40" i="40" a="1"/>
  <c r="AC243" i="1"/>
  <c r="T158" i="39"/>
  <c r="T155" i="39"/>
  <c r="M71" i="40" a="1"/>
  <c r="AC105" i="40"/>
  <c r="T143" i="1"/>
  <c r="AC179" i="40"/>
  <c r="M409" i="1" a="1"/>
  <c r="M196" i="39" a="1"/>
  <c r="T213" i="1"/>
  <c r="AC84" i="1"/>
  <c r="M350" i="1" a="1"/>
  <c r="T82" i="41"/>
  <c r="AC18" i="39"/>
  <c r="T63" i="1"/>
  <c r="T215" i="1"/>
  <c r="T173" i="1"/>
  <c r="AC215" i="1"/>
  <c r="M9" i="41" a="1"/>
  <c r="T129" i="39"/>
  <c r="T195" i="40"/>
  <c r="T397" i="1"/>
  <c r="T28" i="1"/>
  <c r="M77" i="41" a="1"/>
  <c r="AC43" i="39"/>
  <c r="M187" i="1" a="1"/>
  <c r="M154" i="39" a="1"/>
  <c r="T384" i="1"/>
  <c r="T234" i="40"/>
  <c r="M333" i="1" a="1"/>
  <c r="T25" i="39"/>
  <c r="AC323" i="1"/>
  <c r="T33" i="40"/>
  <c r="M311" i="1" a="1"/>
  <c r="AC37" i="39"/>
  <c r="AC40" i="40"/>
  <c r="T366" i="1"/>
  <c r="M230" i="39" a="1"/>
  <c r="T249" i="39"/>
  <c r="T140" i="1"/>
  <c r="M302" i="1" a="1"/>
  <c r="M366" i="1" a="1"/>
  <c r="T40" i="40"/>
  <c r="T133" i="1"/>
  <c r="M43" i="39" a="1"/>
  <c r="T328" i="39"/>
  <c r="AC125" i="41"/>
  <c r="M304" i="1" a="1"/>
  <c r="M110" i="40" a="1"/>
  <c r="M278" i="39" a="1"/>
  <c r="M47" i="1" a="1"/>
  <c r="M301" i="39" a="1"/>
  <c r="M348" i="39" a="1"/>
  <c r="T422" i="1"/>
  <c r="M62" i="40" a="1"/>
  <c r="M200" i="39" a="1"/>
  <c r="M357" i="1" a="1"/>
  <c r="T194" i="1"/>
  <c r="AC188" i="1"/>
  <c r="AC43" i="1"/>
  <c r="T201" i="40"/>
  <c r="T387" i="1"/>
  <c r="M9" i="1" a="1"/>
  <c r="T99" i="41"/>
  <c r="T43" i="39"/>
  <c r="AC66" i="1"/>
  <c r="M27" i="41" a="1"/>
  <c r="T86" i="1"/>
  <c r="M353" i="1" a="1"/>
  <c r="AC14" i="40"/>
  <c r="M233" i="39" a="1"/>
  <c r="T383" i="1"/>
  <c r="AC138" i="40"/>
  <c r="M135" i="39" a="1"/>
  <c r="M268" i="39" a="1"/>
  <c r="T139" i="40"/>
  <c r="T77" i="40"/>
  <c r="AC318" i="1"/>
  <c r="AC146" i="1"/>
  <c r="AC457" i="1"/>
  <c r="M39" i="41" a="1"/>
  <c r="M297" i="1" a="1"/>
  <c r="AC79" i="40"/>
  <c r="AC257" i="39"/>
  <c r="AC381" i="1"/>
  <c r="M60" i="41" a="1"/>
  <c r="T94" i="40"/>
  <c r="AC237" i="1"/>
  <c r="AC66" i="39"/>
  <c r="T99" i="1"/>
  <c r="M449" i="1" a="1"/>
  <c r="AC161" i="1"/>
  <c r="AC80" i="1"/>
  <c r="T281" i="39"/>
  <c r="AC175" i="40"/>
  <c r="T412" i="1"/>
  <c r="M179" i="1" a="1"/>
  <c r="M411" i="1" a="1"/>
  <c r="T165" i="1"/>
  <c r="AC34" i="40"/>
  <c r="M32" i="39" a="1"/>
  <c r="AC337" i="39"/>
  <c r="AC49" i="41"/>
  <c r="M122" i="1" a="1"/>
  <c r="T39" i="41"/>
  <c r="T198" i="1"/>
  <c r="M56" i="39" a="1"/>
  <c r="M5" i="40" a="1"/>
  <c r="M68" i="40" a="1"/>
  <c r="M129" i="1" a="1"/>
  <c r="T181" i="39"/>
  <c r="T211" i="40"/>
  <c r="AC388" i="1"/>
  <c r="AC403" i="1"/>
  <c r="T4" i="39"/>
  <c r="M269" i="1" a="1"/>
  <c r="T342" i="1"/>
  <c r="AC216" i="40"/>
  <c r="T301" i="39"/>
  <c r="AC416" i="1"/>
  <c r="T60" i="39"/>
  <c r="M236" i="1" a="1"/>
  <c r="AC98" i="40"/>
  <c r="T218" i="40"/>
  <c r="M452" i="1" a="1"/>
  <c r="M251" i="40" a="1"/>
  <c r="T126" i="40"/>
  <c r="AC96" i="39"/>
  <c r="M28" i="40" a="1"/>
  <c r="M445" i="1" a="1"/>
  <c r="T201" i="1"/>
  <c r="AC331" i="39"/>
  <c r="M178" i="40" a="1"/>
  <c r="M254" i="40" a="1"/>
  <c r="T182" i="40"/>
  <c r="AC173" i="1"/>
  <c r="T137" i="1"/>
  <c r="AC139" i="1"/>
  <c r="T82" i="39"/>
  <c r="AC184" i="39"/>
  <c r="T230" i="1"/>
  <c r="M334" i="39" a="1"/>
  <c r="AC426" i="1"/>
  <c r="M423" i="1" a="1"/>
  <c r="AC322" i="1"/>
  <c r="M100" i="40" a="1"/>
  <c r="AC137" i="40"/>
  <c r="M231" i="39" a="1"/>
  <c r="T302" i="39"/>
  <c r="M109" i="39" a="1"/>
  <c r="M275" i="1" a="1"/>
  <c r="AC159" i="39"/>
  <c r="AC288" i="39"/>
  <c r="M19" i="1" a="1"/>
  <c r="T62" i="41"/>
  <c r="T14" i="1"/>
  <c r="AC129" i="41"/>
  <c r="M221" i="40" a="1"/>
  <c r="AC191" i="40"/>
  <c r="M242" i="39" a="1"/>
  <c r="AC128" i="40"/>
  <c r="M295" i="1" a="1"/>
  <c r="T238" i="40"/>
  <c r="M340" i="1" a="1"/>
  <c r="AC343" i="39"/>
  <c r="M251" i="39" a="1"/>
  <c r="T22" i="1"/>
  <c r="T329" i="39"/>
  <c r="M420" i="1" a="1"/>
  <c r="M20" i="39" a="1"/>
  <c r="T28" i="40"/>
  <c r="AC118" i="39"/>
  <c r="M45" i="39" a="1"/>
  <c r="T36" i="39"/>
  <c r="AC134" i="40"/>
  <c r="M226" i="39" a="1"/>
  <c r="T245" i="1"/>
  <c r="T89" i="39"/>
  <c r="M68" i="1" a="1"/>
  <c r="AC92" i="41"/>
  <c r="T40" i="1"/>
  <c r="M98" i="41" a="1"/>
  <c r="T18" i="41"/>
  <c r="AC87" i="1"/>
  <c r="AC226" i="40"/>
  <c r="T159" i="39"/>
  <c r="M126" i="40" a="1"/>
  <c r="M264" i="1" a="1"/>
  <c r="T217" i="1"/>
  <c r="AC48" i="1"/>
  <c r="AC430" i="1"/>
  <c r="T471" i="1"/>
  <c r="T140" i="40"/>
  <c r="AC53" i="41"/>
  <c r="T398" i="1"/>
  <c r="M101" i="41" a="1"/>
  <c r="AC107" i="39"/>
  <c r="M174" i="1" a="1"/>
  <c r="T320" i="39"/>
  <c r="M326" i="39" a="1"/>
  <c r="M166" i="39" a="1"/>
  <c r="M54" i="39" a="1"/>
  <c r="AC223" i="40"/>
  <c r="T190" i="40"/>
  <c r="T392" i="1"/>
  <c r="AC93" i="39"/>
  <c r="M204" i="39" a="1"/>
  <c r="M171" i="1" a="1"/>
  <c r="T168" i="39"/>
  <c r="AC328" i="1"/>
  <c r="AC269" i="39"/>
  <c r="M50" i="40" a="1"/>
  <c r="T140" i="41"/>
  <c r="T80" i="39"/>
  <c r="AC148" i="1"/>
  <c r="AC237" i="40"/>
  <c r="AC123" i="40"/>
  <c r="AC369" i="1"/>
  <c r="M26" i="1" a="1"/>
  <c r="AC150" i="39"/>
  <c r="M292" i="39" a="1"/>
  <c r="AC61" i="40"/>
  <c r="T186" i="40"/>
  <c r="AC60" i="41"/>
  <c r="T349" i="39"/>
  <c r="AC398" i="1"/>
  <c r="M64" i="39" a="1"/>
  <c r="T183" i="40"/>
  <c r="M72" i="39" a="1"/>
  <c r="AC138" i="39"/>
  <c r="AC180" i="39"/>
  <c r="AC387" i="1"/>
  <c r="AC45" i="1"/>
  <c r="M441" i="1" a="1"/>
  <c r="M116" i="40" a="1"/>
  <c r="T400" i="1"/>
  <c r="M398" i="1" a="1"/>
  <c r="T280" i="39"/>
  <c r="T451" i="1"/>
  <c r="AC314" i="1"/>
  <c r="AC171" i="39"/>
  <c r="M416" i="1" a="1"/>
  <c r="T230" i="39"/>
  <c r="T136" i="40"/>
  <c r="M108" i="39" a="1"/>
  <c r="M157" i="1" a="1"/>
  <c r="M100" i="1" a="1"/>
  <c r="AC36" i="40"/>
  <c r="T139" i="39"/>
  <c r="M286" i="39" a="1"/>
  <c r="AC94" i="39"/>
  <c r="AC324" i="1"/>
  <c r="AC193" i="40"/>
  <c r="T45" i="1"/>
  <c r="AC89" i="39"/>
  <c r="M370" i="1" a="1"/>
  <c r="T80" i="41"/>
  <c r="M160" i="40" a="1"/>
  <c r="M175" i="40" a="1"/>
  <c r="M239" i="39" a="1"/>
  <c r="T41" i="40"/>
  <c r="AC140" i="39"/>
  <c r="AC208" i="1"/>
  <c r="M54" i="41" a="1"/>
  <c r="M282" i="1" a="1"/>
  <c r="T129" i="1"/>
  <c r="AC235" i="39"/>
  <c r="M167" i="40" a="1"/>
  <c r="T11" i="41"/>
  <c r="AC303" i="39"/>
  <c r="T150" i="1"/>
  <c r="T70" i="41"/>
  <c r="AC312" i="39"/>
  <c r="M108" i="1" a="1"/>
  <c r="T89" i="41"/>
  <c r="AC207" i="1"/>
  <c r="AC49" i="40"/>
  <c r="T264" i="40"/>
  <c r="M219" i="39" a="1"/>
  <c r="M79" i="40" a="1"/>
  <c r="M252" i="1" a="1"/>
  <c r="AC201" i="40"/>
  <c r="AC286" i="39"/>
  <c r="AC185" i="40"/>
  <c r="M49" i="1" a="1"/>
  <c r="M186" i="40" a="1"/>
  <c r="T56" i="1"/>
  <c r="T71" i="41"/>
  <c r="M367" i="1" a="1"/>
  <c r="AC241" i="39"/>
  <c r="AC21" i="41"/>
  <c r="M456" i="1" a="1"/>
  <c r="AC40" i="41"/>
  <c r="AC133" i="40"/>
  <c r="M11" i="1" a="1"/>
  <c r="AC67" i="40"/>
  <c r="AC37" i="1"/>
  <c r="T416" i="1"/>
  <c r="M327" i="1" a="1"/>
  <c r="T346" i="1"/>
  <c r="M28" i="39" a="1"/>
  <c r="T101" i="1"/>
  <c r="AC347" i="39"/>
  <c r="AC170" i="39"/>
  <c r="T40" i="39"/>
  <c r="AC140" i="1"/>
  <c r="M388" i="1" a="1"/>
  <c r="M17" i="1" a="1"/>
  <c r="M161" i="40" a="1"/>
  <c r="AC63" i="39"/>
  <c r="M238" i="40" a="1"/>
  <c r="AC81" i="41"/>
  <c r="T98" i="1"/>
  <c r="AC200" i="1"/>
  <c r="AC222" i="40"/>
  <c r="M390" i="1" a="1"/>
  <c r="T233" i="1"/>
  <c r="M31" i="40" a="1"/>
  <c r="M94" i="40" a="1"/>
  <c r="T41" i="41"/>
  <c r="AC12" i="39"/>
  <c r="AC275" i="39"/>
  <c r="M395" i="1" a="1"/>
  <c r="T340" i="1"/>
  <c r="T447" i="1"/>
  <c r="T24" i="40"/>
  <c r="AC60" i="40"/>
  <c r="M56" i="1" a="1"/>
  <c r="T161" i="39"/>
  <c r="T119" i="41"/>
  <c r="AC247" i="39"/>
  <c r="AC442" i="1"/>
  <c r="T232" i="1"/>
  <c r="T52" i="41"/>
  <c r="T313" i="1"/>
  <c r="T52" i="1"/>
  <c r="M29" i="41" a="1"/>
  <c r="AC126" i="39"/>
  <c r="M95" i="1" a="1"/>
  <c r="M396" i="1" a="1"/>
  <c r="T86" i="39"/>
  <c r="AC246" i="1"/>
  <c r="M345" i="39" a="1"/>
  <c r="M137" i="1" a="1"/>
  <c r="T109" i="39"/>
  <c r="AC108" i="1"/>
  <c r="T304" i="1"/>
  <c r="T257" i="39"/>
  <c r="T99" i="40"/>
  <c r="T187" i="1"/>
  <c r="T118" i="1"/>
  <c r="T50" i="1"/>
  <c r="AC114" i="40"/>
  <c r="M93" i="1" a="1"/>
  <c r="M360" i="1" a="1"/>
  <c r="AC55" i="39"/>
  <c r="M246" i="40" a="1"/>
  <c r="M364" i="1" a="1"/>
  <c r="M12" i="40" a="1"/>
  <c r="M262" i="40" a="1"/>
  <c r="T26" i="39"/>
  <c r="AC306" i="39"/>
  <c r="T127" i="1"/>
  <c r="T9" i="40"/>
  <c r="AC58" i="39"/>
  <c r="T90" i="40"/>
  <c r="T105" i="41"/>
  <c r="T446" i="1"/>
  <c r="AC115" i="1"/>
  <c r="T259" i="39"/>
  <c r="AC456" i="1"/>
  <c r="M50" i="39" a="1"/>
  <c r="AC220" i="1"/>
  <c r="M117" i="39" a="1"/>
  <c r="T21" i="39"/>
  <c r="T385" i="1"/>
  <c r="T305" i="1"/>
  <c r="M148" i="1" a="1"/>
  <c r="M174" i="40" a="1"/>
  <c r="T26" i="1"/>
  <c r="AC85" i="39"/>
  <c r="T199" i="40"/>
  <c r="AC321" i="39"/>
  <c r="M286" i="1" a="1"/>
  <c r="M225" i="1" a="1"/>
  <c r="AC201" i="1"/>
  <c r="M111" i="1" a="1"/>
  <c r="M160" i="39" a="1"/>
  <c r="M362" i="1" a="1"/>
  <c r="AC68" i="1"/>
  <c r="M47" i="41" a="1"/>
  <c r="M210" i="40" a="1"/>
  <c r="M471" i="1" a="1"/>
  <c r="M224" i="1" a="1"/>
  <c r="AC28" i="39"/>
  <c r="T146" i="1"/>
  <c r="AC118" i="1"/>
  <c r="M256" i="39" a="1"/>
  <c r="T57" i="1"/>
  <c r="T87" i="40"/>
  <c r="AC293" i="39"/>
  <c r="AC86" i="41"/>
  <c r="T153" i="1"/>
  <c r="T444" i="1"/>
  <c r="T243" i="39"/>
  <c r="AC183" i="40"/>
  <c r="AC93" i="41"/>
  <c r="M80" i="1" a="1"/>
  <c r="AC41" i="41"/>
  <c r="M179" i="40" a="1"/>
  <c r="AC23" i="39"/>
  <c r="T269" i="40"/>
  <c r="M154" i="40" a="1"/>
  <c r="AC237" i="39"/>
  <c r="M150" i="1" a="1"/>
  <c r="T7" i="41"/>
  <c r="T120" i="40"/>
  <c r="M27" i="39" a="1"/>
  <c r="T344" i="39"/>
  <c r="AC192" i="40"/>
  <c r="T260" i="39"/>
  <c r="T342" i="39"/>
  <c r="T42" i="41"/>
  <c r="AC316" i="1"/>
  <c r="AC87" i="40"/>
  <c r="T18" i="40"/>
  <c r="AC163" i="1"/>
  <c r="M245" i="1" a="1"/>
  <c r="T72" i="41"/>
  <c r="T323" i="1"/>
  <c r="T247" i="39"/>
  <c r="AC155" i="39"/>
  <c r="AC259" i="39"/>
  <c r="T22" i="41"/>
  <c r="T135" i="41"/>
  <c r="M133" i="40" a="1"/>
  <c r="M103" i="41" a="1"/>
  <c r="M138" i="39" a="1"/>
  <c r="AC90" i="40"/>
  <c r="AC19" i="41"/>
  <c r="AC19" i="39"/>
  <c r="AC51" i="1"/>
  <c r="T475" i="1"/>
  <c r="M14" i="41" a="1"/>
  <c r="T131" i="39"/>
  <c r="M287" i="1" a="1"/>
  <c r="AC118" i="40"/>
  <c r="AC440" i="1"/>
  <c r="AC63" i="40"/>
  <c r="T96" i="40"/>
  <c r="T129" i="41"/>
  <c r="M94" i="39" a="1"/>
  <c r="AC74" i="39"/>
  <c r="AC297" i="39"/>
  <c r="M11" i="41" a="1"/>
  <c r="M431" i="1" a="1"/>
  <c r="T196" i="1"/>
  <c r="T232" i="39"/>
  <c r="T37" i="40"/>
  <c r="M71" i="41" a="1"/>
  <c r="AC11" i="1"/>
  <c r="M37" i="1" a="1"/>
  <c r="M76" i="1" a="1"/>
  <c r="AC339" i="39"/>
  <c r="M67" i="1" a="1"/>
  <c r="T265" i="40"/>
  <c r="AC213" i="1"/>
  <c r="AC185" i="39"/>
  <c r="T177" i="1"/>
  <c r="T96" i="39"/>
  <c r="AC105" i="1"/>
  <c r="T45" i="40"/>
  <c r="T123" i="40"/>
  <c r="AC62" i="1"/>
  <c r="T117" i="40"/>
  <c r="AC204" i="1"/>
  <c r="M243" i="40" a="1"/>
  <c r="T225" i="40"/>
  <c r="T305" i="39"/>
  <c r="M75" i="39" a="1"/>
  <c r="M43" i="1" a="1"/>
  <c r="T312" i="1"/>
  <c r="AC264" i="39"/>
  <c r="AC119" i="1"/>
  <c r="M30" i="40" a="1"/>
  <c r="AC55" i="41"/>
  <c r="M50" i="1" a="1"/>
  <c r="T348" i="1"/>
  <c r="M263" i="1" a="1"/>
  <c r="AC9" i="41"/>
  <c r="M235" i="39" a="1"/>
  <c r="T42" i="39"/>
  <c r="M192" i="40" a="1"/>
  <c r="M6" i="1" a="1"/>
  <c r="AC99" i="39"/>
  <c r="T55" i="41"/>
  <c r="T32" i="1"/>
  <c r="T171" i="1"/>
  <c r="T473" i="1"/>
  <c r="M303" i="1" a="1"/>
  <c r="T200" i="40"/>
  <c r="M154" i="1" a="1"/>
  <c r="M461" i="1" a="1"/>
  <c r="M159" i="40" a="1"/>
  <c r="T344" i="1"/>
  <c r="M459" i="1" a="1"/>
  <c r="M201" i="40" a="1"/>
  <c r="M144" i="39" a="1"/>
  <c r="M157" i="40" a="1"/>
  <c r="M233" i="1" a="1"/>
  <c r="AC129" i="39"/>
  <c r="T167" i="40"/>
  <c r="M141" i="39" a="1"/>
  <c r="M443" i="1" a="1"/>
  <c r="T367" i="1"/>
  <c r="M133" i="1" a="1"/>
  <c r="T47" i="39"/>
  <c r="T138" i="39"/>
  <c r="M339" i="39" a="1"/>
  <c r="M213" i="1" a="1"/>
  <c r="M25" i="40" a="1"/>
  <c r="M113" i="41" a="1"/>
  <c r="AC94" i="40"/>
  <c r="T388" i="1"/>
  <c r="M33" i="41" a="1"/>
  <c r="AC11" i="39"/>
  <c r="M90" i="41" a="1"/>
  <c r="T227" i="1"/>
  <c r="T268" i="39"/>
  <c r="M193" i="1" a="1"/>
  <c r="AC50" i="40"/>
  <c r="T345" i="39"/>
  <c r="AC219" i="1"/>
  <c r="AC76" i="40"/>
  <c r="AC115" i="40"/>
  <c r="T183" i="39"/>
  <c r="AC472" i="1"/>
  <c r="AC106" i="41"/>
  <c r="AC127" i="41"/>
  <c r="M70" i="39" a="1"/>
  <c r="M125" i="41" a="1"/>
  <c r="AC146" i="39"/>
  <c r="M147" i="1" a="1"/>
  <c r="AC216" i="1"/>
  <c r="AC107" i="41"/>
  <c r="T86" i="41"/>
  <c r="M12" i="1" a="1"/>
  <c r="M317" i="1" a="1"/>
  <c r="M319" i="39" a="1"/>
  <c r="T277" i="39"/>
  <c r="AC16" i="39"/>
  <c r="AC78" i="40"/>
  <c r="M222" i="1" a="1"/>
  <c r="AC187" i="1"/>
  <c r="M464" i="1" a="1"/>
  <c r="M61" i="1" a="1"/>
  <c r="M191" i="40" a="1"/>
  <c r="M26" i="40" a="1"/>
  <c r="AC363" i="1"/>
  <c r="T16" i="1"/>
  <c r="T391" i="1"/>
  <c r="AC78" i="41"/>
  <c r="T13" i="41"/>
  <c r="M83" i="41" a="1"/>
  <c r="M212" i="1" a="1"/>
  <c r="AC283" i="39"/>
  <c r="AC190" i="40"/>
  <c r="AC50" i="39"/>
  <c r="AC133" i="41"/>
  <c r="AC26" i="41"/>
  <c r="T130" i="40"/>
  <c r="T466" i="1"/>
  <c r="M238" i="1" a="1"/>
  <c r="AC175" i="1"/>
  <c r="M95" i="39" a="1"/>
  <c r="AC21" i="40"/>
  <c r="AC97" i="41"/>
  <c r="T339" i="39"/>
  <c r="M96" i="1" a="1"/>
  <c r="T146" i="40"/>
  <c r="M359" i="1" a="1"/>
  <c r="M157" i="39" a="1"/>
  <c r="M473" i="1" a="1"/>
  <c r="AC13" i="41"/>
  <c r="T125" i="1"/>
  <c r="M180" i="40" a="1"/>
  <c r="T169" i="40"/>
  <c r="M186" i="1" a="1"/>
  <c r="T36" i="40"/>
  <c r="T45" i="41"/>
  <c r="M109" i="40" a="1"/>
  <c r="T443" i="1"/>
  <c r="AC69" i="40"/>
  <c r="M299" i="39" a="1"/>
  <c r="T56" i="39"/>
  <c r="M74" i="1" a="1"/>
  <c r="M193" i="40" a="1"/>
  <c r="M219" i="1" a="1"/>
  <c r="AC178" i="39"/>
  <c r="M44" i="39" a="1"/>
  <c r="M397" i="1" a="1"/>
  <c r="AC280" i="39"/>
  <c r="M316" i="39" a="1"/>
  <c r="T242" i="39"/>
  <c r="M77" i="39" a="1"/>
  <c r="M404" i="1" a="1"/>
  <c r="AC25" i="39"/>
  <c r="AC325" i="39"/>
  <c r="AC67" i="39"/>
  <c r="M6" i="41" a="1"/>
  <c r="T38" i="39"/>
  <c r="T122" i="41"/>
  <c r="T435" i="1"/>
  <c r="M64" i="41" a="1"/>
  <c r="T315" i="39"/>
  <c r="M191" i="1" a="1"/>
  <c r="T78" i="41"/>
  <c r="T254" i="39"/>
  <c r="T150" i="40"/>
  <c r="M125" i="39" a="1"/>
  <c r="M161" i="39" a="1"/>
  <c r="AC378" i="1"/>
  <c r="AC169" i="39"/>
  <c r="M117" i="41" a="1"/>
  <c r="M14" i="1" a="1"/>
  <c r="M123" i="41" a="1"/>
  <c r="T186" i="39"/>
  <c r="M246" i="39" a="1"/>
  <c r="M103" i="39" a="1"/>
  <c r="T143" i="40"/>
  <c r="M38" i="39" a="1"/>
  <c r="AC11" i="40"/>
  <c r="M72" i="41" a="1"/>
  <c r="T223" i="40"/>
  <c r="M119" i="1" a="1"/>
  <c r="M62" i="41" a="1"/>
  <c r="AC127" i="1"/>
  <c r="T363" i="1"/>
  <c r="AC38" i="40"/>
  <c r="T133" i="40"/>
  <c r="T289" i="39"/>
  <c r="AC130" i="41"/>
  <c r="T279" i="39"/>
  <c r="M308" i="1" a="1"/>
  <c r="M118" i="39" a="1"/>
  <c r="M349" i="39" a="1"/>
  <c r="T100" i="39"/>
  <c r="T97" i="39"/>
  <c r="M82" i="40" a="1"/>
  <c r="M114" i="41" a="1"/>
  <c r="AC73" i="41"/>
  <c r="M99" i="39" a="1"/>
  <c r="AC107" i="1"/>
  <c r="M202" i="39" a="1"/>
  <c r="AC299" i="39"/>
  <c r="T268" i="40"/>
  <c r="M152" i="40" a="1"/>
  <c r="AC48" i="41"/>
  <c r="M200" i="40" a="1"/>
  <c r="M55" i="40" a="1"/>
  <c r="T121" i="1"/>
  <c r="AC349" i="39"/>
  <c r="AC104" i="40"/>
  <c r="T208" i="1"/>
  <c r="AC368" i="1"/>
  <c r="T46" i="41"/>
  <c r="M237" i="1" a="1"/>
  <c r="AC90" i="1"/>
  <c r="T235" i="39"/>
  <c r="T314" i="39"/>
  <c r="T30" i="40"/>
  <c r="M126" i="41" a="1"/>
  <c r="AC165" i="39"/>
  <c r="T402" i="1"/>
  <c r="M39" i="1" a="1"/>
  <c r="M91" i="40" a="1"/>
  <c r="M58" i="1" a="1"/>
  <c r="M94" i="1" a="1"/>
  <c r="AC197" i="40"/>
  <c r="AC17" i="1"/>
  <c r="AC130" i="1"/>
  <c r="AC358" i="1"/>
  <c r="AC42" i="39"/>
  <c r="T62" i="40"/>
  <c r="T292" i="39"/>
  <c r="M67" i="39" a="1"/>
  <c r="AC350" i="1"/>
  <c r="M258" i="1" a="1"/>
  <c r="AC121" i="1"/>
  <c r="T410" i="1"/>
  <c r="M91" i="39" a="1"/>
  <c r="AC376" i="1"/>
  <c r="M77" i="40" a="1"/>
  <c r="T131" i="1"/>
  <c r="AC176" i="1"/>
  <c r="AC14" i="1"/>
  <c r="AC170" i="1"/>
  <c r="M323" i="39" a="1"/>
  <c r="M352" i="39" a="1"/>
  <c r="T173" i="39"/>
  <c r="T337" i="1"/>
  <c r="AC231" i="40"/>
  <c r="M65" i="1" a="1"/>
  <c r="AC57" i="41"/>
  <c r="T189" i="1"/>
  <c r="T117" i="1"/>
  <c r="M204" i="40" a="1"/>
  <c r="M72" i="40" a="1"/>
  <c r="T445" i="1"/>
  <c r="AC159" i="1"/>
  <c r="T234" i="39"/>
  <c r="T251" i="39"/>
  <c r="M323" i="1" a="1"/>
  <c r="AC229" i="40"/>
  <c r="AC101" i="39"/>
  <c r="M40" i="1" a="1"/>
  <c r="M194" i="39" a="1"/>
  <c r="AC136" i="39"/>
  <c r="M132" i="1" a="1"/>
  <c r="AC120" i="1"/>
  <c r="T143" i="41"/>
  <c r="V143" i="41" l="1"/>
  <c r="AD120" i="1"/>
  <c r="AE120" i="1" s="1"/>
  <c r="N132" i="1"/>
  <c r="O132" i="1"/>
  <c r="Q132" i="1"/>
  <c r="M132" i="1"/>
  <c r="P132" i="1"/>
  <c r="AD136" i="39"/>
  <c r="AE136" i="39" s="1"/>
  <c r="O194" i="39"/>
  <c r="P194" i="39"/>
  <c r="Q194" i="39"/>
  <c r="M194" i="39"/>
  <c r="N194" i="39"/>
  <c r="M40" i="1"/>
  <c r="N40" i="1"/>
  <c r="O40" i="1"/>
  <c r="Q40" i="1"/>
  <c r="P40" i="1"/>
  <c r="AD101" i="39"/>
  <c r="AE101" i="39" s="1"/>
  <c r="AD229" i="40"/>
  <c r="AE229" i="40" s="1"/>
  <c r="M323" i="1"/>
  <c r="N323" i="1"/>
  <c r="O323" i="1"/>
  <c r="P323" i="1"/>
  <c r="Q323" i="1"/>
  <c r="V251" i="39"/>
  <c r="V234" i="39"/>
  <c r="AD159" i="1"/>
  <c r="AE159" i="1" s="1"/>
  <c r="V445" i="1"/>
  <c r="O72" i="40"/>
  <c r="N72" i="40"/>
  <c r="M72" i="40"/>
  <c r="Q72" i="40"/>
  <c r="P72" i="40"/>
  <c r="M204" i="40"/>
  <c r="Q204" i="40"/>
  <c r="P204" i="40"/>
  <c r="N204" i="40"/>
  <c r="O204" i="40"/>
  <c r="V117" i="1"/>
  <c r="V189" i="1"/>
  <c r="AD57" i="41"/>
  <c r="AE57" i="41" s="1"/>
  <c r="P65" i="1"/>
  <c r="M65" i="1"/>
  <c r="O65" i="1"/>
  <c r="Q65" i="1"/>
  <c r="N65" i="1"/>
  <c r="AD231" i="40"/>
  <c r="AE231" i="40" s="1"/>
  <c r="V337" i="1"/>
  <c r="V173" i="39"/>
  <c r="M352" i="39"/>
  <c r="Q352" i="39"/>
  <c r="O352" i="39"/>
  <c r="N352" i="39"/>
  <c r="P352" i="39"/>
  <c r="P323" i="39"/>
  <c r="N323" i="39"/>
  <c r="Q323" i="39"/>
  <c r="O323" i="39"/>
  <c r="M323" i="39"/>
  <c r="AD170" i="1"/>
  <c r="AE170" i="1" s="1"/>
  <c r="AD14" i="1"/>
  <c r="AE14" i="1" s="1"/>
  <c r="AD176" i="1"/>
  <c r="AE176" i="1" s="1"/>
  <c r="V131" i="1"/>
  <c r="O77" i="40"/>
  <c r="Q77" i="40"/>
  <c r="N77" i="40"/>
  <c r="P77" i="40"/>
  <c r="M77" i="40"/>
  <c r="AD376" i="1"/>
  <c r="AE376" i="1" s="1"/>
  <c r="M91" i="39"/>
  <c r="N91" i="39"/>
  <c r="P91" i="39"/>
  <c r="Q91" i="39"/>
  <c r="O91" i="39"/>
  <c r="V410" i="1"/>
  <c r="AD121" i="1"/>
  <c r="AE121" i="1" s="1"/>
  <c r="N258" i="1"/>
  <c r="M258" i="1"/>
  <c r="Q258" i="1"/>
  <c r="P258" i="1"/>
  <c r="O258" i="1"/>
  <c r="AD350" i="1"/>
  <c r="AE350" i="1" s="1"/>
  <c r="M67" i="39"/>
  <c r="Q67" i="39"/>
  <c r="O67" i="39"/>
  <c r="N67" i="39"/>
  <c r="P67" i="39"/>
  <c r="V292" i="39"/>
  <c r="V62" i="40"/>
  <c r="AD42" i="39"/>
  <c r="AE42" i="39" s="1"/>
  <c r="AD358" i="1"/>
  <c r="AE358" i="1" s="1"/>
  <c r="AD130" i="1"/>
  <c r="AE130" i="1" s="1"/>
  <c r="AD17" i="1"/>
  <c r="AE17" i="1" s="1"/>
  <c r="AD197" i="40"/>
  <c r="AE197" i="40" s="1"/>
  <c r="N94" i="1"/>
  <c r="P94" i="1"/>
  <c r="Q94" i="1"/>
  <c r="M94" i="1"/>
  <c r="O94" i="1"/>
  <c r="M58" i="1"/>
  <c r="P58" i="1"/>
  <c r="O58" i="1"/>
  <c r="Q58" i="1"/>
  <c r="N58" i="1"/>
  <c r="P91" i="40"/>
  <c r="N91" i="40"/>
  <c r="M91" i="40"/>
  <c r="O91" i="40"/>
  <c r="Q91" i="40"/>
  <c r="Q39" i="1"/>
  <c r="N39" i="1"/>
  <c r="P39" i="1"/>
  <c r="M39" i="1"/>
  <c r="O39" i="1"/>
  <c r="V402" i="1"/>
  <c r="AD165" i="39"/>
  <c r="AE165" i="39" s="1"/>
  <c r="O126" i="41"/>
  <c r="P126" i="41"/>
  <c r="Q126" i="41"/>
  <c r="M126" i="41"/>
  <c r="N126" i="41"/>
  <c r="V30" i="40"/>
  <c r="V314" i="39"/>
  <c r="V235" i="39"/>
  <c r="AD90" i="1"/>
  <c r="AE90" i="1" s="1"/>
  <c r="P237" i="1"/>
  <c r="N237" i="1"/>
  <c r="Q237" i="1"/>
  <c r="M237" i="1"/>
  <c r="O237" i="1"/>
  <c r="V46" i="41"/>
  <c r="AD368" i="1"/>
  <c r="AE368" i="1" s="1"/>
  <c r="V208" i="1"/>
  <c r="AD104" i="40"/>
  <c r="AE104" i="40" s="1"/>
  <c r="AD349" i="39"/>
  <c r="AE349" i="39" s="1"/>
  <c r="V121" i="1"/>
  <c r="P55" i="40"/>
  <c r="N55" i="40"/>
  <c r="O55" i="40"/>
  <c r="M55" i="40"/>
  <c r="Q55" i="40"/>
  <c r="O200" i="40"/>
  <c r="N200" i="40"/>
  <c r="M200" i="40"/>
  <c r="Q200" i="40"/>
  <c r="P200" i="40"/>
  <c r="AD48" i="41"/>
  <c r="AE48" i="41" s="1"/>
  <c r="M152" i="40"/>
  <c r="O152" i="40"/>
  <c r="Q152" i="40"/>
  <c r="P152" i="40"/>
  <c r="N152" i="40"/>
  <c r="V268" i="40"/>
  <c r="AD299" i="39"/>
  <c r="AE299" i="39" s="1"/>
  <c r="N202" i="39"/>
  <c r="P202" i="39"/>
  <c r="Q202" i="39"/>
  <c r="O202" i="39"/>
  <c r="M202" i="39"/>
  <c r="AD107" i="1"/>
  <c r="AE107" i="1" s="1"/>
  <c r="O99" i="39"/>
  <c r="N99" i="39"/>
  <c r="P99" i="39"/>
  <c r="Q99" i="39"/>
  <c r="M99" i="39"/>
  <c r="AD73" i="41"/>
  <c r="AE73" i="41" s="1"/>
  <c r="O114" i="41"/>
  <c r="N114" i="41"/>
  <c r="M114" i="41"/>
  <c r="P114" i="41"/>
  <c r="Q114" i="41"/>
  <c r="Q82" i="40"/>
  <c r="P82" i="40"/>
  <c r="M82" i="40"/>
  <c r="O82" i="40"/>
  <c r="N82" i="40"/>
  <c r="V97" i="39"/>
  <c r="V100" i="39"/>
  <c r="P349" i="39"/>
  <c r="Q349" i="39"/>
  <c r="M349" i="39"/>
  <c r="O349" i="39"/>
  <c r="N349" i="39"/>
  <c r="P118" i="39"/>
  <c r="N118" i="39"/>
  <c r="O118" i="39"/>
  <c r="M118" i="39"/>
  <c r="Q118" i="39"/>
  <c r="M308" i="1"/>
  <c r="P308" i="1"/>
  <c r="O308" i="1"/>
  <c r="Q308" i="1"/>
  <c r="N308" i="1"/>
  <c r="V279" i="39"/>
  <c r="AD130" i="41"/>
  <c r="AE130" i="41" s="1"/>
  <c r="V289" i="39"/>
  <c r="V133" i="40"/>
  <c r="AD38" i="40"/>
  <c r="AE38" i="40" s="1"/>
  <c r="V363" i="1"/>
  <c r="AD127" i="1"/>
  <c r="AE127" i="1" s="1"/>
  <c r="P62" i="41"/>
  <c r="Q62" i="41"/>
  <c r="O62" i="41"/>
  <c r="M62" i="41"/>
  <c r="N62" i="41"/>
  <c r="M119" i="1"/>
  <c r="N119" i="1"/>
  <c r="O119" i="1"/>
  <c r="P119" i="1"/>
  <c r="Q119" i="1"/>
  <c r="V223" i="40"/>
  <c r="M72" i="41"/>
  <c r="Q72" i="41"/>
  <c r="O72" i="41"/>
  <c r="N72" i="41"/>
  <c r="P72" i="41"/>
  <c r="AD11" i="40"/>
  <c r="AE11" i="40" s="1"/>
  <c r="M38" i="39"/>
  <c r="Q38" i="39"/>
  <c r="N38" i="39"/>
  <c r="O38" i="39"/>
  <c r="P38" i="39"/>
  <c r="V143" i="40"/>
  <c r="N103" i="39"/>
  <c r="M103" i="39"/>
  <c r="O103" i="39"/>
  <c r="Q103" i="39"/>
  <c r="P103" i="39"/>
  <c r="N246" i="39"/>
  <c r="P246" i="39"/>
  <c r="O246" i="39"/>
  <c r="Q246" i="39"/>
  <c r="M246" i="39"/>
  <c r="V186" i="39"/>
  <c r="P123" i="41"/>
  <c r="Q123" i="41"/>
  <c r="N123" i="41"/>
  <c r="M123" i="41"/>
  <c r="O123" i="41"/>
  <c r="M14" i="1"/>
  <c r="Q14" i="1"/>
  <c r="P14" i="1"/>
  <c r="O14" i="1"/>
  <c r="N14" i="1"/>
  <c r="N117" i="41"/>
  <c r="O117" i="41"/>
  <c r="P117" i="41"/>
  <c r="Q117" i="41"/>
  <c r="M117" i="41"/>
  <c r="AD169" i="39"/>
  <c r="AE169" i="39" s="1"/>
  <c r="AD378" i="1"/>
  <c r="AE378" i="1" s="1"/>
  <c r="Q161" i="39"/>
  <c r="M161" i="39"/>
  <c r="N161" i="39"/>
  <c r="P161" i="39"/>
  <c r="O161" i="39"/>
  <c r="M125" i="39"/>
  <c r="Q125" i="39"/>
  <c r="P125" i="39"/>
  <c r="N125" i="39"/>
  <c r="O125" i="39"/>
  <c r="V150" i="40"/>
  <c r="V254" i="39"/>
  <c r="V78" i="41"/>
  <c r="N191" i="1"/>
  <c r="O191" i="1"/>
  <c r="P191" i="1"/>
  <c r="Q191" i="1"/>
  <c r="M191" i="1"/>
  <c r="V315" i="39"/>
  <c r="O64" i="41"/>
  <c r="P64" i="41"/>
  <c r="M64" i="41"/>
  <c r="Q64" i="41"/>
  <c r="N64" i="41"/>
  <c r="V435" i="1"/>
  <c r="V122" i="41"/>
  <c r="V38" i="39"/>
  <c r="M6" i="41"/>
  <c r="P6" i="41"/>
  <c r="Q6" i="41"/>
  <c r="O6" i="41"/>
  <c r="N6" i="41"/>
  <c r="AD67" i="39"/>
  <c r="AE67" i="39" s="1"/>
  <c r="AD325" i="39"/>
  <c r="AE325" i="39" s="1"/>
  <c r="AD25" i="39"/>
  <c r="AE25" i="39" s="1"/>
  <c r="M404" i="1"/>
  <c r="P404" i="1"/>
  <c r="O404" i="1"/>
  <c r="N404" i="1"/>
  <c r="Q404" i="1"/>
  <c r="P77" i="39"/>
  <c r="O77" i="39"/>
  <c r="N77" i="39"/>
  <c r="Q77" i="39"/>
  <c r="M77" i="39"/>
  <c r="V242" i="39"/>
  <c r="P316" i="39"/>
  <c r="Q316" i="39"/>
  <c r="N316" i="39"/>
  <c r="M316" i="39"/>
  <c r="O316" i="39"/>
  <c r="AD280" i="39"/>
  <c r="AE280" i="39" s="1"/>
  <c r="M397" i="1"/>
  <c r="O397" i="1"/>
  <c r="Q397" i="1"/>
  <c r="P397" i="1"/>
  <c r="N397" i="1"/>
  <c r="Q44" i="39"/>
  <c r="O44" i="39"/>
  <c r="N44" i="39"/>
  <c r="M44" i="39"/>
  <c r="P44" i="39"/>
  <c r="AD178" i="39"/>
  <c r="AE178" i="39" s="1"/>
  <c r="M219" i="1"/>
  <c r="Q219" i="1"/>
  <c r="N219" i="1"/>
  <c r="O219" i="1"/>
  <c r="P219" i="1"/>
  <c r="Q193" i="40"/>
  <c r="O193" i="40"/>
  <c r="M193" i="40"/>
  <c r="P193" i="40"/>
  <c r="N193" i="40"/>
  <c r="O74" i="1"/>
  <c r="P74" i="1"/>
  <c r="Q74" i="1"/>
  <c r="M74" i="1"/>
  <c r="N74" i="1"/>
  <c r="V56" i="39"/>
  <c r="M299" i="39"/>
  <c r="O299" i="39"/>
  <c r="N299" i="39"/>
  <c r="Q299" i="39"/>
  <c r="P299" i="39"/>
  <c r="AD69" i="40"/>
  <c r="AE69" i="40" s="1"/>
  <c r="V443" i="1"/>
  <c r="O109" i="40"/>
  <c r="P109" i="40"/>
  <c r="Q109" i="40"/>
  <c r="M109" i="40"/>
  <c r="N109" i="40"/>
  <c r="V45" i="41"/>
  <c r="V36" i="40"/>
  <c r="N186" i="1"/>
  <c r="O186" i="1"/>
  <c r="M186" i="1"/>
  <c r="P186" i="1"/>
  <c r="Q186" i="1"/>
  <c r="V169" i="40"/>
  <c r="M180" i="40"/>
  <c r="O180" i="40"/>
  <c r="Q180" i="40"/>
  <c r="N180" i="40"/>
  <c r="P180" i="40"/>
  <c r="V125" i="1"/>
  <c r="AD13" i="41"/>
  <c r="AE13" i="41" s="1"/>
  <c r="P473" i="1"/>
  <c r="N473" i="1"/>
  <c r="M473" i="1"/>
  <c r="O473" i="1"/>
  <c r="Q473" i="1"/>
  <c r="N157" i="39"/>
  <c r="P157" i="39"/>
  <c r="M157" i="39"/>
  <c r="Q157" i="39"/>
  <c r="O157" i="39"/>
  <c r="Q359" i="1"/>
  <c r="M359" i="1"/>
  <c r="O359" i="1"/>
  <c r="N359" i="1"/>
  <c r="P359" i="1"/>
  <c r="V146" i="40"/>
  <c r="O96" i="1"/>
  <c r="Q96" i="1"/>
  <c r="P96" i="1"/>
  <c r="M96" i="1"/>
  <c r="N96" i="1"/>
  <c r="V339" i="39"/>
  <c r="AD97" i="41"/>
  <c r="AE97" i="41" s="1"/>
  <c r="AD21" i="40"/>
  <c r="AE21" i="40" s="1"/>
  <c r="P95" i="39"/>
  <c r="M95" i="39"/>
  <c r="O95" i="39"/>
  <c r="N95" i="39"/>
  <c r="Q95" i="39"/>
  <c r="AD175" i="1"/>
  <c r="AE175" i="1" s="1"/>
  <c r="O238" i="1"/>
  <c r="M238" i="1"/>
  <c r="P238" i="1"/>
  <c r="N238" i="1"/>
  <c r="Q238" i="1"/>
  <c r="V466" i="1"/>
  <c r="V130" i="40"/>
  <c r="AD26" i="41"/>
  <c r="AE26" i="41" s="1"/>
  <c r="AD133" i="41"/>
  <c r="AE133" i="41" s="1"/>
  <c r="AD50" i="39"/>
  <c r="AE50" i="39" s="1"/>
  <c r="AD190" i="40"/>
  <c r="AE190" i="40" s="1"/>
  <c r="AD283" i="39"/>
  <c r="AE283" i="39" s="1"/>
  <c r="O212" i="1"/>
  <c r="P212" i="1"/>
  <c r="N212" i="1"/>
  <c r="Q212" i="1"/>
  <c r="M212" i="1"/>
  <c r="N83" i="41"/>
  <c r="Q83" i="41"/>
  <c r="M83" i="41"/>
  <c r="P83" i="41"/>
  <c r="O83" i="41"/>
  <c r="V13" i="41"/>
  <c r="AD78" i="41"/>
  <c r="AE78" i="41" s="1"/>
  <c r="V391" i="1"/>
  <c r="V16" i="1"/>
  <c r="AD363" i="1"/>
  <c r="AE363" i="1" s="1"/>
  <c r="P26" i="40"/>
  <c r="M26" i="40"/>
  <c r="N26" i="40"/>
  <c r="Q26" i="40"/>
  <c r="O26" i="40"/>
  <c r="M191" i="40"/>
  <c r="O191" i="40"/>
  <c r="Q191" i="40"/>
  <c r="P191" i="40"/>
  <c r="N191" i="40"/>
  <c r="Q61" i="1"/>
  <c r="M61" i="1"/>
  <c r="N61" i="1"/>
  <c r="O61" i="1"/>
  <c r="P61" i="1"/>
  <c r="M464" i="1"/>
  <c r="P464" i="1"/>
  <c r="O464" i="1"/>
  <c r="N464" i="1"/>
  <c r="Q464" i="1"/>
  <c r="AD187" i="1"/>
  <c r="AE187" i="1" s="1"/>
  <c r="Q222" i="1"/>
  <c r="O222" i="1"/>
  <c r="M222" i="1"/>
  <c r="N222" i="1"/>
  <c r="P222" i="1"/>
  <c r="AD78" i="40"/>
  <c r="AE78" i="40" s="1"/>
  <c r="AD16" i="39"/>
  <c r="AE16" i="39" s="1"/>
  <c r="V277" i="39"/>
  <c r="M319" i="39"/>
  <c r="P319" i="39"/>
  <c r="O319" i="39"/>
  <c r="N319" i="39"/>
  <c r="Q319" i="39"/>
  <c r="N317" i="1"/>
  <c r="O317" i="1"/>
  <c r="M317" i="1"/>
  <c r="Q317" i="1"/>
  <c r="P317" i="1"/>
  <c r="O12" i="1"/>
  <c r="M12" i="1"/>
  <c r="Q12" i="1"/>
  <c r="P12" i="1"/>
  <c r="N12" i="1"/>
  <c r="V86" i="41"/>
  <c r="AD107" i="41"/>
  <c r="AE107" i="41" s="1"/>
  <c r="AD216" i="1"/>
  <c r="AE216" i="1" s="1"/>
  <c r="Q147" i="1"/>
  <c r="M147" i="1"/>
  <c r="O147" i="1"/>
  <c r="N147" i="1"/>
  <c r="P147" i="1"/>
  <c r="AD146" i="39"/>
  <c r="AE146" i="39" s="1"/>
  <c r="N125" i="41"/>
  <c r="Q125" i="41"/>
  <c r="P125" i="41"/>
  <c r="O125" i="41"/>
  <c r="M125" i="41"/>
  <c r="P70" i="39"/>
  <c r="Q70" i="39"/>
  <c r="M70" i="39"/>
  <c r="N70" i="39"/>
  <c r="O70" i="39"/>
  <c r="AD127" i="41"/>
  <c r="AE127" i="41" s="1"/>
  <c r="AD106" i="41"/>
  <c r="AE106" i="41" s="1"/>
  <c r="AD472" i="1"/>
  <c r="AE472" i="1" s="1"/>
  <c r="V183" i="39"/>
  <c r="AD115" i="40"/>
  <c r="AE115" i="40" s="1"/>
  <c r="AD76" i="40"/>
  <c r="AE76" i="40" s="1"/>
  <c r="AD219" i="1"/>
  <c r="AE219" i="1" s="1"/>
  <c r="V345" i="39"/>
  <c r="AD50" i="40"/>
  <c r="AE50" i="40" s="1"/>
  <c r="N193" i="1"/>
  <c r="Q193" i="1"/>
  <c r="P193" i="1"/>
  <c r="M193" i="1"/>
  <c r="O193" i="1"/>
  <c r="V268" i="39"/>
  <c r="V227" i="1"/>
  <c r="N90" i="41"/>
  <c r="M90" i="41"/>
  <c r="P90" i="41"/>
  <c r="O90" i="41"/>
  <c r="Q90" i="41"/>
  <c r="AD11" i="39"/>
  <c r="AE11" i="39" s="1"/>
  <c r="Q33" i="41"/>
  <c r="M33" i="41"/>
  <c r="P33" i="41"/>
  <c r="N33" i="41"/>
  <c r="O33" i="41"/>
  <c r="V388" i="1"/>
  <c r="AD94" i="40"/>
  <c r="AE94" i="40" s="1"/>
  <c r="P113" i="41"/>
  <c r="Q113" i="41"/>
  <c r="N113" i="41"/>
  <c r="O113" i="41"/>
  <c r="M113" i="41"/>
  <c r="P25" i="40"/>
  <c r="M25" i="40"/>
  <c r="O25" i="40"/>
  <c r="Q25" i="40"/>
  <c r="N25" i="40"/>
  <c r="N213" i="1"/>
  <c r="Q213" i="1"/>
  <c r="O213" i="1"/>
  <c r="M213" i="1"/>
  <c r="P213" i="1"/>
  <c r="N339" i="39"/>
  <c r="O339" i="39"/>
  <c r="Q339" i="39"/>
  <c r="M339" i="39"/>
  <c r="P339" i="39"/>
  <c r="V138" i="39"/>
  <c r="V47" i="39"/>
  <c r="O133" i="1"/>
  <c r="Q133" i="1"/>
  <c r="P133" i="1"/>
  <c r="M133" i="1"/>
  <c r="N133" i="1"/>
  <c r="V367" i="1"/>
  <c r="M443" i="1"/>
  <c r="N443" i="1"/>
  <c r="O443" i="1"/>
  <c r="P443" i="1"/>
  <c r="Q443" i="1"/>
  <c r="O141" i="39"/>
  <c r="P141" i="39"/>
  <c r="Q141" i="39"/>
  <c r="M141" i="39"/>
  <c r="N141" i="39"/>
  <c r="V167" i="40"/>
  <c r="AD129" i="39"/>
  <c r="AE129" i="39" s="1"/>
  <c r="N233" i="1"/>
  <c r="Q233" i="1"/>
  <c r="P233" i="1"/>
  <c r="M233" i="1"/>
  <c r="O233" i="1"/>
  <c r="P157" i="40"/>
  <c r="O157" i="40"/>
  <c r="M157" i="40"/>
  <c r="N157" i="40"/>
  <c r="Q157" i="40"/>
  <c r="P144" i="39"/>
  <c r="N144" i="39"/>
  <c r="Q144" i="39"/>
  <c r="O144" i="39"/>
  <c r="M144" i="39"/>
  <c r="Q201" i="40"/>
  <c r="P201" i="40"/>
  <c r="O201" i="40"/>
  <c r="N201" i="40"/>
  <c r="M201" i="40"/>
  <c r="P459" i="1"/>
  <c r="Q459" i="1"/>
  <c r="N459" i="1"/>
  <c r="M459" i="1"/>
  <c r="O459" i="1"/>
  <c r="V344" i="1"/>
  <c r="M159" i="40"/>
  <c r="N159" i="40"/>
  <c r="O159" i="40"/>
  <c r="Q159" i="40"/>
  <c r="P159" i="40"/>
  <c r="M461" i="1"/>
  <c r="P461" i="1"/>
  <c r="Q461" i="1"/>
  <c r="N461" i="1"/>
  <c r="O461" i="1"/>
  <c r="P154" i="1"/>
  <c r="O154" i="1"/>
  <c r="Q154" i="1"/>
  <c r="M154" i="1"/>
  <c r="N154" i="1"/>
  <c r="V200" i="40"/>
  <c r="O303" i="1"/>
  <c r="M303" i="1"/>
  <c r="N303" i="1"/>
  <c r="Q303" i="1"/>
  <c r="P303" i="1"/>
  <c r="V473" i="1"/>
  <c r="V171" i="1"/>
  <c r="V32" i="1"/>
  <c r="V55" i="41"/>
  <c r="AD99" i="39"/>
  <c r="AE99" i="39" s="1"/>
  <c r="O6" i="1"/>
  <c r="Q6" i="1"/>
  <c r="P6" i="1"/>
  <c r="N6" i="1"/>
  <c r="M6" i="1"/>
  <c r="O192" i="40"/>
  <c r="P192" i="40"/>
  <c r="M192" i="40"/>
  <c r="Q192" i="40"/>
  <c r="N192" i="40"/>
  <c r="V42" i="39"/>
  <c r="N235" i="39"/>
  <c r="P235" i="39"/>
  <c r="O235" i="39"/>
  <c r="M235" i="39"/>
  <c r="Q235" i="39"/>
  <c r="AD9" i="41"/>
  <c r="AE9" i="41" s="1"/>
  <c r="Q263" i="1"/>
  <c r="P263" i="1"/>
  <c r="N263" i="1"/>
  <c r="O263" i="1"/>
  <c r="M263" i="1"/>
  <c r="V348" i="1"/>
  <c r="O50" i="1"/>
  <c r="Q50" i="1"/>
  <c r="P50" i="1"/>
  <c r="M50" i="1"/>
  <c r="N50" i="1"/>
  <c r="AD55" i="41"/>
  <c r="AE55" i="41" s="1"/>
  <c r="O30" i="40"/>
  <c r="N30" i="40"/>
  <c r="M30" i="40"/>
  <c r="P30" i="40"/>
  <c r="Q30" i="40"/>
  <c r="AD119" i="1"/>
  <c r="AE119" i="1" s="1"/>
  <c r="AD264" i="39"/>
  <c r="AE264" i="39" s="1"/>
  <c r="V312" i="1"/>
  <c r="M43" i="1"/>
  <c r="Q43" i="1"/>
  <c r="O43" i="1"/>
  <c r="P43" i="1"/>
  <c r="N43" i="1"/>
  <c r="N75" i="39"/>
  <c r="O75" i="39"/>
  <c r="Q75" i="39"/>
  <c r="P75" i="39"/>
  <c r="M75" i="39"/>
  <c r="V305" i="39"/>
  <c r="V225" i="40"/>
  <c r="P243" i="40"/>
  <c r="M243" i="40"/>
  <c r="Q243" i="40"/>
  <c r="N243" i="40"/>
  <c r="O243" i="40"/>
  <c r="AD204" i="1"/>
  <c r="AE204" i="1" s="1"/>
  <c r="V117" i="40"/>
  <c r="AD62" i="1"/>
  <c r="AE62" i="1" s="1"/>
  <c r="V123" i="40"/>
  <c r="V45" i="40"/>
  <c r="AD105" i="1"/>
  <c r="AE105" i="1" s="1"/>
  <c r="V96" i="39"/>
  <c r="V177" i="1"/>
  <c r="AD185" i="39"/>
  <c r="AE185" i="39" s="1"/>
  <c r="AD213" i="1"/>
  <c r="AE213" i="1" s="1"/>
  <c r="V265" i="40"/>
  <c r="N67" i="1"/>
  <c r="P67" i="1"/>
  <c r="M67" i="1"/>
  <c r="O67" i="1"/>
  <c r="Q67" i="1"/>
  <c r="AD339" i="39"/>
  <c r="AE339" i="39" s="1"/>
  <c r="O76" i="1"/>
  <c r="N76" i="1"/>
  <c r="P76" i="1"/>
  <c r="M76" i="1"/>
  <c r="Q76" i="1"/>
  <c r="N37" i="1"/>
  <c r="M37" i="1"/>
  <c r="O37" i="1"/>
  <c r="Q37" i="1"/>
  <c r="P37" i="1"/>
  <c r="AD11" i="1"/>
  <c r="AE11" i="1" s="1"/>
  <c r="M71" i="41"/>
  <c r="Q71" i="41"/>
  <c r="O71" i="41"/>
  <c r="P71" i="41"/>
  <c r="N71" i="41"/>
  <c r="V37" i="40"/>
  <c r="V232" i="39"/>
  <c r="V196" i="1"/>
  <c r="P431" i="1"/>
  <c r="O431" i="1"/>
  <c r="M431" i="1"/>
  <c r="N431" i="1"/>
  <c r="Q431" i="1"/>
  <c r="P11" i="41"/>
  <c r="M11" i="41"/>
  <c r="N11" i="41"/>
  <c r="Q11" i="41"/>
  <c r="O11" i="41"/>
  <c r="AD297" i="39"/>
  <c r="AE297" i="39" s="1"/>
  <c r="AD74" i="39"/>
  <c r="AE74" i="39" s="1"/>
  <c r="O94" i="39"/>
  <c r="P94" i="39"/>
  <c r="N94" i="39"/>
  <c r="Q94" i="39"/>
  <c r="M94" i="39"/>
  <c r="V129" i="41"/>
  <c r="V96" i="40"/>
  <c r="AD63" i="40"/>
  <c r="AE63" i="40" s="1"/>
  <c r="AD440" i="1"/>
  <c r="AE440" i="1" s="1"/>
  <c r="AD118" i="40"/>
  <c r="AE118" i="40" s="1"/>
  <c r="P287" i="1"/>
  <c r="N287" i="1"/>
  <c r="O287" i="1"/>
  <c r="Q287" i="1"/>
  <c r="M287" i="1"/>
  <c r="V131" i="39"/>
  <c r="P14" i="41"/>
  <c r="Q14" i="41"/>
  <c r="N14" i="41"/>
  <c r="M14" i="41"/>
  <c r="O14" i="41"/>
  <c r="V475" i="1"/>
  <c r="AD51" i="1"/>
  <c r="AE51" i="1" s="1"/>
  <c r="AD19" i="39"/>
  <c r="AE19" i="39" s="1"/>
  <c r="AD19" i="41"/>
  <c r="AE19" i="41" s="1"/>
  <c r="AD90" i="40"/>
  <c r="AE90" i="40" s="1"/>
  <c r="M138" i="39"/>
  <c r="P138" i="39"/>
  <c r="N138" i="39"/>
  <c r="O138" i="39"/>
  <c r="Q138" i="39"/>
  <c r="Q103" i="41"/>
  <c r="O103" i="41"/>
  <c r="N103" i="41"/>
  <c r="M103" i="41"/>
  <c r="P103" i="41"/>
  <c r="P133" i="40"/>
  <c r="O133" i="40"/>
  <c r="Q133" i="40"/>
  <c r="N133" i="40"/>
  <c r="M133" i="40"/>
  <c r="V135" i="41"/>
  <c r="V22" i="41"/>
  <c r="AD259" i="39"/>
  <c r="AE259" i="39" s="1"/>
  <c r="AD155" i="39"/>
  <c r="AE155" i="39" s="1"/>
  <c r="V247" i="39"/>
  <c r="V323" i="1"/>
  <c r="V72" i="41"/>
  <c r="Q245" i="1"/>
  <c r="P245" i="1"/>
  <c r="M245" i="1"/>
  <c r="O245" i="1"/>
  <c r="N245" i="1"/>
  <c r="AD163" i="1"/>
  <c r="AE163" i="1" s="1"/>
  <c r="V18" i="40"/>
  <c r="AD87" i="40"/>
  <c r="AE87" i="40" s="1"/>
  <c r="AD316" i="1"/>
  <c r="AE316" i="1" s="1"/>
  <c r="V42" i="41"/>
  <c r="V342" i="39"/>
  <c r="V260" i="39"/>
  <c r="AD192" i="40"/>
  <c r="AE192" i="40" s="1"/>
  <c r="V344" i="39"/>
  <c r="P27" i="39"/>
  <c r="Q27" i="39"/>
  <c r="O27" i="39"/>
  <c r="N27" i="39"/>
  <c r="M27" i="39"/>
  <c r="V120" i="40"/>
  <c r="V7" i="41"/>
  <c r="O150" i="1"/>
  <c r="N150" i="1"/>
  <c r="M150" i="1"/>
  <c r="Q150" i="1"/>
  <c r="P150" i="1"/>
  <c r="AD237" i="39"/>
  <c r="AE237" i="39" s="1"/>
  <c r="M154" i="40"/>
  <c r="Q154" i="40"/>
  <c r="N154" i="40"/>
  <c r="O154" i="40"/>
  <c r="P154" i="40"/>
  <c r="V269" i="40"/>
  <c r="AD23" i="39"/>
  <c r="AE23" i="39" s="1"/>
  <c r="O179" i="40"/>
  <c r="N179" i="40"/>
  <c r="M179" i="40"/>
  <c r="P179" i="40"/>
  <c r="Q179" i="40"/>
  <c r="AD41" i="41"/>
  <c r="AE41" i="41" s="1"/>
  <c r="P80" i="1"/>
  <c r="Q80" i="1"/>
  <c r="M80" i="1"/>
  <c r="O80" i="1"/>
  <c r="N80" i="1"/>
  <c r="AD93" i="41"/>
  <c r="AE93" i="41" s="1"/>
  <c r="AD183" i="40"/>
  <c r="AE183" i="40" s="1"/>
  <c r="V243" i="39"/>
  <c r="V444" i="1"/>
  <c r="V153" i="1"/>
  <c r="AD86" i="41"/>
  <c r="AE86" i="41" s="1"/>
  <c r="AD293" i="39"/>
  <c r="AE293" i="39" s="1"/>
  <c r="V87" i="40"/>
  <c r="V57" i="1"/>
  <c r="M256" i="39"/>
  <c r="N256" i="39"/>
  <c r="O256" i="39"/>
  <c r="Q256" i="39"/>
  <c r="P256" i="39"/>
  <c r="AD118" i="1"/>
  <c r="AE118" i="1" s="1"/>
  <c r="V146" i="1"/>
  <c r="AD28" i="39"/>
  <c r="AE28" i="39" s="1"/>
  <c r="Q224" i="1"/>
  <c r="N224" i="1"/>
  <c r="P224" i="1"/>
  <c r="O224" i="1"/>
  <c r="M224" i="1"/>
  <c r="M471" i="1"/>
  <c r="O471" i="1"/>
  <c r="P471" i="1"/>
  <c r="Q471" i="1"/>
  <c r="N471" i="1"/>
  <c r="M210" i="40"/>
  <c r="O210" i="40"/>
  <c r="Q210" i="40"/>
  <c r="N210" i="40"/>
  <c r="P210" i="40"/>
  <c r="P47" i="41"/>
  <c r="M47" i="41"/>
  <c r="O47" i="41"/>
  <c r="N47" i="41"/>
  <c r="Q47" i="41"/>
  <c r="AD68" i="1"/>
  <c r="AE68" i="1" s="1"/>
  <c r="P362" i="1"/>
  <c r="M362" i="1"/>
  <c r="O362" i="1"/>
  <c r="N362" i="1"/>
  <c r="Q362" i="1"/>
  <c r="N160" i="39"/>
  <c r="Q160" i="39"/>
  <c r="P160" i="39"/>
  <c r="O160" i="39"/>
  <c r="M160" i="39"/>
  <c r="Q111" i="1"/>
  <c r="P111" i="1"/>
  <c r="M111" i="1"/>
  <c r="N111" i="1"/>
  <c r="O111" i="1"/>
  <c r="AD201" i="1"/>
  <c r="AE201" i="1" s="1"/>
  <c r="N225" i="1"/>
  <c r="O225" i="1"/>
  <c r="M225" i="1"/>
  <c r="Q225" i="1"/>
  <c r="P225" i="1"/>
  <c r="N286" i="1"/>
  <c r="M286" i="1"/>
  <c r="Q286" i="1"/>
  <c r="P286" i="1"/>
  <c r="O286" i="1"/>
  <c r="AD321" i="39"/>
  <c r="AE321" i="39" s="1"/>
  <c r="V199" i="40"/>
  <c r="AD85" i="39"/>
  <c r="AE85" i="39" s="1"/>
  <c r="V26" i="1"/>
  <c r="Q174" i="40"/>
  <c r="N174" i="40"/>
  <c r="M174" i="40"/>
  <c r="P174" i="40"/>
  <c r="O174" i="40"/>
  <c r="M148" i="1"/>
  <c r="N148" i="1"/>
  <c r="Q148" i="1"/>
  <c r="O148" i="1"/>
  <c r="P148" i="1"/>
  <c r="V305" i="1"/>
  <c r="V385" i="1"/>
  <c r="V21" i="39"/>
  <c r="Q117" i="39"/>
  <c r="O117" i="39"/>
  <c r="P117" i="39"/>
  <c r="N117" i="39"/>
  <c r="M117" i="39"/>
  <c r="AD220" i="1"/>
  <c r="AE220" i="1" s="1"/>
  <c r="M50" i="39"/>
  <c r="O50" i="39"/>
  <c r="P50" i="39"/>
  <c r="N50" i="39"/>
  <c r="Q50" i="39"/>
  <c r="AD456" i="1"/>
  <c r="AE456" i="1" s="1"/>
  <c r="V259" i="39"/>
  <c r="AD115" i="1"/>
  <c r="AE115" i="1" s="1"/>
  <c r="V446" i="1"/>
  <c r="V105" i="41"/>
  <c r="V90" i="40"/>
  <c r="AD58" i="39"/>
  <c r="AE58" i="39" s="1"/>
  <c r="V9" i="40"/>
  <c r="V127" i="1"/>
  <c r="AD306" i="39"/>
  <c r="AE306" i="39" s="1"/>
  <c r="V26" i="39"/>
  <c r="Q262" i="40"/>
  <c r="P262" i="40"/>
  <c r="M262" i="40"/>
  <c r="O262" i="40"/>
  <c r="N262" i="40"/>
  <c r="Q12" i="40"/>
  <c r="M12" i="40"/>
  <c r="P12" i="40"/>
  <c r="O12" i="40"/>
  <c r="N12" i="40"/>
  <c r="N364" i="1"/>
  <c r="Q364" i="1"/>
  <c r="O364" i="1"/>
  <c r="P364" i="1"/>
  <c r="M364" i="1"/>
  <c r="N246" i="40"/>
  <c r="P246" i="40"/>
  <c r="M246" i="40"/>
  <c r="Q246" i="40"/>
  <c r="O246" i="40"/>
  <c r="AD55" i="39"/>
  <c r="AE55" i="39" s="1"/>
  <c r="N360" i="1"/>
  <c r="P360" i="1"/>
  <c r="Q360" i="1"/>
  <c r="M360" i="1"/>
  <c r="O360" i="1"/>
  <c r="O93" i="1"/>
  <c r="Q93" i="1"/>
  <c r="M93" i="1"/>
  <c r="P93" i="1"/>
  <c r="N93" i="1"/>
  <c r="AD114" i="40"/>
  <c r="AE114" i="40" s="1"/>
  <c r="V50" i="1"/>
  <c r="V118" i="1"/>
  <c r="V187" i="1"/>
  <c r="V99" i="40"/>
  <c r="V257" i="39"/>
  <c r="V304" i="1"/>
  <c r="AD108" i="1"/>
  <c r="AE108" i="1" s="1"/>
  <c r="V109" i="39"/>
  <c r="M137" i="1"/>
  <c r="Q137" i="1"/>
  <c r="N137" i="1"/>
  <c r="P137" i="1"/>
  <c r="O137" i="1"/>
  <c r="M345" i="39"/>
  <c r="N345" i="39"/>
  <c r="P345" i="39"/>
  <c r="O345" i="39"/>
  <c r="Q345" i="39"/>
  <c r="AD246" i="1"/>
  <c r="AE246" i="1" s="1"/>
  <c r="V86" i="39"/>
  <c r="M396" i="1"/>
  <c r="Q396" i="1"/>
  <c r="N396" i="1"/>
  <c r="P396" i="1"/>
  <c r="O396" i="1"/>
  <c r="N95" i="1"/>
  <c r="Q95" i="1"/>
  <c r="P95" i="1"/>
  <c r="O95" i="1"/>
  <c r="M95" i="1"/>
  <c r="AD126" i="39"/>
  <c r="AE126" i="39" s="1"/>
  <c r="Q29" i="41"/>
  <c r="P29" i="41"/>
  <c r="O29" i="41"/>
  <c r="N29" i="41"/>
  <c r="M29" i="41"/>
  <c r="V52" i="1"/>
  <c r="V313" i="1"/>
  <c r="V52" i="41"/>
  <c r="V232" i="1"/>
  <c r="AD442" i="1"/>
  <c r="AE442" i="1" s="1"/>
  <c r="AD247" i="39"/>
  <c r="AE247" i="39" s="1"/>
  <c r="V119" i="41"/>
  <c r="V161" i="39"/>
  <c r="Q56" i="1"/>
  <c r="P56" i="1"/>
  <c r="M56" i="1"/>
  <c r="N56" i="1"/>
  <c r="O56" i="1"/>
  <c r="AD60" i="40"/>
  <c r="AE60" i="40" s="1"/>
  <c r="V24" i="40"/>
  <c r="V447" i="1"/>
  <c r="V340" i="1"/>
  <c r="N395" i="1"/>
  <c r="M395" i="1"/>
  <c r="P395" i="1"/>
  <c r="O395" i="1"/>
  <c r="Q395" i="1"/>
  <c r="AD275" i="39"/>
  <c r="AE275" i="39" s="1"/>
  <c r="AD12" i="39"/>
  <c r="AE12" i="39" s="1"/>
  <c r="V41" i="41"/>
  <c r="P94" i="40"/>
  <c r="Q94" i="40"/>
  <c r="M94" i="40"/>
  <c r="N94" i="40"/>
  <c r="O94" i="40"/>
  <c r="P31" i="40"/>
  <c r="Q31" i="40"/>
  <c r="O31" i="40"/>
  <c r="N31" i="40"/>
  <c r="M31" i="40"/>
  <c r="V233" i="1"/>
  <c r="M390" i="1"/>
  <c r="Q390" i="1"/>
  <c r="O390" i="1"/>
  <c r="N390" i="1"/>
  <c r="P390" i="1"/>
  <c r="AD222" i="40"/>
  <c r="AE222" i="40" s="1"/>
  <c r="AD200" i="1"/>
  <c r="AE200" i="1" s="1"/>
  <c r="V98" i="1"/>
  <c r="AD81" i="41"/>
  <c r="AE81" i="41" s="1"/>
  <c r="P238" i="40"/>
  <c r="O238" i="40"/>
  <c r="M238" i="40"/>
  <c r="Q238" i="40"/>
  <c r="N238" i="40"/>
  <c r="AD63" i="39"/>
  <c r="AE63" i="39" s="1"/>
  <c r="N161" i="40"/>
  <c r="Q161" i="40"/>
  <c r="O161" i="40"/>
  <c r="M161" i="40"/>
  <c r="P161" i="40"/>
  <c r="N17" i="1"/>
  <c r="O17" i="1"/>
  <c r="Q17" i="1"/>
  <c r="P17" i="1"/>
  <c r="M17" i="1"/>
  <c r="O388" i="1"/>
  <c r="M388" i="1"/>
  <c r="P388" i="1"/>
  <c r="N388" i="1"/>
  <c r="Q388" i="1"/>
  <c r="AD140" i="1"/>
  <c r="AE140" i="1" s="1"/>
  <c r="V40" i="39"/>
  <c r="AD170" i="39"/>
  <c r="AE170" i="39" s="1"/>
  <c r="AD347" i="39"/>
  <c r="AE347" i="39" s="1"/>
  <c r="V101" i="1"/>
  <c r="O28" i="39"/>
  <c r="N28" i="39"/>
  <c r="P28" i="39"/>
  <c r="M28" i="39"/>
  <c r="Q28" i="39"/>
  <c r="V346" i="1"/>
  <c r="Q327" i="1"/>
  <c r="M327" i="1"/>
  <c r="N327" i="1"/>
  <c r="O327" i="1"/>
  <c r="P327" i="1"/>
  <c r="V416" i="1"/>
  <c r="AD37" i="1"/>
  <c r="AE37" i="1" s="1"/>
  <c r="AD67" i="40"/>
  <c r="AE67" i="40" s="1"/>
  <c r="O11" i="1"/>
  <c r="M11" i="1"/>
  <c r="P11" i="1"/>
  <c r="N11" i="1"/>
  <c r="Q11" i="1"/>
  <c r="AD133" i="40"/>
  <c r="AE133" i="40" s="1"/>
  <c r="AD40" i="41"/>
  <c r="AE40" i="41" s="1"/>
  <c r="O456" i="1"/>
  <c r="P456" i="1"/>
  <c r="Q456" i="1"/>
  <c r="M456" i="1"/>
  <c r="N456" i="1"/>
  <c r="AD21" i="41"/>
  <c r="AE21" i="41" s="1"/>
  <c r="AD241" i="39"/>
  <c r="AE241" i="39" s="1"/>
  <c r="O367" i="1"/>
  <c r="Q367" i="1"/>
  <c r="M367" i="1"/>
  <c r="P367" i="1"/>
  <c r="N367" i="1"/>
  <c r="V71" i="41"/>
  <c r="V56" i="1"/>
  <c r="P186" i="40"/>
  <c r="N186" i="40"/>
  <c r="Q186" i="40"/>
  <c r="O186" i="40"/>
  <c r="M186" i="40"/>
  <c r="O49" i="1"/>
  <c r="Q49" i="1"/>
  <c r="P49" i="1"/>
  <c r="N49" i="1"/>
  <c r="M49" i="1"/>
  <c r="AD185" i="40"/>
  <c r="AE185" i="40" s="1"/>
  <c r="AD286" i="39"/>
  <c r="AE286" i="39" s="1"/>
  <c r="AD201" i="40"/>
  <c r="AE201" i="40" s="1"/>
  <c r="M252" i="1"/>
  <c r="Q252" i="1"/>
  <c r="P252" i="1"/>
  <c r="O252" i="1"/>
  <c r="N252" i="1"/>
  <c r="M79" i="40"/>
  <c r="O79" i="40"/>
  <c r="P79" i="40"/>
  <c r="N79" i="40"/>
  <c r="Q79" i="40"/>
  <c r="Q219" i="39"/>
  <c r="M219" i="39"/>
  <c r="O219" i="39"/>
  <c r="P219" i="39"/>
  <c r="N219" i="39"/>
  <c r="V264" i="40"/>
  <c r="AD49" i="40"/>
  <c r="AE49" i="40" s="1"/>
  <c r="AD207" i="1"/>
  <c r="AE207" i="1" s="1"/>
  <c r="V89" i="41"/>
  <c r="P108" i="1"/>
  <c r="N108" i="1"/>
  <c r="M108" i="1"/>
  <c r="O108" i="1"/>
  <c r="Q108" i="1"/>
  <c r="AD312" i="39"/>
  <c r="AE312" i="39" s="1"/>
  <c r="V70" i="41"/>
  <c r="V150" i="1"/>
  <c r="AD303" i="39"/>
  <c r="AE303" i="39" s="1"/>
  <c r="V11" i="41"/>
  <c r="Q167" i="40"/>
  <c r="M167" i="40"/>
  <c r="O167" i="40"/>
  <c r="P167" i="40"/>
  <c r="N167" i="40"/>
  <c r="AD235" i="39"/>
  <c r="AE235" i="39" s="1"/>
  <c r="V129" i="1"/>
  <c r="P282" i="1"/>
  <c r="Q282" i="1"/>
  <c r="M282" i="1"/>
  <c r="N282" i="1"/>
  <c r="O282" i="1"/>
  <c r="Q54" i="41"/>
  <c r="O54" i="41"/>
  <c r="P54" i="41"/>
  <c r="M54" i="41"/>
  <c r="N54" i="41"/>
  <c r="AD208" i="1"/>
  <c r="AE208" i="1" s="1"/>
  <c r="AD140" i="39"/>
  <c r="AE140" i="39" s="1"/>
  <c r="V41" i="40"/>
  <c r="O239" i="39"/>
  <c r="N239" i="39"/>
  <c r="P239" i="39"/>
  <c r="M239" i="39"/>
  <c r="Q239" i="39"/>
  <c r="Q175" i="40"/>
  <c r="O175" i="40"/>
  <c r="P175" i="40"/>
  <c r="N175" i="40"/>
  <c r="M175" i="40"/>
  <c r="M160" i="40"/>
  <c r="O160" i="40"/>
  <c r="P160" i="40"/>
  <c r="N160" i="40"/>
  <c r="Q160" i="40"/>
  <c r="V80" i="41"/>
  <c r="N370" i="1"/>
  <c r="M370" i="1"/>
  <c r="O370" i="1"/>
  <c r="Q370" i="1"/>
  <c r="P370" i="1"/>
  <c r="AD89" i="39"/>
  <c r="AE89" i="39" s="1"/>
  <c r="V45" i="1"/>
  <c r="AD193" i="40"/>
  <c r="AE193" i="40" s="1"/>
  <c r="AD324" i="1"/>
  <c r="AE324" i="1" s="1"/>
  <c r="AD94" i="39"/>
  <c r="AE94" i="39" s="1"/>
  <c r="P286" i="39"/>
  <c r="Q286" i="39"/>
  <c r="M286" i="39"/>
  <c r="O286" i="39"/>
  <c r="N286" i="39"/>
  <c r="V139" i="39"/>
  <c r="AD36" i="40"/>
  <c r="AE36" i="40" s="1"/>
  <c r="N100" i="1"/>
  <c r="P100" i="1"/>
  <c r="M100" i="1"/>
  <c r="Q100" i="1"/>
  <c r="O100" i="1"/>
  <c r="O157" i="1"/>
  <c r="N157" i="1"/>
  <c r="Q157" i="1"/>
  <c r="M157" i="1"/>
  <c r="P157" i="1"/>
  <c r="O108" i="39"/>
  <c r="P108" i="39"/>
  <c r="M108" i="39"/>
  <c r="Q108" i="39"/>
  <c r="N108" i="39"/>
  <c r="V136" i="40"/>
  <c r="V230" i="39"/>
  <c r="M416" i="1"/>
  <c r="N416" i="1"/>
  <c r="O416" i="1"/>
  <c r="Q416" i="1"/>
  <c r="P416" i="1"/>
  <c r="AD171" i="39"/>
  <c r="AE171" i="39" s="1"/>
  <c r="AD314" i="1"/>
  <c r="AE314" i="1" s="1"/>
  <c r="V451" i="1"/>
  <c r="V280" i="39"/>
  <c r="N398" i="1"/>
  <c r="P398" i="1"/>
  <c r="Q398" i="1"/>
  <c r="O398" i="1"/>
  <c r="M398" i="1"/>
  <c r="V400" i="1"/>
  <c r="N116" i="40"/>
  <c r="O116" i="40"/>
  <c r="Q116" i="40"/>
  <c r="P116" i="40"/>
  <c r="M116" i="40"/>
  <c r="N441" i="1"/>
  <c r="M441" i="1"/>
  <c r="Q441" i="1"/>
  <c r="P441" i="1"/>
  <c r="O441" i="1"/>
  <c r="AD45" i="1"/>
  <c r="AE45" i="1" s="1"/>
  <c r="AD387" i="1"/>
  <c r="AE387" i="1" s="1"/>
  <c r="AD180" i="39"/>
  <c r="AE180" i="39" s="1"/>
  <c r="AD138" i="39"/>
  <c r="AE138" i="39" s="1"/>
  <c r="N72" i="39"/>
  <c r="P72" i="39"/>
  <c r="M72" i="39"/>
  <c r="O72" i="39"/>
  <c r="Q72" i="39"/>
  <c r="V183" i="40"/>
  <c r="O64" i="39"/>
  <c r="M64" i="39"/>
  <c r="P64" i="39"/>
  <c r="N64" i="39"/>
  <c r="Q64" i="39"/>
  <c r="AD398" i="1"/>
  <c r="AE398" i="1" s="1"/>
  <c r="V349" i="39"/>
  <c r="AD60" i="41"/>
  <c r="AE60" i="41" s="1"/>
  <c r="V186" i="40"/>
  <c r="AD61" i="40"/>
  <c r="AE61" i="40" s="1"/>
  <c r="M292" i="39"/>
  <c r="Q292" i="39"/>
  <c r="O292" i="39"/>
  <c r="N292" i="39"/>
  <c r="P292" i="39"/>
  <c r="AD150" i="39"/>
  <c r="AE150" i="39" s="1"/>
  <c r="O26" i="1"/>
  <c r="M26" i="1"/>
  <c r="Q26" i="1"/>
  <c r="P26" i="1"/>
  <c r="N26" i="1"/>
  <c r="AD369" i="1"/>
  <c r="AE369" i="1" s="1"/>
  <c r="AD123" i="40"/>
  <c r="AE123" i="40" s="1"/>
  <c r="AD237" i="40"/>
  <c r="AE237" i="40" s="1"/>
  <c r="AD148" i="1"/>
  <c r="AE148" i="1" s="1"/>
  <c r="V80" i="39"/>
  <c r="V140" i="41"/>
  <c r="M50" i="40"/>
  <c r="O50" i="40"/>
  <c r="P50" i="40"/>
  <c r="Q50" i="40"/>
  <c r="N50" i="40"/>
  <c r="AD269" i="39"/>
  <c r="AE269" i="39" s="1"/>
  <c r="AD328" i="1"/>
  <c r="AE328" i="1" s="1"/>
  <c r="V168" i="39"/>
  <c r="M171" i="1"/>
  <c r="N171" i="1"/>
  <c r="Q171" i="1"/>
  <c r="P171" i="1"/>
  <c r="O171" i="1"/>
  <c r="Q204" i="39"/>
  <c r="O204" i="39"/>
  <c r="M204" i="39"/>
  <c r="N204" i="39"/>
  <c r="P204" i="39"/>
  <c r="AD93" i="39"/>
  <c r="AE93" i="39" s="1"/>
  <c r="V392" i="1"/>
  <c r="V190" i="40"/>
  <c r="AD223" i="40"/>
  <c r="AE223" i="40" s="1"/>
  <c r="M54" i="39"/>
  <c r="N54" i="39"/>
  <c r="O54" i="39"/>
  <c r="P54" i="39"/>
  <c r="Q54" i="39"/>
  <c r="Q166" i="39"/>
  <c r="P166" i="39"/>
  <c r="M166" i="39"/>
  <c r="O166" i="39"/>
  <c r="N166" i="39"/>
  <c r="P326" i="39"/>
  <c r="N326" i="39"/>
  <c r="Q326" i="39"/>
  <c r="M326" i="39"/>
  <c r="O326" i="39"/>
  <c r="V320" i="39"/>
  <c r="N174" i="1"/>
  <c r="M174" i="1"/>
  <c r="Q174" i="1"/>
  <c r="O174" i="1"/>
  <c r="P174" i="1"/>
  <c r="AD107" i="39"/>
  <c r="AE107" i="39" s="1"/>
  <c r="O101" i="41"/>
  <c r="M101" i="41"/>
  <c r="N101" i="41"/>
  <c r="P101" i="41"/>
  <c r="Q101" i="41"/>
  <c r="V398" i="1"/>
  <c r="AD53" i="41"/>
  <c r="AE53" i="41" s="1"/>
  <c r="V140" i="40"/>
  <c r="V471" i="1"/>
  <c r="AD430" i="1"/>
  <c r="AE430" i="1" s="1"/>
  <c r="AD48" i="1"/>
  <c r="AE48" i="1" s="1"/>
  <c r="V217" i="1"/>
  <c r="O264" i="1"/>
  <c r="N264" i="1"/>
  <c r="P264" i="1"/>
  <c r="Q264" i="1"/>
  <c r="M264" i="1"/>
  <c r="Q126" i="40"/>
  <c r="N126" i="40"/>
  <c r="M126" i="40"/>
  <c r="P126" i="40"/>
  <c r="O126" i="40"/>
  <c r="V159" i="39"/>
  <c r="AD226" i="40"/>
  <c r="AE226" i="40" s="1"/>
  <c r="AD87" i="1"/>
  <c r="AE87" i="1" s="1"/>
  <c r="V18" i="41"/>
  <c r="O98" i="41"/>
  <c r="P98" i="41"/>
  <c r="N98" i="41"/>
  <c r="Q98" i="41"/>
  <c r="M98" i="41"/>
  <c r="V40" i="1"/>
  <c r="AD92" i="41"/>
  <c r="AE92" i="41" s="1"/>
  <c r="Q68" i="1"/>
  <c r="N68" i="1"/>
  <c r="P68" i="1"/>
  <c r="M68" i="1"/>
  <c r="O68" i="1"/>
  <c r="V89" i="39"/>
  <c r="V245" i="1"/>
  <c r="N226" i="39"/>
  <c r="P226" i="39"/>
  <c r="M226" i="39"/>
  <c r="O226" i="39"/>
  <c r="Q226" i="39"/>
  <c r="AD134" i="40"/>
  <c r="AE134" i="40" s="1"/>
  <c r="V36" i="39"/>
  <c r="M45" i="39"/>
  <c r="N45" i="39"/>
  <c r="Q45" i="39"/>
  <c r="O45" i="39"/>
  <c r="P45" i="39"/>
  <c r="AD118" i="39"/>
  <c r="AE118" i="39" s="1"/>
  <c r="V28" i="40"/>
  <c r="Q20" i="39"/>
  <c r="O20" i="39"/>
  <c r="M20" i="39"/>
  <c r="N20" i="39"/>
  <c r="P20" i="39"/>
  <c r="P420" i="1"/>
  <c r="N420" i="1"/>
  <c r="Q420" i="1"/>
  <c r="O420" i="1"/>
  <c r="M420" i="1"/>
  <c r="V329" i="39"/>
  <c r="V22" i="1"/>
  <c r="O251" i="39"/>
  <c r="Q251" i="39"/>
  <c r="M251" i="39"/>
  <c r="N251" i="39"/>
  <c r="P251" i="39"/>
  <c r="AD343" i="39"/>
  <c r="AE343" i="39" s="1"/>
  <c r="M340" i="1"/>
  <c r="Q340" i="1"/>
  <c r="N340" i="1"/>
  <c r="O340" i="1"/>
  <c r="P340" i="1"/>
  <c r="V238" i="40"/>
  <c r="N295" i="1"/>
  <c r="P295" i="1"/>
  <c r="Q295" i="1"/>
  <c r="O295" i="1"/>
  <c r="M295" i="1"/>
  <c r="AD128" i="40"/>
  <c r="AE128" i="40" s="1"/>
  <c r="N242" i="39"/>
  <c r="P242" i="39"/>
  <c r="O242" i="39"/>
  <c r="Q242" i="39"/>
  <c r="M242" i="39"/>
  <c r="AD191" i="40"/>
  <c r="AE191" i="40" s="1"/>
  <c r="Q221" i="40"/>
  <c r="N221" i="40"/>
  <c r="P221" i="40"/>
  <c r="M221" i="40"/>
  <c r="O221" i="40"/>
  <c r="AD129" i="41"/>
  <c r="AE129" i="41" s="1"/>
  <c r="V14" i="1"/>
  <c r="V62" i="41"/>
  <c r="O19" i="1"/>
  <c r="P19" i="1"/>
  <c r="Q19" i="1"/>
  <c r="N19" i="1"/>
  <c r="M19" i="1"/>
  <c r="AD288" i="39"/>
  <c r="AE288" i="39" s="1"/>
  <c r="AD159" i="39"/>
  <c r="AE159" i="39" s="1"/>
  <c r="O275" i="1"/>
  <c r="N275" i="1"/>
  <c r="P275" i="1"/>
  <c r="Q275" i="1"/>
  <c r="M275" i="1"/>
  <c r="Q109" i="39"/>
  <c r="O109" i="39"/>
  <c r="P109" i="39"/>
  <c r="N109" i="39"/>
  <c r="M109" i="39"/>
  <c r="V302" i="39"/>
  <c r="N231" i="39"/>
  <c r="O231" i="39"/>
  <c r="Q231" i="39"/>
  <c r="P231" i="39"/>
  <c r="M231" i="39"/>
  <c r="AD137" i="40"/>
  <c r="AE137" i="40" s="1"/>
  <c r="O100" i="40"/>
  <c r="P100" i="40"/>
  <c r="M100" i="40"/>
  <c r="Q100" i="40"/>
  <c r="N100" i="40"/>
  <c r="AD322" i="1"/>
  <c r="AE322" i="1" s="1"/>
  <c r="N423" i="1"/>
  <c r="O423" i="1"/>
  <c r="M423" i="1"/>
  <c r="Q423" i="1"/>
  <c r="P423" i="1"/>
  <c r="AD426" i="1"/>
  <c r="AE426" i="1" s="1"/>
  <c r="P334" i="39"/>
  <c r="M334" i="39"/>
  <c r="Q334" i="39"/>
  <c r="N334" i="39"/>
  <c r="O334" i="39"/>
  <c r="V230" i="1"/>
  <c r="AD184" i="39"/>
  <c r="AE184" i="39" s="1"/>
  <c r="V82" i="39"/>
  <c r="AD139" i="1"/>
  <c r="AE139" i="1" s="1"/>
  <c r="V137" i="1"/>
  <c r="AD173" i="1"/>
  <c r="AE173" i="1" s="1"/>
  <c r="V182" i="40"/>
  <c r="P254" i="40"/>
  <c r="Q254" i="40"/>
  <c r="M254" i="40"/>
  <c r="N254" i="40"/>
  <c r="O254" i="40"/>
  <c r="P178" i="40"/>
  <c r="Q178" i="40"/>
  <c r="M178" i="40"/>
  <c r="N178" i="40"/>
  <c r="O178" i="40"/>
  <c r="AD331" i="39"/>
  <c r="AE331" i="39" s="1"/>
  <c r="V201" i="1"/>
  <c r="N445" i="1"/>
  <c r="M445" i="1"/>
  <c r="Q445" i="1"/>
  <c r="P445" i="1"/>
  <c r="O445" i="1"/>
  <c r="O28" i="40"/>
  <c r="N28" i="40"/>
  <c r="Q28" i="40"/>
  <c r="M28" i="40"/>
  <c r="P28" i="40"/>
  <c r="AD96" i="39"/>
  <c r="AE96" i="39" s="1"/>
  <c r="V126" i="40"/>
  <c r="P251" i="40"/>
  <c r="O251" i="40"/>
  <c r="Q251" i="40"/>
  <c r="M251" i="40"/>
  <c r="N251" i="40"/>
  <c r="N452" i="1"/>
  <c r="O452" i="1"/>
  <c r="M452" i="1"/>
  <c r="Q452" i="1"/>
  <c r="P452" i="1"/>
  <c r="V218" i="40"/>
  <c r="AD98" i="40"/>
  <c r="AE98" i="40" s="1"/>
  <c r="Q236" i="1"/>
  <c r="P236" i="1"/>
  <c r="O236" i="1"/>
  <c r="N236" i="1"/>
  <c r="M236" i="1"/>
  <c r="V60" i="39"/>
  <c r="AD416" i="1"/>
  <c r="AE416" i="1" s="1"/>
  <c r="V301" i="39"/>
  <c r="AD216" i="40"/>
  <c r="AE216" i="40" s="1"/>
  <c r="V342" i="1"/>
  <c r="M269" i="1"/>
  <c r="P269" i="1"/>
  <c r="O269" i="1"/>
  <c r="N269" i="1"/>
  <c r="Q269" i="1"/>
  <c r="V4" i="39"/>
  <c r="AD403" i="1"/>
  <c r="AE403" i="1" s="1"/>
  <c r="AD388" i="1"/>
  <c r="AE388" i="1" s="1"/>
  <c r="V211" i="40"/>
  <c r="V181" i="39"/>
  <c r="O129" i="1"/>
  <c r="N129" i="1"/>
  <c r="Q129" i="1"/>
  <c r="P129" i="1"/>
  <c r="M129" i="1"/>
  <c r="Q68" i="40"/>
  <c r="M68" i="40"/>
  <c r="O68" i="40"/>
  <c r="N68" i="40"/>
  <c r="P68" i="40"/>
  <c r="M5" i="40"/>
  <c r="O5" i="40"/>
  <c r="P5" i="40"/>
  <c r="Q5" i="40"/>
  <c r="N5" i="40"/>
  <c r="P56" i="39"/>
  <c r="Q56" i="39"/>
  <c r="M56" i="39"/>
  <c r="O56" i="39"/>
  <c r="N56" i="39"/>
  <c r="V198" i="1"/>
  <c r="V39" i="41"/>
  <c r="P122" i="1"/>
  <c r="O122" i="1"/>
  <c r="Q122" i="1"/>
  <c r="N122" i="1"/>
  <c r="M122" i="1"/>
  <c r="AD49" i="41"/>
  <c r="AE49" i="41" s="1"/>
  <c r="AD337" i="39"/>
  <c r="AE337" i="39" s="1"/>
  <c r="P32" i="39"/>
  <c r="O32" i="39"/>
  <c r="M32" i="39"/>
  <c r="N32" i="39"/>
  <c r="Q32" i="39"/>
  <c r="AD34" i="40"/>
  <c r="AE34" i="40" s="1"/>
  <c r="V165" i="1"/>
  <c r="Q411" i="1"/>
  <c r="O411" i="1"/>
  <c r="P411" i="1"/>
  <c r="M411" i="1"/>
  <c r="N411" i="1"/>
  <c r="N179" i="1"/>
  <c r="O179" i="1"/>
  <c r="Q179" i="1"/>
  <c r="P179" i="1"/>
  <c r="M179" i="1"/>
  <c r="V412" i="1"/>
  <c r="AD175" i="40"/>
  <c r="AE175" i="40" s="1"/>
  <c r="V281" i="39"/>
  <c r="AD80" i="1"/>
  <c r="AE80" i="1" s="1"/>
  <c r="AD161" i="1"/>
  <c r="AE161" i="1" s="1"/>
  <c r="O449" i="1"/>
  <c r="P449" i="1"/>
  <c r="Q449" i="1"/>
  <c r="M449" i="1"/>
  <c r="N449" i="1"/>
  <c r="V99" i="1"/>
  <c r="AD66" i="39"/>
  <c r="AE66" i="39" s="1"/>
  <c r="AD237" i="1"/>
  <c r="AE237" i="1" s="1"/>
  <c r="V94" i="40"/>
  <c r="M60" i="41"/>
  <c r="N60" i="41"/>
  <c r="O60" i="41"/>
  <c r="P60" i="41"/>
  <c r="Q60" i="41"/>
  <c r="AD381" i="1"/>
  <c r="AE381" i="1" s="1"/>
  <c r="AD257" i="39"/>
  <c r="AE257" i="39" s="1"/>
  <c r="AD79" i="40"/>
  <c r="AE79" i="40" s="1"/>
  <c r="N297" i="1"/>
  <c r="Q297" i="1"/>
  <c r="O297" i="1"/>
  <c r="M297" i="1"/>
  <c r="P297" i="1"/>
  <c r="P39" i="41"/>
  <c r="Q39" i="41"/>
  <c r="O39" i="41"/>
  <c r="M39" i="41"/>
  <c r="N39" i="41"/>
  <c r="AD457" i="1"/>
  <c r="AE457" i="1" s="1"/>
  <c r="AD146" i="1"/>
  <c r="AE146" i="1" s="1"/>
  <c r="AD318" i="1"/>
  <c r="AE318" i="1" s="1"/>
  <c r="V77" i="40"/>
  <c r="V139" i="40"/>
  <c r="O268" i="39"/>
  <c r="P268" i="39"/>
  <c r="M268" i="39"/>
  <c r="N268" i="39"/>
  <c r="Q268" i="39"/>
  <c r="P135" i="39"/>
  <c r="N135" i="39"/>
  <c r="O135" i="39"/>
  <c r="Q135" i="39"/>
  <c r="M135" i="39"/>
  <c r="AD138" i="40"/>
  <c r="AE138" i="40" s="1"/>
  <c r="V383" i="1"/>
  <c r="M233" i="39"/>
  <c r="N233" i="39"/>
  <c r="O233" i="39"/>
  <c r="Q233" i="39"/>
  <c r="P233" i="39"/>
  <c r="AD14" i="40"/>
  <c r="AE14" i="40" s="1"/>
  <c r="N353" i="1"/>
  <c r="O353" i="1"/>
  <c r="M353" i="1"/>
  <c r="Q353" i="1"/>
  <c r="P353" i="1"/>
  <c r="V86" i="1"/>
  <c r="P27" i="41"/>
  <c r="O27" i="41"/>
  <c r="Q27" i="41"/>
  <c r="N27" i="41"/>
  <c r="M27" i="41"/>
  <c r="AD66" i="1"/>
  <c r="AE66" i="1" s="1"/>
  <c r="V43" i="39"/>
  <c r="V99" i="41"/>
  <c r="Q9" i="1"/>
  <c r="N9" i="1"/>
  <c r="P9" i="1"/>
  <c r="M9" i="1"/>
  <c r="O9" i="1"/>
  <c r="V387" i="1"/>
  <c r="V201" i="40"/>
  <c r="AD43" i="1"/>
  <c r="AE43" i="1" s="1"/>
  <c r="AD188" i="1"/>
  <c r="AE188" i="1" s="1"/>
  <c r="V194" i="1"/>
  <c r="Q357" i="1"/>
  <c r="N357" i="1"/>
  <c r="O357" i="1"/>
  <c r="P357" i="1"/>
  <c r="M357" i="1"/>
  <c r="M200" i="39"/>
  <c r="P200" i="39"/>
  <c r="Q200" i="39"/>
  <c r="O200" i="39"/>
  <c r="N200" i="39"/>
  <c r="Q62" i="40"/>
  <c r="M62" i="40"/>
  <c r="O62" i="40"/>
  <c r="P62" i="40"/>
  <c r="N62" i="40"/>
  <c r="V422" i="1"/>
  <c r="M348" i="39"/>
  <c r="N348" i="39"/>
  <c r="Q348" i="39"/>
  <c r="P348" i="39"/>
  <c r="O348" i="39"/>
  <c r="O301" i="39"/>
  <c r="Q301" i="39"/>
  <c r="N301" i="39"/>
  <c r="M301" i="39"/>
  <c r="P301" i="39"/>
  <c r="P47" i="1"/>
  <c r="M47" i="1"/>
  <c r="Q47" i="1"/>
  <c r="O47" i="1"/>
  <c r="N47" i="1"/>
  <c r="N278" i="39"/>
  <c r="P278" i="39"/>
  <c r="M278" i="39"/>
  <c r="O278" i="39"/>
  <c r="Q278" i="39"/>
  <c r="Q110" i="40"/>
  <c r="P110" i="40"/>
  <c r="O110" i="40"/>
  <c r="M110" i="40"/>
  <c r="N110" i="40"/>
  <c r="P304" i="1"/>
  <c r="O304" i="1"/>
  <c r="M304" i="1"/>
  <c r="N304" i="1"/>
  <c r="Q304" i="1"/>
  <c r="AD125" i="41"/>
  <c r="AE125" i="41" s="1"/>
  <c r="V328" i="39"/>
  <c r="P43" i="39"/>
  <c r="Q43" i="39"/>
  <c r="N43" i="39"/>
  <c r="O43" i="39"/>
  <c r="M43" i="39"/>
  <c r="V133" i="1"/>
  <c r="V40" i="40"/>
  <c r="O366" i="1"/>
  <c r="N366" i="1"/>
  <c r="Q366" i="1"/>
  <c r="M366" i="1"/>
  <c r="P366" i="1"/>
  <c r="O302" i="1"/>
  <c r="N302" i="1"/>
  <c r="Q302" i="1"/>
  <c r="P302" i="1"/>
  <c r="M302" i="1"/>
  <c r="V140" i="1"/>
  <c r="V249" i="39"/>
  <c r="M230" i="39"/>
  <c r="N230" i="39"/>
  <c r="P230" i="39"/>
  <c r="Q230" i="39"/>
  <c r="O230" i="39"/>
  <c r="V366" i="1"/>
  <c r="AD40" i="40"/>
  <c r="AE40" i="40" s="1"/>
  <c r="AD37" i="39"/>
  <c r="AE37" i="39" s="1"/>
  <c r="N311" i="1"/>
  <c r="P311" i="1"/>
  <c r="Q311" i="1"/>
  <c r="O311" i="1"/>
  <c r="M311" i="1"/>
  <c r="V33" i="40"/>
  <c r="AD323" i="1"/>
  <c r="AE323" i="1" s="1"/>
  <c r="V25" i="39"/>
  <c r="N333" i="1"/>
  <c r="O333" i="1"/>
  <c r="Q333" i="1"/>
  <c r="P333" i="1"/>
  <c r="M333" i="1"/>
  <c r="V234" i="40"/>
  <c r="V384" i="1"/>
  <c r="O154" i="39"/>
  <c r="Q154" i="39"/>
  <c r="N154" i="39"/>
  <c r="M154" i="39"/>
  <c r="P154" i="39"/>
  <c r="N187" i="1"/>
  <c r="O187" i="1"/>
  <c r="Q187" i="1"/>
  <c r="M187" i="1"/>
  <c r="P187" i="1"/>
  <c r="AD43" i="39"/>
  <c r="AE43" i="39" s="1"/>
  <c r="Q77" i="41"/>
  <c r="N77" i="41"/>
  <c r="O77" i="41"/>
  <c r="P77" i="41"/>
  <c r="M77" i="41"/>
  <c r="V28" i="1"/>
  <c r="V397" i="1"/>
  <c r="V195" i="40"/>
  <c r="V129" i="39"/>
  <c r="N9" i="41"/>
  <c r="M9" i="41"/>
  <c r="Q9" i="41"/>
  <c r="P9" i="41"/>
  <c r="O9" i="41"/>
  <c r="AD215" i="1"/>
  <c r="AE215" i="1" s="1"/>
  <c r="V173" i="1"/>
  <c r="V215" i="1"/>
  <c r="V63" i="1"/>
  <c r="AD18" i="39"/>
  <c r="AE18" i="39" s="1"/>
  <c r="V82" i="41"/>
  <c r="N350" i="1"/>
  <c r="P350" i="1"/>
  <c r="Q350" i="1"/>
  <c r="O350" i="1"/>
  <c r="M350" i="1"/>
  <c r="AD84" i="1"/>
  <c r="AE84" i="1" s="1"/>
  <c r="V213" i="1"/>
  <c r="P196" i="39"/>
  <c r="N196" i="39"/>
  <c r="Q196" i="39"/>
  <c r="M196" i="39"/>
  <c r="O196" i="39"/>
  <c r="M409" i="1"/>
  <c r="P409" i="1"/>
  <c r="Q409" i="1"/>
  <c r="O409" i="1"/>
  <c r="N409" i="1"/>
  <c r="AD179" i="40"/>
  <c r="AE179" i="40" s="1"/>
  <c r="V143" i="1"/>
  <c r="AD105" i="40"/>
  <c r="AE105" i="40" s="1"/>
  <c r="P71" i="40"/>
  <c r="N71" i="40"/>
  <c r="M71" i="40"/>
  <c r="O71" i="40"/>
  <c r="Q71" i="40"/>
  <c r="V155" i="39"/>
  <c r="V158" i="39"/>
  <c r="AD243" i="1"/>
  <c r="AE243" i="1" s="1"/>
  <c r="N40" i="40"/>
  <c r="P40" i="40"/>
  <c r="Q40" i="40"/>
  <c r="O40" i="40"/>
  <c r="M40" i="40"/>
  <c r="V154" i="1"/>
  <c r="N245" i="40"/>
  <c r="M245" i="40"/>
  <c r="Q245" i="40"/>
  <c r="O245" i="40"/>
  <c r="P245" i="40"/>
  <c r="V215" i="40"/>
  <c r="V82" i="40"/>
  <c r="AD92" i="39"/>
  <c r="AE92" i="39" s="1"/>
  <c r="O11" i="39"/>
  <c r="P11" i="39"/>
  <c r="N11" i="39"/>
  <c r="M11" i="39"/>
  <c r="Q11" i="39"/>
  <c r="V92" i="39"/>
  <c r="O153" i="39"/>
  <c r="Q153" i="39"/>
  <c r="N153" i="39"/>
  <c r="P153" i="39"/>
  <c r="M153" i="39"/>
  <c r="V125" i="41"/>
  <c r="AD28" i="40"/>
  <c r="AE28" i="40" s="1"/>
  <c r="P40" i="39"/>
  <c r="O40" i="39"/>
  <c r="M40" i="39"/>
  <c r="N40" i="39"/>
  <c r="Q40" i="39"/>
  <c r="V429" i="1"/>
  <c r="O238" i="39"/>
  <c r="P238" i="39"/>
  <c r="M238" i="39"/>
  <c r="N238" i="39"/>
  <c r="Q238" i="39"/>
  <c r="M52" i="40"/>
  <c r="O52" i="40"/>
  <c r="P52" i="40"/>
  <c r="Q52" i="40"/>
  <c r="N52" i="40"/>
  <c r="AD191" i="1"/>
  <c r="AE191" i="1" s="1"/>
  <c r="N226" i="40"/>
  <c r="Q226" i="40"/>
  <c r="O226" i="40"/>
  <c r="M226" i="40"/>
  <c r="P226" i="40"/>
  <c r="O247" i="40"/>
  <c r="P247" i="40"/>
  <c r="N247" i="40"/>
  <c r="Q247" i="40"/>
  <c r="M247" i="40"/>
  <c r="P318" i="39"/>
  <c r="O318" i="39"/>
  <c r="N318" i="39"/>
  <c r="Q318" i="39"/>
  <c r="M318" i="39"/>
  <c r="AD48" i="39"/>
  <c r="AE48" i="39" s="1"/>
  <c r="Q200" i="1"/>
  <c r="P200" i="1"/>
  <c r="O200" i="1"/>
  <c r="M200" i="1"/>
  <c r="N200" i="1"/>
  <c r="V143" i="39"/>
  <c r="V113" i="41"/>
  <c r="V338" i="39"/>
  <c r="P99" i="41"/>
  <c r="Q99" i="41"/>
  <c r="M99" i="41"/>
  <c r="O99" i="41"/>
  <c r="N99" i="41"/>
  <c r="V98" i="40"/>
  <c r="V25" i="41"/>
  <c r="AD64" i="39"/>
  <c r="AE64" i="39" s="1"/>
  <c r="V308" i="1"/>
  <c r="AD182" i="1"/>
  <c r="AE182" i="1" s="1"/>
  <c r="AD211" i="40"/>
  <c r="AE211" i="40" s="1"/>
  <c r="AD314" i="39"/>
  <c r="AE314" i="39" s="1"/>
  <c r="P75" i="1"/>
  <c r="Q75" i="1"/>
  <c r="O75" i="1"/>
  <c r="M75" i="1"/>
  <c r="N75" i="1"/>
  <c r="Q32" i="40"/>
  <c r="P32" i="40"/>
  <c r="N32" i="40"/>
  <c r="M32" i="40"/>
  <c r="O32" i="40"/>
  <c r="N211" i="1"/>
  <c r="Q211" i="1"/>
  <c r="P211" i="1"/>
  <c r="M211" i="1"/>
  <c r="O211" i="1"/>
  <c r="AD202" i="40"/>
  <c r="AE202" i="40" s="1"/>
  <c r="AD350" i="39"/>
  <c r="AE350" i="39" s="1"/>
  <c r="AD414" i="1"/>
  <c r="AE414" i="1" s="1"/>
  <c r="V113" i="39"/>
  <c r="N249" i="39"/>
  <c r="M249" i="39"/>
  <c r="Q249" i="39"/>
  <c r="O249" i="39"/>
  <c r="P249" i="39"/>
  <c r="AD29" i="39"/>
  <c r="AE29" i="39" s="1"/>
  <c r="O328" i="1"/>
  <c r="M328" i="1"/>
  <c r="P328" i="1"/>
  <c r="N328" i="1"/>
  <c r="Q328" i="1"/>
  <c r="AD290" i="39"/>
  <c r="AE290" i="39" s="1"/>
  <c r="P203" i="40"/>
  <c r="O203" i="40"/>
  <c r="M203" i="40"/>
  <c r="N203" i="40"/>
  <c r="Q203" i="40"/>
  <c r="Q197" i="39"/>
  <c r="O197" i="39"/>
  <c r="M197" i="39"/>
  <c r="N197" i="39"/>
  <c r="P197" i="39"/>
  <c r="O234" i="1"/>
  <c r="Q234" i="1"/>
  <c r="N234" i="1"/>
  <c r="P234" i="1"/>
  <c r="M234" i="1"/>
  <c r="P213" i="39"/>
  <c r="M213" i="39"/>
  <c r="Q213" i="39"/>
  <c r="N213" i="39"/>
  <c r="O213" i="39"/>
  <c r="P159" i="1"/>
  <c r="O159" i="1"/>
  <c r="Q159" i="1"/>
  <c r="N159" i="1"/>
  <c r="M159" i="1"/>
  <c r="AD122" i="39"/>
  <c r="AE122" i="39" s="1"/>
  <c r="O148" i="39"/>
  <c r="Q148" i="39"/>
  <c r="P148" i="39"/>
  <c r="N148" i="39"/>
  <c r="M148" i="39"/>
  <c r="V147" i="1"/>
  <c r="P62" i="1"/>
  <c r="Q62" i="1"/>
  <c r="N62" i="1"/>
  <c r="O62" i="1"/>
  <c r="M62" i="1"/>
  <c r="V221" i="1"/>
  <c r="O78" i="40"/>
  <c r="M78" i="40"/>
  <c r="N78" i="40"/>
  <c r="P78" i="40"/>
  <c r="Q78" i="40"/>
  <c r="V160" i="1"/>
  <c r="Q10" i="40"/>
  <c r="N10" i="40"/>
  <c r="O10" i="40"/>
  <c r="M10" i="40"/>
  <c r="P10" i="40"/>
  <c r="V202" i="40"/>
  <c r="AD7" i="1"/>
  <c r="AE7" i="1" s="1"/>
  <c r="N329" i="1"/>
  <c r="O329" i="1"/>
  <c r="M329" i="1"/>
  <c r="P329" i="1"/>
  <c r="Q329" i="1"/>
  <c r="P306" i="39"/>
  <c r="Q306" i="39"/>
  <c r="O306" i="39"/>
  <c r="N306" i="39"/>
  <c r="M306" i="39"/>
  <c r="N53" i="39"/>
  <c r="O53" i="39"/>
  <c r="M53" i="39"/>
  <c r="Q53" i="39"/>
  <c r="P53" i="39"/>
  <c r="V193" i="40"/>
  <c r="M208" i="39"/>
  <c r="Q208" i="39"/>
  <c r="O208" i="39"/>
  <c r="P208" i="39"/>
  <c r="N208" i="39"/>
  <c r="AD452" i="1"/>
  <c r="AE452" i="1" s="1"/>
  <c r="AD344" i="39"/>
  <c r="AE344" i="39" s="1"/>
  <c r="AD308" i="1"/>
  <c r="AE308" i="1" s="1"/>
  <c r="M253" i="1"/>
  <c r="N253" i="1"/>
  <c r="P253" i="1"/>
  <c r="Q253" i="1"/>
  <c r="O253" i="1"/>
  <c r="M29" i="1"/>
  <c r="P29" i="1"/>
  <c r="N29" i="1"/>
  <c r="O29" i="1"/>
  <c r="Q29" i="1"/>
  <c r="Q187" i="39"/>
  <c r="O187" i="39"/>
  <c r="P187" i="39"/>
  <c r="M187" i="39"/>
  <c r="N187" i="39"/>
  <c r="O34" i="1"/>
  <c r="Q34" i="1"/>
  <c r="N34" i="1"/>
  <c r="P34" i="1"/>
  <c r="M34" i="1"/>
  <c r="Q160" i="1"/>
  <c r="O160" i="1"/>
  <c r="M160" i="1"/>
  <c r="N160" i="1"/>
  <c r="P160" i="1"/>
  <c r="V458" i="1"/>
  <c r="Q209" i="39"/>
  <c r="O209" i="39"/>
  <c r="M209" i="39"/>
  <c r="N209" i="39"/>
  <c r="P209" i="39"/>
  <c r="O139" i="1"/>
  <c r="Q139" i="1"/>
  <c r="M139" i="1"/>
  <c r="P139" i="1"/>
  <c r="N139" i="1"/>
  <c r="AD132" i="1"/>
  <c r="AE132" i="1" s="1"/>
  <c r="N46" i="1"/>
  <c r="P46" i="1"/>
  <c r="Q46" i="1"/>
  <c r="O46" i="1"/>
  <c r="M46" i="1"/>
  <c r="V106" i="40"/>
  <c r="AD296" i="39"/>
  <c r="AE296" i="39" s="1"/>
  <c r="N306" i="1"/>
  <c r="P306" i="1"/>
  <c r="M306" i="1"/>
  <c r="Q306" i="1"/>
  <c r="O306" i="1"/>
  <c r="AD291" i="39"/>
  <c r="AE291" i="39" s="1"/>
  <c r="V135" i="39"/>
  <c r="AD178" i="1"/>
  <c r="AE178" i="1" s="1"/>
  <c r="V134" i="39"/>
  <c r="AD470" i="1"/>
  <c r="AE470" i="1" s="1"/>
  <c r="M183" i="39"/>
  <c r="P183" i="39"/>
  <c r="N183" i="39"/>
  <c r="Q183" i="39"/>
  <c r="O183" i="39"/>
  <c r="AD410" i="1"/>
  <c r="AE410" i="1" s="1"/>
  <c r="O230" i="40"/>
  <c r="M230" i="40"/>
  <c r="N230" i="40"/>
  <c r="P230" i="40"/>
  <c r="Q230" i="40"/>
  <c r="P319" i="1"/>
  <c r="M319" i="1"/>
  <c r="Q319" i="1"/>
  <c r="N319" i="1"/>
  <c r="O319" i="1"/>
  <c r="AD263" i="40"/>
  <c r="AE263" i="40" s="1"/>
  <c r="O54" i="1"/>
  <c r="M54" i="1"/>
  <c r="N54" i="1"/>
  <c r="P54" i="1"/>
  <c r="Q54" i="1"/>
  <c r="N190" i="39"/>
  <c r="P190" i="39"/>
  <c r="M190" i="39"/>
  <c r="O190" i="39"/>
  <c r="Q190" i="39"/>
  <c r="O128" i="40"/>
  <c r="N128" i="40"/>
  <c r="Q128" i="40"/>
  <c r="M128" i="40"/>
  <c r="P128" i="40"/>
  <c r="AD15" i="41"/>
  <c r="AE15" i="41" s="1"/>
  <c r="V42" i="1"/>
  <c r="Q233" i="40"/>
  <c r="M233" i="40"/>
  <c r="O233" i="40"/>
  <c r="N233" i="40"/>
  <c r="P233" i="40"/>
  <c r="AD167" i="40"/>
  <c r="AE167" i="40" s="1"/>
  <c r="M209" i="40"/>
  <c r="O209" i="40"/>
  <c r="P209" i="40"/>
  <c r="N209" i="40"/>
  <c r="Q209" i="40"/>
  <c r="V19" i="1"/>
  <c r="AD240" i="1"/>
  <c r="AE240" i="1" s="1"/>
  <c r="V236" i="1"/>
  <c r="V103" i="41"/>
  <c r="AD313" i="1"/>
  <c r="AE313" i="1" s="1"/>
  <c r="V33" i="1"/>
  <c r="AD287" i="39"/>
  <c r="AE287" i="39" s="1"/>
  <c r="O104" i="39"/>
  <c r="M104" i="39"/>
  <c r="P104" i="39"/>
  <c r="Q104" i="39"/>
  <c r="N104" i="39"/>
  <c r="O368" i="1"/>
  <c r="Q368" i="1"/>
  <c r="P368" i="1"/>
  <c r="M368" i="1"/>
  <c r="N368" i="1"/>
  <c r="AD429" i="1"/>
  <c r="AE429" i="1" s="1"/>
  <c r="Q167" i="39"/>
  <c r="N167" i="39"/>
  <c r="M167" i="39"/>
  <c r="O167" i="39"/>
  <c r="P167" i="39"/>
  <c r="M77" i="1"/>
  <c r="O77" i="1"/>
  <c r="N77" i="1"/>
  <c r="P77" i="1"/>
  <c r="Q77" i="1"/>
  <c r="P35" i="39"/>
  <c r="O35" i="39"/>
  <c r="Q35" i="39"/>
  <c r="M35" i="39"/>
  <c r="N35" i="39"/>
  <c r="M73" i="41"/>
  <c r="Q73" i="41"/>
  <c r="P73" i="41"/>
  <c r="N73" i="41"/>
  <c r="O73" i="41"/>
  <c r="AD231" i="1"/>
  <c r="AE231" i="1" s="1"/>
  <c r="AD217" i="40"/>
  <c r="AE217" i="40" s="1"/>
  <c r="V124" i="40"/>
  <c r="N352" i="1"/>
  <c r="O352" i="1"/>
  <c r="M352" i="1"/>
  <c r="P352" i="1"/>
  <c r="Q352" i="1"/>
  <c r="V181" i="40"/>
  <c r="AD310" i="1"/>
  <c r="AE310" i="1" s="1"/>
  <c r="V107" i="1"/>
  <c r="AD123" i="41"/>
  <c r="AE123" i="41" s="1"/>
  <c r="V303" i="39"/>
  <c r="Q106" i="40"/>
  <c r="M106" i="40"/>
  <c r="O106" i="40"/>
  <c r="P106" i="40"/>
  <c r="N106" i="40"/>
  <c r="V133" i="39"/>
  <c r="Q427" i="1"/>
  <c r="P427" i="1"/>
  <c r="O427" i="1"/>
  <c r="N427" i="1"/>
  <c r="M427" i="1"/>
  <c r="Q331" i="1"/>
  <c r="M331" i="1"/>
  <c r="P331" i="1"/>
  <c r="N331" i="1"/>
  <c r="O331" i="1"/>
  <c r="AD153" i="39"/>
  <c r="AE153" i="39" s="1"/>
  <c r="AD366" i="1"/>
  <c r="AE366" i="1" s="1"/>
  <c r="V38" i="41"/>
  <c r="AD51" i="39"/>
  <c r="AE51" i="39" s="1"/>
  <c r="AD420" i="1"/>
  <c r="AE420" i="1" s="1"/>
  <c r="M386" i="1"/>
  <c r="O386" i="1"/>
  <c r="P386" i="1"/>
  <c r="N386" i="1"/>
  <c r="Q386" i="1"/>
  <c r="N210" i="1"/>
  <c r="O210" i="1"/>
  <c r="M210" i="1"/>
  <c r="P210" i="1"/>
  <c r="Q210" i="1"/>
  <c r="V121" i="41"/>
  <c r="AD268" i="40"/>
  <c r="AE268" i="40" s="1"/>
  <c r="V273" i="39"/>
  <c r="AD236" i="40"/>
  <c r="AE236" i="40" s="1"/>
  <c r="AD239" i="1"/>
  <c r="AE239" i="1" s="1"/>
  <c r="P16" i="39"/>
  <c r="M16" i="39"/>
  <c r="O16" i="39"/>
  <c r="N16" i="39"/>
  <c r="Q16" i="39"/>
  <c r="O271" i="1"/>
  <c r="P271" i="1"/>
  <c r="Q271" i="1"/>
  <c r="M271" i="1"/>
  <c r="N271" i="1"/>
  <c r="P334" i="1"/>
  <c r="N334" i="1"/>
  <c r="O334" i="1"/>
  <c r="Q334" i="1"/>
  <c r="M334" i="1"/>
  <c r="AD53" i="1"/>
  <c r="AE53" i="1" s="1"/>
  <c r="V80" i="40"/>
  <c r="AD474" i="1"/>
  <c r="AE474" i="1" s="1"/>
  <c r="AD301" i="39"/>
  <c r="AE301" i="39" s="1"/>
  <c r="V132" i="39"/>
  <c r="M37" i="39"/>
  <c r="N37" i="39"/>
  <c r="Q37" i="39"/>
  <c r="O37" i="39"/>
  <c r="P37" i="39"/>
  <c r="N170" i="39"/>
  <c r="P170" i="39"/>
  <c r="Q170" i="39"/>
  <c r="O170" i="39"/>
  <c r="M170" i="39"/>
  <c r="AD393" i="1"/>
  <c r="AE393" i="1" s="1"/>
  <c r="P144" i="1"/>
  <c r="M144" i="1"/>
  <c r="O144" i="1"/>
  <c r="Q144" i="1"/>
  <c r="N144" i="1"/>
  <c r="V6" i="41"/>
  <c r="M114" i="39"/>
  <c r="N114" i="39"/>
  <c r="O114" i="39"/>
  <c r="Q114" i="39"/>
  <c r="P114" i="39"/>
  <c r="AD332" i="39"/>
  <c r="AE332" i="39" s="1"/>
  <c r="V324" i="39"/>
  <c r="V121" i="40"/>
  <c r="AD97" i="39"/>
  <c r="AE97" i="39" s="1"/>
  <c r="AD70" i="40"/>
  <c r="AE70" i="40" s="1"/>
  <c r="V78" i="40"/>
  <c r="AD79" i="39"/>
  <c r="AE79" i="39" s="1"/>
  <c r="AD218" i="1"/>
  <c r="AE218" i="1" s="1"/>
  <c r="P183" i="1"/>
  <c r="Q183" i="1"/>
  <c r="M183" i="1"/>
  <c r="O183" i="1"/>
  <c r="N183" i="1"/>
  <c r="O260" i="40"/>
  <c r="M260" i="40"/>
  <c r="N260" i="40"/>
  <c r="Q260" i="40"/>
  <c r="P260" i="40"/>
  <c r="AD385" i="1"/>
  <c r="AE385" i="1" s="1"/>
  <c r="AD113" i="39"/>
  <c r="AE113" i="39" s="1"/>
  <c r="P105" i="41"/>
  <c r="Q105" i="41"/>
  <c r="N105" i="41"/>
  <c r="O105" i="41"/>
  <c r="M105" i="41"/>
  <c r="V424" i="1"/>
  <c r="AD149" i="1"/>
  <c r="AE149" i="1" s="1"/>
  <c r="P196" i="1"/>
  <c r="O196" i="1"/>
  <c r="N196" i="1"/>
  <c r="M196" i="1"/>
  <c r="Q196" i="1"/>
  <c r="AD252" i="40"/>
  <c r="AE252" i="40" s="1"/>
  <c r="AD44" i="40"/>
  <c r="AE44" i="40" s="1"/>
  <c r="N162" i="1"/>
  <c r="O162" i="1"/>
  <c r="P162" i="1"/>
  <c r="Q162" i="1"/>
  <c r="M162" i="1"/>
  <c r="V144" i="1"/>
  <c r="V31" i="39"/>
  <c r="M127" i="40"/>
  <c r="Q127" i="40"/>
  <c r="O127" i="40"/>
  <c r="N127" i="40"/>
  <c r="P127" i="40"/>
  <c r="O121" i="1"/>
  <c r="N121" i="1"/>
  <c r="M121" i="1"/>
  <c r="P121" i="1"/>
  <c r="Q121" i="1"/>
  <c r="AD315" i="39"/>
  <c r="AE315" i="39" s="1"/>
  <c r="P8" i="41"/>
  <c r="O8" i="41"/>
  <c r="Q8" i="41"/>
  <c r="M8" i="41"/>
  <c r="N8" i="41"/>
  <c r="AD455" i="1"/>
  <c r="AE455" i="1" s="1"/>
  <c r="AD144" i="39"/>
  <c r="AE144" i="39" s="1"/>
  <c r="AD138" i="1"/>
  <c r="AE138" i="1" s="1"/>
  <c r="AD144" i="1"/>
  <c r="AE144" i="1" s="1"/>
  <c r="V90" i="41"/>
  <c r="M94" i="41"/>
  <c r="N94" i="41"/>
  <c r="P94" i="41"/>
  <c r="O94" i="41"/>
  <c r="Q94" i="41"/>
  <c r="AD91" i="40"/>
  <c r="AE91" i="40" s="1"/>
  <c r="V95" i="40"/>
  <c r="AD132" i="39"/>
  <c r="AE132" i="39" s="1"/>
  <c r="P356" i="1"/>
  <c r="O356" i="1"/>
  <c r="N356" i="1"/>
  <c r="M356" i="1"/>
  <c r="Q356" i="1"/>
  <c r="AD156" i="1"/>
  <c r="AE156" i="1" s="1"/>
  <c r="Q232" i="1"/>
  <c r="N232" i="1"/>
  <c r="M232" i="1"/>
  <c r="P232" i="1"/>
  <c r="O232" i="1"/>
  <c r="M377" i="1"/>
  <c r="O377" i="1"/>
  <c r="Q377" i="1"/>
  <c r="N377" i="1"/>
  <c r="P377" i="1"/>
  <c r="V27" i="41"/>
  <c r="AD100" i="1"/>
  <c r="AE100" i="1" s="1"/>
  <c r="AD253" i="39"/>
  <c r="AE253" i="39" s="1"/>
  <c r="AD45" i="39"/>
  <c r="AE45" i="39" s="1"/>
  <c r="AD397" i="1"/>
  <c r="AE397" i="1" s="1"/>
  <c r="AD331" i="1"/>
  <c r="AE331" i="1" s="1"/>
  <c r="N92" i="40"/>
  <c r="M92" i="40"/>
  <c r="Q92" i="40"/>
  <c r="P92" i="40"/>
  <c r="O92" i="40"/>
  <c r="V105" i="40"/>
  <c r="V139" i="41"/>
  <c r="V31" i="41"/>
  <c r="V138" i="41"/>
  <c r="AD306" i="1"/>
  <c r="AE306" i="1" s="1"/>
  <c r="AD44" i="1"/>
  <c r="AE44" i="1" s="1"/>
  <c r="N114" i="1"/>
  <c r="M114" i="1"/>
  <c r="P114" i="1"/>
  <c r="Q114" i="1"/>
  <c r="O114" i="1"/>
  <c r="V415" i="1"/>
  <c r="V11" i="1"/>
  <c r="Q115" i="40"/>
  <c r="N115" i="40"/>
  <c r="P115" i="40"/>
  <c r="M115" i="40"/>
  <c r="O115" i="40"/>
  <c r="M205" i="39"/>
  <c r="O205" i="39"/>
  <c r="Q205" i="39"/>
  <c r="P205" i="39"/>
  <c r="N205" i="39"/>
  <c r="AD202" i="1"/>
  <c r="AE202" i="1" s="1"/>
  <c r="O48" i="1"/>
  <c r="N48" i="1"/>
  <c r="M48" i="1"/>
  <c r="Q48" i="1"/>
  <c r="P48" i="1"/>
  <c r="AD223" i="1"/>
  <c r="AE223" i="1" s="1"/>
  <c r="AD266" i="40"/>
  <c r="AE266" i="40" s="1"/>
  <c r="V190" i="1"/>
  <c r="Q97" i="40"/>
  <c r="O97" i="40"/>
  <c r="P97" i="40"/>
  <c r="N97" i="40"/>
  <c r="M97" i="40"/>
  <c r="M250" i="1"/>
  <c r="N250" i="1"/>
  <c r="O250" i="1"/>
  <c r="P250" i="1"/>
  <c r="Q250" i="1"/>
  <c r="V140" i="39"/>
  <c r="AD194" i="40"/>
  <c r="AE194" i="40" s="1"/>
  <c r="AD171" i="40"/>
  <c r="AE171" i="40" s="1"/>
  <c r="V125" i="40"/>
  <c r="V21" i="41"/>
  <c r="P165" i="40"/>
  <c r="O165" i="40"/>
  <c r="M165" i="40"/>
  <c r="N165" i="40"/>
  <c r="Q165" i="40"/>
  <c r="AD22" i="40"/>
  <c r="AE22" i="40" s="1"/>
  <c r="M475" i="1"/>
  <c r="Q475" i="1"/>
  <c r="N475" i="1"/>
  <c r="P475" i="1"/>
  <c r="O475" i="1"/>
  <c r="V111" i="41"/>
  <c r="AD65" i="1"/>
  <c r="AE65" i="1" s="1"/>
  <c r="V174" i="1"/>
  <c r="V465" i="1"/>
  <c r="AD348" i="1"/>
  <c r="AE348" i="1" s="1"/>
  <c r="O296" i="39"/>
  <c r="P296" i="39"/>
  <c r="M296" i="39"/>
  <c r="N296" i="39"/>
  <c r="Q296" i="39"/>
  <c r="V32" i="41"/>
  <c r="AD112" i="39"/>
  <c r="AE112" i="39" s="1"/>
  <c r="AD355" i="39"/>
  <c r="AE355" i="39" s="1"/>
  <c r="V92" i="41"/>
  <c r="AD225" i="40"/>
  <c r="AE225" i="40" s="1"/>
  <c r="Q83" i="40"/>
  <c r="M83" i="40"/>
  <c r="O83" i="40"/>
  <c r="P83" i="40"/>
  <c r="N83" i="40"/>
  <c r="AD149" i="40"/>
  <c r="AE149" i="40" s="1"/>
  <c r="O472" i="1"/>
  <c r="Q472" i="1"/>
  <c r="M472" i="1"/>
  <c r="N472" i="1"/>
  <c r="P472" i="1"/>
  <c r="V330" i="1"/>
  <c r="V14" i="40"/>
  <c r="V93" i="41"/>
  <c r="N70" i="41"/>
  <c r="O70" i="41"/>
  <c r="P70" i="41"/>
  <c r="Q70" i="41"/>
  <c r="M70" i="41"/>
  <c r="AD364" i="1"/>
  <c r="AE364" i="1" s="1"/>
  <c r="P58" i="40"/>
  <c r="N58" i="40"/>
  <c r="M58" i="40"/>
  <c r="Q58" i="40"/>
  <c r="O58" i="40"/>
  <c r="V124" i="41"/>
  <c r="V123" i="41"/>
  <c r="N141" i="40"/>
  <c r="O141" i="40"/>
  <c r="M141" i="40"/>
  <c r="Q141" i="40"/>
  <c r="P141" i="40"/>
  <c r="AD135" i="40"/>
  <c r="AE135" i="40" s="1"/>
  <c r="V12" i="1"/>
  <c r="AD22" i="41"/>
  <c r="AE22" i="41" s="1"/>
  <c r="V232" i="40"/>
  <c r="V58" i="41"/>
  <c r="V474" i="1"/>
  <c r="V164" i="39"/>
  <c r="P36" i="39"/>
  <c r="M36" i="39"/>
  <c r="O36" i="39"/>
  <c r="N36" i="39"/>
  <c r="Q36" i="39"/>
  <c r="O105" i="1"/>
  <c r="N105" i="1"/>
  <c r="P105" i="1"/>
  <c r="M105" i="1"/>
  <c r="Q105" i="1"/>
  <c r="AD225" i="1"/>
  <c r="AE225" i="1" s="1"/>
  <c r="AD111" i="39"/>
  <c r="AE111" i="39" s="1"/>
  <c r="V449" i="1"/>
  <c r="AD10" i="41"/>
  <c r="AE10" i="41" s="1"/>
  <c r="AD48" i="40"/>
  <c r="AE48" i="40" s="1"/>
  <c r="AD334" i="39"/>
  <c r="AE334" i="39" s="1"/>
  <c r="AD137" i="1"/>
  <c r="AE137" i="1" s="1"/>
  <c r="M111" i="40"/>
  <c r="P111" i="40"/>
  <c r="N111" i="40"/>
  <c r="Q111" i="40"/>
  <c r="O111" i="40"/>
  <c r="V115" i="40"/>
  <c r="M373" i="1"/>
  <c r="N373" i="1"/>
  <c r="P373" i="1"/>
  <c r="Q373" i="1"/>
  <c r="O373" i="1"/>
  <c r="AD408" i="1"/>
  <c r="AE408" i="1" s="1"/>
  <c r="Q412" i="1"/>
  <c r="O412" i="1"/>
  <c r="P412" i="1"/>
  <c r="M412" i="1"/>
  <c r="N412" i="1"/>
  <c r="V148" i="1"/>
  <c r="V468" i="1"/>
  <c r="AD190" i="39"/>
  <c r="AE190" i="39" s="1"/>
  <c r="AD69" i="39"/>
  <c r="AE69" i="39" s="1"/>
  <c r="V148" i="40"/>
  <c r="P164" i="39"/>
  <c r="M164" i="39"/>
  <c r="Q164" i="39"/>
  <c r="N164" i="39"/>
  <c r="O164" i="39"/>
  <c r="AD359" i="1"/>
  <c r="AE359" i="1" s="1"/>
  <c r="V149" i="39"/>
  <c r="V226" i="1"/>
  <c r="V8" i="39"/>
  <c r="V30" i="39"/>
  <c r="V53" i="41"/>
  <c r="V114" i="41"/>
  <c r="V226" i="40"/>
  <c r="V354" i="39"/>
  <c r="V48" i="41"/>
  <c r="V325" i="1"/>
  <c r="AD21" i="39"/>
  <c r="AE21" i="39" s="1"/>
  <c r="AD56" i="1"/>
  <c r="AE56" i="1" s="1"/>
  <c r="O220" i="1"/>
  <c r="P220" i="1"/>
  <c r="N220" i="1"/>
  <c r="Q220" i="1"/>
  <c r="M220" i="1"/>
  <c r="AD76" i="1"/>
  <c r="AE76" i="1" s="1"/>
  <c r="V97" i="1"/>
  <c r="O53" i="41"/>
  <c r="M53" i="41"/>
  <c r="N53" i="41"/>
  <c r="Q53" i="41"/>
  <c r="P53" i="41"/>
  <c r="AD231" i="39"/>
  <c r="AE231" i="39" s="1"/>
  <c r="V90" i="39"/>
  <c r="V79" i="41"/>
  <c r="O146" i="40"/>
  <c r="M146" i="40"/>
  <c r="N146" i="40"/>
  <c r="P146" i="40"/>
  <c r="Q146" i="40"/>
  <c r="V351" i="1"/>
  <c r="P249" i="40"/>
  <c r="M249" i="40"/>
  <c r="Q249" i="40"/>
  <c r="N249" i="40"/>
  <c r="O249" i="40"/>
  <c r="AD68" i="40"/>
  <c r="AE68" i="40" s="1"/>
  <c r="AD173" i="40"/>
  <c r="AE173" i="40" s="1"/>
  <c r="M143" i="39"/>
  <c r="O143" i="39"/>
  <c r="P143" i="39"/>
  <c r="Q143" i="39"/>
  <c r="N143" i="39"/>
  <c r="M307" i="39"/>
  <c r="P307" i="39"/>
  <c r="Q307" i="39"/>
  <c r="O307" i="39"/>
  <c r="N307" i="39"/>
  <c r="AD173" i="39"/>
  <c r="AE173" i="39" s="1"/>
  <c r="AD324" i="39"/>
  <c r="AE324" i="39" s="1"/>
  <c r="V317" i="39"/>
  <c r="AD125" i="40"/>
  <c r="AE125" i="40" s="1"/>
  <c r="AD320" i="1"/>
  <c r="AE320" i="1" s="1"/>
  <c r="AD224" i="1"/>
  <c r="AE224" i="1" s="1"/>
  <c r="AD146" i="40"/>
  <c r="AE146" i="40" s="1"/>
  <c r="AD13" i="1"/>
  <c r="AE13" i="1" s="1"/>
  <c r="V102" i="40"/>
  <c r="N205" i="1"/>
  <c r="Q205" i="1"/>
  <c r="M205" i="1"/>
  <c r="P205" i="1"/>
  <c r="O205" i="1"/>
  <c r="N221" i="39"/>
  <c r="O221" i="39"/>
  <c r="Q221" i="39"/>
  <c r="P221" i="39"/>
  <c r="M221" i="39"/>
  <c r="V178" i="39"/>
  <c r="V166" i="1"/>
  <c r="P95" i="40"/>
  <c r="Q95" i="40"/>
  <c r="M95" i="40"/>
  <c r="N95" i="40"/>
  <c r="O95" i="40"/>
  <c r="Q330" i="39"/>
  <c r="N330" i="39"/>
  <c r="M330" i="39"/>
  <c r="O330" i="39"/>
  <c r="P330" i="39"/>
  <c r="V161" i="1"/>
  <c r="AD61" i="41"/>
  <c r="AE61" i="41" s="1"/>
  <c r="AD181" i="40"/>
  <c r="AE181" i="40" s="1"/>
  <c r="AD168" i="40"/>
  <c r="AE168" i="40" s="1"/>
  <c r="P152" i="39"/>
  <c r="Q152" i="39"/>
  <c r="N152" i="39"/>
  <c r="M152" i="39"/>
  <c r="O152" i="39"/>
  <c r="N30" i="39"/>
  <c r="M30" i="39"/>
  <c r="P30" i="39"/>
  <c r="O30" i="39"/>
  <c r="Q30" i="39"/>
  <c r="AD336" i="1"/>
  <c r="AE336" i="1" s="1"/>
  <c r="P104" i="40"/>
  <c r="O104" i="40"/>
  <c r="M104" i="40"/>
  <c r="N104" i="40"/>
  <c r="Q104" i="40"/>
  <c r="V455" i="1"/>
  <c r="AD180" i="1"/>
  <c r="AE180" i="1" s="1"/>
  <c r="AD45" i="41"/>
  <c r="AE45" i="41" s="1"/>
  <c r="AD304" i="39"/>
  <c r="AE304" i="39" s="1"/>
  <c r="V137" i="41"/>
  <c r="AD189" i="39"/>
  <c r="AE189" i="39" s="1"/>
  <c r="Q105" i="40"/>
  <c r="P105" i="40"/>
  <c r="O105" i="40"/>
  <c r="M105" i="40"/>
  <c r="N105" i="40"/>
  <c r="M455" i="1"/>
  <c r="N455" i="1"/>
  <c r="O455" i="1"/>
  <c r="Q455" i="1"/>
  <c r="P455" i="1"/>
  <c r="V227" i="40"/>
  <c r="P60" i="39"/>
  <c r="N60" i="39"/>
  <c r="M60" i="39"/>
  <c r="O60" i="39"/>
  <c r="Q60" i="39"/>
  <c r="V126" i="1"/>
  <c r="P186" i="39"/>
  <c r="O186" i="39"/>
  <c r="Q186" i="39"/>
  <c r="M186" i="39"/>
  <c r="N186" i="39"/>
  <c r="M190" i="1"/>
  <c r="N190" i="1"/>
  <c r="P190" i="1"/>
  <c r="O190" i="1"/>
  <c r="Q190" i="1"/>
  <c r="V120" i="1"/>
  <c r="V47" i="40"/>
  <c r="N190" i="40"/>
  <c r="P190" i="40"/>
  <c r="O190" i="40"/>
  <c r="Q190" i="40"/>
  <c r="M190" i="40"/>
  <c r="AD245" i="39"/>
  <c r="AE245" i="39" s="1"/>
  <c r="P159" i="39"/>
  <c r="Q159" i="39"/>
  <c r="M159" i="39"/>
  <c r="N159" i="39"/>
  <c r="O159" i="39"/>
  <c r="AD95" i="1"/>
  <c r="AE95" i="1" s="1"/>
  <c r="V79" i="39"/>
  <c r="AD29" i="1"/>
  <c r="AE29" i="1" s="1"/>
  <c r="N141" i="41"/>
  <c r="Q141" i="41"/>
  <c r="O141" i="41"/>
  <c r="M141" i="41"/>
  <c r="P141" i="41"/>
  <c r="Q88" i="1"/>
  <c r="M88" i="1"/>
  <c r="N88" i="1"/>
  <c r="P88" i="1"/>
  <c r="O88" i="1"/>
  <c r="N222" i="40"/>
  <c r="Q222" i="40"/>
  <c r="M222" i="40"/>
  <c r="O222" i="40"/>
  <c r="P222" i="40"/>
  <c r="M262" i="39"/>
  <c r="O262" i="39"/>
  <c r="P262" i="39"/>
  <c r="Q262" i="39"/>
  <c r="N262" i="39"/>
  <c r="V87" i="41"/>
  <c r="AD35" i="1"/>
  <c r="AE35" i="1" s="1"/>
  <c r="V97" i="40"/>
  <c r="AD41" i="39"/>
  <c r="AE41" i="39" s="1"/>
  <c r="V7" i="40"/>
  <c r="N344" i="1"/>
  <c r="O344" i="1"/>
  <c r="M344" i="1"/>
  <c r="Q344" i="1"/>
  <c r="P344" i="1"/>
  <c r="AD264" i="40"/>
  <c r="AE264" i="40" s="1"/>
  <c r="V469" i="1"/>
  <c r="AD248" i="39"/>
  <c r="AE248" i="39" s="1"/>
  <c r="M54" i="40"/>
  <c r="Q54" i="40"/>
  <c r="N54" i="40"/>
  <c r="P54" i="40"/>
  <c r="O54" i="40"/>
  <c r="V456" i="1"/>
  <c r="AD334" i="1"/>
  <c r="AE334" i="1" s="1"/>
  <c r="P72" i="1"/>
  <c r="O72" i="1"/>
  <c r="N72" i="1"/>
  <c r="M72" i="1"/>
  <c r="Q72" i="1"/>
  <c r="AD8" i="40"/>
  <c r="AE8" i="40" s="1"/>
  <c r="M164" i="1"/>
  <c r="O164" i="1"/>
  <c r="P164" i="1"/>
  <c r="N164" i="1"/>
  <c r="Q164" i="1"/>
  <c r="AD389" i="1"/>
  <c r="AE389" i="1" s="1"/>
  <c r="V24" i="41"/>
  <c r="M121" i="41"/>
  <c r="P121" i="41"/>
  <c r="N121" i="41"/>
  <c r="O121" i="41"/>
  <c r="Q121" i="41"/>
  <c r="Q98" i="1"/>
  <c r="O98" i="1"/>
  <c r="N98" i="1"/>
  <c r="M98" i="1"/>
  <c r="P98" i="1"/>
  <c r="V9" i="39"/>
  <c r="P79" i="41"/>
  <c r="M79" i="41"/>
  <c r="Q79" i="41"/>
  <c r="N79" i="41"/>
  <c r="O79" i="41"/>
  <c r="O279" i="1"/>
  <c r="P279" i="1"/>
  <c r="Q279" i="1"/>
  <c r="N279" i="1"/>
  <c r="M279" i="1"/>
  <c r="O158" i="1"/>
  <c r="Q158" i="1"/>
  <c r="N158" i="1"/>
  <c r="P158" i="1"/>
  <c r="M158" i="1"/>
  <c r="N216" i="40"/>
  <c r="M216" i="40"/>
  <c r="Q216" i="40"/>
  <c r="P216" i="40"/>
  <c r="O216" i="40"/>
  <c r="V251" i="40"/>
  <c r="P426" i="1"/>
  <c r="O426" i="1"/>
  <c r="Q426" i="1"/>
  <c r="M426" i="1"/>
  <c r="N426" i="1"/>
  <c r="AD233" i="40"/>
  <c r="AE233" i="40" s="1"/>
  <c r="N467" i="1"/>
  <c r="M467" i="1"/>
  <c r="O467" i="1"/>
  <c r="P467" i="1"/>
  <c r="Q467" i="1"/>
  <c r="V229" i="40"/>
  <c r="V311" i="39"/>
  <c r="AD35" i="40"/>
  <c r="AE35" i="40" s="1"/>
  <c r="O84" i="1"/>
  <c r="Q84" i="1"/>
  <c r="M84" i="1"/>
  <c r="P84" i="1"/>
  <c r="N84" i="1"/>
  <c r="Q127" i="1"/>
  <c r="P127" i="1"/>
  <c r="O127" i="1"/>
  <c r="M127" i="1"/>
  <c r="N127" i="1"/>
  <c r="AD384" i="1"/>
  <c r="AE384" i="1" s="1"/>
  <c r="AD104" i="1"/>
  <c r="AE104" i="1" s="1"/>
  <c r="V69" i="1"/>
  <c r="M310" i="1"/>
  <c r="N310" i="1"/>
  <c r="O310" i="1"/>
  <c r="Q310" i="1"/>
  <c r="P310" i="1"/>
  <c r="Q222" i="39"/>
  <c r="N222" i="39"/>
  <c r="O222" i="39"/>
  <c r="M222" i="39"/>
  <c r="P222" i="39"/>
  <c r="P89" i="39"/>
  <c r="N89" i="39"/>
  <c r="Q89" i="39"/>
  <c r="M89" i="39"/>
  <c r="O89" i="39"/>
  <c r="AD6" i="41"/>
  <c r="AE6" i="41" s="1"/>
  <c r="V9" i="41"/>
  <c r="V65" i="1"/>
  <c r="P400" i="1"/>
  <c r="N400" i="1"/>
  <c r="M400" i="1"/>
  <c r="O400" i="1"/>
  <c r="Q400" i="1"/>
  <c r="AD151" i="1"/>
  <c r="AE151" i="1" s="1"/>
  <c r="AD289" i="39"/>
  <c r="AE289" i="39" s="1"/>
  <c r="V258" i="40"/>
  <c r="V333" i="1"/>
  <c r="N21" i="40"/>
  <c r="M21" i="40"/>
  <c r="P21" i="40"/>
  <c r="Q21" i="40"/>
  <c r="O21" i="40"/>
  <c r="AD259" i="40"/>
  <c r="AE259" i="40" s="1"/>
  <c r="O78" i="39"/>
  <c r="P78" i="39"/>
  <c r="Q78" i="39"/>
  <c r="N78" i="39"/>
  <c r="M78" i="39"/>
  <c r="V441" i="1"/>
  <c r="V142" i="39"/>
  <c r="M18" i="40"/>
  <c r="Q18" i="40"/>
  <c r="O18" i="40"/>
  <c r="N18" i="40"/>
  <c r="P18" i="40"/>
  <c r="P181" i="40"/>
  <c r="Q181" i="40"/>
  <c r="O181" i="40"/>
  <c r="N181" i="40"/>
  <c r="M181" i="40"/>
  <c r="O83" i="39"/>
  <c r="Q83" i="39"/>
  <c r="M83" i="39"/>
  <c r="P83" i="39"/>
  <c r="N83" i="39"/>
  <c r="V56" i="41"/>
  <c r="AD65" i="39"/>
  <c r="AE65" i="39" s="1"/>
  <c r="V22" i="40"/>
  <c r="V287" i="39"/>
  <c r="Q185" i="39"/>
  <c r="N185" i="39"/>
  <c r="P185" i="39"/>
  <c r="O185" i="39"/>
  <c r="M185" i="39"/>
  <c r="P51" i="39"/>
  <c r="N51" i="39"/>
  <c r="O51" i="39"/>
  <c r="Q51" i="39"/>
  <c r="M51" i="39"/>
  <c r="AD463" i="1"/>
  <c r="AE463" i="1" s="1"/>
  <c r="P290" i="1"/>
  <c r="O290" i="1"/>
  <c r="M290" i="1"/>
  <c r="Q290" i="1"/>
  <c r="N290" i="1"/>
  <c r="N69" i="1"/>
  <c r="M69" i="1"/>
  <c r="Q69" i="1"/>
  <c r="O69" i="1"/>
  <c r="P69" i="1"/>
  <c r="Q374" i="1"/>
  <c r="P374" i="1"/>
  <c r="M374" i="1"/>
  <c r="O374" i="1"/>
  <c r="N374" i="1"/>
  <c r="AD83" i="41"/>
  <c r="AE83" i="41" s="1"/>
  <c r="AD251" i="40"/>
  <c r="AE251" i="40" s="1"/>
  <c r="AD469" i="1"/>
  <c r="AE469" i="1" s="1"/>
  <c r="M29" i="40"/>
  <c r="P29" i="40"/>
  <c r="Q29" i="40"/>
  <c r="O29" i="40"/>
  <c r="N29" i="40"/>
  <c r="P322" i="1"/>
  <c r="N322" i="1"/>
  <c r="M322" i="1"/>
  <c r="O322" i="1"/>
  <c r="Q322" i="1"/>
  <c r="V94" i="41"/>
  <c r="AD140" i="41"/>
  <c r="AE140" i="41" s="1"/>
  <c r="O248" i="40"/>
  <c r="Q248" i="40"/>
  <c r="M248" i="40"/>
  <c r="N248" i="40"/>
  <c r="P248" i="40"/>
  <c r="O118" i="40"/>
  <c r="P118" i="40"/>
  <c r="Q118" i="40"/>
  <c r="N118" i="40"/>
  <c r="M118" i="40"/>
  <c r="V89" i="40"/>
  <c r="AD6" i="1"/>
  <c r="AE6" i="1" s="1"/>
  <c r="AD316" i="39"/>
  <c r="AE316" i="39" s="1"/>
  <c r="N113" i="1"/>
  <c r="M113" i="1"/>
  <c r="P113" i="1"/>
  <c r="O113" i="1"/>
  <c r="Q113" i="1"/>
  <c r="V459" i="1"/>
  <c r="Q392" i="1"/>
  <c r="P392" i="1"/>
  <c r="O392" i="1"/>
  <c r="N392" i="1"/>
  <c r="M392" i="1"/>
  <c r="M168" i="39"/>
  <c r="N168" i="39"/>
  <c r="Q168" i="39"/>
  <c r="P168" i="39"/>
  <c r="O168" i="39"/>
  <c r="AD394" i="1"/>
  <c r="AE394" i="1" s="1"/>
  <c r="Q100" i="41"/>
  <c r="O100" i="41"/>
  <c r="N100" i="41"/>
  <c r="P100" i="41"/>
  <c r="M100" i="41"/>
  <c r="AD56" i="41"/>
  <c r="AE56" i="41" s="1"/>
  <c r="M382" i="1"/>
  <c r="N382" i="1"/>
  <c r="Q382" i="1"/>
  <c r="P382" i="1"/>
  <c r="O382" i="1"/>
  <c r="AD11" i="41"/>
  <c r="AE11" i="41" s="1"/>
  <c r="Q23" i="39"/>
  <c r="P23" i="39"/>
  <c r="O23" i="39"/>
  <c r="N23" i="39"/>
  <c r="M23" i="39"/>
  <c r="V170" i="40"/>
  <c r="M109" i="41"/>
  <c r="N109" i="41"/>
  <c r="Q109" i="41"/>
  <c r="O109" i="41"/>
  <c r="P109" i="41"/>
  <c r="V101" i="41"/>
  <c r="Q95" i="41"/>
  <c r="P95" i="41"/>
  <c r="M95" i="41"/>
  <c r="N95" i="41"/>
  <c r="O95" i="41"/>
  <c r="M223" i="40"/>
  <c r="N223" i="40"/>
  <c r="P223" i="40"/>
  <c r="O223" i="40"/>
  <c r="Q223" i="40"/>
  <c r="V296" i="39"/>
  <c r="V67" i="39"/>
  <c r="V76" i="39"/>
  <c r="V116" i="40"/>
  <c r="Q97" i="41"/>
  <c r="N97" i="41"/>
  <c r="P97" i="41"/>
  <c r="M97" i="41"/>
  <c r="O97" i="41"/>
  <c r="AD16" i="41"/>
  <c r="AE16" i="41" s="1"/>
  <c r="AD100" i="41"/>
  <c r="AE100" i="41" s="1"/>
  <c r="AD256" i="40"/>
  <c r="AE256" i="40" s="1"/>
  <c r="AD390" i="1"/>
  <c r="AE390" i="1" s="1"/>
  <c r="AD82" i="41"/>
  <c r="AE82" i="41" s="1"/>
  <c r="N9" i="39"/>
  <c r="Q9" i="39"/>
  <c r="M9" i="39"/>
  <c r="O9" i="39"/>
  <c r="P9" i="39"/>
  <c r="P351" i="1"/>
  <c r="M351" i="1"/>
  <c r="O351" i="1"/>
  <c r="Q351" i="1"/>
  <c r="N351" i="1"/>
  <c r="V283" i="39"/>
  <c r="N30" i="1"/>
  <c r="O30" i="1"/>
  <c r="Q30" i="1"/>
  <c r="P30" i="1"/>
  <c r="M30" i="1"/>
  <c r="V210" i="40"/>
  <c r="AD86" i="39"/>
  <c r="AE86" i="39" s="1"/>
  <c r="M198" i="39"/>
  <c r="N198" i="39"/>
  <c r="Q198" i="39"/>
  <c r="O198" i="39"/>
  <c r="P198" i="39"/>
  <c r="V177" i="40"/>
  <c r="P214" i="40"/>
  <c r="Q214" i="40"/>
  <c r="N214" i="40"/>
  <c r="M214" i="40"/>
  <c r="O214" i="40"/>
  <c r="N257" i="39"/>
  <c r="O257" i="39"/>
  <c r="P257" i="39"/>
  <c r="M257" i="39"/>
  <c r="Q257" i="39"/>
  <c r="AD73" i="39"/>
  <c r="AE73" i="39" s="1"/>
  <c r="AD360" i="1"/>
  <c r="AE360" i="1" s="1"/>
  <c r="N132" i="39"/>
  <c r="P132" i="39"/>
  <c r="M132" i="39"/>
  <c r="O132" i="39"/>
  <c r="Q132" i="39"/>
  <c r="V405" i="1"/>
  <c r="N63" i="1"/>
  <c r="O63" i="1"/>
  <c r="M63" i="1"/>
  <c r="Q63" i="1"/>
  <c r="P63" i="1"/>
  <c r="V102" i="39"/>
  <c r="V17" i="1"/>
  <c r="AD409" i="1"/>
  <c r="AE409" i="1" s="1"/>
  <c r="V240" i="1"/>
  <c r="AD219" i="40"/>
  <c r="AE219" i="40" s="1"/>
  <c r="V453" i="1"/>
  <c r="O460" i="1"/>
  <c r="M460" i="1"/>
  <c r="N460" i="1"/>
  <c r="Q460" i="1"/>
  <c r="P460" i="1"/>
  <c r="V270" i="39"/>
  <c r="V21" i="1"/>
  <c r="V99" i="39"/>
  <c r="N207" i="1"/>
  <c r="Q207" i="1"/>
  <c r="M207" i="1"/>
  <c r="O207" i="1"/>
  <c r="P207" i="1"/>
  <c r="O277" i="1"/>
  <c r="M277" i="1"/>
  <c r="P277" i="1"/>
  <c r="N277" i="1"/>
  <c r="Q277" i="1"/>
  <c r="V230" i="40"/>
  <c r="AD266" i="39"/>
  <c r="AE266" i="39" s="1"/>
  <c r="V157" i="39"/>
  <c r="M281" i="39"/>
  <c r="O281" i="39"/>
  <c r="N281" i="39"/>
  <c r="Q281" i="39"/>
  <c r="P281" i="39"/>
  <c r="AD176" i="40"/>
  <c r="AE176" i="40" s="1"/>
  <c r="M84" i="41"/>
  <c r="N84" i="41"/>
  <c r="O84" i="41"/>
  <c r="Q84" i="41"/>
  <c r="P84" i="41"/>
  <c r="P135" i="41"/>
  <c r="M135" i="41"/>
  <c r="N135" i="41"/>
  <c r="Q135" i="41"/>
  <c r="O135" i="41"/>
  <c r="V115" i="41"/>
  <c r="AD90" i="39"/>
  <c r="AE90" i="39" s="1"/>
  <c r="V310" i="39"/>
  <c r="V118" i="41"/>
  <c r="AD57" i="1"/>
  <c r="AE57" i="1" s="1"/>
  <c r="M103" i="1"/>
  <c r="N103" i="1"/>
  <c r="Q103" i="1"/>
  <c r="O103" i="1"/>
  <c r="P103" i="1"/>
  <c r="AD127" i="39"/>
  <c r="AE127" i="39" s="1"/>
  <c r="V90" i="1"/>
  <c r="V123" i="1"/>
  <c r="V50" i="40"/>
  <c r="M111" i="41"/>
  <c r="P111" i="41"/>
  <c r="N111" i="41"/>
  <c r="Q111" i="41"/>
  <c r="O111" i="41"/>
  <c r="Q78" i="1"/>
  <c r="M78" i="1"/>
  <c r="P78" i="1"/>
  <c r="O78" i="1"/>
  <c r="N78" i="1"/>
  <c r="AD242" i="1"/>
  <c r="AE242" i="1" s="1"/>
  <c r="AD54" i="39"/>
  <c r="AE54" i="39" s="1"/>
  <c r="V47" i="41"/>
  <c r="AD174" i="1"/>
  <c r="AE174" i="1" s="1"/>
  <c r="V112" i="39"/>
  <c r="AD302" i="39"/>
  <c r="AE302" i="39" s="1"/>
  <c r="V271" i="39"/>
  <c r="AD255" i="40"/>
  <c r="AE255" i="40" s="1"/>
  <c r="V57" i="39"/>
  <c r="AD132" i="40"/>
  <c r="AE132" i="40" s="1"/>
  <c r="M227" i="1"/>
  <c r="O227" i="1"/>
  <c r="P227" i="1"/>
  <c r="N227" i="1"/>
  <c r="Q227" i="1"/>
  <c r="V69" i="40"/>
  <c r="O213" i="40"/>
  <c r="N213" i="40"/>
  <c r="Q213" i="40"/>
  <c r="M213" i="40"/>
  <c r="P213" i="40"/>
  <c r="V84" i="40"/>
  <c r="V248" i="39"/>
  <c r="V150" i="39"/>
  <c r="P78" i="41"/>
  <c r="N78" i="41"/>
  <c r="M78" i="41"/>
  <c r="Q78" i="41"/>
  <c r="O78" i="41"/>
  <c r="P236" i="39"/>
  <c r="N236" i="39"/>
  <c r="Q236" i="39"/>
  <c r="O236" i="39"/>
  <c r="M236" i="39"/>
  <c r="AD24" i="1"/>
  <c r="AE24" i="1" s="1"/>
  <c r="V442" i="1"/>
  <c r="V13" i="39"/>
  <c r="V107" i="41"/>
  <c r="AD313" i="39"/>
  <c r="AE313" i="39" s="1"/>
  <c r="M294" i="39"/>
  <c r="N294" i="39"/>
  <c r="Q294" i="39"/>
  <c r="P294" i="39"/>
  <c r="O294" i="39"/>
  <c r="V235" i="1"/>
  <c r="AD82" i="39"/>
  <c r="AE82" i="39" s="1"/>
  <c r="AD450" i="1"/>
  <c r="AE450" i="1" s="1"/>
  <c r="V19" i="40"/>
  <c r="AD172" i="40"/>
  <c r="AE172" i="40" s="1"/>
  <c r="AD78" i="1"/>
  <c r="AE78" i="1" s="1"/>
  <c r="P194" i="1"/>
  <c r="O194" i="1"/>
  <c r="Q194" i="1"/>
  <c r="M194" i="1"/>
  <c r="N194" i="1"/>
  <c r="AD227" i="1"/>
  <c r="AE227" i="1" s="1"/>
  <c r="P33" i="39"/>
  <c r="M33" i="39"/>
  <c r="Q33" i="39"/>
  <c r="O33" i="39"/>
  <c r="N33" i="39"/>
  <c r="V267" i="40"/>
  <c r="V317" i="1"/>
  <c r="M141" i="1"/>
  <c r="N141" i="1"/>
  <c r="Q141" i="1"/>
  <c r="O141" i="1"/>
  <c r="P141" i="1"/>
  <c r="AD234" i="40"/>
  <c r="AE234" i="40" s="1"/>
  <c r="Q127" i="41"/>
  <c r="N127" i="41"/>
  <c r="P127" i="41"/>
  <c r="O127" i="41"/>
  <c r="M127" i="41"/>
  <c r="AD21" i="1"/>
  <c r="AE21" i="1" s="1"/>
  <c r="N258" i="39"/>
  <c r="P258" i="39"/>
  <c r="Q258" i="39"/>
  <c r="O258" i="39"/>
  <c r="M258" i="39"/>
  <c r="M120" i="1"/>
  <c r="Q120" i="1"/>
  <c r="P120" i="1"/>
  <c r="O120" i="1"/>
  <c r="N120" i="1"/>
  <c r="Q70" i="1"/>
  <c r="P70" i="1"/>
  <c r="M70" i="1"/>
  <c r="O70" i="1"/>
  <c r="N70" i="1"/>
  <c r="V64" i="41"/>
  <c r="AD77" i="1"/>
  <c r="AE77" i="1" s="1"/>
  <c r="P52" i="39"/>
  <c r="M52" i="39"/>
  <c r="Q52" i="39"/>
  <c r="N52" i="39"/>
  <c r="O52" i="39"/>
  <c r="N217" i="40"/>
  <c r="P217" i="40"/>
  <c r="O217" i="40"/>
  <c r="Q217" i="40"/>
  <c r="M217" i="40"/>
  <c r="O244" i="39"/>
  <c r="N244" i="39"/>
  <c r="M244" i="39"/>
  <c r="Q244" i="39"/>
  <c r="P244" i="39"/>
  <c r="AD39" i="40"/>
  <c r="AE39" i="40" s="1"/>
  <c r="M454" i="1"/>
  <c r="O454" i="1"/>
  <c r="N454" i="1"/>
  <c r="Q454" i="1"/>
  <c r="P454" i="1"/>
  <c r="N477" i="1"/>
  <c r="P477" i="1"/>
  <c r="O477" i="1"/>
  <c r="M477" i="1"/>
  <c r="Q477" i="1"/>
  <c r="AD244" i="1"/>
  <c r="AE244" i="1" s="1"/>
  <c r="Q41" i="40"/>
  <c r="P41" i="40"/>
  <c r="M41" i="40"/>
  <c r="N41" i="40"/>
  <c r="O41" i="40"/>
  <c r="N341" i="39"/>
  <c r="O341" i="39"/>
  <c r="Q341" i="39"/>
  <c r="M341" i="39"/>
  <c r="P341" i="39"/>
  <c r="AD130" i="39"/>
  <c r="AE130" i="39" s="1"/>
  <c r="O65" i="39"/>
  <c r="Q65" i="39"/>
  <c r="N65" i="39"/>
  <c r="M65" i="39"/>
  <c r="P65" i="39"/>
  <c r="V37" i="41"/>
  <c r="AD361" i="1"/>
  <c r="AE361" i="1" s="1"/>
  <c r="P89" i="41"/>
  <c r="N89" i="41"/>
  <c r="Q89" i="41"/>
  <c r="O89" i="41"/>
  <c r="M89" i="41"/>
  <c r="V207" i="1"/>
  <c r="Q389" i="1"/>
  <c r="O389" i="1"/>
  <c r="N389" i="1"/>
  <c r="P389" i="1"/>
  <c r="M389" i="1"/>
  <c r="P448" i="1"/>
  <c r="N448" i="1"/>
  <c r="M448" i="1"/>
  <c r="O448" i="1"/>
  <c r="Q448" i="1"/>
  <c r="V160" i="39"/>
  <c r="P237" i="40"/>
  <c r="N237" i="40"/>
  <c r="O237" i="40"/>
  <c r="Q237" i="40"/>
  <c r="M237" i="40"/>
  <c r="AD340" i="39"/>
  <c r="AE340" i="39" s="1"/>
  <c r="V189" i="40"/>
  <c r="V188" i="39"/>
  <c r="P14" i="40"/>
  <c r="N14" i="40"/>
  <c r="M14" i="40"/>
  <c r="Q14" i="40"/>
  <c r="O14" i="40"/>
  <c r="AD125" i="1"/>
  <c r="AE125" i="1" s="1"/>
  <c r="AD407" i="1"/>
  <c r="AE407" i="1" s="1"/>
  <c r="N209" i="1"/>
  <c r="P209" i="1"/>
  <c r="Q209" i="1"/>
  <c r="M209" i="1"/>
  <c r="O209" i="1"/>
  <c r="V261" i="39"/>
  <c r="AD36" i="39"/>
  <c r="AE36" i="39" s="1"/>
  <c r="P138" i="1"/>
  <c r="Q138" i="1"/>
  <c r="M138" i="1"/>
  <c r="N138" i="1"/>
  <c r="O138" i="1"/>
  <c r="V134" i="40"/>
  <c r="V335" i="39"/>
  <c r="V256" i="39"/>
  <c r="V93" i="40"/>
  <c r="V193" i="1"/>
  <c r="V213" i="40"/>
  <c r="V103" i="40"/>
  <c r="AD138" i="41"/>
  <c r="AE138" i="41" s="1"/>
  <c r="M93" i="39"/>
  <c r="O93" i="39"/>
  <c r="N93" i="39"/>
  <c r="Q93" i="39"/>
  <c r="P93" i="39"/>
  <c r="V27" i="39"/>
  <c r="M476" i="1"/>
  <c r="P476" i="1"/>
  <c r="O476" i="1"/>
  <c r="N476" i="1"/>
  <c r="Q476" i="1"/>
  <c r="AD139" i="39"/>
  <c r="AE139" i="39" s="1"/>
  <c r="V55" i="39"/>
  <c r="V74" i="41"/>
  <c r="V406" i="1"/>
  <c r="AD255" i="39"/>
  <c r="AE255" i="39" s="1"/>
  <c r="V92" i="40"/>
  <c r="P290" i="39"/>
  <c r="N290" i="39"/>
  <c r="O290" i="39"/>
  <c r="Q290" i="39"/>
  <c r="M290" i="39"/>
  <c r="AD58" i="1"/>
  <c r="AE58" i="1" s="1"/>
  <c r="V241" i="1"/>
  <c r="Q86" i="1"/>
  <c r="M86" i="1"/>
  <c r="N86" i="1"/>
  <c r="P86" i="1"/>
  <c r="O86" i="1"/>
  <c r="AD274" i="39"/>
  <c r="AE274" i="39" s="1"/>
  <c r="P280" i="39"/>
  <c r="O280" i="39"/>
  <c r="N280" i="39"/>
  <c r="Q280" i="39"/>
  <c r="M280" i="39"/>
  <c r="P394" i="1"/>
  <c r="M394" i="1"/>
  <c r="Q394" i="1"/>
  <c r="O394" i="1"/>
  <c r="N394" i="1"/>
  <c r="Q289" i="1"/>
  <c r="P289" i="1"/>
  <c r="M289" i="1"/>
  <c r="N289" i="1"/>
  <c r="O289" i="1"/>
  <c r="P39" i="40"/>
  <c r="O39" i="40"/>
  <c r="N39" i="40"/>
  <c r="M39" i="40"/>
  <c r="Q39" i="40"/>
  <c r="AD123" i="1"/>
  <c r="AE123" i="1" s="1"/>
  <c r="M125" i="40"/>
  <c r="P125" i="40"/>
  <c r="N125" i="40"/>
  <c r="Q125" i="40"/>
  <c r="O125" i="40"/>
  <c r="V311" i="1"/>
  <c r="O236" i="40"/>
  <c r="M236" i="40"/>
  <c r="Q236" i="40"/>
  <c r="N236" i="40"/>
  <c r="P236" i="40"/>
  <c r="N163" i="40"/>
  <c r="Q163" i="40"/>
  <c r="P163" i="40"/>
  <c r="O163" i="40"/>
  <c r="M163" i="40"/>
  <c r="V120" i="39"/>
  <c r="V336" i="1"/>
  <c r="V17" i="39"/>
  <c r="AD102" i="1"/>
  <c r="AE102" i="1" s="1"/>
  <c r="Q350" i="39"/>
  <c r="M350" i="39"/>
  <c r="O350" i="39"/>
  <c r="P350" i="39"/>
  <c r="N350" i="39"/>
  <c r="V9" i="1"/>
  <c r="V163" i="39"/>
  <c r="V220" i="40"/>
  <c r="V438" i="1"/>
  <c r="V192" i="40"/>
  <c r="M333" i="39"/>
  <c r="Q333" i="39"/>
  <c r="O333" i="39"/>
  <c r="P333" i="39"/>
  <c r="N333" i="39"/>
  <c r="V71" i="40"/>
  <c r="P135" i="40"/>
  <c r="N135" i="40"/>
  <c r="Q135" i="40"/>
  <c r="O135" i="40"/>
  <c r="M135" i="40"/>
  <c r="AD81" i="40"/>
  <c r="AE81" i="40" s="1"/>
  <c r="V133" i="41"/>
  <c r="Q338" i="39"/>
  <c r="N338" i="39"/>
  <c r="O338" i="39"/>
  <c r="M338" i="39"/>
  <c r="P338" i="39"/>
  <c r="V168" i="1"/>
  <c r="N229" i="39"/>
  <c r="M229" i="39"/>
  <c r="P229" i="39"/>
  <c r="Q229" i="39"/>
  <c r="O229" i="39"/>
  <c r="V57" i="41"/>
  <c r="Q110" i="41"/>
  <c r="O110" i="41"/>
  <c r="P110" i="41"/>
  <c r="M110" i="41"/>
  <c r="N110" i="41"/>
  <c r="M406" i="1"/>
  <c r="P406" i="1"/>
  <c r="Q406" i="1"/>
  <c r="O406" i="1"/>
  <c r="N406" i="1"/>
  <c r="AD105" i="41"/>
  <c r="AE105" i="41" s="1"/>
  <c r="O182" i="40"/>
  <c r="P182" i="40"/>
  <c r="N182" i="40"/>
  <c r="Q182" i="40"/>
  <c r="M182" i="40"/>
  <c r="AD88" i="40"/>
  <c r="AE88" i="40" s="1"/>
  <c r="AD84" i="39"/>
  <c r="AE84" i="39" s="1"/>
  <c r="V14" i="39"/>
  <c r="V142" i="41"/>
  <c r="M20" i="40"/>
  <c r="Q20" i="40"/>
  <c r="N20" i="40"/>
  <c r="O20" i="40"/>
  <c r="P20" i="40"/>
  <c r="O81" i="40"/>
  <c r="M81" i="40"/>
  <c r="Q81" i="40"/>
  <c r="N81" i="40"/>
  <c r="P81" i="40"/>
  <c r="AD52" i="1"/>
  <c r="AE52" i="1" s="1"/>
  <c r="V38" i="1"/>
  <c r="AD52" i="41"/>
  <c r="AE52" i="41" s="1"/>
  <c r="M21" i="39"/>
  <c r="O21" i="39"/>
  <c r="Q21" i="39"/>
  <c r="P21" i="39"/>
  <c r="N21" i="39"/>
  <c r="Q140" i="39"/>
  <c r="N140" i="39"/>
  <c r="O140" i="39"/>
  <c r="M140" i="39"/>
  <c r="P140" i="39"/>
  <c r="V85" i="39"/>
  <c r="AD73" i="40"/>
  <c r="AE73" i="40" s="1"/>
  <c r="O265" i="1"/>
  <c r="Q265" i="1"/>
  <c r="M265" i="1"/>
  <c r="P265" i="1"/>
  <c r="N265" i="1"/>
  <c r="V355" i="39"/>
  <c r="M265" i="39"/>
  <c r="O265" i="39"/>
  <c r="Q265" i="39"/>
  <c r="N265" i="39"/>
  <c r="P265" i="39"/>
  <c r="AD62" i="39"/>
  <c r="AE62" i="39" s="1"/>
  <c r="AD5" i="40"/>
  <c r="AE5" i="40" s="1"/>
  <c r="N57" i="39"/>
  <c r="M57" i="39"/>
  <c r="Q57" i="39"/>
  <c r="P57" i="39"/>
  <c r="O57" i="39"/>
  <c r="N335" i="39"/>
  <c r="M335" i="39"/>
  <c r="P335" i="39"/>
  <c r="O335" i="39"/>
  <c r="Q335" i="39"/>
  <c r="O98" i="40"/>
  <c r="P98" i="40"/>
  <c r="M98" i="40"/>
  <c r="Q98" i="40"/>
  <c r="N98" i="40"/>
  <c r="V214" i="40"/>
  <c r="M131" i="40"/>
  <c r="Q131" i="40"/>
  <c r="P131" i="40"/>
  <c r="O131" i="40"/>
  <c r="N131" i="40"/>
  <c r="V12" i="39"/>
  <c r="V425" i="1"/>
  <c r="N156" i="39"/>
  <c r="O156" i="39"/>
  <c r="P156" i="39"/>
  <c r="M156" i="39"/>
  <c r="Q156" i="39"/>
  <c r="AD74" i="41"/>
  <c r="AE74" i="41" s="1"/>
  <c r="AD143" i="40"/>
  <c r="AE143" i="40" s="1"/>
  <c r="Q203" i="39"/>
  <c r="P203" i="39"/>
  <c r="M203" i="39"/>
  <c r="N203" i="39"/>
  <c r="O203" i="39"/>
  <c r="AD261" i="40"/>
  <c r="AE261" i="40" s="1"/>
  <c r="AD40" i="39"/>
  <c r="AE40" i="39" s="1"/>
  <c r="V34" i="39"/>
  <c r="N317" i="39"/>
  <c r="Q317" i="39"/>
  <c r="O317" i="39"/>
  <c r="P317" i="39"/>
  <c r="M317" i="39"/>
  <c r="M142" i="40"/>
  <c r="O142" i="40"/>
  <c r="P142" i="40"/>
  <c r="N142" i="40"/>
  <c r="Q142" i="40"/>
  <c r="Q291" i="1"/>
  <c r="M291" i="1"/>
  <c r="N291" i="1"/>
  <c r="O291" i="1"/>
  <c r="P291" i="1"/>
  <c r="AD27" i="39"/>
  <c r="AE27" i="39" s="1"/>
  <c r="M60" i="1"/>
  <c r="O60" i="1"/>
  <c r="Q60" i="1"/>
  <c r="N60" i="1"/>
  <c r="P60" i="1"/>
  <c r="P174" i="39"/>
  <c r="O174" i="39"/>
  <c r="M174" i="39"/>
  <c r="Q174" i="39"/>
  <c r="N174" i="39"/>
  <c r="AD411" i="1"/>
  <c r="AE411" i="1" s="1"/>
  <c r="P316" i="1"/>
  <c r="O316" i="1"/>
  <c r="Q316" i="1"/>
  <c r="N316" i="1"/>
  <c r="M316" i="1"/>
  <c r="M314" i="39"/>
  <c r="Q314" i="39"/>
  <c r="P314" i="39"/>
  <c r="N314" i="39"/>
  <c r="O314" i="39"/>
  <c r="AD31" i="39"/>
  <c r="AE31" i="39" s="1"/>
  <c r="O156" i="40"/>
  <c r="M156" i="40"/>
  <c r="Q156" i="40"/>
  <c r="P156" i="40"/>
  <c r="N156" i="40"/>
  <c r="N123" i="40"/>
  <c r="P123" i="40"/>
  <c r="Q123" i="40"/>
  <c r="O123" i="40"/>
  <c r="M123" i="40"/>
  <c r="V11" i="40"/>
  <c r="AD47" i="1"/>
  <c r="AE47" i="1" s="1"/>
  <c r="M120" i="39"/>
  <c r="Q120" i="39"/>
  <c r="N120" i="39"/>
  <c r="P120" i="39"/>
  <c r="O120" i="39"/>
  <c r="V272" i="39"/>
  <c r="AD195" i="1"/>
  <c r="AE195" i="1" s="1"/>
  <c r="O264" i="39"/>
  <c r="P264" i="39"/>
  <c r="M264" i="39"/>
  <c r="Q264" i="39"/>
  <c r="N264" i="39"/>
  <c r="Q55" i="39"/>
  <c r="M55" i="39"/>
  <c r="O55" i="39"/>
  <c r="P55" i="39"/>
  <c r="N55" i="39"/>
  <c r="AD30" i="39"/>
  <c r="AE30" i="39" s="1"/>
  <c r="V104" i="40"/>
  <c r="AD126" i="41"/>
  <c r="AE126" i="41" s="1"/>
  <c r="M110" i="1"/>
  <c r="Q110" i="1"/>
  <c r="O110" i="1"/>
  <c r="P110" i="1"/>
  <c r="N110" i="1"/>
  <c r="V37" i="39"/>
  <c r="AD453" i="1"/>
  <c r="AE453" i="1" s="1"/>
  <c r="V31" i="1"/>
  <c r="AD112" i="40"/>
  <c r="AE112" i="40" s="1"/>
  <c r="V320" i="1"/>
  <c r="M462" i="1"/>
  <c r="N462" i="1"/>
  <c r="O462" i="1"/>
  <c r="Q462" i="1"/>
  <c r="P462" i="1"/>
  <c r="V43" i="1"/>
  <c r="O252" i="39"/>
  <c r="M252" i="39"/>
  <c r="P252" i="39"/>
  <c r="N252" i="39"/>
  <c r="Q252" i="39"/>
  <c r="AD14" i="39"/>
  <c r="AE14" i="39" s="1"/>
  <c r="Q57" i="40"/>
  <c r="P57" i="40"/>
  <c r="M57" i="40"/>
  <c r="N57" i="40"/>
  <c r="O57" i="40"/>
  <c r="O283" i="39"/>
  <c r="M283" i="39"/>
  <c r="Q283" i="39"/>
  <c r="N283" i="39"/>
  <c r="P283" i="39"/>
  <c r="Q451" i="1"/>
  <c r="N451" i="1"/>
  <c r="M451" i="1"/>
  <c r="P451" i="1"/>
  <c r="O451" i="1"/>
  <c r="O168" i="40"/>
  <c r="Q168" i="40"/>
  <c r="N168" i="40"/>
  <c r="M168" i="40"/>
  <c r="P168" i="40"/>
  <c r="O192" i="1"/>
  <c r="P192" i="1"/>
  <c r="Q192" i="1"/>
  <c r="M192" i="1"/>
  <c r="N192" i="1"/>
  <c r="AD233" i="39"/>
  <c r="AE233" i="39" s="1"/>
  <c r="AD12" i="41"/>
  <c r="AE12" i="41" s="1"/>
  <c r="AD29" i="40"/>
  <c r="AE29" i="40" s="1"/>
  <c r="V7" i="1"/>
  <c r="V191" i="1"/>
  <c r="AD98" i="1"/>
  <c r="AE98" i="1" s="1"/>
  <c r="AD212" i="40"/>
  <c r="AE212" i="40" s="1"/>
  <c r="V260" i="40"/>
  <c r="AD305" i="39"/>
  <c r="AE305" i="39" s="1"/>
  <c r="V141" i="1"/>
  <c r="V141" i="39"/>
  <c r="AD8" i="41"/>
  <c r="AE8" i="41" s="1"/>
  <c r="M13" i="1"/>
  <c r="P13" i="1"/>
  <c r="O13" i="1"/>
  <c r="Q13" i="1"/>
  <c r="N13" i="1"/>
  <c r="AD22" i="39"/>
  <c r="AE22" i="39" s="1"/>
  <c r="V119" i="40"/>
  <c r="V358" i="1"/>
  <c r="AD168" i="39"/>
  <c r="AE168" i="39" s="1"/>
  <c r="AD236" i="39"/>
  <c r="AE236" i="39" s="1"/>
  <c r="N101" i="40"/>
  <c r="O101" i="40"/>
  <c r="Q101" i="40"/>
  <c r="P101" i="40"/>
  <c r="M101" i="40"/>
  <c r="AD462" i="1"/>
  <c r="AE462" i="1" s="1"/>
  <c r="N48" i="40"/>
  <c r="Q48" i="40"/>
  <c r="O48" i="40"/>
  <c r="M48" i="40"/>
  <c r="P48" i="40"/>
  <c r="M425" i="1"/>
  <c r="O425" i="1"/>
  <c r="N425" i="1"/>
  <c r="Q425" i="1"/>
  <c r="P425" i="1"/>
  <c r="V33" i="41"/>
  <c r="V408" i="1"/>
  <c r="AD109" i="40"/>
  <c r="AE109" i="40" s="1"/>
  <c r="M299" i="1"/>
  <c r="O299" i="1"/>
  <c r="N299" i="1"/>
  <c r="P299" i="1"/>
  <c r="Q299" i="1"/>
  <c r="M284" i="1"/>
  <c r="P284" i="1"/>
  <c r="Q284" i="1"/>
  <c r="N284" i="1"/>
  <c r="O284" i="1"/>
  <c r="V48" i="40"/>
  <c r="V333" i="39"/>
  <c r="M18" i="41"/>
  <c r="Q18" i="41"/>
  <c r="N18" i="41"/>
  <c r="P18" i="41"/>
  <c r="O18" i="41"/>
  <c r="AD118" i="41"/>
  <c r="AE118" i="41" s="1"/>
  <c r="AD79" i="1"/>
  <c r="AE79" i="1" s="1"/>
  <c r="AD466" i="1"/>
  <c r="AE466" i="1" s="1"/>
  <c r="AD441" i="1"/>
  <c r="AE441" i="1" s="1"/>
  <c r="V259" i="40"/>
  <c r="N207" i="39"/>
  <c r="Q207" i="39"/>
  <c r="P207" i="39"/>
  <c r="M207" i="39"/>
  <c r="O207" i="39"/>
  <c r="AD344" i="1"/>
  <c r="AE344" i="1" s="1"/>
  <c r="P320" i="39"/>
  <c r="O320" i="39"/>
  <c r="N320" i="39"/>
  <c r="M320" i="39"/>
  <c r="Q320" i="39"/>
  <c r="V75" i="1"/>
  <c r="V139" i="1"/>
  <c r="O218" i="40"/>
  <c r="Q218" i="40"/>
  <c r="P218" i="40"/>
  <c r="N218" i="40"/>
  <c r="M218" i="40"/>
  <c r="N251" i="1"/>
  <c r="P251" i="1"/>
  <c r="M251" i="1"/>
  <c r="Q251" i="1"/>
  <c r="O251" i="1"/>
  <c r="Q10" i="39"/>
  <c r="P10" i="39"/>
  <c r="O10" i="39"/>
  <c r="M10" i="39"/>
  <c r="N10" i="39"/>
  <c r="P176" i="39"/>
  <c r="O176" i="39"/>
  <c r="Q176" i="39"/>
  <c r="N176" i="39"/>
  <c r="M176" i="39"/>
  <c r="AD127" i="40"/>
  <c r="AE127" i="40" s="1"/>
  <c r="AD74" i="40"/>
  <c r="AE74" i="40" s="1"/>
  <c r="V464" i="1"/>
  <c r="AD258" i="40"/>
  <c r="AE258" i="40" s="1"/>
  <c r="AD121" i="41"/>
  <c r="AE121" i="41" s="1"/>
  <c r="V112" i="1"/>
  <c r="AD114" i="41"/>
  <c r="AE114" i="41" s="1"/>
  <c r="Q210" i="39"/>
  <c r="N210" i="39"/>
  <c r="O210" i="39"/>
  <c r="M210" i="39"/>
  <c r="P210" i="39"/>
  <c r="V171" i="40"/>
  <c r="AD292" i="39"/>
  <c r="AE292" i="39" s="1"/>
  <c r="V452" i="1"/>
  <c r="AD44" i="39"/>
  <c r="AE44" i="39" s="1"/>
  <c r="P67" i="40"/>
  <c r="O67" i="40"/>
  <c r="M67" i="40"/>
  <c r="Q67" i="40"/>
  <c r="N67" i="40"/>
  <c r="O217" i="39"/>
  <c r="Q217" i="39"/>
  <c r="N217" i="39"/>
  <c r="P217" i="39"/>
  <c r="M217" i="39"/>
  <c r="P8" i="1"/>
  <c r="N8" i="1"/>
  <c r="O8" i="1"/>
  <c r="M8" i="1"/>
  <c r="Q8" i="1"/>
  <c r="V141" i="41"/>
  <c r="M106" i="41"/>
  <c r="N106" i="41"/>
  <c r="O106" i="41"/>
  <c r="P106" i="41"/>
  <c r="Q106" i="41"/>
  <c r="V240" i="40"/>
  <c r="N252" i="40"/>
  <c r="P252" i="40"/>
  <c r="O252" i="40"/>
  <c r="Q252" i="40"/>
  <c r="M252" i="40"/>
  <c r="O237" i="39"/>
  <c r="N237" i="39"/>
  <c r="Q237" i="39"/>
  <c r="M237" i="39"/>
  <c r="P237" i="39"/>
  <c r="AD4" i="1"/>
  <c r="AE4" i="1" s="1"/>
  <c r="AD147" i="39"/>
  <c r="AE147" i="39" s="1"/>
  <c r="N194" i="40"/>
  <c r="O194" i="40"/>
  <c r="M194" i="40"/>
  <c r="P194" i="40"/>
  <c r="Q194" i="40"/>
  <c r="O171" i="40"/>
  <c r="M171" i="40"/>
  <c r="P171" i="40"/>
  <c r="N171" i="40"/>
  <c r="Q171" i="40"/>
  <c r="AD144" i="40"/>
  <c r="AE144" i="40" s="1"/>
  <c r="N22" i="40"/>
  <c r="P22" i="40"/>
  <c r="Q22" i="40"/>
  <c r="O22" i="40"/>
  <c r="M22" i="40"/>
  <c r="V149" i="40"/>
  <c r="N75" i="41"/>
  <c r="O75" i="41"/>
  <c r="P75" i="41"/>
  <c r="Q75" i="41"/>
  <c r="M75" i="41"/>
  <c r="P137" i="41"/>
  <c r="N137" i="41"/>
  <c r="Q137" i="41"/>
  <c r="O137" i="41"/>
  <c r="M137" i="41"/>
  <c r="V403" i="1"/>
  <c r="AD199" i="40"/>
  <c r="AE199" i="40" s="1"/>
  <c r="V179" i="40"/>
  <c r="P57" i="1"/>
  <c r="M57" i="1"/>
  <c r="Q57" i="1"/>
  <c r="O57" i="1"/>
  <c r="N57" i="1"/>
  <c r="Q112" i="40"/>
  <c r="P112" i="40"/>
  <c r="N112" i="40"/>
  <c r="M112" i="40"/>
  <c r="O112" i="40"/>
  <c r="V426" i="1"/>
  <c r="AD39" i="1"/>
  <c r="AE39" i="1" s="1"/>
  <c r="M225" i="40"/>
  <c r="P225" i="40"/>
  <c r="N225" i="40"/>
  <c r="Q225" i="40"/>
  <c r="O225" i="40"/>
  <c r="AD7" i="39"/>
  <c r="AE7" i="39" s="1"/>
  <c r="Q49" i="39"/>
  <c r="O49" i="39"/>
  <c r="M49" i="39"/>
  <c r="N49" i="39"/>
  <c r="P49" i="39"/>
  <c r="AD412" i="1"/>
  <c r="AE412" i="1" s="1"/>
  <c r="AD232" i="40"/>
  <c r="AE232" i="40" s="1"/>
  <c r="V34" i="1"/>
  <c r="V253" i="40"/>
  <c r="N220" i="39"/>
  <c r="Q220" i="39"/>
  <c r="P220" i="39"/>
  <c r="O220" i="39"/>
  <c r="M220" i="39"/>
  <c r="N25" i="41"/>
  <c r="M25" i="41"/>
  <c r="O25" i="41"/>
  <c r="P25" i="41"/>
  <c r="Q25" i="41"/>
  <c r="AD29" i="41"/>
  <c r="AE29" i="41" s="1"/>
  <c r="V29" i="1"/>
  <c r="O201" i="39"/>
  <c r="P201" i="39"/>
  <c r="M201" i="39"/>
  <c r="Q201" i="39"/>
  <c r="N201" i="39"/>
  <c r="AD114" i="1"/>
  <c r="AE114" i="1" s="1"/>
  <c r="M149" i="40"/>
  <c r="O149" i="40"/>
  <c r="N149" i="40"/>
  <c r="Q149" i="40"/>
  <c r="P149" i="40"/>
  <c r="P254" i="39"/>
  <c r="N254" i="39"/>
  <c r="O254" i="39"/>
  <c r="Q254" i="39"/>
  <c r="M254" i="39"/>
  <c r="AD95" i="40"/>
  <c r="AE95" i="40" s="1"/>
  <c r="N116" i="41"/>
  <c r="M116" i="41"/>
  <c r="O116" i="41"/>
  <c r="P116" i="41"/>
  <c r="Q116" i="41"/>
  <c r="V132" i="40"/>
  <c r="N59" i="1"/>
  <c r="O59" i="1"/>
  <c r="P59" i="1"/>
  <c r="Q59" i="1"/>
  <c r="M59" i="1"/>
  <c r="AD154" i="39"/>
  <c r="AE154" i="39" s="1"/>
  <c r="AD74" i="1"/>
  <c r="AE74" i="1" s="1"/>
  <c r="V64" i="1"/>
  <c r="V127" i="39"/>
  <c r="O240" i="1"/>
  <c r="M240" i="1"/>
  <c r="N240" i="1"/>
  <c r="Q240" i="1"/>
  <c r="P240" i="1"/>
  <c r="AD30" i="1"/>
  <c r="AE30" i="1" s="1"/>
  <c r="AD61" i="39"/>
  <c r="AE61" i="39" s="1"/>
  <c r="M155" i="39"/>
  <c r="N155" i="39"/>
  <c r="P155" i="39"/>
  <c r="O155" i="39"/>
  <c r="Q155" i="39"/>
  <c r="AD135" i="41"/>
  <c r="AE135" i="41" s="1"/>
  <c r="AD64" i="1"/>
  <c r="AE64" i="1" s="1"/>
  <c r="V318" i="1"/>
  <c r="P49" i="41"/>
  <c r="Q49" i="41"/>
  <c r="M49" i="41"/>
  <c r="N49" i="41"/>
  <c r="O49" i="41"/>
  <c r="N102" i="41"/>
  <c r="Q102" i="41"/>
  <c r="M102" i="41"/>
  <c r="O102" i="41"/>
  <c r="P102" i="41"/>
  <c r="AD92" i="40"/>
  <c r="AE92" i="40" s="1"/>
  <c r="V428" i="1"/>
  <c r="AD222" i="1"/>
  <c r="AE222" i="1" s="1"/>
  <c r="V28" i="39"/>
  <c r="O259" i="1"/>
  <c r="M259" i="1"/>
  <c r="P259" i="1"/>
  <c r="Q259" i="1"/>
  <c r="N259" i="1"/>
  <c r="AD170" i="40"/>
  <c r="AE170" i="40" s="1"/>
  <c r="M128" i="39"/>
  <c r="P128" i="39"/>
  <c r="N128" i="39"/>
  <c r="O128" i="39"/>
  <c r="Q128" i="39"/>
  <c r="M118" i="1"/>
  <c r="O118" i="1"/>
  <c r="Q118" i="1"/>
  <c r="N118" i="1"/>
  <c r="P118" i="1"/>
  <c r="V332" i="39"/>
  <c r="P315" i="1"/>
  <c r="M315" i="1"/>
  <c r="Q315" i="1"/>
  <c r="O315" i="1"/>
  <c r="N315" i="1"/>
  <c r="V119" i="1"/>
  <c r="P428" i="1"/>
  <c r="O428" i="1"/>
  <c r="M428" i="1"/>
  <c r="N428" i="1"/>
  <c r="Q428" i="1"/>
  <c r="P32" i="1"/>
  <c r="M32" i="1"/>
  <c r="Q32" i="1"/>
  <c r="O32" i="1"/>
  <c r="N32" i="1"/>
  <c r="N41" i="39"/>
  <c r="Q41" i="39"/>
  <c r="M41" i="39"/>
  <c r="O41" i="39"/>
  <c r="P41" i="39"/>
  <c r="Q17" i="39"/>
  <c r="P17" i="39"/>
  <c r="M17" i="39"/>
  <c r="O17" i="39"/>
  <c r="N17" i="39"/>
  <c r="V101" i="40"/>
  <c r="AD183" i="39"/>
  <c r="AE183" i="39" s="1"/>
  <c r="P430" i="1"/>
  <c r="Q430" i="1"/>
  <c r="M430" i="1"/>
  <c r="O430" i="1"/>
  <c r="N430" i="1"/>
  <c r="AD126" i="40"/>
  <c r="AE126" i="40" s="1"/>
  <c r="AD10" i="39"/>
  <c r="AE10" i="39" s="1"/>
  <c r="M269" i="40"/>
  <c r="Q269" i="40"/>
  <c r="P269" i="40"/>
  <c r="N269" i="40"/>
  <c r="O269" i="40"/>
  <c r="AD356" i="1"/>
  <c r="AE356" i="1" s="1"/>
  <c r="Q422" i="1"/>
  <c r="O422" i="1"/>
  <c r="N422" i="1"/>
  <c r="P422" i="1"/>
  <c r="M422" i="1"/>
  <c r="AD25" i="40"/>
  <c r="AE25" i="40" s="1"/>
  <c r="V231" i="1"/>
  <c r="V75" i="40"/>
  <c r="V68" i="40"/>
  <c r="V4" i="1"/>
  <c r="V223" i="1"/>
  <c r="N410" i="1"/>
  <c r="Q410" i="1"/>
  <c r="M410" i="1"/>
  <c r="O410" i="1"/>
  <c r="P410" i="1"/>
  <c r="V315" i="1"/>
  <c r="V182" i="1"/>
  <c r="V30" i="41"/>
  <c r="O80" i="40"/>
  <c r="N80" i="40"/>
  <c r="P80" i="40"/>
  <c r="Q80" i="40"/>
  <c r="M80" i="40"/>
  <c r="Q8" i="40"/>
  <c r="N8" i="40"/>
  <c r="O8" i="40"/>
  <c r="M8" i="40"/>
  <c r="P8" i="40"/>
  <c r="M124" i="39"/>
  <c r="P124" i="39"/>
  <c r="N124" i="39"/>
  <c r="O124" i="39"/>
  <c r="Q124" i="39"/>
  <c r="V60" i="40"/>
  <c r="AD168" i="1"/>
  <c r="AE168" i="1" s="1"/>
  <c r="V276" i="39"/>
  <c r="AD439" i="1"/>
  <c r="AE439" i="1" s="1"/>
  <c r="AD91" i="1"/>
  <c r="AE91" i="1" s="1"/>
  <c r="V361" i="1"/>
  <c r="M203" i="1"/>
  <c r="Q203" i="1"/>
  <c r="P203" i="1"/>
  <c r="O203" i="1"/>
  <c r="N203" i="1"/>
  <c r="AD96" i="40"/>
  <c r="AE96" i="40" s="1"/>
  <c r="V148" i="39"/>
  <c r="AD208" i="40"/>
  <c r="AE208" i="40" s="1"/>
  <c r="V106" i="1"/>
  <c r="AD9" i="1"/>
  <c r="AE9" i="1" s="1"/>
  <c r="AD258" i="39"/>
  <c r="AE258" i="39" s="1"/>
  <c r="Q169" i="40"/>
  <c r="P169" i="40"/>
  <c r="M169" i="40"/>
  <c r="O169" i="40"/>
  <c r="N169" i="40"/>
  <c r="AD233" i="1"/>
  <c r="AE233" i="1" s="1"/>
  <c r="N405" i="1"/>
  <c r="Q405" i="1"/>
  <c r="P405" i="1"/>
  <c r="O405" i="1"/>
  <c r="M405" i="1"/>
  <c r="AD82" i="40"/>
  <c r="AE82" i="40" s="1"/>
  <c r="N24" i="1"/>
  <c r="P24" i="1"/>
  <c r="Q24" i="1"/>
  <c r="O24" i="1"/>
  <c r="M24" i="1"/>
  <c r="AD20" i="1"/>
  <c r="AE20" i="1" s="1"/>
  <c r="V477" i="1"/>
  <c r="N150" i="40"/>
  <c r="Q150" i="40"/>
  <c r="M150" i="40"/>
  <c r="O150" i="40"/>
  <c r="P150" i="40"/>
  <c r="M129" i="39"/>
  <c r="P129" i="39"/>
  <c r="N129" i="39"/>
  <c r="O129" i="39"/>
  <c r="Q129" i="39"/>
  <c r="P198" i="40"/>
  <c r="M198" i="40"/>
  <c r="O198" i="40"/>
  <c r="Q198" i="40"/>
  <c r="N198" i="40"/>
  <c r="V185" i="40"/>
  <c r="AD89" i="40"/>
  <c r="AE89" i="40" s="1"/>
  <c r="P218" i="1"/>
  <c r="O218" i="1"/>
  <c r="M218" i="1"/>
  <c r="N218" i="1"/>
  <c r="Q218" i="1"/>
  <c r="AD236" i="1"/>
  <c r="AE236" i="1" s="1"/>
  <c r="O243" i="39"/>
  <c r="P243" i="39"/>
  <c r="Q243" i="39"/>
  <c r="N243" i="39"/>
  <c r="M243" i="39"/>
  <c r="AD136" i="40"/>
  <c r="AE136" i="40" s="1"/>
  <c r="V340" i="39"/>
  <c r="N92" i="39"/>
  <c r="M92" i="39"/>
  <c r="P92" i="39"/>
  <c r="Q92" i="39"/>
  <c r="O92" i="39"/>
  <c r="M145" i="1"/>
  <c r="O145" i="1"/>
  <c r="P145" i="1"/>
  <c r="Q145" i="1"/>
  <c r="N145" i="1"/>
  <c r="P277" i="39"/>
  <c r="M277" i="39"/>
  <c r="Q277" i="39"/>
  <c r="O277" i="39"/>
  <c r="N277" i="39"/>
  <c r="AD131" i="39"/>
  <c r="AE131" i="39" s="1"/>
  <c r="Q380" i="1"/>
  <c r="M380" i="1"/>
  <c r="P380" i="1"/>
  <c r="O380" i="1"/>
  <c r="N380" i="1"/>
  <c r="N294" i="1"/>
  <c r="Q294" i="1"/>
  <c r="O294" i="1"/>
  <c r="M294" i="1"/>
  <c r="P294" i="1"/>
  <c r="V15" i="41"/>
  <c r="AD164" i="1"/>
  <c r="AE164" i="1" s="1"/>
  <c r="AD421" i="1"/>
  <c r="AE421" i="1" s="1"/>
  <c r="V110" i="40"/>
  <c r="O325" i="1"/>
  <c r="Q325" i="1"/>
  <c r="N325" i="1"/>
  <c r="P325" i="1"/>
  <c r="M325" i="1"/>
  <c r="P469" i="1"/>
  <c r="Q469" i="1"/>
  <c r="N469" i="1"/>
  <c r="M469" i="1"/>
  <c r="O469" i="1"/>
  <c r="V178" i="40"/>
  <c r="V216" i="1"/>
  <c r="N87" i="1"/>
  <c r="M87" i="1"/>
  <c r="Q87" i="1"/>
  <c r="P87" i="1"/>
  <c r="O87" i="1"/>
  <c r="N64" i="1"/>
  <c r="P64" i="1"/>
  <c r="O64" i="1"/>
  <c r="M64" i="1"/>
  <c r="Q64" i="1"/>
  <c r="AD326" i="1"/>
  <c r="AE326" i="1" s="1"/>
  <c r="AD435" i="1"/>
  <c r="AE435" i="1" s="1"/>
  <c r="V60" i="41"/>
  <c r="Q49" i="40"/>
  <c r="O49" i="40"/>
  <c r="P49" i="40"/>
  <c r="N49" i="40"/>
  <c r="M49" i="40"/>
  <c r="Q301" i="1"/>
  <c r="M301" i="1"/>
  <c r="N301" i="1"/>
  <c r="P301" i="1"/>
  <c r="O301" i="1"/>
  <c r="V336" i="39"/>
  <c r="M16" i="40"/>
  <c r="P16" i="40"/>
  <c r="Q16" i="40"/>
  <c r="O16" i="40"/>
  <c r="N16" i="40"/>
  <c r="AD157" i="39"/>
  <c r="AE157" i="39" s="1"/>
  <c r="V61" i="39"/>
  <c r="AD210" i="40"/>
  <c r="AE210" i="40" s="1"/>
  <c r="V106" i="41"/>
  <c r="AD195" i="40"/>
  <c r="AE195" i="40" s="1"/>
  <c r="O313" i="1"/>
  <c r="N313" i="1"/>
  <c r="P313" i="1"/>
  <c r="Q313" i="1"/>
  <c r="M313" i="1"/>
  <c r="AD111" i="1"/>
  <c r="AE111" i="1" s="1"/>
  <c r="V297" i="39"/>
  <c r="V212" i="40"/>
  <c r="V80" i="1"/>
  <c r="M136" i="40"/>
  <c r="P136" i="40"/>
  <c r="Q136" i="40"/>
  <c r="N136" i="40"/>
  <c r="O136" i="40"/>
  <c r="AD448" i="1"/>
  <c r="AE448" i="1" s="1"/>
  <c r="O20" i="1"/>
  <c r="N20" i="1"/>
  <c r="P20" i="1"/>
  <c r="Q20" i="1"/>
  <c r="M20" i="1"/>
  <c r="AD451" i="1"/>
  <c r="AE451" i="1" s="1"/>
  <c r="O92" i="1"/>
  <c r="N92" i="1"/>
  <c r="P92" i="1"/>
  <c r="Q92" i="1"/>
  <c r="M92" i="1"/>
  <c r="M165" i="39"/>
  <c r="Q165" i="39"/>
  <c r="N165" i="39"/>
  <c r="P165" i="39"/>
  <c r="O165" i="39"/>
  <c r="V15" i="1"/>
  <c r="P314" i="1"/>
  <c r="O314" i="1"/>
  <c r="N314" i="1"/>
  <c r="M314" i="1"/>
  <c r="Q314" i="1"/>
  <c r="N474" i="1"/>
  <c r="P474" i="1"/>
  <c r="M474" i="1"/>
  <c r="O474" i="1"/>
  <c r="Q474" i="1"/>
  <c r="P140" i="40"/>
  <c r="Q140" i="40"/>
  <c r="M140" i="40"/>
  <c r="N140" i="40"/>
  <c r="O140" i="40"/>
  <c r="N99" i="40"/>
  <c r="M99" i="40"/>
  <c r="O99" i="40"/>
  <c r="P99" i="40"/>
  <c r="Q99" i="40"/>
  <c r="AD203" i="1"/>
  <c r="AE203" i="1" s="1"/>
  <c r="AD117" i="1"/>
  <c r="AE117" i="1" s="1"/>
  <c r="V196" i="40"/>
  <c r="AD85" i="41"/>
  <c r="AE85" i="41" s="1"/>
  <c r="O76" i="40"/>
  <c r="M76" i="40"/>
  <c r="Q76" i="40"/>
  <c r="P76" i="40"/>
  <c r="N76" i="40"/>
  <c r="AD142" i="39"/>
  <c r="AE142" i="39" s="1"/>
  <c r="AD261" i="39"/>
  <c r="AE261" i="39" s="1"/>
  <c r="AD92" i="1"/>
  <c r="AE92" i="1" s="1"/>
  <c r="V294" i="39"/>
  <c r="AD133" i="39"/>
  <c r="AE133" i="39" s="1"/>
  <c r="P343" i="1"/>
  <c r="Q343" i="1"/>
  <c r="M343" i="1"/>
  <c r="O343" i="1"/>
  <c r="N343" i="1"/>
  <c r="Q413" i="1"/>
  <c r="O413" i="1"/>
  <c r="M413" i="1"/>
  <c r="P413" i="1"/>
  <c r="N413" i="1"/>
  <c r="V199" i="1"/>
  <c r="AD140" i="40"/>
  <c r="AE140" i="40" s="1"/>
  <c r="O138" i="40"/>
  <c r="N138" i="40"/>
  <c r="Q138" i="40"/>
  <c r="M138" i="40"/>
  <c r="P138" i="40"/>
  <c r="AD251" i="39"/>
  <c r="AE251" i="39" s="1"/>
  <c r="V20" i="39"/>
  <c r="P106" i="39"/>
  <c r="M106" i="39"/>
  <c r="Q106" i="39"/>
  <c r="O106" i="39"/>
  <c r="N106" i="39"/>
  <c r="AD71" i="40"/>
  <c r="AE71" i="40" s="1"/>
  <c r="AD417" i="1"/>
  <c r="AE417" i="1" s="1"/>
  <c r="V4" i="41"/>
  <c r="AD434" i="1"/>
  <c r="AE434" i="1" s="1"/>
  <c r="V11" i="39"/>
  <c r="P249" i="1"/>
  <c r="M249" i="1"/>
  <c r="Q249" i="1"/>
  <c r="N249" i="1"/>
  <c r="O249" i="1"/>
  <c r="V256" i="40"/>
  <c r="V216" i="40"/>
  <c r="V323" i="39"/>
  <c r="M353" i="39"/>
  <c r="P353" i="39"/>
  <c r="Q353" i="39"/>
  <c r="O353" i="39"/>
  <c r="N353" i="39"/>
  <c r="V290" i="39"/>
  <c r="V313" i="39"/>
  <c r="V111" i="40"/>
  <c r="AD101" i="40"/>
  <c r="AE101" i="40" s="1"/>
  <c r="V295" i="39"/>
  <c r="O331" i="39"/>
  <c r="M331" i="39"/>
  <c r="N331" i="39"/>
  <c r="Q331" i="39"/>
  <c r="P331" i="39"/>
  <c r="AD32" i="1"/>
  <c r="AE32" i="1" s="1"/>
  <c r="AD133" i="1"/>
  <c r="AE133" i="1" s="1"/>
  <c r="O202" i="1"/>
  <c r="P202" i="1"/>
  <c r="Q202" i="1"/>
  <c r="M202" i="1"/>
  <c r="N202" i="1"/>
  <c r="V43" i="40"/>
  <c r="AD221" i="1"/>
  <c r="AE221" i="1" s="1"/>
  <c r="AD268" i="39"/>
  <c r="AE268" i="39" s="1"/>
  <c r="M274" i="39"/>
  <c r="P274" i="39"/>
  <c r="O274" i="39"/>
  <c r="N274" i="39"/>
  <c r="Q274" i="39"/>
  <c r="N261" i="40"/>
  <c r="P261" i="40"/>
  <c r="M261" i="40"/>
  <c r="Q261" i="40"/>
  <c r="O261" i="40"/>
  <c r="AD72" i="39"/>
  <c r="AE72" i="39" s="1"/>
  <c r="AD26" i="1"/>
  <c r="AE26" i="1" s="1"/>
  <c r="AD454" i="1"/>
  <c r="AE454" i="1" s="1"/>
  <c r="M130" i="1"/>
  <c r="O130" i="1"/>
  <c r="N130" i="1"/>
  <c r="Q130" i="1"/>
  <c r="P130" i="1"/>
  <c r="V128" i="1"/>
  <c r="AD355" i="1"/>
  <c r="AE355" i="1" s="1"/>
  <c r="V156" i="39"/>
  <c r="AD116" i="41"/>
  <c r="AE116" i="41" s="1"/>
  <c r="AD131" i="41"/>
  <c r="AE131" i="41" s="1"/>
  <c r="Q86" i="41"/>
  <c r="O86" i="41"/>
  <c r="P86" i="41"/>
  <c r="M86" i="41"/>
  <c r="N86" i="41"/>
  <c r="V156" i="1"/>
  <c r="AD177" i="1"/>
  <c r="AE177" i="1" s="1"/>
  <c r="AD160" i="1"/>
  <c r="AE160" i="1" s="1"/>
  <c r="M240" i="40"/>
  <c r="N240" i="40"/>
  <c r="Q240" i="40"/>
  <c r="P240" i="40"/>
  <c r="O240" i="40"/>
  <c r="P261" i="39"/>
  <c r="M261" i="39"/>
  <c r="N261" i="39"/>
  <c r="Q261" i="39"/>
  <c r="O261" i="39"/>
  <c r="AD464" i="1"/>
  <c r="AE464" i="1" s="1"/>
  <c r="AD200" i="40"/>
  <c r="AE200" i="40" s="1"/>
  <c r="AD17" i="40"/>
  <c r="AE17" i="40" s="1"/>
  <c r="M118" i="41"/>
  <c r="Q118" i="41"/>
  <c r="P118" i="41"/>
  <c r="N118" i="41"/>
  <c r="O118" i="41"/>
  <c r="O266" i="1"/>
  <c r="Q266" i="1"/>
  <c r="P266" i="1"/>
  <c r="N266" i="1"/>
  <c r="M266" i="1"/>
  <c r="Q229" i="40"/>
  <c r="O229" i="40"/>
  <c r="P229" i="40"/>
  <c r="M229" i="40"/>
  <c r="N229" i="40"/>
  <c r="V222" i="40"/>
  <c r="AD182" i="40"/>
  <c r="AE182" i="40" s="1"/>
  <c r="V65" i="41"/>
  <c r="AD38" i="41"/>
  <c r="AE38" i="41" s="1"/>
  <c r="AD28" i="1"/>
  <c r="AE28" i="1" s="1"/>
  <c r="V180" i="1"/>
  <c r="AD102" i="39"/>
  <c r="AE102" i="39" s="1"/>
  <c r="AD230" i="40"/>
  <c r="AE230" i="40" s="1"/>
  <c r="AD9" i="39"/>
  <c r="AE9" i="39" s="1"/>
  <c r="V91" i="40"/>
  <c r="V431" i="1"/>
  <c r="M201" i="1"/>
  <c r="N201" i="1"/>
  <c r="Q201" i="1"/>
  <c r="P201" i="1"/>
  <c r="O201" i="1"/>
  <c r="O149" i="1"/>
  <c r="P149" i="1"/>
  <c r="M149" i="1"/>
  <c r="Q149" i="1"/>
  <c r="N149" i="1"/>
  <c r="AD299" i="1"/>
  <c r="AE299" i="1" s="1"/>
  <c r="V136" i="39"/>
  <c r="V190" i="39"/>
  <c r="AD431" i="1"/>
  <c r="AE431" i="1" s="1"/>
  <c r="O256" i="40"/>
  <c r="P256" i="40"/>
  <c r="Q256" i="40"/>
  <c r="M256" i="40"/>
  <c r="N256" i="40"/>
  <c r="V87" i="39"/>
  <c r="N340" i="39"/>
  <c r="Q340" i="39"/>
  <c r="M340" i="39"/>
  <c r="P340" i="39"/>
  <c r="O340" i="39"/>
  <c r="V164" i="1"/>
  <c r="M42" i="40"/>
  <c r="O42" i="40"/>
  <c r="Q42" i="40"/>
  <c r="P42" i="40"/>
  <c r="N42" i="40"/>
  <c r="V10" i="39"/>
  <c r="V197" i="1"/>
  <c r="M321" i="1"/>
  <c r="O321" i="1"/>
  <c r="Q321" i="1"/>
  <c r="P321" i="1"/>
  <c r="N321" i="1"/>
  <c r="V307" i="1"/>
  <c r="AD326" i="39"/>
  <c r="AE326" i="39" s="1"/>
  <c r="V116" i="1"/>
  <c r="P112" i="1"/>
  <c r="N112" i="1"/>
  <c r="O112" i="1"/>
  <c r="M112" i="1"/>
  <c r="Q112" i="1"/>
  <c r="M313" i="39"/>
  <c r="Q313" i="39"/>
  <c r="O313" i="39"/>
  <c r="P313" i="39"/>
  <c r="N313" i="39"/>
  <c r="V138" i="1"/>
  <c r="P176" i="40"/>
  <c r="M176" i="40"/>
  <c r="N176" i="40"/>
  <c r="O176" i="40"/>
  <c r="Q176" i="40"/>
  <c r="N138" i="41"/>
  <c r="O138" i="41"/>
  <c r="M138" i="41"/>
  <c r="Q138" i="41"/>
  <c r="P138" i="41"/>
  <c r="AD88" i="1"/>
  <c r="AE88" i="1" s="1"/>
  <c r="AD141" i="1"/>
  <c r="AE141" i="1" s="1"/>
  <c r="V66" i="41"/>
  <c r="V372" i="1"/>
  <c r="M86" i="39"/>
  <c r="N86" i="39"/>
  <c r="Q86" i="39"/>
  <c r="O86" i="39"/>
  <c r="P86" i="39"/>
  <c r="AD239" i="40"/>
  <c r="AE239" i="40" s="1"/>
  <c r="V23" i="41"/>
  <c r="O32" i="41"/>
  <c r="M32" i="41"/>
  <c r="Q32" i="41"/>
  <c r="N32" i="41"/>
  <c r="P32" i="41"/>
  <c r="Q50" i="41"/>
  <c r="M50" i="41"/>
  <c r="O50" i="41"/>
  <c r="P50" i="41"/>
  <c r="N50" i="41"/>
  <c r="V68" i="39"/>
  <c r="V46" i="1"/>
  <c r="AD163" i="39"/>
  <c r="AE163" i="39" s="1"/>
  <c r="P266" i="40"/>
  <c r="M266" i="40"/>
  <c r="N266" i="40"/>
  <c r="Q266" i="40"/>
  <c r="O266" i="40"/>
  <c r="V224" i="40"/>
  <c r="V136" i="1"/>
  <c r="AD104" i="39"/>
  <c r="AE104" i="39" s="1"/>
  <c r="M285" i="1"/>
  <c r="P285" i="1"/>
  <c r="N285" i="1"/>
  <c r="O285" i="1"/>
  <c r="Q285" i="1"/>
  <c r="V238" i="39"/>
  <c r="Q421" i="1"/>
  <c r="M421" i="1"/>
  <c r="P421" i="1"/>
  <c r="O421" i="1"/>
  <c r="N421" i="1"/>
  <c r="V307" i="39"/>
  <c r="V23" i="39"/>
  <c r="Q253" i="40"/>
  <c r="M253" i="40"/>
  <c r="N253" i="40"/>
  <c r="O253" i="40"/>
  <c r="P253" i="40"/>
  <c r="AD318" i="39"/>
  <c r="AE318" i="39" s="1"/>
  <c r="AD234" i="39"/>
  <c r="AE234" i="39" s="1"/>
  <c r="O146" i="1"/>
  <c r="Q146" i="1"/>
  <c r="M146" i="1"/>
  <c r="N146" i="1"/>
  <c r="P146" i="1"/>
  <c r="AD319" i="39"/>
  <c r="AE319" i="39" s="1"/>
  <c r="P126" i="39"/>
  <c r="M126" i="39"/>
  <c r="O126" i="39"/>
  <c r="Q126" i="39"/>
  <c r="N126" i="39"/>
  <c r="AD38" i="1"/>
  <c r="AE38" i="1" s="1"/>
  <c r="V63" i="39"/>
  <c r="Q285" i="39"/>
  <c r="P285" i="39"/>
  <c r="O285" i="39"/>
  <c r="M285" i="39"/>
  <c r="N285" i="39"/>
  <c r="N284" i="39"/>
  <c r="M284" i="39"/>
  <c r="P284" i="39"/>
  <c r="O284" i="39"/>
  <c r="Q284" i="39"/>
  <c r="AD422" i="1"/>
  <c r="AE422" i="1" s="1"/>
  <c r="AD468" i="1"/>
  <c r="AE468" i="1" s="1"/>
  <c r="AD449" i="1"/>
  <c r="AE449" i="1" s="1"/>
  <c r="M142" i="1"/>
  <c r="O142" i="1"/>
  <c r="N142" i="1"/>
  <c r="P142" i="1"/>
  <c r="Q142" i="1"/>
  <c r="Q205" i="40"/>
  <c r="O205" i="40"/>
  <c r="N205" i="40"/>
  <c r="P205" i="40"/>
  <c r="M205" i="40"/>
  <c r="V300" i="1"/>
  <c r="V174" i="39"/>
  <c r="AD335" i="39"/>
  <c r="AE335" i="39" s="1"/>
  <c r="M184" i="39"/>
  <c r="O184" i="39"/>
  <c r="P184" i="39"/>
  <c r="Q184" i="39"/>
  <c r="N184" i="39"/>
  <c r="V63" i="40"/>
  <c r="V224" i="1"/>
  <c r="AD142" i="40"/>
  <c r="AE142" i="40" s="1"/>
  <c r="V24" i="1"/>
  <c r="V179" i="39"/>
  <c r="V177" i="39"/>
  <c r="M97" i="39"/>
  <c r="N97" i="39"/>
  <c r="P97" i="39"/>
  <c r="Q97" i="39"/>
  <c r="O97" i="39"/>
  <c r="V49" i="39"/>
  <c r="P21" i="41"/>
  <c r="N21" i="41"/>
  <c r="M21" i="41"/>
  <c r="O21" i="41"/>
  <c r="Q21" i="41"/>
  <c r="AD93" i="1"/>
  <c r="AE93" i="1" s="1"/>
  <c r="V300" i="39"/>
  <c r="V467" i="1"/>
  <c r="V432" i="1"/>
  <c r="AD215" i="40"/>
  <c r="AE215" i="40" s="1"/>
  <c r="AD205" i="1"/>
  <c r="AE205" i="1" s="1"/>
  <c r="N17" i="40"/>
  <c r="O17" i="40"/>
  <c r="M17" i="40"/>
  <c r="P17" i="40"/>
  <c r="Q17" i="40"/>
  <c r="V32" i="40"/>
  <c r="N248" i="39"/>
  <c r="P248" i="39"/>
  <c r="M248" i="39"/>
  <c r="Q248" i="39"/>
  <c r="O248" i="39"/>
  <c r="V108" i="39"/>
  <c r="V53" i="39"/>
  <c r="AD68" i="39"/>
  <c r="AE68" i="39" s="1"/>
  <c r="AD112" i="1"/>
  <c r="AE112" i="1" s="1"/>
  <c r="V231" i="40"/>
  <c r="O199" i="40"/>
  <c r="Q199" i="40"/>
  <c r="M199" i="40"/>
  <c r="P199" i="40"/>
  <c r="N199" i="40"/>
  <c r="V225" i="1"/>
  <c r="O193" i="39"/>
  <c r="P193" i="39"/>
  <c r="N193" i="39"/>
  <c r="M193" i="39"/>
  <c r="Q193" i="39"/>
  <c r="M42" i="1"/>
  <c r="Q42" i="1"/>
  <c r="P42" i="1"/>
  <c r="O42" i="1"/>
  <c r="N42" i="1"/>
  <c r="AD196" i="40"/>
  <c r="AE196" i="40" s="1"/>
  <c r="M56" i="40"/>
  <c r="O56" i="40"/>
  <c r="Q56" i="40"/>
  <c r="N56" i="40"/>
  <c r="P56" i="40"/>
  <c r="P247" i="39"/>
  <c r="M247" i="39"/>
  <c r="N247" i="39"/>
  <c r="Q247" i="39"/>
  <c r="O247" i="39"/>
  <c r="P142" i="39"/>
  <c r="Q142" i="39"/>
  <c r="M142" i="39"/>
  <c r="N142" i="39"/>
  <c r="O142" i="39"/>
  <c r="O4" i="1"/>
  <c r="Q4" i="1"/>
  <c r="M4" i="1"/>
  <c r="N4" i="1"/>
  <c r="P4" i="1"/>
  <c r="AD203" i="40"/>
  <c r="AE203" i="40" s="1"/>
  <c r="V381" i="1"/>
  <c r="V151" i="1"/>
  <c r="AD310" i="39"/>
  <c r="AE310" i="39" s="1"/>
  <c r="V12" i="40"/>
  <c r="V115" i="39"/>
  <c r="AD15" i="39"/>
  <c r="AE15" i="39" s="1"/>
  <c r="P271" i="39"/>
  <c r="N271" i="39"/>
  <c r="M271" i="39"/>
  <c r="Q271" i="39"/>
  <c r="O271" i="39"/>
  <c r="AD205" i="40"/>
  <c r="AE205" i="40" s="1"/>
  <c r="AD295" i="39"/>
  <c r="AE295" i="39" s="1"/>
  <c r="V77" i="1"/>
  <c r="AD391" i="1"/>
  <c r="AE391" i="1" s="1"/>
  <c r="AD262" i="39"/>
  <c r="AE262" i="39" s="1"/>
  <c r="M133" i="39"/>
  <c r="N133" i="39"/>
  <c r="Q133" i="39"/>
  <c r="P133" i="39"/>
  <c r="O133" i="39"/>
  <c r="V35" i="39"/>
  <c r="Q263" i="40"/>
  <c r="M263" i="40"/>
  <c r="N263" i="40"/>
  <c r="P263" i="40"/>
  <c r="O263" i="40"/>
  <c r="AD224" i="40"/>
  <c r="AE224" i="40" s="1"/>
  <c r="AD114" i="39"/>
  <c r="AE114" i="39" s="1"/>
  <c r="V423" i="1"/>
  <c r="V236" i="40"/>
  <c r="V102" i="41"/>
  <c r="M124" i="41"/>
  <c r="N124" i="41"/>
  <c r="Q124" i="41"/>
  <c r="P124" i="41"/>
  <c r="O124" i="41"/>
  <c r="AD167" i="1"/>
  <c r="AE167" i="1" s="1"/>
  <c r="Q291" i="39"/>
  <c r="O291" i="39"/>
  <c r="P291" i="39"/>
  <c r="N291" i="39"/>
  <c r="M291" i="39"/>
  <c r="M53" i="40"/>
  <c r="O53" i="40"/>
  <c r="Q53" i="40"/>
  <c r="P53" i="40"/>
  <c r="N53" i="40"/>
  <c r="AD150" i="40"/>
  <c r="AE150" i="40" s="1"/>
  <c r="AD46" i="1"/>
  <c r="AE46" i="1" s="1"/>
  <c r="Q27" i="1"/>
  <c r="P27" i="1"/>
  <c r="M27" i="1"/>
  <c r="N27" i="1"/>
  <c r="O27" i="1"/>
  <c r="O211" i="40"/>
  <c r="Q211" i="40"/>
  <c r="M211" i="40"/>
  <c r="P211" i="40"/>
  <c r="N211" i="40"/>
  <c r="AD267" i="40"/>
  <c r="AE267" i="40" s="1"/>
  <c r="M45" i="1"/>
  <c r="N45" i="1"/>
  <c r="O45" i="1"/>
  <c r="P45" i="1"/>
  <c r="Q45" i="1"/>
  <c r="M34" i="39"/>
  <c r="N34" i="39"/>
  <c r="O34" i="39"/>
  <c r="P34" i="39"/>
  <c r="Q34" i="39"/>
  <c r="V72" i="40"/>
  <c r="V195" i="1"/>
  <c r="V229" i="1"/>
  <c r="P13" i="39"/>
  <c r="Q13" i="39"/>
  <c r="M13" i="39"/>
  <c r="O13" i="39"/>
  <c r="N13" i="39"/>
  <c r="AD62" i="40"/>
  <c r="AE62" i="40" s="1"/>
  <c r="V282" i="39"/>
  <c r="V267" i="39"/>
  <c r="V337" i="39"/>
  <c r="P33" i="1"/>
  <c r="O33" i="1"/>
  <c r="M33" i="1"/>
  <c r="N33" i="1"/>
  <c r="Q33" i="1"/>
  <c r="V168" i="40"/>
  <c r="AD303" i="1"/>
  <c r="AE303" i="1" s="1"/>
  <c r="AD19" i="1"/>
  <c r="AE19" i="1" s="1"/>
  <c r="AD24" i="40"/>
  <c r="AE24" i="40" s="1"/>
  <c r="V427" i="1"/>
  <c r="Q381" i="1"/>
  <c r="N381" i="1"/>
  <c r="M381" i="1"/>
  <c r="P381" i="1"/>
  <c r="O381" i="1"/>
  <c r="V326" i="39"/>
  <c r="AD117" i="40"/>
  <c r="AE117" i="40" s="1"/>
  <c r="AD352" i="1"/>
  <c r="AE352" i="1" s="1"/>
  <c r="P440" i="1"/>
  <c r="O440" i="1"/>
  <c r="M440" i="1"/>
  <c r="Q440" i="1"/>
  <c r="N440" i="1"/>
  <c r="AD87" i="39"/>
  <c r="AE87" i="39" s="1"/>
  <c r="P178" i="1"/>
  <c r="O178" i="1"/>
  <c r="N178" i="1"/>
  <c r="Q178" i="1"/>
  <c r="M178" i="1"/>
  <c r="AD99" i="41"/>
  <c r="AE99" i="41" s="1"/>
  <c r="M206" i="1"/>
  <c r="O206" i="1"/>
  <c r="N206" i="1"/>
  <c r="P206" i="1"/>
  <c r="Q206" i="1"/>
  <c r="V51" i="39"/>
  <c r="V32" i="39"/>
  <c r="V330" i="39"/>
  <c r="AD25" i="41"/>
  <c r="AE25" i="41" s="1"/>
  <c r="AD35" i="41"/>
  <c r="AE35" i="41" s="1"/>
  <c r="V72" i="1"/>
  <c r="N35" i="40"/>
  <c r="Q35" i="40"/>
  <c r="O35" i="40"/>
  <c r="M35" i="40"/>
  <c r="P35" i="40"/>
  <c r="V41" i="39"/>
  <c r="M385" i="1"/>
  <c r="P385" i="1"/>
  <c r="Q385" i="1"/>
  <c r="O385" i="1"/>
  <c r="N385" i="1"/>
  <c r="Q181" i="39"/>
  <c r="P181" i="39"/>
  <c r="O181" i="39"/>
  <c r="M181" i="39"/>
  <c r="N181" i="39"/>
  <c r="O429" i="1"/>
  <c r="N429" i="1"/>
  <c r="P429" i="1"/>
  <c r="M429" i="1"/>
  <c r="Q429" i="1"/>
  <c r="V84" i="1"/>
  <c r="V46" i="39"/>
  <c r="V65" i="39"/>
  <c r="O234" i="40"/>
  <c r="N234" i="40"/>
  <c r="P234" i="40"/>
  <c r="M234" i="40"/>
  <c r="Q234" i="40"/>
  <c r="P130" i="41"/>
  <c r="M130" i="41"/>
  <c r="O130" i="41"/>
  <c r="Q130" i="41"/>
  <c r="N130" i="41"/>
  <c r="Q19" i="41"/>
  <c r="P19" i="41"/>
  <c r="N19" i="41"/>
  <c r="M19" i="41"/>
  <c r="O19" i="41"/>
  <c r="AD427" i="1"/>
  <c r="AE427" i="1" s="1"/>
  <c r="AD311" i="1"/>
  <c r="AE311" i="1" s="1"/>
  <c r="O73" i="1"/>
  <c r="Q73" i="1"/>
  <c r="P73" i="1"/>
  <c r="N73" i="1"/>
  <c r="M73" i="1"/>
  <c r="V250" i="39"/>
  <c r="AD242" i="39"/>
  <c r="AE242" i="39" s="1"/>
  <c r="M178" i="39"/>
  <c r="P178" i="39"/>
  <c r="Q178" i="39"/>
  <c r="O178" i="39"/>
  <c r="N178" i="39"/>
  <c r="V170" i="1"/>
  <c r="AD53" i="39"/>
  <c r="AE53" i="39" s="1"/>
  <c r="V237" i="40"/>
  <c r="P228" i="1"/>
  <c r="M228" i="1"/>
  <c r="N228" i="1"/>
  <c r="Q228" i="1"/>
  <c r="O228" i="1"/>
  <c r="P24" i="40"/>
  <c r="O24" i="40"/>
  <c r="M24" i="40"/>
  <c r="Q24" i="40"/>
  <c r="N24" i="40"/>
  <c r="AD209" i="1"/>
  <c r="AE209" i="1" s="1"/>
  <c r="M463" i="1"/>
  <c r="O463" i="1"/>
  <c r="Q463" i="1"/>
  <c r="P463" i="1"/>
  <c r="N463" i="1"/>
  <c r="P273" i="1"/>
  <c r="N273" i="1"/>
  <c r="O273" i="1"/>
  <c r="Q273" i="1"/>
  <c r="M273" i="1"/>
  <c r="P176" i="1"/>
  <c r="N176" i="1"/>
  <c r="M176" i="1"/>
  <c r="Q176" i="1"/>
  <c r="O176" i="1"/>
  <c r="V257" i="40"/>
  <c r="V109" i="40"/>
  <c r="V95" i="1"/>
  <c r="V76" i="40"/>
  <c r="AD341" i="39"/>
  <c r="AE341" i="39" s="1"/>
  <c r="V158" i="1"/>
  <c r="AD209" i="40"/>
  <c r="AE209" i="40" s="1"/>
  <c r="AD143" i="39"/>
  <c r="AE143" i="39" s="1"/>
  <c r="AD129" i="1"/>
  <c r="AE129" i="1" s="1"/>
  <c r="V49" i="40"/>
  <c r="Q8" i="39"/>
  <c r="P8" i="39"/>
  <c r="N8" i="39"/>
  <c r="M8" i="39"/>
  <c r="O8" i="39"/>
  <c r="O134" i="40"/>
  <c r="M134" i="40"/>
  <c r="N134" i="40"/>
  <c r="P134" i="40"/>
  <c r="Q134" i="40"/>
  <c r="V222" i="1"/>
  <c r="V83" i="40"/>
  <c r="AD348" i="39"/>
  <c r="AE348" i="39" s="1"/>
  <c r="N166" i="1"/>
  <c r="Q166" i="1"/>
  <c r="P166" i="1"/>
  <c r="O166" i="1"/>
  <c r="M166" i="1"/>
  <c r="N128" i="1"/>
  <c r="M128" i="1"/>
  <c r="O128" i="1"/>
  <c r="P128" i="1"/>
  <c r="Q128" i="1"/>
  <c r="Q312" i="1"/>
  <c r="M312" i="1"/>
  <c r="N312" i="1"/>
  <c r="O312" i="1"/>
  <c r="P312" i="1"/>
  <c r="M53" i="1"/>
  <c r="Q53" i="1"/>
  <c r="P53" i="1"/>
  <c r="N53" i="1"/>
  <c r="O53" i="1"/>
  <c r="AD177" i="40"/>
  <c r="AE177" i="40" s="1"/>
  <c r="AD294" i="39"/>
  <c r="AE294" i="39" s="1"/>
  <c r="V462" i="1"/>
  <c r="P114" i="40"/>
  <c r="M114" i="40"/>
  <c r="O114" i="40"/>
  <c r="N114" i="40"/>
  <c r="Q114" i="40"/>
  <c r="V368" i="1"/>
  <c r="M81" i="39"/>
  <c r="P81" i="39"/>
  <c r="Q81" i="39"/>
  <c r="N81" i="39"/>
  <c r="O81" i="39"/>
  <c r="V71" i="1"/>
  <c r="M231" i="1"/>
  <c r="P231" i="1"/>
  <c r="O231" i="1"/>
  <c r="Q231" i="1"/>
  <c r="N231" i="1"/>
  <c r="AD307" i="39"/>
  <c r="AE307" i="39" s="1"/>
  <c r="AD16" i="1"/>
  <c r="AE16" i="1" s="1"/>
  <c r="V137" i="40"/>
  <c r="M70" i="40"/>
  <c r="O70" i="40"/>
  <c r="N70" i="40"/>
  <c r="Q70" i="40"/>
  <c r="P70" i="40"/>
  <c r="AD152" i="39"/>
  <c r="AE152" i="39" s="1"/>
  <c r="V26" i="40"/>
  <c r="M276" i="39"/>
  <c r="N276" i="39"/>
  <c r="P276" i="39"/>
  <c r="Q276" i="39"/>
  <c r="O276" i="39"/>
  <c r="N239" i="1"/>
  <c r="M239" i="1"/>
  <c r="O239" i="1"/>
  <c r="P239" i="1"/>
  <c r="Q239" i="1"/>
  <c r="V113" i="40"/>
  <c r="P66" i="40"/>
  <c r="O66" i="40"/>
  <c r="Q66" i="40"/>
  <c r="M66" i="40"/>
  <c r="N66" i="40"/>
  <c r="AD27" i="40"/>
  <c r="AE27" i="40" s="1"/>
  <c r="V407" i="1"/>
  <c r="O82" i="41"/>
  <c r="P82" i="41"/>
  <c r="N82" i="41"/>
  <c r="M82" i="41"/>
  <c r="Q82" i="41"/>
  <c r="V327" i="39"/>
  <c r="V73" i="41"/>
  <c r="M293" i="1"/>
  <c r="N293" i="1"/>
  <c r="O293" i="1"/>
  <c r="Q293" i="1"/>
  <c r="P293" i="1"/>
  <c r="Q139" i="41"/>
  <c r="P139" i="41"/>
  <c r="O139" i="41"/>
  <c r="M139" i="41"/>
  <c r="N139" i="41"/>
  <c r="M365" i="1"/>
  <c r="Q365" i="1"/>
  <c r="O365" i="1"/>
  <c r="N365" i="1"/>
  <c r="P365" i="1"/>
  <c r="AD245" i="1"/>
  <c r="AE245" i="1" s="1"/>
  <c r="V321" i="1"/>
  <c r="V378" i="1"/>
  <c r="AD25" i="1"/>
  <c r="AE25" i="1" s="1"/>
  <c r="V254" i="40"/>
  <c r="AD383" i="1"/>
  <c r="AE383" i="1" s="1"/>
  <c r="AD76" i="41"/>
  <c r="AE76" i="41" s="1"/>
  <c r="V12" i="41"/>
  <c r="V376" i="1"/>
  <c r="V79" i="1"/>
  <c r="P267" i="1"/>
  <c r="O267" i="1"/>
  <c r="M267" i="1"/>
  <c r="N267" i="1"/>
  <c r="Q267" i="1"/>
  <c r="V126" i="39"/>
  <c r="AD59" i="39"/>
  <c r="AE59" i="39" s="1"/>
  <c r="O30" i="41"/>
  <c r="M30" i="41"/>
  <c r="N30" i="41"/>
  <c r="Q30" i="41"/>
  <c r="P30" i="41"/>
  <c r="M329" i="39"/>
  <c r="N329" i="39"/>
  <c r="P329" i="39"/>
  <c r="O329" i="39"/>
  <c r="Q329" i="39"/>
  <c r="V377" i="1"/>
  <c r="V78" i="1"/>
  <c r="M44" i="41"/>
  <c r="P44" i="41"/>
  <c r="O44" i="41"/>
  <c r="N44" i="41"/>
  <c r="Q44" i="41"/>
  <c r="AD446" i="1"/>
  <c r="AE446" i="1" s="1"/>
  <c r="O295" i="39"/>
  <c r="M295" i="39"/>
  <c r="N295" i="39"/>
  <c r="Q295" i="39"/>
  <c r="P295" i="39"/>
  <c r="V312" i="39"/>
  <c r="O121" i="40"/>
  <c r="P121" i="40"/>
  <c r="N121" i="40"/>
  <c r="Q121" i="40"/>
  <c r="M121" i="40"/>
  <c r="N442" i="1"/>
  <c r="M442" i="1"/>
  <c r="O442" i="1"/>
  <c r="P442" i="1"/>
  <c r="Q442" i="1"/>
  <c r="V241" i="39"/>
  <c r="Q7" i="39"/>
  <c r="N7" i="39"/>
  <c r="P7" i="39"/>
  <c r="M7" i="39"/>
  <c r="O7" i="39"/>
  <c r="AD227" i="40"/>
  <c r="AE227" i="40" s="1"/>
  <c r="N332" i="1"/>
  <c r="O332" i="1"/>
  <c r="Q332" i="1"/>
  <c r="P332" i="1"/>
  <c r="M332" i="1"/>
  <c r="M250" i="39"/>
  <c r="N250" i="39"/>
  <c r="P250" i="39"/>
  <c r="Q250" i="39"/>
  <c r="O250" i="39"/>
  <c r="V44" i="1"/>
  <c r="AD13" i="40"/>
  <c r="AE13" i="40" s="1"/>
  <c r="V87" i="1"/>
  <c r="P199" i="1"/>
  <c r="M199" i="1"/>
  <c r="N199" i="1"/>
  <c r="Q199" i="1"/>
  <c r="O199" i="1"/>
  <c r="V144" i="39"/>
  <c r="V70" i="39"/>
  <c r="V198" i="40"/>
  <c r="V100" i="40"/>
  <c r="Q139" i="40"/>
  <c r="P139" i="40"/>
  <c r="N139" i="40"/>
  <c r="M139" i="40"/>
  <c r="O139" i="40"/>
  <c r="AD52" i="39"/>
  <c r="AE52" i="39" s="1"/>
  <c r="M107" i="1"/>
  <c r="P107" i="1"/>
  <c r="Q107" i="1"/>
  <c r="N107" i="1"/>
  <c r="O107" i="1"/>
  <c r="M221" i="1"/>
  <c r="N221" i="1"/>
  <c r="P221" i="1"/>
  <c r="O221" i="1"/>
  <c r="Q221" i="1"/>
  <c r="AD243" i="39"/>
  <c r="AE243" i="39" s="1"/>
  <c r="V349" i="1"/>
  <c r="V92" i="1"/>
  <c r="AD150" i="1"/>
  <c r="AE150" i="1" s="1"/>
  <c r="Q129" i="40"/>
  <c r="M129" i="40"/>
  <c r="O129" i="40"/>
  <c r="N129" i="40"/>
  <c r="P129" i="40"/>
  <c r="M69" i="39"/>
  <c r="O69" i="39"/>
  <c r="N69" i="39"/>
  <c r="Q69" i="39"/>
  <c r="P69" i="39"/>
  <c r="AD31" i="1"/>
  <c r="AE31" i="1" s="1"/>
  <c r="V119" i="39"/>
  <c r="V420" i="1"/>
  <c r="N202" i="40"/>
  <c r="O202" i="40"/>
  <c r="P202" i="40"/>
  <c r="M202" i="40"/>
  <c r="Q202" i="40"/>
  <c r="AD330" i="1"/>
  <c r="AE330" i="1" s="1"/>
  <c r="V219" i="1"/>
  <c r="N320" i="1"/>
  <c r="Q320" i="1"/>
  <c r="O320" i="1"/>
  <c r="P320" i="1"/>
  <c r="M320" i="1"/>
  <c r="AD54" i="1"/>
  <c r="AE54" i="1" s="1"/>
  <c r="AD196" i="1"/>
  <c r="AE196" i="1" s="1"/>
  <c r="AD249" i="39"/>
  <c r="AE249" i="39" s="1"/>
  <c r="AD253" i="40"/>
  <c r="AE253" i="40" s="1"/>
  <c r="M34" i="40"/>
  <c r="O34" i="40"/>
  <c r="N34" i="40"/>
  <c r="P34" i="40"/>
  <c r="Q34" i="40"/>
  <c r="V274" i="39"/>
  <c r="P361" i="1"/>
  <c r="N361" i="1"/>
  <c r="M361" i="1"/>
  <c r="O361" i="1"/>
  <c r="Q361" i="1"/>
  <c r="Q19" i="40"/>
  <c r="N19" i="40"/>
  <c r="P19" i="40"/>
  <c r="O19" i="40"/>
  <c r="M19" i="40"/>
  <c r="N150" i="39"/>
  <c r="M150" i="39"/>
  <c r="O150" i="39"/>
  <c r="Q150" i="39"/>
  <c r="P150" i="39"/>
  <c r="N296" i="1"/>
  <c r="M296" i="1"/>
  <c r="P296" i="1"/>
  <c r="O296" i="1"/>
  <c r="Q296" i="1"/>
  <c r="Q167" i="1"/>
  <c r="O167" i="1"/>
  <c r="P167" i="1"/>
  <c r="M167" i="1"/>
  <c r="N167" i="1"/>
  <c r="AD226" i="1"/>
  <c r="AE226" i="1" s="1"/>
  <c r="O75" i="40"/>
  <c r="M75" i="40"/>
  <c r="N75" i="40"/>
  <c r="P75" i="40"/>
  <c r="Q75" i="40"/>
  <c r="AD308" i="39"/>
  <c r="AE308" i="39" s="1"/>
  <c r="O223" i="39"/>
  <c r="M223" i="39"/>
  <c r="P223" i="39"/>
  <c r="N223" i="39"/>
  <c r="Q223" i="39"/>
  <c r="AD220" i="40"/>
  <c r="AE220" i="40" s="1"/>
  <c r="AD365" i="1"/>
  <c r="AE365" i="1" s="1"/>
  <c r="AD165" i="1"/>
  <c r="AE165" i="1" s="1"/>
  <c r="M346" i="1"/>
  <c r="Q346" i="1"/>
  <c r="O346" i="1"/>
  <c r="N346" i="1"/>
  <c r="P346" i="1"/>
  <c r="Q87" i="39"/>
  <c r="O87" i="39"/>
  <c r="M87" i="39"/>
  <c r="P87" i="39"/>
  <c r="N87" i="39"/>
  <c r="AD101" i="41"/>
  <c r="AE101" i="41" s="1"/>
  <c r="V34" i="40"/>
  <c r="V35" i="40"/>
  <c r="AD354" i="1"/>
  <c r="AE354" i="1" s="1"/>
  <c r="AD109" i="39"/>
  <c r="AE109" i="39" s="1"/>
  <c r="N153" i="40"/>
  <c r="Q153" i="40"/>
  <c r="P153" i="40"/>
  <c r="M153" i="40"/>
  <c r="O153" i="40"/>
  <c r="P450" i="1"/>
  <c r="Q450" i="1"/>
  <c r="M450" i="1"/>
  <c r="O450" i="1"/>
  <c r="N450" i="1"/>
  <c r="M80" i="39"/>
  <c r="O80" i="39"/>
  <c r="N80" i="39"/>
  <c r="Q80" i="39"/>
  <c r="P80" i="39"/>
  <c r="M276" i="1"/>
  <c r="O276" i="1"/>
  <c r="N276" i="1"/>
  <c r="Q276" i="1"/>
  <c r="P276" i="1"/>
  <c r="V204" i="40"/>
  <c r="V27" i="1"/>
  <c r="N4" i="41"/>
  <c r="O4" i="41"/>
  <c r="P4" i="41"/>
  <c r="M4" i="41"/>
  <c r="Q4" i="41"/>
  <c r="AD240" i="40"/>
  <c r="AE240" i="40" s="1"/>
  <c r="AD64" i="40"/>
  <c r="AE64" i="40" s="1"/>
  <c r="N106" i="1"/>
  <c r="P106" i="1"/>
  <c r="Q106" i="1"/>
  <c r="M106" i="1"/>
  <c r="O106" i="1"/>
  <c r="P355" i="39"/>
  <c r="N355" i="39"/>
  <c r="Q355" i="39"/>
  <c r="O355" i="39"/>
  <c r="M355" i="39"/>
  <c r="AD265" i="40"/>
  <c r="AE265" i="40" s="1"/>
  <c r="AD49" i="1"/>
  <c r="AE49" i="1" s="1"/>
  <c r="V204" i="1"/>
  <c r="V41" i="1"/>
  <c r="O177" i="40"/>
  <c r="M177" i="40"/>
  <c r="P177" i="40"/>
  <c r="N177" i="40"/>
  <c r="Q177" i="40"/>
  <c r="V47" i="1"/>
  <c r="V374" i="1"/>
  <c r="V85" i="1"/>
  <c r="AD477" i="1"/>
  <c r="AE477" i="1" s="1"/>
  <c r="AD239" i="39"/>
  <c r="AE239" i="39" s="1"/>
  <c r="P143" i="41"/>
  <c r="N143" i="41"/>
  <c r="M143" i="41"/>
  <c r="Q143" i="41"/>
  <c r="O143" i="41"/>
  <c r="AD113" i="1"/>
  <c r="AE113" i="1" s="1"/>
  <c r="P16" i="41"/>
  <c r="O16" i="41"/>
  <c r="Q16" i="41"/>
  <c r="M16" i="41"/>
  <c r="N16" i="41"/>
  <c r="AD354" i="39"/>
  <c r="AE354" i="39" s="1"/>
  <c r="V109" i="41"/>
  <c r="V239" i="40"/>
  <c r="O325" i="39"/>
  <c r="P325" i="39"/>
  <c r="Q325" i="39"/>
  <c r="N325" i="39"/>
  <c r="M325" i="39"/>
  <c r="N185" i="1"/>
  <c r="M185" i="1"/>
  <c r="P185" i="1"/>
  <c r="O185" i="1"/>
  <c r="Q185" i="1"/>
  <c r="N63" i="39"/>
  <c r="Q63" i="39"/>
  <c r="O63" i="39"/>
  <c r="P63" i="39"/>
  <c r="M63" i="39"/>
  <c r="AD24" i="39"/>
  <c r="AE24" i="39" s="1"/>
  <c r="V217" i="40"/>
  <c r="O18" i="39"/>
  <c r="M18" i="39"/>
  <c r="Q18" i="39"/>
  <c r="N18" i="39"/>
  <c r="P18" i="39"/>
  <c r="Q117" i="1"/>
  <c r="N117" i="1"/>
  <c r="M117" i="1"/>
  <c r="P117" i="1"/>
  <c r="O117" i="1"/>
  <c r="V319" i="39"/>
  <c r="P347" i="39"/>
  <c r="M347" i="39"/>
  <c r="Q347" i="39"/>
  <c r="O347" i="39"/>
  <c r="N347" i="39"/>
  <c r="AD177" i="39"/>
  <c r="AE177" i="39" s="1"/>
  <c r="V108" i="40"/>
  <c r="V359" i="1"/>
  <c r="P165" i="1"/>
  <c r="M165" i="1"/>
  <c r="N165" i="1"/>
  <c r="Q165" i="1"/>
  <c r="O165" i="1"/>
  <c r="P69" i="40"/>
  <c r="N69" i="40"/>
  <c r="O69" i="40"/>
  <c r="Q69" i="40"/>
  <c r="M69" i="40"/>
  <c r="V89" i="1"/>
  <c r="V233" i="39"/>
  <c r="P253" i="39"/>
  <c r="N253" i="39"/>
  <c r="O253" i="39"/>
  <c r="Q253" i="39"/>
  <c r="M253" i="39"/>
  <c r="M283" i="1"/>
  <c r="N283" i="1"/>
  <c r="P283" i="1"/>
  <c r="Q283" i="1"/>
  <c r="O283" i="1"/>
  <c r="V88" i="1"/>
  <c r="AD167" i="39"/>
  <c r="AE167" i="39" s="1"/>
  <c r="V142" i="1"/>
  <c r="M242" i="1"/>
  <c r="P242" i="1"/>
  <c r="O242" i="1"/>
  <c r="N242" i="1"/>
  <c r="Q242" i="1"/>
  <c r="V110" i="1"/>
  <c r="AD328" i="39"/>
  <c r="AE328" i="39" s="1"/>
  <c r="Q44" i="40"/>
  <c r="N44" i="40"/>
  <c r="O44" i="40"/>
  <c r="M44" i="40"/>
  <c r="P44" i="40"/>
  <c r="V205" i="1"/>
  <c r="V172" i="40"/>
  <c r="AD337" i="1"/>
  <c r="AE337" i="1" s="1"/>
  <c r="O175" i="1"/>
  <c r="N175" i="1"/>
  <c r="Q175" i="1"/>
  <c r="P175" i="1"/>
  <c r="M175" i="1"/>
  <c r="O85" i="39"/>
  <c r="Q85" i="39"/>
  <c r="P85" i="39"/>
  <c r="N85" i="39"/>
  <c r="M85" i="39"/>
  <c r="V170" i="39"/>
  <c r="V104" i="39"/>
  <c r="AD175" i="39"/>
  <c r="AE175" i="39" s="1"/>
  <c r="O179" i="39"/>
  <c r="N179" i="39"/>
  <c r="P179" i="39"/>
  <c r="Q179" i="39"/>
  <c r="M179" i="39"/>
  <c r="AD382" i="1"/>
  <c r="AE382" i="1" s="1"/>
  <c r="P227" i="39"/>
  <c r="N227" i="39"/>
  <c r="O227" i="39"/>
  <c r="Q227" i="39"/>
  <c r="M227" i="39"/>
  <c r="Q17" i="41"/>
  <c r="M17" i="41"/>
  <c r="O17" i="41"/>
  <c r="P17" i="41"/>
  <c r="N17" i="41"/>
  <c r="P87" i="41"/>
  <c r="O87" i="41"/>
  <c r="M87" i="41"/>
  <c r="N87" i="41"/>
  <c r="Q87" i="41"/>
  <c r="N79" i="1"/>
  <c r="P79" i="1"/>
  <c r="O79" i="1"/>
  <c r="M79" i="1"/>
  <c r="Q79" i="1"/>
  <c r="V127" i="40"/>
  <c r="N170" i="1"/>
  <c r="M170" i="1"/>
  <c r="P170" i="1"/>
  <c r="Q170" i="1"/>
  <c r="O170" i="1"/>
  <c r="Q287" i="39"/>
  <c r="O287" i="39"/>
  <c r="N287" i="39"/>
  <c r="M287" i="39"/>
  <c r="P287" i="39"/>
  <c r="V60" i="1"/>
  <c r="V74" i="1"/>
  <c r="O46" i="40"/>
  <c r="Q46" i="40"/>
  <c r="N46" i="40"/>
  <c r="M46" i="40"/>
  <c r="P46" i="40"/>
  <c r="AD32" i="40"/>
  <c r="AE32" i="40" s="1"/>
  <c r="V144" i="40"/>
  <c r="AD116" i="40"/>
  <c r="AE116" i="40" s="1"/>
  <c r="V321" i="39"/>
  <c r="AD141" i="41"/>
  <c r="AE141" i="41" s="1"/>
  <c r="AD445" i="1"/>
  <c r="AE445" i="1" s="1"/>
  <c r="V78" i="39"/>
  <c r="V54" i="1"/>
  <c r="AD13" i="39"/>
  <c r="AE13" i="39" s="1"/>
  <c r="V192" i="1"/>
  <c r="P259" i="39"/>
  <c r="N259" i="39"/>
  <c r="O259" i="39"/>
  <c r="Q259" i="39"/>
  <c r="M259" i="39"/>
  <c r="N229" i="1"/>
  <c r="Q229" i="1"/>
  <c r="P229" i="1"/>
  <c r="O229" i="1"/>
  <c r="M229" i="1"/>
  <c r="AD91" i="39"/>
  <c r="AE91" i="39" s="1"/>
  <c r="AD108" i="41"/>
  <c r="AE108" i="41" s="1"/>
  <c r="V396" i="1"/>
  <c r="Q126" i="1"/>
  <c r="P126" i="1"/>
  <c r="M126" i="1"/>
  <c r="N126" i="1"/>
  <c r="O126" i="1"/>
  <c r="V81" i="39"/>
  <c r="P153" i="1"/>
  <c r="N153" i="1"/>
  <c r="M153" i="1"/>
  <c r="O153" i="1"/>
  <c r="Q153" i="1"/>
  <c r="AD221" i="40"/>
  <c r="AE221" i="40" s="1"/>
  <c r="AD6" i="40"/>
  <c r="AE6" i="40" s="1"/>
  <c r="AD119" i="39"/>
  <c r="AE119" i="39" s="1"/>
  <c r="V184" i="39"/>
  <c r="V159" i="1"/>
  <c r="O33" i="40"/>
  <c r="M33" i="40"/>
  <c r="N33" i="40"/>
  <c r="P33" i="40"/>
  <c r="Q33" i="40"/>
  <c r="N305" i="1"/>
  <c r="Q305" i="1"/>
  <c r="M305" i="1"/>
  <c r="O305" i="1"/>
  <c r="P305" i="1"/>
  <c r="M273" i="39"/>
  <c r="P273" i="39"/>
  <c r="Q273" i="39"/>
  <c r="O273" i="39"/>
  <c r="N273" i="39"/>
  <c r="AD246" i="39"/>
  <c r="AE246" i="39" s="1"/>
  <c r="AD148" i="40"/>
  <c r="AE148" i="40" s="1"/>
  <c r="AD33" i="40"/>
  <c r="AE33" i="40" s="1"/>
  <c r="O206" i="40"/>
  <c r="P206" i="40"/>
  <c r="Q206" i="40"/>
  <c r="M206" i="40"/>
  <c r="N206" i="40"/>
  <c r="O446" i="1"/>
  <c r="N446" i="1"/>
  <c r="P446" i="1"/>
  <c r="Q446" i="1"/>
  <c r="M446" i="1"/>
  <c r="V327" i="1"/>
  <c r="AD321" i="1"/>
  <c r="AE321" i="1" s="1"/>
  <c r="Q27" i="40"/>
  <c r="O27" i="40"/>
  <c r="P27" i="40"/>
  <c r="M27" i="40"/>
  <c r="N27" i="40"/>
  <c r="M327" i="39"/>
  <c r="Q327" i="39"/>
  <c r="P327" i="39"/>
  <c r="O327" i="39"/>
  <c r="N327" i="39"/>
  <c r="V118" i="39"/>
  <c r="V228" i="1"/>
  <c r="AD178" i="40"/>
  <c r="AE178" i="40" s="1"/>
  <c r="AD193" i="1"/>
  <c r="AE193" i="1" s="1"/>
  <c r="O212" i="39"/>
  <c r="N212" i="39"/>
  <c r="P212" i="39"/>
  <c r="Q212" i="39"/>
  <c r="M212" i="39"/>
  <c r="V316" i="39"/>
  <c r="Q189" i="1"/>
  <c r="N189" i="1"/>
  <c r="M189" i="1"/>
  <c r="O189" i="1"/>
  <c r="P189" i="1"/>
  <c r="N140" i="1"/>
  <c r="Q140" i="1"/>
  <c r="O140" i="1"/>
  <c r="P140" i="1"/>
  <c r="M140" i="1"/>
  <c r="V364" i="1"/>
  <c r="V357" i="1"/>
  <c r="N315" i="39"/>
  <c r="P315" i="39"/>
  <c r="O315" i="39"/>
  <c r="M315" i="39"/>
  <c r="Q315" i="39"/>
  <c r="AD197" i="1"/>
  <c r="AE197" i="1" s="1"/>
  <c r="Q63" i="40"/>
  <c r="M63" i="40"/>
  <c r="O63" i="40"/>
  <c r="N63" i="40"/>
  <c r="P63" i="40"/>
  <c r="AD71" i="1"/>
  <c r="AE71" i="1" s="1"/>
  <c r="AD460" i="1"/>
  <c r="AE460" i="1" s="1"/>
  <c r="AD106" i="40"/>
  <c r="AE106" i="40" s="1"/>
  <c r="M189" i="39"/>
  <c r="N189" i="39"/>
  <c r="Q189" i="39"/>
  <c r="P189" i="39"/>
  <c r="O189" i="39"/>
  <c r="AD97" i="1"/>
  <c r="AE97" i="1" s="1"/>
  <c r="AD44" i="41"/>
  <c r="AE44" i="41" s="1"/>
  <c r="AD7" i="40"/>
  <c r="AE7" i="40" s="1"/>
  <c r="O246" i="1"/>
  <c r="P246" i="1"/>
  <c r="M246" i="1"/>
  <c r="Q246" i="1"/>
  <c r="N246" i="1"/>
  <c r="V5" i="40"/>
  <c r="M10" i="41"/>
  <c r="Q10" i="41"/>
  <c r="P10" i="41"/>
  <c r="N10" i="41"/>
  <c r="O10" i="41"/>
  <c r="V146" i="39"/>
  <c r="AD110" i="41"/>
  <c r="AE110" i="41" s="1"/>
  <c r="O300" i="1"/>
  <c r="N300" i="1"/>
  <c r="P300" i="1"/>
  <c r="M300" i="1"/>
  <c r="Q300" i="1"/>
  <c r="AD72" i="40"/>
  <c r="AE72" i="40" s="1"/>
  <c r="V347" i="39"/>
  <c r="O223" i="1"/>
  <c r="Q223" i="1"/>
  <c r="N223" i="1"/>
  <c r="M223" i="1"/>
  <c r="P223" i="1"/>
  <c r="M74" i="39"/>
  <c r="N74" i="39"/>
  <c r="Q74" i="39"/>
  <c r="O74" i="39"/>
  <c r="P74" i="39"/>
  <c r="V353" i="1"/>
  <c r="Q188" i="1"/>
  <c r="M188" i="1"/>
  <c r="P188" i="1"/>
  <c r="N188" i="1"/>
  <c r="O188" i="1"/>
  <c r="AD272" i="39"/>
  <c r="AE272" i="39" s="1"/>
  <c r="AD232" i="39"/>
  <c r="AE232" i="39" s="1"/>
  <c r="V5" i="41"/>
  <c r="V362" i="1"/>
  <c r="AD18" i="41"/>
  <c r="AE18" i="41" s="1"/>
  <c r="V14" i="41"/>
  <c r="AD75" i="1"/>
  <c r="AE75" i="1" s="1"/>
  <c r="AD282" i="39"/>
  <c r="AE282" i="39" s="1"/>
  <c r="AD89" i="1"/>
  <c r="AE89" i="1" s="1"/>
  <c r="V70" i="40"/>
  <c r="AD50" i="1"/>
  <c r="AE50" i="1" s="1"/>
  <c r="V306" i="39"/>
  <c r="AD432" i="1"/>
  <c r="AE432" i="1" s="1"/>
  <c r="V101" i="39"/>
  <c r="V354" i="1"/>
  <c r="V288" i="39"/>
  <c r="O171" i="39"/>
  <c r="M171" i="39"/>
  <c r="Q171" i="39"/>
  <c r="P171" i="39"/>
  <c r="N171" i="39"/>
  <c r="V303" i="1"/>
  <c r="V130" i="39"/>
  <c r="AD257" i="40"/>
  <c r="AE257" i="40" s="1"/>
  <c r="V299" i="1"/>
  <c r="AD323" i="39"/>
  <c r="AE323" i="39" s="1"/>
  <c r="N163" i="1"/>
  <c r="P163" i="1"/>
  <c r="M163" i="1"/>
  <c r="O163" i="1"/>
  <c r="Q163" i="1"/>
  <c r="O130" i="40"/>
  <c r="P130" i="40"/>
  <c r="M130" i="40"/>
  <c r="N130" i="40"/>
  <c r="Q130" i="40"/>
  <c r="AD473" i="1"/>
  <c r="AE473" i="1" s="1"/>
  <c r="P260" i="39"/>
  <c r="O260" i="39"/>
  <c r="M260" i="39"/>
  <c r="N260" i="39"/>
  <c r="Q260" i="39"/>
  <c r="V66" i="39"/>
  <c r="N300" i="39"/>
  <c r="Q300" i="39"/>
  <c r="M300" i="39"/>
  <c r="P300" i="39"/>
  <c r="O300" i="39"/>
  <c r="V13" i="1"/>
  <c r="N318" i="1"/>
  <c r="O318" i="1"/>
  <c r="M318" i="1"/>
  <c r="Q318" i="1"/>
  <c r="P318" i="1"/>
  <c r="V83" i="39"/>
  <c r="O25" i="1"/>
  <c r="N25" i="1"/>
  <c r="P25" i="1"/>
  <c r="M25" i="1"/>
  <c r="Q25" i="1"/>
  <c r="Q274" i="1"/>
  <c r="O274" i="1"/>
  <c r="N274" i="1"/>
  <c r="P274" i="1"/>
  <c r="M274" i="1"/>
  <c r="V163" i="1"/>
  <c r="AD232" i="1"/>
  <c r="AE232" i="1" s="1"/>
  <c r="AD198" i="40"/>
  <c r="AE198" i="40" s="1"/>
  <c r="M231" i="40"/>
  <c r="N231" i="40"/>
  <c r="O231" i="40"/>
  <c r="P231" i="40"/>
  <c r="Q231" i="40"/>
  <c r="O453" i="1"/>
  <c r="N453" i="1"/>
  <c r="M453" i="1"/>
  <c r="P453" i="1"/>
  <c r="Q453" i="1"/>
  <c r="V15" i="39"/>
  <c r="V175" i="39"/>
  <c r="AD72" i="1"/>
  <c r="AE72" i="1" s="1"/>
  <c r="V64" i="39"/>
  <c r="V269" i="39"/>
  <c r="AD18" i="40"/>
  <c r="AE18" i="40" s="1"/>
  <c r="V430" i="1"/>
  <c r="AD307" i="1"/>
  <c r="AE307" i="1" s="1"/>
  <c r="P195" i="40"/>
  <c r="M195" i="40"/>
  <c r="O195" i="40"/>
  <c r="N195" i="40"/>
  <c r="Q195" i="40"/>
  <c r="N217" i="1"/>
  <c r="O217" i="1"/>
  <c r="P217" i="1"/>
  <c r="M217" i="1"/>
  <c r="Q217" i="1"/>
  <c r="M38" i="40"/>
  <c r="N38" i="40"/>
  <c r="Q38" i="40"/>
  <c r="O38" i="40"/>
  <c r="P38" i="40"/>
  <c r="O84" i="39"/>
  <c r="Q84" i="39"/>
  <c r="P84" i="39"/>
  <c r="M84" i="39"/>
  <c r="N84" i="39"/>
  <c r="V37" i="1"/>
  <c r="V353" i="39"/>
  <c r="AD273" i="39"/>
  <c r="AE273" i="39" s="1"/>
  <c r="O224" i="39"/>
  <c r="Q224" i="39"/>
  <c r="P224" i="39"/>
  <c r="M224" i="39"/>
  <c r="N224" i="39"/>
  <c r="V69" i="39"/>
  <c r="V10" i="1"/>
  <c r="V448" i="1"/>
  <c r="V74" i="40"/>
  <c r="Q354" i="39"/>
  <c r="O354" i="39"/>
  <c r="P354" i="39"/>
  <c r="N354" i="39"/>
  <c r="M354" i="39"/>
  <c r="Q16" i="1"/>
  <c r="O16" i="1"/>
  <c r="M16" i="1"/>
  <c r="P16" i="1"/>
  <c r="N16" i="1"/>
  <c r="AD160" i="39"/>
  <c r="AE160" i="39" s="1"/>
  <c r="AD169" i="40"/>
  <c r="AE169" i="40" s="1"/>
  <c r="V350" i="39"/>
  <c r="AD27" i="1"/>
  <c r="AE27" i="1" s="1"/>
  <c r="V318" i="39"/>
  <c r="Q232" i="40"/>
  <c r="P232" i="40"/>
  <c r="M232" i="40"/>
  <c r="O232" i="40"/>
  <c r="N232" i="40"/>
  <c r="AD342" i="1"/>
  <c r="AE342" i="1" s="1"/>
  <c r="M182" i="1"/>
  <c r="Q182" i="1"/>
  <c r="N182" i="1"/>
  <c r="O182" i="1"/>
  <c r="P182" i="1"/>
  <c r="V53" i="1"/>
  <c r="V339" i="1"/>
  <c r="V111" i="39"/>
  <c r="N102" i="1"/>
  <c r="O102" i="1"/>
  <c r="M102" i="1"/>
  <c r="Q102" i="1"/>
  <c r="P102" i="1"/>
  <c r="N355" i="1"/>
  <c r="P355" i="1"/>
  <c r="Q355" i="1"/>
  <c r="M355" i="1"/>
  <c r="O355" i="1"/>
  <c r="P64" i="40"/>
  <c r="M64" i="40"/>
  <c r="N64" i="40"/>
  <c r="Q64" i="40"/>
  <c r="O64" i="40"/>
  <c r="V185" i="1"/>
  <c r="AD332" i="1"/>
  <c r="AE332" i="1" s="1"/>
  <c r="V433" i="1"/>
  <c r="V461" i="1"/>
  <c r="O242" i="40"/>
  <c r="P242" i="40"/>
  <c r="M242" i="40"/>
  <c r="N242" i="40"/>
  <c r="Q242" i="40"/>
  <c r="M162" i="40"/>
  <c r="Q162" i="40"/>
  <c r="O162" i="40"/>
  <c r="N162" i="40"/>
  <c r="P162" i="40"/>
  <c r="V200" i="1"/>
  <c r="AD47" i="39"/>
  <c r="AE47" i="39" s="1"/>
  <c r="V188" i="1"/>
  <c r="Q468" i="1"/>
  <c r="N468" i="1"/>
  <c r="M468" i="1"/>
  <c r="P468" i="1"/>
  <c r="O468" i="1"/>
  <c r="AD194" i="1"/>
  <c r="AE194" i="1" s="1"/>
  <c r="AD149" i="39"/>
  <c r="AE149" i="39" s="1"/>
  <c r="O432" i="1"/>
  <c r="N432" i="1"/>
  <c r="Q432" i="1"/>
  <c r="P432" i="1"/>
  <c r="M432" i="1"/>
  <c r="V122" i="39"/>
  <c r="AD234" i="1"/>
  <c r="AE234" i="1" s="1"/>
  <c r="V13" i="40"/>
  <c r="M288" i="1"/>
  <c r="Q288" i="1"/>
  <c r="N288" i="1"/>
  <c r="P288" i="1"/>
  <c r="O288" i="1"/>
  <c r="AD333" i="39"/>
  <c r="AE333" i="39" s="1"/>
  <c r="V261" i="40"/>
  <c r="V255" i="39"/>
  <c r="N204" i="1"/>
  <c r="P204" i="1"/>
  <c r="M204" i="1"/>
  <c r="O204" i="1"/>
  <c r="Q204" i="1"/>
  <c r="O272" i="1"/>
  <c r="P272" i="1"/>
  <c r="Q272" i="1"/>
  <c r="M272" i="1"/>
  <c r="N272" i="1"/>
  <c r="P115" i="41"/>
  <c r="N115" i="41"/>
  <c r="Q115" i="41"/>
  <c r="M115" i="41"/>
  <c r="O115" i="41"/>
  <c r="V421" i="1"/>
  <c r="M435" i="1"/>
  <c r="N435" i="1"/>
  <c r="P435" i="1"/>
  <c r="O435" i="1"/>
  <c r="Q435" i="1"/>
  <c r="N73" i="39"/>
  <c r="P73" i="39"/>
  <c r="O73" i="39"/>
  <c r="M73" i="39"/>
  <c r="Q73" i="39"/>
  <c r="V209" i="1"/>
  <c r="O149" i="39"/>
  <c r="N149" i="39"/>
  <c r="P149" i="39"/>
  <c r="M149" i="39"/>
  <c r="Q149" i="39"/>
  <c r="V239" i="1"/>
  <c r="AD158" i="1"/>
  <c r="AE158" i="1" s="1"/>
  <c r="V228" i="40"/>
  <c r="V93" i="1"/>
  <c r="AD142" i="41"/>
  <c r="AE142" i="41" s="1"/>
  <c r="N122" i="41"/>
  <c r="P122" i="41"/>
  <c r="M122" i="41"/>
  <c r="Q122" i="41"/>
  <c r="O122" i="41"/>
  <c r="AD317" i="1"/>
  <c r="AE317" i="1" s="1"/>
  <c r="V171" i="39"/>
  <c r="N270" i="1"/>
  <c r="M270" i="1"/>
  <c r="Q270" i="1"/>
  <c r="P270" i="1"/>
  <c r="O270" i="1"/>
  <c r="V61" i="1"/>
  <c r="V332" i="1"/>
  <c r="P417" i="1"/>
  <c r="N417" i="1"/>
  <c r="M417" i="1"/>
  <c r="Q417" i="1"/>
  <c r="O417" i="1"/>
  <c r="AD254" i="39"/>
  <c r="AE254" i="39" s="1"/>
  <c r="V23" i="1"/>
  <c r="O267" i="40"/>
  <c r="Q267" i="40"/>
  <c r="P267" i="40"/>
  <c r="N267" i="40"/>
  <c r="M267" i="40"/>
  <c r="V343" i="39"/>
  <c r="AD96" i="1"/>
  <c r="AE96" i="1" s="1"/>
  <c r="V46" i="40"/>
  <c r="AD357" i="1"/>
  <c r="AE357" i="1" s="1"/>
  <c r="Q134" i="41"/>
  <c r="N134" i="41"/>
  <c r="M134" i="41"/>
  <c r="O134" i="41"/>
  <c r="P134" i="41"/>
  <c r="P127" i="39"/>
  <c r="N127" i="39"/>
  <c r="O127" i="39"/>
  <c r="Q127" i="39"/>
  <c r="M127" i="39"/>
  <c r="AD260" i="40"/>
  <c r="AE260" i="40" s="1"/>
  <c r="V291" i="39"/>
  <c r="AD333" i="1"/>
  <c r="AE333" i="1" s="1"/>
  <c r="V162" i="1"/>
  <c r="AD210" i="1"/>
  <c r="AE210" i="1" s="1"/>
  <c r="AD285" i="39"/>
  <c r="AE285" i="39" s="1"/>
  <c r="AD174" i="39"/>
  <c r="AE174" i="39" s="1"/>
  <c r="AD345" i="39"/>
  <c r="AE345" i="39" s="1"/>
  <c r="O6" i="40"/>
  <c r="M6" i="40"/>
  <c r="N6" i="40"/>
  <c r="P6" i="40"/>
  <c r="Q6" i="40"/>
  <c r="V116" i="41"/>
  <c r="V142" i="40"/>
  <c r="AD189" i="40"/>
  <c r="AE189" i="40" s="1"/>
  <c r="P61" i="39"/>
  <c r="N61" i="39"/>
  <c r="O61" i="39"/>
  <c r="Q61" i="39"/>
  <c r="M61" i="39"/>
  <c r="O46" i="39"/>
  <c r="N46" i="39"/>
  <c r="Q46" i="39"/>
  <c r="M46" i="39"/>
  <c r="P46" i="39"/>
  <c r="AD269" i="40"/>
  <c r="AE269" i="40" s="1"/>
  <c r="N123" i="1"/>
  <c r="P123" i="1"/>
  <c r="Q123" i="1"/>
  <c r="M123" i="1"/>
  <c r="O123" i="1"/>
  <c r="V440" i="1"/>
  <c r="AD211" i="1"/>
  <c r="AE211" i="1" s="1"/>
  <c r="N337" i="1"/>
  <c r="M337" i="1"/>
  <c r="P337" i="1"/>
  <c r="O337" i="1"/>
  <c r="Q337" i="1"/>
  <c r="P172" i="40"/>
  <c r="M172" i="40"/>
  <c r="Q172" i="40"/>
  <c r="O172" i="40"/>
  <c r="N172" i="40"/>
  <c r="AD188" i="39"/>
  <c r="AE188" i="39" s="1"/>
  <c r="V128" i="39"/>
  <c r="V246" i="1"/>
  <c r="AD57" i="39"/>
  <c r="AE57" i="39" s="1"/>
  <c r="AD42" i="40"/>
  <c r="AE42" i="40" s="1"/>
  <c r="P197" i="40"/>
  <c r="M197" i="40"/>
  <c r="N197" i="40"/>
  <c r="O197" i="40"/>
  <c r="Q197" i="40"/>
  <c r="P399" i="1"/>
  <c r="O399" i="1"/>
  <c r="Q399" i="1"/>
  <c r="M399" i="1"/>
  <c r="N399" i="1"/>
  <c r="V218" i="1"/>
  <c r="V347" i="1"/>
  <c r="AD380" i="1"/>
  <c r="AE380" i="1" s="1"/>
  <c r="V6" i="1"/>
  <c r="V114" i="40"/>
  <c r="N5" i="41"/>
  <c r="P5" i="41"/>
  <c r="O5" i="41"/>
  <c r="M5" i="41"/>
  <c r="Q5" i="41"/>
  <c r="V173" i="40"/>
  <c r="V85" i="41"/>
  <c r="N39" i="39"/>
  <c r="O39" i="39"/>
  <c r="Q39" i="39"/>
  <c r="P39" i="39"/>
  <c r="M39" i="39"/>
  <c r="V77" i="39"/>
  <c r="N47" i="39"/>
  <c r="P47" i="39"/>
  <c r="M47" i="39"/>
  <c r="O47" i="39"/>
  <c r="Q47" i="39"/>
  <c r="AD252" i="39"/>
  <c r="AE252" i="39" s="1"/>
  <c r="V131" i="40"/>
  <c r="AD106" i="39"/>
  <c r="AE106" i="39" s="1"/>
  <c r="V450" i="1"/>
  <c r="O434" i="1"/>
  <c r="M434" i="1"/>
  <c r="P434" i="1"/>
  <c r="Q434" i="1"/>
  <c r="N434" i="1"/>
  <c r="V205" i="40"/>
  <c r="V331" i="39"/>
  <c r="AD298" i="39"/>
  <c r="AE298" i="39" s="1"/>
  <c r="Q45" i="40"/>
  <c r="P45" i="40"/>
  <c r="N45" i="40"/>
  <c r="O45" i="40"/>
  <c r="M45" i="40"/>
  <c r="M122" i="40"/>
  <c r="O122" i="40"/>
  <c r="Q122" i="40"/>
  <c r="P122" i="40"/>
  <c r="N122" i="40"/>
  <c r="V409" i="1"/>
  <c r="AD126" i="1"/>
  <c r="AE126" i="1" s="1"/>
  <c r="O255" i="40"/>
  <c r="N255" i="40"/>
  <c r="M255" i="40"/>
  <c r="P255" i="40"/>
  <c r="Q255" i="40"/>
  <c r="AD206" i="1"/>
  <c r="AE206" i="1" s="1"/>
  <c r="V73" i="40"/>
  <c r="AD40" i="1"/>
  <c r="AE40" i="1" s="1"/>
  <c r="P147" i="40"/>
  <c r="M147" i="40"/>
  <c r="O147" i="40"/>
  <c r="N147" i="40"/>
  <c r="Q147" i="40"/>
  <c r="V169" i="39"/>
  <c r="AD386" i="1"/>
  <c r="AE386" i="1" s="1"/>
  <c r="AD100" i="40"/>
  <c r="AE100" i="40" s="1"/>
  <c r="V209" i="40"/>
  <c r="V302" i="1"/>
  <c r="P278" i="1"/>
  <c r="M278" i="1"/>
  <c r="Q278" i="1"/>
  <c r="O278" i="1"/>
  <c r="N278" i="1"/>
  <c r="V153" i="39"/>
  <c r="V174" i="40"/>
  <c r="AD103" i="40"/>
  <c r="AE103" i="40" s="1"/>
  <c r="AD367" i="1"/>
  <c r="AE367" i="1" s="1"/>
  <c r="V49" i="41"/>
  <c r="AD98" i="41"/>
  <c r="AE98" i="41" s="1"/>
  <c r="M164" i="40"/>
  <c r="Q164" i="40"/>
  <c r="O164" i="40"/>
  <c r="N164" i="40"/>
  <c r="P164" i="40"/>
  <c r="Q345" i="1"/>
  <c r="N345" i="1"/>
  <c r="P345" i="1"/>
  <c r="O345" i="1"/>
  <c r="M345" i="1"/>
  <c r="AD124" i="40"/>
  <c r="AE124" i="40" s="1"/>
  <c r="P181" i="1"/>
  <c r="Q181" i="1"/>
  <c r="O181" i="1"/>
  <c r="N181" i="1"/>
  <c r="M181" i="1"/>
  <c r="V64" i="40"/>
  <c r="N275" i="39"/>
  <c r="P275" i="39"/>
  <c r="Q275" i="39"/>
  <c r="O275" i="39"/>
  <c r="M275" i="39"/>
  <c r="AD58" i="41"/>
  <c r="AE58" i="41" s="1"/>
  <c r="V29" i="41"/>
  <c r="V463" i="1"/>
  <c r="V59" i="39"/>
  <c r="AD4" i="41"/>
  <c r="AE4" i="41" s="1"/>
  <c r="AD171" i="1"/>
  <c r="AE171" i="1" s="1"/>
  <c r="V135" i="40"/>
  <c r="V237" i="39"/>
  <c r="AD206" i="40"/>
  <c r="AE206" i="40" s="1"/>
  <c r="V121" i="39"/>
  <c r="AD184" i="40"/>
  <c r="AE184" i="40" s="1"/>
  <c r="V5" i="1"/>
  <c r="V17" i="40"/>
  <c r="AD304" i="1"/>
  <c r="AE304" i="1" s="1"/>
  <c r="V206" i="40"/>
  <c r="O254" i="1"/>
  <c r="N254" i="1"/>
  <c r="M254" i="1"/>
  <c r="Q254" i="1"/>
  <c r="P254" i="1"/>
  <c r="AD9" i="40"/>
  <c r="AE9" i="40" s="1"/>
  <c r="N192" i="39"/>
  <c r="Q192" i="39"/>
  <c r="M192" i="39"/>
  <c r="O192" i="39"/>
  <c r="P192" i="39"/>
  <c r="P175" i="39"/>
  <c r="N175" i="39"/>
  <c r="O175" i="39"/>
  <c r="Q175" i="39"/>
  <c r="M175" i="39"/>
  <c r="M60" i="40"/>
  <c r="O60" i="40"/>
  <c r="P60" i="40"/>
  <c r="Q60" i="40"/>
  <c r="N60" i="40"/>
  <c r="AD131" i="40"/>
  <c r="AE131" i="40" s="1"/>
  <c r="AD186" i="1"/>
  <c r="AE186" i="1" s="1"/>
  <c r="Q170" i="40"/>
  <c r="O170" i="40"/>
  <c r="M170" i="40"/>
  <c r="P170" i="40"/>
  <c r="N170" i="40"/>
  <c r="O97" i="1"/>
  <c r="M97" i="1"/>
  <c r="N97" i="1"/>
  <c r="P97" i="1"/>
  <c r="Q97" i="1"/>
  <c r="AD147" i="1"/>
  <c r="AE147" i="1" s="1"/>
  <c r="O91" i="1"/>
  <c r="N91" i="1"/>
  <c r="M91" i="1"/>
  <c r="Q91" i="1"/>
  <c r="P91" i="1"/>
  <c r="AD166" i="39"/>
  <c r="AE166" i="39" s="1"/>
  <c r="AD47" i="40"/>
  <c r="AE47" i="40" s="1"/>
  <c r="AD447" i="1"/>
  <c r="AE447" i="1" s="1"/>
  <c r="V335" i="1"/>
  <c r="AD12" i="1"/>
  <c r="AE12" i="1" s="1"/>
  <c r="AD120" i="39"/>
  <c r="AE120" i="39" s="1"/>
  <c r="AD85" i="1"/>
  <c r="AE85" i="1" s="1"/>
  <c r="O9" i="40"/>
  <c r="N9" i="40"/>
  <c r="M9" i="40"/>
  <c r="P9" i="40"/>
  <c r="Q9" i="40"/>
  <c r="O122" i="39"/>
  <c r="M122" i="39"/>
  <c r="Q122" i="39"/>
  <c r="P122" i="39"/>
  <c r="N122" i="39"/>
  <c r="M298" i="39"/>
  <c r="P298" i="39"/>
  <c r="O298" i="39"/>
  <c r="N298" i="39"/>
  <c r="Q298" i="39"/>
  <c r="M189" i="40"/>
  <c r="N189" i="40"/>
  <c r="O189" i="40"/>
  <c r="Q189" i="40"/>
  <c r="P189" i="40"/>
  <c r="AD46" i="40"/>
  <c r="AE46" i="40" s="1"/>
  <c r="N212" i="40"/>
  <c r="Q212" i="40"/>
  <c r="P212" i="40"/>
  <c r="O212" i="40"/>
  <c r="M212" i="40"/>
  <c r="Q55" i="41"/>
  <c r="P55" i="41"/>
  <c r="O55" i="41"/>
  <c r="N55" i="41"/>
  <c r="M55" i="41"/>
  <c r="AD153" i="1"/>
  <c r="AE153" i="1" s="1"/>
  <c r="AD117" i="39"/>
  <c r="AE117" i="39" s="1"/>
  <c r="V39" i="39"/>
  <c r="P90" i="1"/>
  <c r="Q90" i="1"/>
  <c r="M90" i="1"/>
  <c r="N90" i="1"/>
  <c r="O90" i="1"/>
  <c r="AD238" i="1"/>
  <c r="AE238" i="1" s="1"/>
  <c r="M188" i="39"/>
  <c r="O188" i="39"/>
  <c r="P188" i="39"/>
  <c r="N188" i="39"/>
  <c r="Q188" i="39"/>
  <c r="O101" i="1"/>
  <c r="P101" i="1"/>
  <c r="N101" i="1"/>
  <c r="Q101" i="1"/>
  <c r="M101" i="1"/>
  <c r="O169" i="1"/>
  <c r="P169" i="1"/>
  <c r="Q169" i="1"/>
  <c r="M169" i="1"/>
  <c r="N169" i="1"/>
  <c r="V386" i="1"/>
  <c r="V255" i="40"/>
  <c r="AD362" i="1"/>
  <c r="AE362" i="1" s="1"/>
  <c r="AD156" i="39"/>
  <c r="AE156" i="39" s="1"/>
  <c r="V88" i="40"/>
  <c r="P52" i="1"/>
  <c r="N52" i="1"/>
  <c r="M52" i="1"/>
  <c r="Q52" i="1"/>
  <c r="O52" i="1"/>
  <c r="N470" i="1"/>
  <c r="M470" i="1"/>
  <c r="P470" i="1"/>
  <c r="O470" i="1"/>
  <c r="Q470" i="1"/>
  <c r="AD404" i="1"/>
  <c r="AE404" i="1" s="1"/>
  <c r="V360" i="1"/>
  <c r="V94" i="39"/>
  <c r="V325" i="39"/>
  <c r="O31" i="1"/>
  <c r="M31" i="1"/>
  <c r="N31" i="1"/>
  <c r="P31" i="1"/>
  <c r="Q31" i="1"/>
  <c r="AD218" i="40"/>
  <c r="AE218" i="40" s="1"/>
  <c r="V237" i="1"/>
  <c r="V124" i="39"/>
  <c r="AD120" i="40"/>
  <c r="AE120" i="40" s="1"/>
  <c r="V29" i="40"/>
  <c r="V329" i="1"/>
  <c r="AD270" i="39"/>
  <c r="AE270" i="39" s="1"/>
  <c r="V8" i="40"/>
  <c r="V181" i="1"/>
  <c r="M116" i="39"/>
  <c r="P116" i="39"/>
  <c r="O116" i="39"/>
  <c r="N116" i="39"/>
  <c r="Q116" i="39"/>
  <c r="AD174" i="40"/>
  <c r="AE174" i="40" s="1"/>
  <c r="AD281" i="39"/>
  <c r="AE281" i="39" s="1"/>
  <c r="O348" i="1"/>
  <c r="Q348" i="1"/>
  <c r="P348" i="1"/>
  <c r="M348" i="1"/>
  <c r="N348" i="1"/>
  <c r="V129" i="40"/>
  <c r="P173" i="39"/>
  <c r="O173" i="39"/>
  <c r="N173" i="39"/>
  <c r="Q173" i="39"/>
  <c r="M173" i="39"/>
  <c r="Q257" i="40"/>
  <c r="P257" i="40"/>
  <c r="M257" i="40"/>
  <c r="N257" i="40"/>
  <c r="O257" i="40"/>
  <c r="V417" i="1"/>
  <c r="V266" i="39"/>
  <c r="V202" i="1"/>
  <c r="V67" i="40"/>
  <c r="N82" i="39"/>
  <c r="O82" i="39"/>
  <c r="P82" i="39"/>
  <c r="Q82" i="39"/>
  <c r="M82" i="39"/>
  <c r="V24" i="39"/>
  <c r="P23" i="1"/>
  <c r="N23" i="1"/>
  <c r="Q23" i="1"/>
  <c r="O23" i="1"/>
  <c r="M23" i="1"/>
  <c r="Q12" i="41"/>
  <c r="O12" i="41"/>
  <c r="P12" i="41"/>
  <c r="M12" i="41"/>
  <c r="N12" i="41"/>
  <c r="V117" i="41"/>
  <c r="Q336" i="39"/>
  <c r="P336" i="39"/>
  <c r="M336" i="39"/>
  <c r="N336" i="39"/>
  <c r="O336" i="39"/>
  <c r="P332" i="39"/>
  <c r="O332" i="39"/>
  <c r="M332" i="39"/>
  <c r="N332" i="39"/>
  <c r="Q332" i="39"/>
  <c r="V50" i="41"/>
  <c r="V76" i="1"/>
  <c r="AD47" i="41"/>
  <c r="AE47" i="41" s="1"/>
  <c r="AD36" i="1"/>
  <c r="AE36" i="1" s="1"/>
  <c r="Q57" i="41"/>
  <c r="N57" i="41"/>
  <c r="M57" i="41"/>
  <c r="P57" i="41"/>
  <c r="O57" i="41"/>
  <c r="V439" i="1"/>
  <c r="M324" i="1"/>
  <c r="Q324" i="1"/>
  <c r="O324" i="1"/>
  <c r="P324" i="1"/>
  <c r="N324" i="1"/>
  <c r="V373" i="1"/>
  <c r="V66" i="1"/>
  <c r="AD70" i="41"/>
  <c r="AE70" i="41" s="1"/>
  <c r="AD34" i="41"/>
  <c r="AE34" i="41" s="1"/>
  <c r="V167" i="39"/>
  <c r="V35" i="1"/>
  <c r="N169" i="39"/>
  <c r="O169" i="39"/>
  <c r="Q169" i="39"/>
  <c r="M169" i="39"/>
  <c r="P169" i="39"/>
  <c r="O258" i="40"/>
  <c r="N258" i="40"/>
  <c r="P258" i="40"/>
  <c r="M258" i="40"/>
  <c r="Q258" i="40"/>
  <c r="AD56" i="39"/>
  <c r="AE56" i="39" s="1"/>
  <c r="N279" i="39"/>
  <c r="O279" i="39"/>
  <c r="M279" i="39"/>
  <c r="Q279" i="39"/>
  <c r="P279" i="39"/>
  <c r="V176" i="40"/>
  <c r="P281" i="1"/>
  <c r="Q281" i="1"/>
  <c r="M281" i="1"/>
  <c r="O281" i="1"/>
  <c r="N281" i="1"/>
  <c r="V16" i="41"/>
  <c r="M21" i="1"/>
  <c r="Q21" i="1"/>
  <c r="P21" i="1"/>
  <c r="N21" i="1"/>
  <c r="O21" i="1"/>
  <c r="P10" i="1"/>
  <c r="N10" i="1"/>
  <c r="Q10" i="1"/>
  <c r="O10" i="1"/>
  <c r="M10" i="1"/>
  <c r="V30" i="1"/>
  <c r="O14" i="39"/>
  <c r="M14" i="39"/>
  <c r="Q14" i="39"/>
  <c r="N14" i="39"/>
  <c r="P14" i="39"/>
  <c r="AD66" i="40"/>
  <c r="AE66" i="40" s="1"/>
  <c r="O34" i="41"/>
  <c r="Q34" i="41"/>
  <c r="P34" i="41"/>
  <c r="N34" i="41"/>
  <c r="M34" i="41"/>
  <c r="AD115" i="41"/>
  <c r="AE115" i="41" s="1"/>
  <c r="V125" i="39"/>
  <c r="V48" i="39"/>
  <c r="M115" i="1"/>
  <c r="Q115" i="1"/>
  <c r="N115" i="1"/>
  <c r="O115" i="1"/>
  <c r="P115" i="1"/>
  <c r="AD238" i="40"/>
  <c r="AE238" i="40" s="1"/>
  <c r="V394" i="1"/>
  <c r="P28" i="1"/>
  <c r="N28" i="1"/>
  <c r="M28" i="1"/>
  <c r="Q28" i="1"/>
  <c r="O28" i="1"/>
  <c r="N100" i="39"/>
  <c r="P100" i="39"/>
  <c r="Q100" i="39"/>
  <c r="M100" i="39"/>
  <c r="O100" i="39"/>
  <c r="V102" i="1"/>
  <c r="AD4" i="39"/>
  <c r="AE4" i="39" s="1"/>
  <c r="AD352" i="39"/>
  <c r="AE352" i="39" s="1"/>
  <c r="AD338" i="39"/>
  <c r="AE338" i="39" s="1"/>
  <c r="V157" i="1"/>
  <c r="N108" i="40"/>
  <c r="O108" i="40"/>
  <c r="P108" i="40"/>
  <c r="Q108" i="40"/>
  <c r="M108" i="40"/>
  <c r="O163" i="39"/>
  <c r="N163" i="39"/>
  <c r="M163" i="39"/>
  <c r="Q163" i="39"/>
  <c r="P163" i="39"/>
  <c r="AD7" i="41"/>
  <c r="AE7" i="41" s="1"/>
  <c r="V40" i="41"/>
  <c r="V197" i="40"/>
  <c r="AD256" i="39"/>
  <c r="AE256" i="39" s="1"/>
  <c r="O197" i="1"/>
  <c r="P197" i="1"/>
  <c r="M197" i="1"/>
  <c r="N197" i="1"/>
  <c r="Q197" i="1"/>
  <c r="V118" i="40"/>
  <c r="AD465" i="1"/>
  <c r="AE465" i="1" s="1"/>
  <c r="AD351" i="39"/>
  <c r="AE351" i="39" s="1"/>
  <c r="AD300" i="39"/>
  <c r="AE300" i="39" s="1"/>
  <c r="Q351" i="39"/>
  <c r="P351" i="39"/>
  <c r="O351" i="39"/>
  <c r="N351" i="39"/>
  <c r="M351" i="39"/>
  <c r="V16" i="39"/>
  <c r="V179" i="1"/>
  <c r="P208" i="1"/>
  <c r="O208" i="1"/>
  <c r="N208" i="1"/>
  <c r="Q208" i="1"/>
  <c r="M208" i="1"/>
  <c r="AD14" i="41"/>
  <c r="AE14" i="41" s="1"/>
  <c r="V68" i="1"/>
  <c r="M26" i="41"/>
  <c r="Q26" i="41"/>
  <c r="P26" i="41"/>
  <c r="N26" i="41"/>
  <c r="O26" i="41"/>
  <c r="M244" i="1"/>
  <c r="Q244" i="1"/>
  <c r="N244" i="1"/>
  <c r="P244" i="1"/>
  <c r="O244" i="1"/>
  <c r="P133" i="41"/>
  <c r="O133" i="41"/>
  <c r="M133" i="41"/>
  <c r="Q133" i="41"/>
  <c r="N133" i="41"/>
  <c r="M259" i="40"/>
  <c r="O259" i="40"/>
  <c r="N259" i="40"/>
  <c r="Q259" i="40"/>
  <c r="P259" i="40"/>
  <c r="P131" i="39"/>
  <c r="N131" i="39"/>
  <c r="Q131" i="39"/>
  <c r="M131" i="39"/>
  <c r="O131" i="39"/>
  <c r="AD91" i="41"/>
  <c r="AE91" i="41" s="1"/>
  <c r="AD461" i="1"/>
  <c r="AE461" i="1" s="1"/>
  <c r="AD102" i="40"/>
  <c r="AE102" i="40" s="1"/>
  <c r="AD182" i="39"/>
  <c r="AE182" i="39" s="1"/>
  <c r="AD131" i="1"/>
  <c r="AE131" i="1" s="1"/>
  <c r="AD94" i="1"/>
  <c r="AE94" i="1" s="1"/>
  <c r="N15" i="1"/>
  <c r="M15" i="1"/>
  <c r="O15" i="1"/>
  <c r="P15" i="1"/>
  <c r="Q15" i="1"/>
  <c r="AD395" i="1"/>
  <c r="AE395" i="1" s="1"/>
  <c r="V326" i="1"/>
  <c r="V84" i="41"/>
  <c r="AD23" i="41"/>
  <c r="AE23" i="41" s="1"/>
  <c r="V75" i="41"/>
  <c r="N85" i="41"/>
  <c r="O85" i="41"/>
  <c r="P85" i="41"/>
  <c r="Q85" i="41"/>
  <c r="M85" i="41"/>
  <c r="AD87" i="41"/>
  <c r="AE87" i="41" s="1"/>
  <c r="O466" i="1"/>
  <c r="Q466" i="1"/>
  <c r="P466" i="1"/>
  <c r="M466" i="1"/>
  <c r="N466" i="1"/>
  <c r="AD19" i="40"/>
  <c r="AE19" i="40" s="1"/>
  <c r="O297" i="39"/>
  <c r="Q297" i="39"/>
  <c r="N297" i="39"/>
  <c r="P297" i="39"/>
  <c r="M297" i="39"/>
  <c r="AD134" i="39"/>
  <c r="AE134" i="39" s="1"/>
  <c r="O91" i="41"/>
  <c r="M91" i="41"/>
  <c r="N91" i="41"/>
  <c r="P91" i="41"/>
  <c r="Q91" i="41"/>
  <c r="N162" i="39"/>
  <c r="P162" i="39"/>
  <c r="O162" i="39"/>
  <c r="M162" i="39"/>
  <c r="Q162" i="39"/>
  <c r="N41" i="1"/>
  <c r="M41" i="1"/>
  <c r="O41" i="1"/>
  <c r="P41" i="1"/>
  <c r="Q41" i="1"/>
  <c r="V44" i="41"/>
  <c r="AD111" i="40"/>
  <c r="AE111" i="40" s="1"/>
  <c r="V115" i="1"/>
  <c r="AD22" i="1"/>
  <c r="AE22" i="1" s="1"/>
  <c r="AD143" i="1"/>
  <c r="AE143" i="1" s="1"/>
  <c r="N143" i="40"/>
  <c r="Q143" i="40"/>
  <c r="O143" i="40"/>
  <c r="P143" i="40"/>
  <c r="M143" i="40"/>
  <c r="V8" i="1"/>
  <c r="P6" i="39"/>
  <c r="M6" i="39"/>
  <c r="N6" i="39"/>
  <c r="O6" i="39"/>
  <c r="Q6" i="39"/>
  <c r="V25" i="1"/>
  <c r="AD166" i="1"/>
  <c r="AE166" i="1" s="1"/>
  <c r="P234" i="39"/>
  <c r="O234" i="39"/>
  <c r="Q234" i="39"/>
  <c r="M234" i="39"/>
  <c r="N234" i="39"/>
  <c r="AD119" i="40"/>
  <c r="AE119" i="40" s="1"/>
  <c r="AD98" i="39"/>
  <c r="AE98" i="39" s="1"/>
  <c r="AD31" i="40"/>
  <c r="AE31" i="40" s="1"/>
  <c r="N387" i="1"/>
  <c r="Q387" i="1"/>
  <c r="O387" i="1"/>
  <c r="M387" i="1"/>
  <c r="P387" i="1"/>
  <c r="N58" i="39"/>
  <c r="Q58" i="39"/>
  <c r="P58" i="39"/>
  <c r="O58" i="39"/>
  <c r="M58" i="39"/>
  <c r="AD113" i="40"/>
  <c r="AE113" i="40" s="1"/>
  <c r="AD76" i="39"/>
  <c r="AE76" i="39" s="1"/>
  <c r="V106" i="39"/>
  <c r="V176" i="1"/>
  <c r="V185" i="39"/>
  <c r="N111" i="39"/>
  <c r="Q111" i="39"/>
  <c r="P111" i="39"/>
  <c r="M111" i="39"/>
  <c r="O111" i="39"/>
  <c r="Q158" i="40"/>
  <c r="O158" i="40"/>
  <c r="M158" i="40"/>
  <c r="N158" i="40"/>
  <c r="P158" i="40"/>
  <c r="V91" i="1"/>
  <c r="V95" i="39"/>
  <c r="V6" i="40"/>
  <c r="V178" i="1"/>
  <c r="O7" i="41"/>
  <c r="Q7" i="41"/>
  <c r="P7" i="41"/>
  <c r="M7" i="41"/>
  <c r="N7" i="41"/>
  <c r="AD189" i="1"/>
  <c r="AE189" i="1" s="1"/>
  <c r="N198" i="1"/>
  <c r="M198" i="1"/>
  <c r="P198" i="1"/>
  <c r="Q198" i="1"/>
  <c r="O198" i="1"/>
  <c r="Q146" i="39"/>
  <c r="N146" i="39"/>
  <c r="M146" i="39"/>
  <c r="P146" i="39"/>
  <c r="O146" i="39"/>
  <c r="AD8" i="39"/>
  <c r="AE8" i="39" s="1"/>
  <c r="M344" i="39"/>
  <c r="O344" i="39"/>
  <c r="Q344" i="39"/>
  <c r="N344" i="39"/>
  <c r="P344" i="39"/>
  <c r="V72" i="39"/>
  <c r="AD190" i="1"/>
  <c r="AE190" i="1" s="1"/>
  <c r="V238" i="1"/>
  <c r="AD5" i="1"/>
  <c r="AE5" i="1" s="1"/>
  <c r="V356" i="1"/>
  <c r="V149" i="1"/>
  <c r="AD116" i="1"/>
  <c r="AE116" i="1" s="1"/>
  <c r="V341" i="39"/>
  <c r="AD347" i="1"/>
  <c r="AE347" i="1" s="1"/>
  <c r="N98" i="39"/>
  <c r="M98" i="39"/>
  <c r="Q98" i="39"/>
  <c r="P98" i="39"/>
  <c r="O98" i="39"/>
  <c r="AD81" i="39"/>
  <c r="AE81" i="39" s="1"/>
  <c r="AD169" i="1"/>
  <c r="AE169" i="1" s="1"/>
  <c r="AD59" i="1"/>
  <c r="AE59" i="1" s="1"/>
  <c r="AD467" i="1"/>
  <c r="AE467" i="1" s="1"/>
  <c r="AD399" i="1"/>
  <c r="AE399" i="1" s="1"/>
  <c r="Q239" i="40"/>
  <c r="O239" i="40"/>
  <c r="M239" i="40"/>
  <c r="P239" i="40"/>
  <c r="N239" i="40"/>
  <c r="AD392" i="1"/>
  <c r="AE392" i="1" s="1"/>
  <c r="AD39" i="41"/>
  <c r="AE39" i="41" s="1"/>
  <c r="O81" i="41"/>
  <c r="M81" i="41"/>
  <c r="N81" i="41"/>
  <c r="Q81" i="41"/>
  <c r="P81" i="41"/>
  <c r="V49" i="1"/>
  <c r="P310" i="39"/>
  <c r="O310" i="39"/>
  <c r="Q310" i="39"/>
  <c r="M310" i="39"/>
  <c r="N310" i="39"/>
  <c r="AD30" i="41"/>
  <c r="AE30" i="41" s="1"/>
  <c r="AD325" i="1"/>
  <c r="AE325" i="1" s="1"/>
  <c r="N119" i="40"/>
  <c r="O119" i="40"/>
  <c r="Q119" i="40"/>
  <c r="M119" i="40"/>
  <c r="P119" i="40"/>
  <c r="V52" i="39"/>
  <c r="V266" i="40"/>
  <c r="AD108" i="40"/>
  <c r="AE108" i="40" s="1"/>
  <c r="AD433" i="1"/>
  <c r="AE433" i="1" s="1"/>
  <c r="P68" i="39"/>
  <c r="N68" i="39"/>
  <c r="Q68" i="39"/>
  <c r="O68" i="39"/>
  <c r="M68" i="39"/>
  <c r="V239" i="39"/>
  <c r="O324" i="39"/>
  <c r="N324" i="39"/>
  <c r="M324" i="39"/>
  <c r="Q324" i="39"/>
  <c r="P324" i="39"/>
  <c r="AD60" i="39"/>
  <c r="AE60" i="39" s="1"/>
  <c r="AD77" i="40"/>
  <c r="AE77" i="40" s="1"/>
  <c r="V116" i="39"/>
  <c r="AD66" i="41"/>
  <c r="AE66" i="41" s="1"/>
  <c r="P7" i="1"/>
  <c r="M7" i="1"/>
  <c r="O7" i="1"/>
  <c r="Q7" i="1"/>
  <c r="N7" i="1"/>
  <c r="AD121" i="40"/>
  <c r="AE121" i="40" s="1"/>
  <c r="V203" i="40"/>
  <c r="P24" i="39"/>
  <c r="O24" i="39"/>
  <c r="Q24" i="39"/>
  <c r="N24" i="39"/>
  <c r="M24" i="39"/>
  <c r="P358" i="1"/>
  <c r="Q358" i="1"/>
  <c r="M358" i="1"/>
  <c r="N358" i="1"/>
  <c r="O358" i="1"/>
  <c r="AD438" i="1"/>
  <c r="AE438" i="1" s="1"/>
  <c r="AD80" i="39"/>
  <c r="AE80" i="39" s="1"/>
  <c r="N96" i="40"/>
  <c r="O96" i="40"/>
  <c r="P96" i="40"/>
  <c r="Q96" i="40"/>
  <c r="M96" i="40"/>
  <c r="Q79" i="39"/>
  <c r="N79" i="39"/>
  <c r="M79" i="39"/>
  <c r="O79" i="39"/>
  <c r="P79" i="39"/>
  <c r="V352" i="39"/>
  <c r="P330" i="1"/>
  <c r="N330" i="1"/>
  <c r="O330" i="1"/>
  <c r="Q330" i="1"/>
  <c r="M330" i="1"/>
  <c r="P173" i="40"/>
  <c r="N173" i="40"/>
  <c r="O173" i="40"/>
  <c r="M173" i="40"/>
  <c r="Q173" i="40"/>
  <c r="V208" i="40"/>
  <c r="M136" i="1"/>
  <c r="O136" i="1"/>
  <c r="N136" i="1"/>
  <c r="Q136" i="1"/>
  <c r="P136" i="1"/>
  <c r="V18" i="1"/>
  <c r="AD199" i="1"/>
  <c r="AE199" i="1" s="1"/>
  <c r="O245" i="39"/>
  <c r="P245" i="39"/>
  <c r="M245" i="39"/>
  <c r="Q245" i="39"/>
  <c r="N245" i="39"/>
  <c r="N31" i="39"/>
  <c r="O31" i="39"/>
  <c r="P31" i="39"/>
  <c r="M31" i="39"/>
  <c r="Q31" i="39"/>
  <c r="O107" i="41"/>
  <c r="N107" i="41"/>
  <c r="P107" i="41"/>
  <c r="Q107" i="41"/>
  <c r="M107" i="41"/>
  <c r="V70" i="1"/>
  <c r="M158" i="39"/>
  <c r="N158" i="39"/>
  <c r="O158" i="39"/>
  <c r="P158" i="39"/>
  <c r="Q158" i="39"/>
  <c r="AD130" i="40"/>
  <c r="AE130" i="40" s="1"/>
  <c r="AD33" i="39"/>
  <c r="AE33" i="39" s="1"/>
  <c r="AD161" i="39"/>
  <c r="AE161" i="39" s="1"/>
  <c r="AD79" i="41"/>
  <c r="AE79" i="41" s="1"/>
  <c r="V252" i="39"/>
  <c r="N302" i="39"/>
  <c r="M302" i="39"/>
  <c r="P302" i="39"/>
  <c r="O302" i="39"/>
  <c r="Q302" i="39"/>
  <c r="AD15" i="1"/>
  <c r="AE15" i="1" s="1"/>
  <c r="AD192" i="1"/>
  <c r="AE192" i="1" s="1"/>
  <c r="AD145" i="39"/>
  <c r="AE145" i="39" s="1"/>
  <c r="AD37" i="40"/>
  <c r="AE37" i="40" s="1"/>
  <c r="V244" i="39"/>
  <c r="AD124" i="1"/>
  <c r="AE124" i="1" s="1"/>
  <c r="AD20" i="40"/>
  <c r="AE20" i="40" s="1"/>
  <c r="AD214" i="40"/>
  <c r="AE214" i="40" s="1"/>
  <c r="V114" i="1"/>
  <c r="V203" i="1"/>
  <c r="O51" i="1"/>
  <c r="Q51" i="1"/>
  <c r="M51" i="1"/>
  <c r="N51" i="1"/>
  <c r="P51" i="1"/>
  <c r="V126" i="41"/>
  <c r="AD103" i="41"/>
  <c r="AE103" i="41" s="1"/>
  <c r="O105" i="39"/>
  <c r="N105" i="39"/>
  <c r="Q105" i="39"/>
  <c r="P105" i="39"/>
  <c r="M105" i="39"/>
  <c r="Q343" i="39"/>
  <c r="O343" i="39"/>
  <c r="P343" i="39"/>
  <c r="M343" i="39"/>
  <c r="N343" i="39"/>
  <c r="V211" i="1"/>
  <c r="AD278" i="39"/>
  <c r="AE278" i="39" s="1"/>
  <c r="V100" i="1"/>
  <c r="V154" i="39"/>
  <c r="P393" i="1"/>
  <c r="N393" i="1"/>
  <c r="O393" i="1"/>
  <c r="Q393" i="1"/>
  <c r="M393" i="1"/>
  <c r="AD93" i="40"/>
  <c r="AE93" i="40" s="1"/>
  <c r="AD77" i="41"/>
  <c r="AE77" i="41" s="1"/>
  <c r="V97" i="41"/>
  <c r="V189" i="39"/>
  <c r="O147" i="39"/>
  <c r="P147" i="39"/>
  <c r="Q147" i="39"/>
  <c r="M147" i="39"/>
  <c r="N147" i="39"/>
  <c r="AD103" i="1"/>
  <c r="AE103" i="1" s="1"/>
  <c r="M215" i="1"/>
  <c r="O215" i="1"/>
  <c r="Q215" i="1"/>
  <c r="N215" i="1"/>
  <c r="P215" i="1"/>
  <c r="O177" i="39"/>
  <c r="P177" i="39"/>
  <c r="Q177" i="39"/>
  <c r="M177" i="39"/>
  <c r="N177" i="39"/>
  <c r="Q92" i="41"/>
  <c r="P92" i="41"/>
  <c r="M92" i="41"/>
  <c r="N92" i="41"/>
  <c r="O92" i="41"/>
  <c r="Q15" i="41"/>
  <c r="N15" i="41"/>
  <c r="O15" i="41"/>
  <c r="M15" i="41"/>
  <c r="P15" i="41"/>
  <c r="AD277" i="39"/>
  <c r="AE277" i="39" s="1"/>
  <c r="AD134" i="1"/>
  <c r="AE134" i="1" s="1"/>
  <c r="V234" i="1"/>
  <c r="V299" i="39"/>
  <c r="V127" i="41"/>
  <c r="Q121" i="39"/>
  <c r="O121" i="39"/>
  <c r="P121" i="39"/>
  <c r="M121" i="39"/>
  <c r="N121" i="39"/>
  <c r="Q15" i="40"/>
  <c r="P15" i="40"/>
  <c r="O15" i="40"/>
  <c r="N15" i="40"/>
  <c r="M15" i="40"/>
  <c r="O120" i="40"/>
  <c r="M120" i="40"/>
  <c r="P120" i="40"/>
  <c r="Q120" i="40"/>
  <c r="N120" i="40"/>
  <c r="AD317" i="39"/>
  <c r="AE317" i="39" s="1"/>
  <c r="O230" i="1"/>
  <c r="P230" i="1"/>
  <c r="N230" i="1"/>
  <c r="M230" i="1"/>
  <c r="Q230" i="1"/>
  <c r="V91" i="39"/>
  <c r="O22" i="1"/>
  <c r="P22" i="1"/>
  <c r="Q22" i="1"/>
  <c r="M22" i="1"/>
  <c r="N22" i="1"/>
  <c r="M12" i="39"/>
  <c r="O12" i="39"/>
  <c r="Q12" i="39"/>
  <c r="P12" i="39"/>
  <c r="N12" i="39"/>
  <c r="V130" i="41"/>
  <c r="AD38" i="39"/>
  <c r="AE38" i="39" s="1"/>
  <c r="AD459" i="1"/>
  <c r="AE459" i="1" s="1"/>
  <c r="P478" i="1"/>
  <c r="M478" i="1"/>
  <c r="O478" i="1"/>
  <c r="N478" i="1"/>
  <c r="Q478" i="1"/>
  <c r="V413" i="1"/>
  <c r="P76" i="41"/>
  <c r="N76" i="41"/>
  <c r="Q76" i="41"/>
  <c r="O76" i="41"/>
  <c r="M76" i="41"/>
  <c r="V229" i="39"/>
  <c r="O414" i="1"/>
  <c r="N414" i="1"/>
  <c r="M414" i="1"/>
  <c r="P414" i="1"/>
  <c r="Q414" i="1"/>
  <c r="V124" i="1"/>
  <c r="P40" i="41"/>
  <c r="N40" i="41"/>
  <c r="O40" i="41"/>
  <c r="M40" i="41"/>
  <c r="Q40" i="41"/>
  <c r="V375" i="1"/>
  <c r="M376" i="1"/>
  <c r="P376" i="1"/>
  <c r="Q376" i="1"/>
  <c r="O376" i="1"/>
  <c r="N376" i="1"/>
  <c r="AD67" i="1"/>
  <c r="AE67" i="1" s="1"/>
  <c r="V98" i="41"/>
  <c r="Q378" i="1"/>
  <c r="P378" i="1"/>
  <c r="O378" i="1"/>
  <c r="M378" i="1"/>
  <c r="N378" i="1"/>
  <c r="P107" i="39"/>
  <c r="Q107" i="39"/>
  <c r="O107" i="39"/>
  <c r="N107" i="39"/>
  <c r="M107" i="39"/>
  <c r="P38" i="1"/>
  <c r="Q38" i="1"/>
  <c r="M38" i="1"/>
  <c r="N38" i="1"/>
  <c r="O38" i="1"/>
  <c r="O371" i="1"/>
  <c r="Q371" i="1"/>
  <c r="M371" i="1"/>
  <c r="N371" i="1"/>
  <c r="P371" i="1"/>
  <c r="V369" i="1"/>
  <c r="AD141" i="40"/>
  <c r="AE141" i="40" s="1"/>
  <c r="AD267" i="39"/>
  <c r="AE267" i="39" s="1"/>
  <c r="N257" i="1"/>
  <c r="M257" i="1"/>
  <c r="P257" i="1"/>
  <c r="Q257" i="1"/>
  <c r="O257" i="1"/>
  <c r="V316" i="1"/>
  <c r="P180" i="39"/>
  <c r="M180" i="39"/>
  <c r="N180" i="39"/>
  <c r="O180" i="39"/>
  <c r="Q180" i="39"/>
  <c r="V44" i="40"/>
  <c r="N438" i="1"/>
  <c r="Q438" i="1"/>
  <c r="M438" i="1"/>
  <c r="O438" i="1"/>
  <c r="P438" i="1"/>
  <c r="V147" i="40"/>
  <c r="Q90" i="39"/>
  <c r="M90" i="39"/>
  <c r="P90" i="39"/>
  <c r="N90" i="39"/>
  <c r="O90" i="39"/>
  <c r="V263" i="40"/>
  <c r="AD15" i="40"/>
  <c r="AE15" i="40" s="1"/>
  <c r="N182" i="39"/>
  <c r="P182" i="39"/>
  <c r="Q182" i="39"/>
  <c r="O182" i="39"/>
  <c r="M182" i="39"/>
  <c r="AD60" i="1"/>
  <c r="AE60" i="1" s="1"/>
  <c r="AD80" i="40"/>
  <c r="AE80" i="40" s="1"/>
  <c r="N71" i="1"/>
  <c r="M71" i="1"/>
  <c r="O71" i="1"/>
  <c r="P71" i="1"/>
  <c r="Q71" i="1"/>
  <c r="O328" i="39"/>
  <c r="Q328" i="39"/>
  <c r="M328" i="39"/>
  <c r="P328" i="39"/>
  <c r="N328" i="39"/>
  <c r="AD186" i="40"/>
  <c r="AE186" i="40" s="1"/>
  <c r="N214" i="39"/>
  <c r="O214" i="39"/>
  <c r="Q214" i="39"/>
  <c r="M214" i="39"/>
  <c r="P214" i="39"/>
  <c r="V61" i="41"/>
  <c r="AD69" i="1"/>
  <c r="AE69" i="1" s="1"/>
  <c r="AD136" i="1"/>
  <c r="AE136" i="1" s="1"/>
  <c r="AD34" i="1"/>
  <c r="AE34" i="1" s="1"/>
  <c r="V286" i="39"/>
  <c r="AD186" i="39"/>
  <c r="AE186" i="39" s="1"/>
  <c r="V395" i="1"/>
  <c r="AD46" i="39"/>
  <c r="AE46" i="39" s="1"/>
  <c r="P384" i="1"/>
  <c r="Q384" i="1"/>
  <c r="M384" i="1"/>
  <c r="N384" i="1"/>
  <c r="O384" i="1"/>
  <c r="V58" i="1"/>
  <c r="V338" i="1"/>
  <c r="M424" i="1"/>
  <c r="P424" i="1"/>
  <c r="Q424" i="1"/>
  <c r="O424" i="1"/>
  <c r="N424" i="1"/>
  <c r="V103" i="1"/>
  <c r="V210" i="1"/>
  <c r="O143" i="1"/>
  <c r="Q143" i="1"/>
  <c r="N143" i="1"/>
  <c r="P143" i="1"/>
  <c r="M143" i="1"/>
  <c r="P66" i="39"/>
  <c r="M66" i="39"/>
  <c r="O66" i="39"/>
  <c r="Q66" i="39"/>
  <c r="N66" i="39"/>
  <c r="M305" i="39"/>
  <c r="O305" i="39"/>
  <c r="Q305" i="39"/>
  <c r="P305" i="39"/>
  <c r="N305" i="39"/>
  <c r="AD121" i="39"/>
  <c r="AE121" i="39" s="1"/>
  <c r="AD155" i="1"/>
  <c r="AE155" i="1" s="1"/>
  <c r="AD271" i="39"/>
  <c r="AE271" i="39" s="1"/>
  <c r="V184" i="40"/>
  <c r="AD443" i="1"/>
  <c r="AE443" i="1" s="1"/>
  <c r="Q134" i="39"/>
  <c r="N134" i="39"/>
  <c r="P134" i="39"/>
  <c r="O134" i="39"/>
  <c r="M134" i="39"/>
  <c r="P119" i="41"/>
  <c r="M119" i="41"/>
  <c r="O119" i="41"/>
  <c r="N119" i="41"/>
  <c r="Q119" i="41"/>
  <c r="Q45" i="41"/>
  <c r="N45" i="41"/>
  <c r="O45" i="41"/>
  <c r="P45" i="41"/>
  <c r="M45" i="41"/>
  <c r="AD305" i="1"/>
  <c r="AE305" i="1" s="1"/>
  <c r="N37" i="41"/>
  <c r="P37" i="41"/>
  <c r="O37" i="41"/>
  <c r="Q37" i="41"/>
  <c r="M37" i="41"/>
  <c r="M308" i="39"/>
  <c r="Q308" i="39"/>
  <c r="N308" i="39"/>
  <c r="P308" i="39"/>
  <c r="O308" i="39"/>
  <c r="Q36" i="40"/>
  <c r="P36" i="40"/>
  <c r="M36" i="40"/>
  <c r="O36" i="40"/>
  <c r="N36" i="40"/>
  <c r="O62" i="39"/>
  <c r="N62" i="39"/>
  <c r="Q62" i="39"/>
  <c r="M62" i="39"/>
  <c r="P62" i="39"/>
  <c r="M206" i="39"/>
  <c r="P206" i="39"/>
  <c r="O206" i="39"/>
  <c r="Q206" i="39"/>
  <c r="N206" i="39"/>
  <c r="P37" i="40"/>
  <c r="Q37" i="40"/>
  <c r="M37" i="40"/>
  <c r="N37" i="40"/>
  <c r="O37" i="40"/>
  <c r="Q335" i="1"/>
  <c r="O335" i="1"/>
  <c r="P335" i="1"/>
  <c r="N335" i="1"/>
  <c r="M335" i="1"/>
  <c r="N282" i="39"/>
  <c r="Q282" i="39"/>
  <c r="M282" i="39"/>
  <c r="P282" i="39"/>
  <c r="O282" i="39"/>
  <c r="O96" i="39"/>
  <c r="P96" i="39"/>
  <c r="N96" i="39"/>
  <c r="Q96" i="39"/>
  <c r="M96" i="39"/>
  <c r="V472" i="1"/>
  <c r="V370" i="1"/>
  <c r="V355" i="1"/>
  <c r="AD145" i="1"/>
  <c r="AE145" i="1" s="1"/>
  <c r="V91" i="41"/>
  <c r="AD37" i="41"/>
  <c r="AE37" i="41" s="1"/>
  <c r="V39" i="1"/>
  <c r="AD122" i="1"/>
  <c r="AE122" i="1" s="1"/>
  <c r="V10" i="40"/>
  <c r="AD135" i="39"/>
  <c r="AE135" i="39" s="1"/>
  <c r="V63" i="41"/>
  <c r="V73" i="1"/>
  <c r="AD111" i="41"/>
  <c r="AE111" i="41" s="1"/>
  <c r="AD143" i="41"/>
  <c r="AE143" i="41" s="1"/>
  <c r="V175" i="40"/>
  <c r="AD346" i="1"/>
  <c r="AE346" i="1" s="1"/>
  <c r="AD327" i="1"/>
  <c r="AE327" i="1" s="1"/>
  <c r="AD336" i="39"/>
  <c r="AE336" i="39" s="1"/>
  <c r="O372" i="1"/>
  <c r="N372" i="1"/>
  <c r="M372" i="1"/>
  <c r="Q372" i="1"/>
  <c r="P372" i="1"/>
  <c r="AD64" i="41"/>
  <c r="AE64" i="41" s="1"/>
  <c r="V62" i="1"/>
  <c r="P56" i="41"/>
  <c r="N56" i="41"/>
  <c r="M56" i="41"/>
  <c r="Q56" i="41"/>
  <c r="O56" i="41"/>
  <c r="M354" i="1"/>
  <c r="Q354" i="1"/>
  <c r="P354" i="1"/>
  <c r="O354" i="1"/>
  <c r="N354" i="1"/>
  <c r="P342" i="39"/>
  <c r="Q342" i="39"/>
  <c r="N342" i="39"/>
  <c r="M342" i="39"/>
  <c r="O342" i="39"/>
  <c r="N228" i="40"/>
  <c r="Q228" i="40"/>
  <c r="O228" i="40"/>
  <c r="M228" i="40"/>
  <c r="P228" i="40"/>
  <c r="V180" i="39"/>
  <c r="V242" i="1"/>
  <c r="AD139" i="41"/>
  <c r="AE139" i="41" s="1"/>
  <c r="V414" i="1"/>
  <c r="AD132" i="41"/>
  <c r="AE132" i="41" s="1"/>
  <c r="N208" i="40"/>
  <c r="P208" i="40"/>
  <c r="O208" i="40"/>
  <c r="M208" i="40"/>
  <c r="Q208" i="40"/>
  <c r="V94" i="1"/>
  <c r="V314" i="1"/>
  <c r="AD401" i="1"/>
  <c r="AE401" i="1" s="1"/>
  <c r="AD128" i="1"/>
  <c r="AE128" i="1" s="1"/>
  <c r="M115" i="39"/>
  <c r="O115" i="39"/>
  <c r="N115" i="39"/>
  <c r="P115" i="39"/>
  <c r="Q115" i="39"/>
  <c r="AD180" i="40"/>
  <c r="AE180" i="40" s="1"/>
  <c r="AD106" i="1"/>
  <c r="AE106" i="1" s="1"/>
  <c r="AD124" i="41"/>
  <c r="AE124" i="41" s="1"/>
  <c r="V7" i="39"/>
  <c r="V110" i="41"/>
  <c r="V104" i="1"/>
  <c r="AD329" i="39"/>
  <c r="AE329" i="39" s="1"/>
  <c r="AD335" i="1"/>
  <c r="AE335" i="1" s="1"/>
  <c r="AD315" i="1"/>
  <c r="AE315" i="1" s="1"/>
  <c r="N215" i="40"/>
  <c r="Q215" i="40"/>
  <c r="M215" i="40"/>
  <c r="O215" i="40"/>
  <c r="P215" i="40"/>
  <c r="AD254" i="40"/>
  <c r="AE254" i="40" s="1"/>
  <c r="AD228" i="40"/>
  <c r="AE228" i="40" s="1"/>
  <c r="V62" i="39"/>
  <c r="P272" i="39"/>
  <c r="O272" i="39"/>
  <c r="Q272" i="39"/>
  <c r="N272" i="39"/>
  <c r="M272" i="39"/>
  <c r="AD83" i="40"/>
  <c r="AE83" i="40" s="1"/>
  <c r="V16" i="40"/>
  <c r="O215" i="39"/>
  <c r="M215" i="39"/>
  <c r="P215" i="39"/>
  <c r="Q215" i="39"/>
  <c r="N215" i="39"/>
  <c r="P183" i="40"/>
  <c r="N183" i="40"/>
  <c r="Q183" i="40"/>
  <c r="M183" i="40"/>
  <c r="O183" i="40"/>
  <c r="AD26" i="40"/>
  <c r="AE26" i="40" s="1"/>
  <c r="AD338" i="1"/>
  <c r="AE338" i="1" s="1"/>
  <c r="V6" i="39"/>
  <c r="AD147" i="40"/>
  <c r="AE147" i="40" s="1"/>
  <c r="V131" i="41"/>
  <c r="V122" i="40"/>
  <c r="V141" i="40"/>
  <c r="M270" i="39"/>
  <c r="O270" i="39"/>
  <c r="P270" i="39"/>
  <c r="Q270" i="39"/>
  <c r="N270" i="39"/>
  <c r="V19" i="41"/>
  <c r="M292" i="1"/>
  <c r="O292" i="1"/>
  <c r="P292" i="1"/>
  <c r="Q292" i="1"/>
  <c r="N292" i="1"/>
  <c r="O125" i="1"/>
  <c r="N125" i="1"/>
  <c r="P125" i="1"/>
  <c r="M125" i="1"/>
  <c r="Q125" i="1"/>
  <c r="AD148" i="39"/>
  <c r="AE148" i="39" s="1"/>
  <c r="O161" i="1"/>
  <c r="Q161" i="1"/>
  <c r="P161" i="1"/>
  <c r="M161" i="1"/>
  <c r="N161" i="1"/>
  <c r="AD213" i="40"/>
  <c r="AE213" i="40" s="1"/>
  <c r="M90" i="40"/>
  <c r="Q90" i="40"/>
  <c r="N90" i="40"/>
  <c r="O90" i="40"/>
  <c r="P90" i="40"/>
  <c r="V470" i="1"/>
  <c r="V66" i="40"/>
  <c r="V350" i="1"/>
  <c r="V114" i="39"/>
  <c r="V55" i="1"/>
  <c r="AD18" i="1"/>
  <c r="AE18" i="1" s="1"/>
  <c r="AD423" i="1"/>
  <c r="AE423" i="1" s="1"/>
  <c r="V103" i="39"/>
  <c r="V175" i="1"/>
  <c r="P48" i="41"/>
  <c r="Q48" i="41"/>
  <c r="O48" i="41"/>
  <c r="M48" i="41"/>
  <c r="N48" i="41"/>
  <c r="AD229" i="39"/>
  <c r="AE229" i="39" s="1"/>
  <c r="M307" i="1"/>
  <c r="N307" i="1"/>
  <c r="Q307" i="1"/>
  <c r="O307" i="1"/>
  <c r="P307" i="1"/>
  <c r="AD373" i="1"/>
  <c r="AE373" i="1" s="1"/>
  <c r="V348" i="39"/>
  <c r="V105" i="39"/>
  <c r="V233" i="40"/>
  <c r="AD75" i="40"/>
  <c r="AE75" i="40" s="1"/>
  <c r="V212" i="1"/>
  <c r="AD55" i="1"/>
  <c r="AE55" i="1" s="1"/>
  <c r="AD284" i="39"/>
  <c r="AE284" i="39" s="1"/>
  <c r="AD428" i="1"/>
  <c r="AE428" i="1" s="1"/>
  <c r="M311" i="39"/>
  <c r="Q311" i="39"/>
  <c r="P311" i="39"/>
  <c r="O311" i="39"/>
  <c r="N311" i="39"/>
  <c r="M219" i="40"/>
  <c r="N219" i="40"/>
  <c r="Q219" i="40"/>
  <c r="O219" i="40"/>
  <c r="P219" i="40"/>
  <c r="Q303" i="39"/>
  <c r="N303" i="39"/>
  <c r="P303" i="39"/>
  <c r="M303" i="39"/>
  <c r="O303" i="39"/>
  <c r="V352" i="1"/>
  <c r="Q124" i="1"/>
  <c r="M124" i="1"/>
  <c r="N124" i="1"/>
  <c r="O124" i="1"/>
  <c r="P124" i="1"/>
  <c r="AD8" i="1"/>
  <c r="AE8" i="1" s="1"/>
  <c r="V5" i="39"/>
  <c r="AD39" i="39"/>
  <c r="AE39" i="39" s="1"/>
  <c r="AD353" i="1"/>
  <c r="AE353" i="1" s="1"/>
  <c r="AD250" i="39"/>
  <c r="AE250" i="39" s="1"/>
  <c r="V58" i="39"/>
  <c r="AD99" i="40"/>
  <c r="AE99" i="40" s="1"/>
  <c r="M196" i="40"/>
  <c r="N196" i="40"/>
  <c r="O196" i="40"/>
  <c r="Q196" i="40"/>
  <c r="P196" i="40"/>
  <c r="AD353" i="39"/>
  <c r="AE353" i="39" s="1"/>
  <c r="V51" i="1"/>
  <c r="AD279" i="39"/>
  <c r="AE279" i="39" s="1"/>
  <c r="V165" i="39"/>
  <c r="AD229" i="1"/>
  <c r="AE229" i="1" s="1"/>
  <c r="AD400" i="1"/>
  <c r="AE400" i="1" s="1"/>
  <c r="N216" i="1"/>
  <c r="Q216" i="1"/>
  <c r="M216" i="1"/>
  <c r="O216" i="1"/>
  <c r="P216" i="1"/>
  <c r="V79" i="40"/>
  <c r="V44" i="39"/>
  <c r="AD109" i="41"/>
  <c r="AE109" i="41" s="1"/>
  <c r="N151" i="1"/>
  <c r="M151" i="1"/>
  <c r="O151" i="1"/>
  <c r="P151" i="1"/>
  <c r="Q151" i="1"/>
  <c r="Q66" i="1"/>
  <c r="O66" i="1"/>
  <c r="N66" i="1"/>
  <c r="M66" i="1"/>
  <c r="P66" i="1"/>
  <c r="N5" i="1"/>
  <c r="M5" i="1"/>
  <c r="O5" i="1"/>
  <c r="Q5" i="1"/>
  <c r="P5" i="1"/>
  <c r="AD90" i="41"/>
  <c r="AE90" i="41" s="1"/>
  <c r="AD230" i="1"/>
  <c r="AE230" i="1" s="1"/>
  <c r="AD73" i="1"/>
  <c r="AE73" i="1" s="1"/>
  <c r="N289" i="39"/>
  <c r="M289" i="39"/>
  <c r="P289" i="39"/>
  <c r="O289" i="39"/>
  <c r="Q289" i="39"/>
  <c r="AD262" i="40"/>
  <c r="AE262" i="40" s="1"/>
  <c r="O59" i="39"/>
  <c r="N59" i="39"/>
  <c r="Q59" i="39"/>
  <c r="M59" i="39"/>
  <c r="P59" i="39"/>
  <c r="AD5" i="41"/>
  <c r="AE5" i="41" s="1"/>
  <c r="V331" i="1"/>
  <c r="P216" i="39"/>
  <c r="M216" i="39"/>
  <c r="Q216" i="39"/>
  <c r="N216" i="39"/>
  <c r="O216" i="39"/>
  <c r="N235" i="1"/>
  <c r="P235" i="1"/>
  <c r="Q235" i="1"/>
  <c r="O235" i="1"/>
  <c r="M235" i="1"/>
  <c r="AD137" i="41"/>
  <c r="AE137" i="41" s="1"/>
  <c r="M243" i="1"/>
  <c r="P243" i="1"/>
  <c r="N243" i="1"/>
  <c r="O243" i="1"/>
  <c r="Q243" i="1"/>
  <c r="AD16" i="40"/>
  <c r="AE16" i="40" s="1"/>
  <c r="V83" i="41"/>
  <c r="V221" i="40"/>
  <c r="V476" i="1"/>
  <c r="V18" i="39"/>
  <c r="N369" i="1"/>
  <c r="M369" i="1"/>
  <c r="O369" i="1"/>
  <c r="Q369" i="1"/>
  <c r="P369" i="1"/>
  <c r="AD45" i="40"/>
  <c r="AE45" i="40" s="1"/>
  <c r="V73" i="39"/>
  <c r="AD374" i="1"/>
  <c r="AE374" i="1" s="1"/>
  <c r="Q129" i="41"/>
  <c r="O129" i="41"/>
  <c r="M129" i="41"/>
  <c r="N129" i="41"/>
  <c r="P129" i="41"/>
  <c r="V54" i="41"/>
  <c r="P457" i="1"/>
  <c r="O457" i="1"/>
  <c r="Q457" i="1"/>
  <c r="M457" i="1"/>
  <c r="N457" i="1"/>
  <c r="V365" i="1"/>
  <c r="M93" i="41"/>
  <c r="N93" i="41"/>
  <c r="Q93" i="41"/>
  <c r="P93" i="41"/>
  <c r="O93" i="41"/>
  <c r="V34" i="41"/>
  <c r="Q43" i="40"/>
  <c r="O43" i="40"/>
  <c r="P43" i="40"/>
  <c r="M43" i="40"/>
  <c r="N43" i="40"/>
  <c r="V167" i="1"/>
  <c r="O19" i="39"/>
  <c r="M19" i="39"/>
  <c r="P19" i="39"/>
  <c r="Q19" i="39"/>
  <c r="N19" i="39"/>
  <c r="AD6" i="39"/>
  <c r="AE6" i="39" s="1"/>
  <c r="P156" i="1"/>
  <c r="M156" i="1"/>
  <c r="N156" i="1"/>
  <c r="Q156" i="1"/>
  <c r="O156" i="1"/>
  <c r="P458" i="1"/>
  <c r="N458" i="1"/>
  <c r="Q458" i="1"/>
  <c r="M458" i="1"/>
  <c r="O458" i="1"/>
  <c r="Q304" i="39"/>
  <c r="N304" i="39"/>
  <c r="P304" i="39"/>
  <c r="O304" i="39"/>
  <c r="M304" i="39"/>
  <c r="V308" i="39"/>
  <c r="Q227" i="40"/>
  <c r="O227" i="40"/>
  <c r="M227" i="40"/>
  <c r="P227" i="40"/>
  <c r="N227" i="40"/>
  <c r="V182" i="39"/>
  <c r="V96" i="1"/>
  <c r="O31" i="41"/>
  <c r="Q31" i="41"/>
  <c r="N31" i="41"/>
  <c r="M31" i="41"/>
  <c r="P31" i="41"/>
  <c r="AD100" i="39"/>
  <c r="AE100" i="39" s="1"/>
  <c r="AD228" i="1"/>
  <c r="AE228" i="1" s="1"/>
  <c r="AD34" i="39"/>
  <c r="AE34" i="39" s="1"/>
  <c r="V100" i="41"/>
  <c r="AD198" i="1"/>
  <c r="AE198" i="1" s="1"/>
  <c r="AD27" i="41"/>
  <c r="AE27" i="41" s="1"/>
  <c r="M25" i="39"/>
  <c r="Q25" i="39"/>
  <c r="O25" i="39"/>
  <c r="P25" i="39"/>
  <c r="N25" i="39"/>
  <c r="V10" i="41"/>
  <c r="Q73" i="40"/>
  <c r="O73" i="40"/>
  <c r="P73" i="40"/>
  <c r="N73" i="40"/>
  <c r="M73" i="40"/>
  <c r="AD42" i="41"/>
  <c r="AE42" i="41" s="1"/>
  <c r="O184" i="40"/>
  <c r="Q184" i="40"/>
  <c r="M184" i="40"/>
  <c r="P184" i="40"/>
  <c r="N184" i="40"/>
  <c r="AD46" i="41"/>
  <c r="AE46" i="41" s="1"/>
  <c r="M339" i="1"/>
  <c r="O339" i="1"/>
  <c r="P339" i="1"/>
  <c r="Q339" i="1"/>
  <c r="N339" i="1"/>
  <c r="M232" i="39"/>
  <c r="O232" i="39"/>
  <c r="N232" i="39"/>
  <c r="Q232" i="39"/>
  <c r="P232" i="39"/>
  <c r="V84" i="39"/>
  <c r="AD444" i="1"/>
  <c r="AE444" i="1" s="1"/>
  <c r="V113" i="1"/>
  <c r="AD129" i="40"/>
  <c r="AE129" i="40" s="1"/>
  <c r="N211" i="39"/>
  <c r="P211" i="39"/>
  <c r="M211" i="39"/>
  <c r="O211" i="39"/>
  <c r="Q211" i="39"/>
  <c r="N402" i="1"/>
  <c r="O402" i="1"/>
  <c r="P402" i="1"/>
  <c r="M402" i="1"/>
  <c r="Q402" i="1"/>
  <c r="V132" i="1"/>
  <c r="AD179" i="39"/>
  <c r="AE179" i="39" s="1"/>
  <c r="M391" i="1"/>
  <c r="P391" i="1"/>
  <c r="O391" i="1"/>
  <c r="N391" i="1"/>
  <c r="Q391" i="1"/>
  <c r="P439" i="1"/>
  <c r="M439" i="1"/>
  <c r="N439" i="1"/>
  <c r="O439" i="1"/>
  <c r="Q439" i="1"/>
  <c r="AD86" i="1"/>
  <c r="AE86" i="1" s="1"/>
  <c r="Q177" i="1"/>
  <c r="N177" i="1"/>
  <c r="O177" i="1"/>
  <c r="P177" i="1"/>
  <c r="M177" i="1"/>
  <c r="AD183" i="1"/>
  <c r="AE183" i="1" s="1"/>
  <c r="V334" i="1"/>
  <c r="N338" i="1"/>
  <c r="P338" i="1"/>
  <c r="O338" i="1"/>
  <c r="M338" i="1"/>
  <c r="Q338" i="1"/>
  <c r="V264" i="39"/>
  <c r="V107" i="39"/>
  <c r="AD41" i="40"/>
  <c r="AE41" i="40" s="1"/>
  <c r="V345" i="1"/>
  <c r="V460" i="1"/>
  <c r="Q55" i="1"/>
  <c r="P55" i="1"/>
  <c r="M55" i="1"/>
  <c r="N55" i="1"/>
  <c r="O55" i="1"/>
  <c r="V145" i="39"/>
  <c r="AD342" i="39"/>
  <c r="AE342" i="39" s="1"/>
  <c r="AD141" i="39"/>
  <c r="AE141" i="39" s="1"/>
  <c r="V162" i="39"/>
  <c r="AD23" i="1"/>
  <c r="AE23" i="1" s="1"/>
  <c r="AD115" i="39"/>
  <c r="AE115" i="39" s="1"/>
  <c r="AD217" i="1"/>
  <c r="AE217" i="1" s="1"/>
  <c r="AD238" i="39"/>
  <c r="AE238" i="39" s="1"/>
  <c r="AD122" i="40"/>
  <c r="AE122" i="40" s="1"/>
  <c r="M113" i="39"/>
  <c r="N113" i="39"/>
  <c r="O113" i="39"/>
  <c r="Q113" i="39"/>
  <c r="P113" i="39"/>
  <c r="V306" i="1"/>
  <c r="AD43" i="40"/>
  <c r="AE43" i="40" s="1"/>
  <c r="P35" i="41"/>
  <c r="N35" i="41"/>
  <c r="M35" i="41"/>
  <c r="Q35" i="41"/>
  <c r="O35" i="41"/>
  <c r="V50" i="39"/>
  <c r="V187" i="39"/>
  <c r="AD63" i="41"/>
  <c r="AE63" i="41" s="1"/>
  <c r="O112" i="39"/>
  <c r="N112" i="39"/>
  <c r="P112" i="39"/>
  <c r="Q112" i="39"/>
  <c r="M112" i="39"/>
  <c r="O48" i="39"/>
  <c r="P48" i="39"/>
  <c r="N48" i="39"/>
  <c r="Q48" i="39"/>
  <c r="M48" i="39"/>
  <c r="AD41" i="1"/>
  <c r="AE41" i="1" s="1"/>
  <c r="P139" i="39"/>
  <c r="O139" i="39"/>
  <c r="N139" i="39"/>
  <c r="Q139" i="39"/>
  <c r="M139" i="39"/>
  <c r="V258" i="39"/>
  <c r="AD471" i="1"/>
  <c r="AE471" i="1" s="1"/>
  <c r="Q168" i="1"/>
  <c r="M168" i="1"/>
  <c r="P168" i="1"/>
  <c r="O168" i="1"/>
  <c r="N168" i="1"/>
  <c r="AD113" i="41"/>
  <c r="AE113" i="41" s="1"/>
  <c r="P280" i="1"/>
  <c r="N280" i="1"/>
  <c r="Q280" i="1"/>
  <c r="O280" i="1"/>
  <c r="M280" i="1"/>
  <c r="P255" i="39"/>
  <c r="Q255" i="39"/>
  <c r="O255" i="39"/>
  <c r="M255" i="39"/>
  <c r="N255" i="39"/>
  <c r="V219" i="40"/>
  <c r="M74" i="41"/>
  <c r="Q74" i="41"/>
  <c r="N74" i="41"/>
  <c r="O74" i="41"/>
  <c r="P74" i="41"/>
  <c r="N137" i="40"/>
  <c r="Q137" i="40"/>
  <c r="P137" i="40"/>
  <c r="O137" i="40"/>
  <c r="M137" i="40"/>
  <c r="V22" i="39"/>
  <c r="AD212" i="1"/>
  <c r="AE212" i="1" s="1"/>
  <c r="Q268" i="40"/>
  <c r="P268" i="40"/>
  <c r="N268" i="40"/>
  <c r="O268" i="40"/>
  <c r="M268" i="40"/>
  <c r="V98" i="39"/>
  <c r="Q42" i="39"/>
  <c r="P42" i="39"/>
  <c r="N42" i="39"/>
  <c r="O42" i="39"/>
  <c r="M42" i="39"/>
  <c r="V334" i="39"/>
  <c r="V393" i="1"/>
  <c r="V105" i="1"/>
  <c r="AD164" i="39"/>
  <c r="AE164" i="39" s="1"/>
  <c r="P255" i="1"/>
  <c r="Q255" i="1"/>
  <c r="N255" i="1"/>
  <c r="O255" i="1"/>
  <c r="M255" i="1"/>
  <c r="V21" i="40"/>
  <c r="V328" i="1"/>
  <c r="AD125" i="39"/>
  <c r="AE125" i="39" s="1"/>
  <c r="Q117" i="40"/>
  <c r="N117" i="40"/>
  <c r="P117" i="40"/>
  <c r="O117" i="40"/>
  <c r="M117" i="40"/>
  <c r="AD75" i="41"/>
  <c r="AE75" i="41" s="1"/>
  <c r="V206" i="1"/>
  <c r="Q5" i="39"/>
  <c r="N5" i="39"/>
  <c r="O5" i="39"/>
  <c r="M5" i="39"/>
  <c r="P5" i="39"/>
  <c r="V194" i="40"/>
  <c r="O46" i="41"/>
  <c r="N46" i="41"/>
  <c r="P46" i="41"/>
  <c r="Q46" i="41"/>
  <c r="M46" i="41"/>
  <c r="AD475" i="1"/>
  <c r="AE475" i="1" s="1"/>
  <c r="AD75" i="39"/>
  <c r="AE75" i="39" s="1"/>
  <c r="AD478" i="1"/>
  <c r="AE478" i="1" s="1"/>
  <c r="M465" i="1"/>
  <c r="O465" i="1"/>
  <c r="Q465" i="1"/>
  <c r="P465" i="1"/>
  <c r="N465" i="1"/>
  <c r="N415" i="1"/>
  <c r="P415" i="1"/>
  <c r="O415" i="1"/>
  <c r="Q415" i="1"/>
  <c r="M415" i="1"/>
  <c r="AD95" i="41"/>
  <c r="AE95" i="41" s="1"/>
  <c r="P363" i="1"/>
  <c r="M363" i="1"/>
  <c r="N363" i="1"/>
  <c r="O363" i="1"/>
  <c r="Q363" i="1"/>
  <c r="AD30" i="40"/>
  <c r="AE30" i="40" s="1"/>
  <c r="AD405" i="1"/>
  <c r="AE405" i="1" s="1"/>
  <c r="AD302" i="1"/>
  <c r="AE302" i="1" s="1"/>
  <c r="V404" i="1"/>
  <c r="AD260" i="39"/>
  <c r="AE260" i="39" s="1"/>
  <c r="V59" i="1"/>
  <c r="V166" i="39"/>
  <c r="V74" i="39"/>
  <c r="O293" i="39"/>
  <c r="M293" i="39"/>
  <c r="P293" i="39"/>
  <c r="N293" i="39"/>
  <c r="Q293" i="39"/>
  <c r="V111" i="1"/>
  <c r="N41" i="41"/>
  <c r="P41" i="41"/>
  <c r="O41" i="41"/>
  <c r="Q41" i="41"/>
  <c r="M41" i="41"/>
  <c r="AD101" i="1"/>
  <c r="AE101" i="1" s="1"/>
  <c r="AD370" i="1"/>
  <c r="AE370" i="1" s="1"/>
  <c r="AD108" i="39"/>
  <c r="AE108" i="39" s="1"/>
  <c r="AD372" i="1"/>
  <c r="AE372" i="1" s="1"/>
  <c r="V310" i="1"/>
  <c r="AD377" i="1"/>
  <c r="AE377" i="1" s="1"/>
  <c r="V25" i="40"/>
  <c r="P226" i="1"/>
  <c r="Q226" i="1"/>
  <c r="M226" i="1"/>
  <c r="O226" i="1"/>
  <c r="N226" i="1"/>
  <c r="Q312" i="39"/>
  <c r="N312" i="39"/>
  <c r="O312" i="39"/>
  <c r="M312" i="39"/>
  <c r="P312" i="39"/>
  <c r="M52" i="41"/>
  <c r="O52" i="41"/>
  <c r="N52" i="41"/>
  <c r="Q52" i="41"/>
  <c r="P52" i="41"/>
  <c r="AD35" i="39"/>
  <c r="AE35" i="39" s="1"/>
  <c r="O268" i="1"/>
  <c r="M268" i="1"/>
  <c r="P268" i="1"/>
  <c r="N268" i="1"/>
  <c r="Q268" i="1"/>
  <c r="AD351" i="1"/>
  <c r="AE351" i="1" s="1"/>
  <c r="AD375" i="1"/>
  <c r="AE375" i="1" s="1"/>
  <c r="V112" i="40"/>
  <c r="N23" i="41"/>
  <c r="O23" i="41"/>
  <c r="P23" i="41"/>
  <c r="Q23" i="41"/>
  <c r="M23" i="41"/>
  <c r="AD17" i="39"/>
  <c r="AE17" i="39" s="1"/>
  <c r="Q65" i="41"/>
  <c r="N65" i="41"/>
  <c r="M65" i="41"/>
  <c r="P65" i="41"/>
  <c r="O65" i="41"/>
  <c r="N89" i="1"/>
  <c r="O89" i="1"/>
  <c r="Q89" i="1"/>
  <c r="M89" i="1"/>
  <c r="P89" i="1"/>
  <c r="AD62" i="41"/>
  <c r="AE62" i="41" s="1"/>
  <c r="N134" i="1"/>
  <c r="M134" i="1"/>
  <c r="P134" i="1"/>
  <c r="O134" i="1"/>
  <c r="Q134" i="1"/>
  <c r="AD65" i="41"/>
  <c r="AE65" i="41" s="1"/>
  <c r="AD204" i="40"/>
  <c r="AE204" i="40" s="1"/>
  <c r="V95" i="41"/>
  <c r="V322" i="1"/>
  <c r="P13" i="41"/>
  <c r="N13" i="41"/>
  <c r="Q13" i="41"/>
  <c r="O13" i="41"/>
  <c r="M13" i="41"/>
  <c r="AD128" i="39"/>
  <c r="AE128" i="39" s="1"/>
  <c r="V180" i="40"/>
  <c r="O113" i="40"/>
  <c r="P113" i="40"/>
  <c r="N113" i="40"/>
  <c r="Q113" i="40"/>
  <c r="M113" i="40"/>
  <c r="AD476" i="1"/>
  <c r="AE476" i="1" s="1"/>
  <c r="V61" i="40"/>
  <c r="AD276" i="39"/>
  <c r="AE276" i="39" s="1"/>
  <c r="N104" i="1"/>
  <c r="Q104" i="1"/>
  <c r="M104" i="1"/>
  <c r="P104" i="1"/>
  <c r="O104" i="1"/>
  <c r="N131" i="41"/>
  <c r="Q131" i="41"/>
  <c r="O131" i="41"/>
  <c r="M131" i="41"/>
  <c r="P131" i="41"/>
  <c r="Q155" i="1"/>
  <c r="O155" i="1"/>
  <c r="M155" i="1"/>
  <c r="N155" i="1"/>
  <c r="P155" i="1"/>
  <c r="V20" i="40"/>
  <c r="AD230" i="39"/>
  <c r="AE230" i="39" s="1"/>
  <c r="P269" i="39"/>
  <c r="Q269" i="39"/>
  <c r="M269" i="39"/>
  <c r="N269" i="39"/>
  <c r="O269" i="39"/>
  <c r="P22" i="39"/>
  <c r="N22" i="39"/>
  <c r="Q22" i="39"/>
  <c r="O22" i="39"/>
  <c r="M22" i="39"/>
  <c r="V169" i="1"/>
  <c r="AD402" i="1"/>
  <c r="AE402" i="1" s="1"/>
  <c r="Q103" i="40"/>
  <c r="N103" i="40"/>
  <c r="P103" i="40"/>
  <c r="O103" i="40"/>
  <c r="M103" i="40"/>
  <c r="Q35" i="1"/>
  <c r="O35" i="1"/>
  <c r="N35" i="1"/>
  <c r="P35" i="1"/>
  <c r="M35" i="1"/>
  <c r="V38" i="40"/>
  <c r="AD78" i="39"/>
  <c r="AE78" i="39" s="1"/>
  <c r="M260" i="1"/>
  <c r="P260" i="1"/>
  <c r="O260" i="1"/>
  <c r="N260" i="1"/>
  <c r="Q260" i="1"/>
  <c r="O88" i="40"/>
  <c r="P88" i="40"/>
  <c r="N88" i="40"/>
  <c r="M88" i="40"/>
  <c r="Q88" i="40"/>
  <c r="V246" i="39"/>
  <c r="V176" i="39"/>
  <c r="AD26" i="39"/>
  <c r="AE26" i="39" s="1"/>
  <c r="V390" i="1"/>
  <c r="V122" i="1"/>
  <c r="AD110" i="40"/>
  <c r="AE110" i="40" s="1"/>
  <c r="O18" i="1"/>
  <c r="P18" i="1"/>
  <c r="N18" i="1"/>
  <c r="M18" i="1"/>
  <c r="Q18" i="1"/>
  <c r="V29" i="39"/>
  <c r="M185" i="40"/>
  <c r="P185" i="40"/>
  <c r="Q185" i="40"/>
  <c r="O185" i="40"/>
  <c r="N185" i="40"/>
  <c r="V67" i="1"/>
  <c r="AD70" i="39"/>
  <c r="AE70" i="39" s="1"/>
  <c r="V93" i="39"/>
  <c r="V293" i="39"/>
  <c r="AD32" i="41"/>
  <c r="AE32" i="41" s="1"/>
  <c r="AD181" i="39"/>
  <c r="AE181" i="39" s="1"/>
  <c r="N136" i="39"/>
  <c r="O136" i="39"/>
  <c r="M136" i="39"/>
  <c r="Q136" i="39"/>
  <c r="P136" i="39"/>
  <c r="V27" i="40"/>
  <c r="V319" i="1"/>
  <c r="M101" i="39"/>
  <c r="N101" i="39"/>
  <c r="O101" i="39"/>
  <c r="P101" i="39"/>
  <c r="Q101" i="39"/>
  <c r="V152" i="39"/>
  <c r="AD265" i="39"/>
  <c r="AE265" i="39" s="1"/>
  <c r="AD116" i="39"/>
  <c r="AE116" i="39" s="1"/>
  <c r="M102" i="40"/>
  <c r="Q102" i="40"/>
  <c r="P102" i="40"/>
  <c r="O102" i="40"/>
  <c r="N102" i="40"/>
  <c r="AD103" i="39"/>
  <c r="AE103" i="39" s="1"/>
  <c r="V20" i="1"/>
  <c r="O321" i="39"/>
  <c r="N321" i="39"/>
  <c r="M321" i="39"/>
  <c r="Q321" i="39"/>
  <c r="P321" i="39"/>
  <c r="V42" i="40"/>
  <c r="O199" i="39"/>
  <c r="P199" i="39"/>
  <c r="N199" i="39"/>
  <c r="Q199" i="39"/>
  <c r="M199" i="39"/>
  <c r="AD349" i="1"/>
  <c r="AE349" i="1" s="1"/>
  <c r="AD33" i="1"/>
  <c r="AE33" i="1" s="1"/>
  <c r="AD32" i="39"/>
  <c r="AE32" i="39" s="1"/>
  <c r="V19" i="39"/>
  <c r="AD97" i="40"/>
  <c r="AE97" i="40" s="1"/>
  <c r="V243" i="1"/>
  <c r="AD42" i="1"/>
  <c r="AE42" i="1" s="1"/>
  <c r="P132" i="41"/>
  <c r="M132" i="41"/>
  <c r="O132" i="41"/>
  <c r="Q132" i="41"/>
  <c r="N132" i="41"/>
  <c r="V262" i="39"/>
  <c r="N61" i="41"/>
  <c r="P61" i="41"/>
  <c r="M61" i="41"/>
  <c r="Q61" i="41"/>
  <c r="O61" i="41"/>
  <c r="M29" i="39"/>
  <c r="O29" i="39"/>
  <c r="Q29" i="39"/>
  <c r="N29" i="39"/>
  <c r="P29" i="39"/>
  <c r="AD162" i="1"/>
  <c r="AE162" i="1" s="1"/>
  <c r="AD99" i="1"/>
  <c r="AE99" i="1" s="1"/>
  <c r="Q262" i="1"/>
  <c r="O262" i="1"/>
  <c r="P262" i="1"/>
  <c r="N262" i="1"/>
  <c r="M262" i="1"/>
  <c r="AD181" i="1"/>
  <c r="AE181" i="1" s="1"/>
  <c r="O148" i="40"/>
  <c r="Q148" i="40"/>
  <c r="P148" i="40"/>
  <c r="M148" i="40"/>
  <c r="N148" i="40"/>
  <c r="AD406" i="1"/>
  <c r="AE406" i="1" s="1"/>
  <c r="AD339" i="1"/>
  <c r="AE339" i="1" s="1"/>
  <c r="Q132" i="40"/>
  <c r="N132" i="40"/>
  <c r="M132" i="40"/>
  <c r="O132" i="40"/>
  <c r="P132" i="40"/>
  <c r="O220" i="40"/>
  <c r="M220" i="40"/>
  <c r="Q220" i="40"/>
  <c r="N220" i="40"/>
  <c r="P220" i="40"/>
  <c r="Q265" i="40"/>
  <c r="O265" i="40"/>
  <c r="N265" i="40"/>
  <c r="P265" i="40"/>
  <c r="M265" i="40"/>
  <c r="V183" i="1"/>
  <c r="AD80" i="41"/>
  <c r="AE80" i="41" s="1"/>
  <c r="Q58" i="41"/>
  <c r="P58" i="41"/>
  <c r="O58" i="41"/>
  <c r="M58" i="41"/>
  <c r="N58" i="41"/>
  <c r="AD84" i="41"/>
  <c r="AE84" i="41" s="1"/>
  <c r="V478" i="1"/>
  <c r="V380" i="1"/>
  <c r="P173" i="1"/>
  <c r="N173" i="1"/>
  <c r="Q173" i="1"/>
  <c r="O173" i="1"/>
  <c r="M173" i="1"/>
  <c r="V285" i="39"/>
  <c r="V8" i="41"/>
  <c r="O224" i="40"/>
  <c r="Q224" i="40"/>
  <c r="M224" i="40"/>
  <c r="N224" i="40"/>
  <c r="P224" i="40"/>
  <c r="AD396" i="1"/>
  <c r="AE396" i="1" s="1"/>
  <c r="V324" i="1"/>
  <c r="AD329" i="1"/>
  <c r="AE329" i="1" s="1"/>
  <c r="AD244" i="39"/>
  <c r="AE244" i="39" s="1"/>
  <c r="AD415" i="1"/>
  <c r="AE415" i="1" s="1"/>
  <c r="O244" i="40"/>
  <c r="M244" i="40"/>
  <c r="Q244" i="40"/>
  <c r="N244" i="40"/>
  <c r="P244" i="40"/>
  <c r="AD119" i="41"/>
  <c r="AE119" i="41" s="1"/>
  <c r="AD110" i="1"/>
  <c r="AE110" i="1" s="1"/>
  <c r="AD33" i="41"/>
  <c r="AE33" i="41" s="1"/>
  <c r="O131" i="1"/>
  <c r="Q131" i="1"/>
  <c r="N131" i="1"/>
  <c r="P131" i="1"/>
  <c r="M131" i="1"/>
  <c r="AD61" i="1"/>
  <c r="AE61" i="1" s="1"/>
  <c r="AD17" i="41"/>
  <c r="AE17" i="41" s="1"/>
  <c r="AD345" i="1"/>
  <c r="AE345" i="1" s="1"/>
  <c r="V145" i="1"/>
  <c r="V155" i="1"/>
  <c r="N47" i="40"/>
  <c r="M47" i="40"/>
  <c r="P47" i="40"/>
  <c r="O47" i="40"/>
  <c r="Q47" i="40"/>
  <c r="AD10" i="1"/>
  <c r="AE10" i="1" s="1"/>
  <c r="P433" i="1"/>
  <c r="Q433" i="1"/>
  <c r="O433" i="1"/>
  <c r="N433" i="1"/>
  <c r="M433" i="1"/>
  <c r="M15" i="39"/>
  <c r="Q15" i="39"/>
  <c r="O15" i="39"/>
  <c r="N15" i="39"/>
  <c r="P15" i="39"/>
  <c r="V117" i="39"/>
  <c r="AD124" i="39"/>
  <c r="AE124" i="39" s="1"/>
  <c r="P241" i="39"/>
  <c r="O241" i="39"/>
  <c r="N241" i="39"/>
  <c r="Q241" i="39"/>
  <c r="M241" i="39"/>
  <c r="V130" i="1"/>
  <c r="M256" i="1"/>
  <c r="O256" i="1"/>
  <c r="P256" i="1"/>
  <c r="N256" i="1"/>
  <c r="Q256" i="1"/>
  <c r="V134" i="1"/>
  <c r="AD340" i="1"/>
  <c r="AE340" i="1" s="1"/>
  <c r="O13" i="40"/>
  <c r="P13" i="40"/>
  <c r="Q13" i="40"/>
  <c r="M13" i="40"/>
  <c r="N13" i="40"/>
  <c r="N76" i="39"/>
  <c r="Q76" i="39"/>
  <c r="M76" i="39"/>
  <c r="P76" i="39"/>
  <c r="O76" i="39"/>
  <c r="V186" i="1"/>
  <c r="V236" i="39"/>
  <c r="AD71" i="41"/>
  <c r="AE71" i="41" s="1"/>
  <c r="AD300" i="1"/>
  <c r="AE300" i="1" s="1"/>
  <c r="AD102" i="41"/>
  <c r="AE102" i="41" s="1"/>
  <c r="AD84" i="40"/>
  <c r="AE84" i="40" s="1"/>
  <c r="Q80" i="41"/>
  <c r="N80" i="41"/>
  <c r="P80" i="41"/>
  <c r="O80" i="41"/>
  <c r="M80" i="41"/>
  <c r="Q87" i="40"/>
  <c r="P87" i="40"/>
  <c r="O87" i="40"/>
  <c r="N87" i="40"/>
  <c r="M87" i="40"/>
  <c r="V304" i="39"/>
  <c r="AD301" i="1"/>
  <c r="AE301" i="1" s="1"/>
  <c r="V108" i="1"/>
  <c r="M11" i="40"/>
  <c r="O11" i="40"/>
  <c r="N11" i="40"/>
  <c r="P11" i="40"/>
  <c r="Q11" i="40"/>
  <c r="P4" i="39"/>
  <c r="O4" i="39"/>
  <c r="N4" i="39"/>
  <c r="Q4" i="39"/>
  <c r="M4" i="39"/>
  <c r="P401" i="1"/>
  <c r="Q401" i="1"/>
  <c r="M401" i="1"/>
  <c r="O401" i="1"/>
  <c r="N401" i="1"/>
  <c r="V220" i="1"/>
  <c r="AD139" i="40"/>
  <c r="AE139" i="40" s="1"/>
  <c r="V265" i="39"/>
  <c r="P288" i="39"/>
  <c r="O288" i="39"/>
  <c r="Q288" i="39"/>
  <c r="N288" i="39"/>
  <c r="M288" i="39"/>
  <c r="AD117" i="41"/>
  <c r="AE117" i="41" s="1"/>
  <c r="AD105" i="39"/>
  <c r="AE105" i="39" s="1"/>
  <c r="N267" i="39"/>
  <c r="P267" i="39"/>
  <c r="Q267" i="39"/>
  <c r="M267" i="39"/>
  <c r="O267" i="39"/>
  <c r="V252" i="40"/>
  <c r="P66" i="41"/>
  <c r="M66" i="41"/>
  <c r="O66" i="41"/>
  <c r="Q66" i="41"/>
  <c r="N66" i="41"/>
  <c r="N155" i="40"/>
  <c r="Q155" i="40"/>
  <c r="M155" i="40"/>
  <c r="P155" i="40"/>
  <c r="O155" i="40"/>
  <c r="AD94" i="41"/>
  <c r="AE94" i="41" s="1"/>
  <c r="AD54" i="41"/>
  <c r="AE54" i="41" s="1"/>
  <c r="V35" i="41"/>
  <c r="AD424" i="1"/>
  <c r="AE424" i="1" s="1"/>
  <c r="V244" i="1"/>
  <c r="M36" i="1"/>
  <c r="N36" i="1"/>
  <c r="O36" i="1"/>
  <c r="P36" i="1"/>
  <c r="Q36" i="1"/>
  <c r="O142" i="41"/>
  <c r="P142" i="41"/>
  <c r="M142" i="41"/>
  <c r="N142" i="41"/>
  <c r="Q142" i="41"/>
  <c r="P383" i="1"/>
  <c r="M383" i="1"/>
  <c r="O383" i="1"/>
  <c r="Q383" i="1"/>
  <c r="N383" i="1"/>
  <c r="N44" i="1"/>
  <c r="Q44" i="1"/>
  <c r="P44" i="1"/>
  <c r="O44" i="1"/>
  <c r="M44" i="1"/>
  <c r="Q326" i="1"/>
  <c r="N326" i="1"/>
  <c r="O326" i="1"/>
  <c r="P326" i="1"/>
  <c r="M326" i="1"/>
  <c r="M241" i="1"/>
  <c r="P241" i="1"/>
  <c r="Q241" i="1"/>
  <c r="N241" i="1"/>
  <c r="O241" i="1"/>
  <c r="AD49" i="39"/>
  <c r="AE49" i="39" s="1"/>
  <c r="M225" i="39"/>
  <c r="Q225" i="39"/>
  <c r="P225" i="39"/>
  <c r="O225" i="39"/>
  <c r="N225" i="39"/>
  <c r="AD142" i="1"/>
  <c r="AE142" i="1" s="1"/>
  <c r="AD24" i="41"/>
  <c r="AE24" i="41" s="1"/>
  <c r="Q349" i="1"/>
  <c r="N349" i="1"/>
  <c r="M349" i="1"/>
  <c r="O349" i="1"/>
  <c r="P349" i="1"/>
  <c r="V33" i="39"/>
  <c r="AD12" i="40"/>
  <c r="AE12" i="40" s="1"/>
  <c r="V278" i="39"/>
  <c r="V298" i="39"/>
  <c r="O218" i="39"/>
  <c r="P218" i="39"/>
  <c r="Q218" i="39"/>
  <c r="M218" i="39"/>
  <c r="N218" i="39"/>
  <c r="V128" i="40"/>
  <c r="V54" i="39"/>
  <c r="AD95" i="39"/>
  <c r="AE95" i="39" s="1"/>
  <c r="Q180" i="1"/>
  <c r="O180" i="1"/>
  <c r="N180" i="1"/>
  <c r="P180" i="1"/>
  <c r="M180" i="1"/>
  <c r="M195" i="1"/>
  <c r="N195" i="1"/>
  <c r="Q195" i="1"/>
  <c r="O195" i="1"/>
  <c r="P195" i="1"/>
  <c r="AD413" i="1"/>
  <c r="AE413" i="1" s="1"/>
  <c r="M336" i="1"/>
  <c r="N336" i="1"/>
  <c r="P336" i="1"/>
  <c r="O336" i="1"/>
  <c r="Q336" i="1"/>
  <c r="AD330" i="39"/>
  <c r="AE330" i="39" s="1"/>
  <c r="M99" i="1"/>
  <c r="N99" i="1"/>
  <c r="O99" i="1"/>
  <c r="Q99" i="1"/>
  <c r="P99" i="1"/>
  <c r="V191" i="40"/>
  <c r="AD187" i="39"/>
  <c r="AE187" i="39" s="1"/>
  <c r="M61" i="40"/>
  <c r="Q61" i="40"/>
  <c r="O61" i="40"/>
  <c r="N61" i="40"/>
  <c r="P61" i="40"/>
  <c r="V147" i="39"/>
  <c r="V457" i="1"/>
  <c r="V26" i="41"/>
  <c r="Q140" i="41"/>
  <c r="N140" i="41"/>
  <c r="M140" i="41"/>
  <c r="O140" i="41"/>
  <c r="P140" i="41"/>
  <c r="AD72" i="41"/>
  <c r="AE72" i="41" s="1"/>
  <c r="AD89" i="41"/>
  <c r="AE89" i="41" s="1"/>
  <c r="V45" i="39"/>
  <c r="Q407" i="1"/>
  <c r="M407" i="1"/>
  <c r="N407" i="1"/>
  <c r="O407" i="1"/>
  <c r="P407" i="1"/>
  <c r="AD157" i="1"/>
  <c r="AE157" i="1" s="1"/>
  <c r="AD154" i="1"/>
  <c r="AE154" i="1" s="1"/>
  <c r="P74" i="40"/>
  <c r="Q74" i="40"/>
  <c r="O74" i="40"/>
  <c r="M74" i="40"/>
  <c r="N74" i="40"/>
  <c r="P408" i="1"/>
  <c r="Q408" i="1"/>
  <c r="M408" i="1"/>
  <c r="N408" i="1"/>
  <c r="O408" i="1"/>
  <c r="V382" i="1"/>
  <c r="AD63" i="1"/>
  <c r="AE63" i="1" s="1"/>
  <c r="M93" i="40"/>
  <c r="O93" i="40"/>
  <c r="Q93" i="40"/>
  <c r="N93" i="40"/>
  <c r="P93" i="40"/>
  <c r="Q266" i="39"/>
  <c r="N266" i="39"/>
  <c r="O266" i="39"/>
  <c r="P266" i="39"/>
  <c r="M266" i="39"/>
  <c r="AD185" i="1"/>
  <c r="AE185" i="1" s="1"/>
  <c r="AD50" i="41"/>
  <c r="AE50" i="41" s="1"/>
  <c r="V343" i="1"/>
  <c r="AD134" i="41"/>
  <c r="AE134" i="41" s="1"/>
  <c r="AD83" i="39"/>
  <c r="AE83" i="39" s="1"/>
  <c r="V81" i="41"/>
  <c r="M63" i="41"/>
  <c r="O63" i="41"/>
  <c r="N63" i="41"/>
  <c r="Q63" i="41"/>
  <c r="P63" i="41"/>
  <c r="V275" i="39"/>
  <c r="N403" i="1"/>
  <c r="Q403" i="1"/>
  <c r="P403" i="1"/>
  <c r="M403" i="1"/>
  <c r="O403" i="1"/>
  <c r="V389" i="1"/>
  <c r="N26" i="39"/>
  <c r="Q26" i="39"/>
  <c r="P26" i="39"/>
  <c r="O26" i="39"/>
  <c r="M26" i="39"/>
  <c r="V351" i="39"/>
  <c r="V401" i="1"/>
  <c r="O342" i="1"/>
  <c r="Q342" i="1"/>
  <c r="P342" i="1"/>
  <c r="N342" i="1"/>
  <c r="M342" i="1"/>
  <c r="M145" i="39"/>
  <c r="N145" i="39"/>
  <c r="P145" i="39"/>
  <c r="O145" i="39"/>
  <c r="Q145" i="39"/>
  <c r="AD176" i="39"/>
  <c r="AE176" i="39" s="1"/>
  <c r="V81" i="40"/>
  <c r="N264" i="40"/>
  <c r="P264" i="40"/>
  <c r="O264" i="40"/>
  <c r="Q264" i="40"/>
  <c r="M264" i="40"/>
  <c r="V17" i="41"/>
  <c r="Q24" i="41"/>
  <c r="P24" i="41"/>
  <c r="M24" i="41"/>
  <c r="N24" i="41"/>
  <c r="O24" i="41"/>
  <c r="AD371" i="1"/>
  <c r="AE371" i="1" s="1"/>
  <c r="AD122" i="41"/>
  <c r="AE122" i="41" s="1"/>
  <c r="M102" i="39"/>
  <c r="Q102" i="39"/>
  <c r="O102" i="39"/>
  <c r="N102" i="39"/>
  <c r="P102" i="39"/>
  <c r="V284" i="39"/>
  <c r="V262" i="40"/>
  <c r="Q108" i="41"/>
  <c r="N108" i="41"/>
  <c r="P108" i="41"/>
  <c r="O108" i="41"/>
  <c r="M108" i="41"/>
  <c r="V132" i="41"/>
  <c r="V253" i="39"/>
  <c r="P85" i="1"/>
  <c r="Q85" i="1"/>
  <c r="N85" i="1"/>
  <c r="O85" i="1"/>
  <c r="M85" i="1"/>
  <c r="V245" i="39"/>
  <c r="N337" i="39"/>
  <c r="Q337" i="39"/>
  <c r="P337" i="39"/>
  <c r="O337" i="39"/>
  <c r="M337" i="39"/>
  <c r="M347" i="1"/>
  <c r="N347" i="1"/>
  <c r="P347" i="1"/>
  <c r="O347" i="1"/>
  <c r="Q347" i="1"/>
  <c r="O84" i="40"/>
  <c r="P84" i="40"/>
  <c r="Q84" i="40"/>
  <c r="N84" i="40"/>
  <c r="M84" i="40"/>
  <c r="AD327" i="39"/>
  <c r="AE327" i="39" s="1"/>
  <c r="AD320" i="39"/>
  <c r="AE320" i="39" s="1"/>
  <c r="AD77" i="39"/>
  <c r="AE77" i="39" s="1"/>
  <c r="AD343" i="1"/>
  <c r="AE343" i="1" s="1"/>
  <c r="AD319" i="1"/>
  <c r="AE319" i="1" s="1"/>
  <c r="P130" i="39"/>
  <c r="O130" i="39"/>
  <c r="Q130" i="39"/>
  <c r="M130" i="39"/>
  <c r="N130" i="39"/>
  <c r="V434" i="1"/>
  <c r="AD179" i="1"/>
  <c r="AE179" i="1" s="1"/>
  <c r="AD158" i="39"/>
  <c r="AE158" i="39" s="1"/>
  <c r="V231" i="39"/>
  <c r="Q444" i="1"/>
  <c r="O444" i="1"/>
  <c r="M444" i="1"/>
  <c r="N444" i="1"/>
  <c r="P444" i="1"/>
  <c r="V31" i="40"/>
  <c r="V399" i="1"/>
  <c r="AD10" i="40"/>
  <c r="AE10" i="40" s="1"/>
  <c r="V76" i="41"/>
  <c r="AD241" i="1"/>
  <c r="AE241" i="1" s="1"/>
  <c r="AD70" i="1"/>
  <c r="AE70" i="1" s="1"/>
  <c r="AD5" i="39"/>
  <c r="AE5" i="39" s="1"/>
  <c r="AD31" i="41"/>
  <c r="AE31" i="41" s="1"/>
  <c r="M119" i="39"/>
  <c r="N119" i="39"/>
  <c r="P119" i="39"/>
  <c r="Q119" i="39"/>
  <c r="O119" i="39"/>
  <c r="V77" i="41"/>
  <c r="V48" i="1"/>
  <c r="Q89" i="40"/>
  <c r="M89" i="40"/>
  <c r="O89" i="40"/>
  <c r="P89" i="40"/>
  <c r="N89" i="40"/>
  <c r="AD162" i="39"/>
  <c r="AE162" i="39" s="1"/>
  <c r="V134" i="41"/>
  <c r="O144" i="40"/>
  <c r="Q144" i="40"/>
  <c r="N144" i="40"/>
  <c r="M144" i="40"/>
  <c r="P144" i="40"/>
  <c r="AD312" i="1"/>
  <c r="AE312" i="1" s="1"/>
  <c r="N195" i="39"/>
  <c r="P195" i="39"/>
  <c r="Q195" i="39"/>
  <c r="M195" i="39"/>
  <c r="O195" i="39"/>
  <c r="N375" i="1"/>
  <c r="O375" i="1"/>
  <c r="P375" i="1"/>
  <c r="M375" i="1"/>
  <c r="Q375" i="1"/>
  <c r="V138" i="40"/>
  <c r="V108" i="41"/>
  <c r="V454" i="1"/>
  <c r="M22" i="41"/>
  <c r="O22" i="41"/>
  <c r="P22" i="41"/>
  <c r="N22" i="41"/>
  <c r="Q22" i="41"/>
  <c r="N447" i="1"/>
  <c r="Q447" i="1"/>
  <c r="P447" i="1"/>
  <c r="M447" i="1"/>
  <c r="O447" i="1"/>
  <c r="P38" i="41"/>
  <c r="Q38" i="41"/>
  <c r="M38" i="41"/>
  <c r="N38" i="41"/>
  <c r="O38" i="41"/>
  <c r="AD311" i="39"/>
  <c r="AE311" i="39" s="1"/>
  <c r="V371" i="1"/>
  <c r="V36" i="1"/>
  <c r="Q42" i="41"/>
  <c r="N42" i="41"/>
  <c r="O42" i="41"/>
  <c r="P42" i="41"/>
  <c r="M42" i="41"/>
  <c r="N7" i="40"/>
  <c r="P7" i="40"/>
  <c r="O7" i="40"/>
  <c r="M7" i="40"/>
  <c r="Q7" i="40"/>
  <c r="V75" i="39"/>
  <c r="V39" i="40"/>
  <c r="N261" i="1"/>
  <c r="Q261" i="1"/>
  <c r="P261" i="1"/>
  <c r="M261" i="1"/>
  <c r="O261" i="1"/>
  <c r="M124" i="40"/>
  <c r="Q124" i="40"/>
  <c r="N124" i="40"/>
  <c r="P124" i="40"/>
  <c r="O124" i="40"/>
  <c r="V301" i="1"/>
  <c r="V15" i="40"/>
  <c r="V411" i="1"/>
  <c r="AD425" i="1"/>
  <c r="AE425" i="1" s="1"/>
  <c r="AD458" i="1"/>
  <c r="AE458" i="1" s="1"/>
  <c r="Q116" i="1"/>
  <c r="P116" i="1"/>
  <c r="O116" i="1"/>
  <c r="M116" i="1"/>
  <c r="N116" i="1"/>
  <c r="AD235" i="1"/>
  <c r="AE235" i="1" s="1"/>
  <c r="AD20" i="39"/>
  <c r="AE20" i="39" s="1"/>
  <c r="W77" i="40"/>
  <c r="Z126" i="41"/>
  <c r="Z200" i="40"/>
  <c r="W119" i="1"/>
  <c r="Z14" i="1"/>
  <c r="W161" i="39"/>
  <c r="Z77" i="39"/>
  <c r="Z397" i="1"/>
  <c r="Z44" i="39"/>
  <c r="Z74" i="1"/>
  <c r="W180" i="40"/>
  <c r="Z473" i="1"/>
  <c r="W95" i="39"/>
  <c r="W212" i="1"/>
  <c r="Z26" i="40"/>
  <c r="W464" i="1"/>
  <c r="W147" i="1"/>
  <c r="Z125" i="41"/>
  <c r="W33" i="41"/>
  <c r="Z213" i="1"/>
  <c r="W144" i="39"/>
  <c r="W154" i="1"/>
  <c r="Z14" i="41"/>
  <c r="W245" i="1"/>
  <c r="W80" i="1"/>
  <c r="Z471" i="1"/>
  <c r="W160" i="39"/>
  <c r="Z174" i="40"/>
  <c r="Z94" i="40"/>
  <c r="W367" i="1"/>
  <c r="Z49" i="1"/>
  <c r="Z54" i="41"/>
  <c r="Z239" i="39"/>
  <c r="Z100" i="1"/>
  <c r="W108" i="39"/>
  <c r="Z326" i="39"/>
  <c r="Z45" i="39"/>
  <c r="W20" i="39"/>
  <c r="Z420" i="1"/>
  <c r="W109" i="39"/>
  <c r="Z334" i="39"/>
  <c r="Z445" i="1"/>
  <c r="W411" i="1"/>
  <c r="Z179" i="1"/>
  <c r="Z268" i="39"/>
  <c r="W132" i="1"/>
  <c r="Z65" i="1"/>
  <c r="Z323" i="39"/>
  <c r="Z67" i="39"/>
  <c r="W94" i="1"/>
  <c r="Z91" i="40"/>
  <c r="Z118" i="39"/>
  <c r="W62" i="41"/>
  <c r="W14" i="1"/>
  <c r="Z219" i="1"/>
  <c r="Z299" i="39"/>
  <c r="Z186" i="1"/>
  <c r="W26" i="40"/>
  <c r="Z317" i="1"/>
  <c r="Z70" i="39"/>
  <c r="W193" i="1"/>
  <c r="W339" i="39"/>
  <c r="W459" i="1"/>
  <c r="Z6" i="1"/>
  <c r="W67" i="1"/>
  <c r="W71" i="41"/>
  <c r="Z431" i="1"/>
  <c r="Z256" i="39"/>
  <c r="Z47" i="41"/>
  <c r="Z148" i="1"/>
  <c r="Z262" i="40"/>
  <c r="W93" i="1"/>
  <c r="W390" i="1"/>
  <c r="W238" i="40"/>
  <c r="Z388" i="1"/>
  <c r="Z327" i="1"/>
  <c r="Z11" i="1"/>
  <c r="Z186" i="40"/>
  <c r="W167" i="40"/>
  <c r="W175" i="40"/>
  <c r="W157" i="1"/>
  <c r="W398" i="1"/>
  <c r="Z64" i="39"/>
  <c r="Z26" i="1"/>
  <c r="Z54" i="39"/>
  <c r="W166" i="39"/>
  <c r="W98" i="41"/>
  <c r="W45" i="39"/>
  <c r="W251" i="39"/>
  <c r="W19" i="1"/>
  <c r="Z109" i="39"/>
  <c r="W100" i="40"/>
  <c r="Z423" i="1"/>
  <c r="W334" i="39"/>
  <c r="W445" i="1"/>
  <c r="Z236" i="1"/>
  <c r="W129" i="1"/>
  <c r="Z62" i="40"/>
  <c r="Z47" i="1"/>
  <c r="Z304" i="1"/>
  <c r="W43" i="39"/>
  <c r="Z230" i="39"/>
  <c r="W11" i="39"/>
  <c r="W226" i="40"/>
  <c r="W200" i="1"/>
  <c r="Z99" i="41"/>
  <c r="W211" i="1"/>
  <c r="W249" i="39"/>
  <c r="Z78" i="40"/>
  <c r="Z10" i="40"/>
  <c r="Z53" i="39"/>
  <c r="W230" i="40"/>
  <c r="Z128" i="40"/>
  <c r="Z73" i="41"/>
  <c r="W386" i="1"/>
  <c r="W16" i="39"/>
  <c r="Z105" i="41"/>
  <c r="Z121" i="1"/>
  <c r="W232" i="1"/>
  <c r="W92" i="40"/>
  <c r="Z114" i="1"/>
  <c r="W296" i="39"/>
  <c r="W472" i="1"/>
  <c r="Z373" i="1"/>
  <c r="Z323" i="1"/>
  <c r="W65" i="1"/>
  <c r="W352" i="39"/>
  <c r="Z77" i="40"/>
  <c r="Z58" i="1"/>
  <c r="W91" i="40"/>
  <c r="Z62" i="41"/>
  <c r="Z72" i="41"/>
  <c r="W299" i="39"/>
  <c r="W238" i="1"/>
  <c r="Z212" i="1"/>
  <c r="Z191" i="40"/>
  <c r="W61" i="1"/>
  <c r="Z319" i="39"/>
  <c r="Z133" i="1"/>
  <c r="W141" i="39"/>
  <c r="W201" i="40"/>
  <c r="W192" i="40"/>
  <c r="W235" i="39"/>
  <c r="W30" i="40"/>
  <c r="Z43" i="1"/>
  <c r="Z37" i="1"/>
  <c r="Z150" i="1"/>
  <c r="W47" i="41"/>
  <c r="Z111" i="1"/>
  <c r="W117" i="39"/>
  <c r="W262" i="40"/>
  <c r="Z29" i="41"/>
  <c r="Z238" i="40"/>
  <c r="W28" i="39"/>
  <c r="Z456" i="1"/>
  <c r="W49" i="1"/>
  <c r="Z398" i="1"/>
  <c r="Z441" i="1"/>
  <c r="Z292" i="39"/>
  <c r="Z174" i="1"/>
  <c r="Z126" i="40"/>
  <c r="W340" i="1"/>
  <c r="W178" i="40"/>
  <c r="W28" i="40"/>
  <c r="W251" i="40"/>
  <c r="Z56" i="39"/>
  <c r="W233" i="39"/>
  <c r="Z357" i="1"/>
  <c r="W62" i="40"/>
  <c r="W348" i="39"/>
  <c r="Z43" i="39"/>
  <c r="W302" i="1"/>
  <c r="W333" i="1"/>
  <c r="W350" i="1"/>
  <c r="Z226" i="40"/>
  <c r="W318" i="39"/>
  <c r="Z200" i="1"/>
  <c r="W99" i="41"/>
  <c r="Z159" i="1"/>
  <c r="Z29" i="1"/>
  <c r="Z187" i="39"/>
  <c r="W160" i="1"/>
  <c r="Z230" i="40"/>
  <c r="W319" i="1"/>
  <c r="W352" i="1"/>
  <c r="W331" i="1"/>
  <c r="Z127" i="40"/>
  <c r="W94" i="41"/>
  <c r="Z356" i="1"/>
  <c r="Z377" i="1"/>
  <c r="Z115" i="40"/>
  <c r="W48" i="1"/>
  <c r="W70" i="41"/>
  <c r="Z105" i="1"/>
  <c r="Z412" i="1"/>
  <c r="Z164" i="39"/>
  <c r="W53" i="41"/>
  <c r="W146" i="40"/>
  <c r="Z104" i="40"/>
  <c r="W455" i="1"/>
  <c r="W190" i="40"/>
  <c r="W159" i="39"/>
  <c r="Z222" i="40"/>
  <c r="W79" i="41"/>
  <c r="Z467" i="1"/>
  <c r="Z400" i="1"/>
  <c r="Z21" i="40"/>
  <c r="Z83" i="39"/>
  <c r="Z51" i="39"/>
  <c r="Z69" i="1"/>
  <c r="W113" i="1"/>
  <c r="Z168" i="39"/>
  <c r="W382" i="1"/>
  <c r="Z109" i="41"/>
  <c r="Z95" i="41"/>
  <c r="W97" i="41"/>
  <c r="Z9" i="39"/>
  <c r="Z281" i="39"/>
  <c r="W84" i="41"/>
  <c r="W103" i="1"/>
  <c r="W213" i="40"/>
  <c r="W236" i="39"/>
  <c r="W127" i="41"/>
  <c r="Z120" i="1"/>
  <c r="W70" i="1"/>
  <c r="W52" i="39"/>
  <c r="Z244" i="39"/>
  <c r="W389" i="1"/>
  <c r="W290" i="39"/>
  <c r="Z125" i="40"/>
  <c r="W333" i="39"/>
  <c r="Z135" i="40"/>
  <c r="W110" i="41"/>
  <c r="W81" i="40"/>
  <c r="Z21" i="39"/>
  <c r="Z140" i="39"/>
  <c r="W60" i="1"/>
  <c r="W264" i="39"/>
  <c r="W283" i="39"/>
  <c r="Z13" i="1"/>
  <c r="W218" i="40"/>
  <c r="W176" i="39"/>
  <c r="W8" i="1"/>
  <c r="Z194" i="40"/>
  <c r="W75" i="41"/>
  <c r="Z137" i="41"/>
  <c r="Z225" i="40"/>
  <c r="Z49" i="39"/>
  <c r="W254" i="39"/>
  <c r="W428" i="1"/>
  <c r="Z17" i="39"/>
  <c r="W430" i="1"/>
  <c r="W269" i="40"/>
  <c r="W410" i="1"/>
  <c r="W169" i="40"/>
  <c r="W129" i="39"/>
  <c r="Z325" i="1"/>
  <c r="Z64" i="1"/>
  <c r="Z16" i="40"/>
  <c r="W165" i="39"/>
  <c r="W140" i="40"/>
  <c r="W138" i="40"/>
  <c r="Z106" i="39"/>
  <c r="W130" i="1"/>
  <c r="Z201" i="1"/>
  <c r="W340" i="39"/>
  <c r="W313" i="39"/>
  <c r="W50" i="41"/>
  <c r="W97" i="39"/>
  <c r="Z42" i="1"/>
  <c r="Z45" i="1"/>
  <c r="W13" i="39"/>
  <c r="Z33" i="1"/>
  <c r="W385" i="1"/>
  <c r="W73" i="1"/>
  <c r="Z228" i="1"/>
  <c r="W176" i="1"/>
  <c r="W134" i="40"/>
  <c r="Z114" i="40"/>
  <c r="Z239" i="1"/>
  <c r="Z66" i="40"/>
  <c r="Z329" i="39"/>
  <c r="Z332" i="1"/>
  <c r="Z107" i="1"/>
  <c r="W221" i="1"/>
  <c r="W129" i="40"/>
  <c r="Z167" i="1"/>
  <c r="Z87" i="39"/>
  <c r="W450" i="1"/>
  <c r="Z106" i="1"/>
  <c r="Z347" i="39"/>
  <c r="Z165" i="1"/>
  <c r="Z69" i="40"/>
  <c r="Z242" i="1"/>
  <c r="Z85" i="39"/>
  <c r="Z179" i="39"/>
  <c r="Z17" i="41"/>
  <c r="Z170" i="1"/>
  <c r="W153" i="1"/>
  <c r="Z33" i="40"/>
  <c r="Z27" i="40"/>
  <c r="W140" i="1"/>
  <c r="Z315" i="39"/>
  <c r="W300" i="1"/>
  <c r="Z171" i="39"/>
  <c r="Z130" i="40"/>
  <c r="W453" i="1"/>
  <c r="W64" i="40"/>
  <c r="W73" i="39"/>
  <c r="Z122" i="41"/>
  <c r="W417" i="1"/>
  <c r="W61" i="39"/>
  <c r="W172" i="40"/>
  <c r="Z197" i="40"/>
  <c r="W5" i="41"/>
  <c r="Z45" i="40"/>
  <c r="W255" i="40"/>
  <c r="W9" i="40"/>
  <c r="W212" i="40"/>
  <c r="Z188" i="39"/>
  <c r="W52" i="1"/>
  <c r="Z116" i="39"/>
  <c r="W336" i="39"/>
  <c r="Z324" i="1"/>
  <c r="W258" i="40"/>
  <c r="Z279" i="39"/>
  <c r="Z163" i="39"/>
  <c r="W208" i="1"/>
  <c r="W85" i="41"/>
  <c r="Z466" i="1"/>
  <c r="W162" i="39"/>
  <c r="Z344" i="39"/>
  <c r="Z81" i="41"/>
  <c r="Z310" i="39"/>
  <c r="W68" i="39"/>
  <c r="W96" i="40"/>
  <c r="Z105" i="39"/>
  <c r="W22" i="1"/>
  <c r="W376" i="1"/>
  <c r="Z38" i="1"/>
  <c r="Z182" i="39"/>
  <c r="W328" i="39"/>
  <c r="W66" i="39"/>
  <c r="W134" i="39"/>
  <c r="Z37" i="40"/>
  <c r="Z354" i="1"/>
  <c r="Z342" i="39"/>
  <c r="Z196" i="40"/>
  <c r="W289" i="39"/>
  <c r="W243" i="1"/>
  <c r="Z369" i="1"/>
  <c r="W129" i="41"/>
  <c r="Z457" i="1"/>
  <c r="Z19" i="39"/>
  <c r="W177" i="1"/>
  <c r="Z338" i="1"/>
  <c r="W35" i="41"/>
  <c r="Z112" i="39"/>
  <c r="W139" i="39"/>
  <c r="Z137" i="40"/>
  <c r="W465" i="1"/>
  <c r="Z415" i="1"/>
  <c r="Z293" i="39"/>
  <c r="W312" i="39"/>
  <c r="Z35" i="1"/>
  <c r="W88" i="40"/>
  <c r="W29" i="39"/>
  <c r="W220" i="40"/>
  <c r="Z173" i="1"/>
  <c r="Z47" i="40"/>
  <c r="W401" i="1"/>
  <c r="W267" i="39"/>
  <c r="Z142" i="41"/>
  <c r="W195" i="1"/>
  <c r="Z61" i="40"/>
  <c r="W408" i="1"/>
  <c r="W85" i="1"/>
  <c r="Z347" i="1"/>
  <c r="W130" i="39"/>
  <c r="Z7" i="40"/>
  <c r="Z444" i="1"/>
  <c r="W323" i="1"/>
  <c r="Z233" i="1"/>
  <c r="Z201" i="40"/>
  <c r="W461" i="1"/>
  <c r="Z192" i="40"/>
  <c r="W50" i="1"/>
  <c r="Z30" i="40"/>
  <c r="W76" i="1"/>
  <c r="W148" i="1"/>
  <c r="Z95" i="1"/>
  <c r="Z157" i="1"/>
  <c r="W292" i="39"/>
  <c r="W126" i="40"/>
  <c r="W68" i="1"/>
  <c r="W449" i="1"/>
  <c r="W268" i="39"/>
  <c r="W238" i="39"/>
  <c r="W328" i="1"/>
  <c r="W234" i="1"/>
  <c r="W148" i="39"/>
  <c r="W54" i="1"/>
  <c r="W183" i="1"/>
  <c r="W162" i="1"/>
  <c r="W127" i="40"/>
  <c r="W114" i="1"/>
  <c r="Z48" i="1"/>
  <c r="Z307" i="39"/>
  <c r="Z205" i="1"/>
  <c r="W30" i="39"/>
  <c r="W227" i="1"/>
  <c r="W120" i="1"/>
  <c r="W217" i="40"/>
  <c r="W265" i="39"/>
  <c r="W98" i="40"/>
  <c r="Z156" i="39"/>
  <c r="Z317" i="39"/>
  <c r="W316" i="1"/>
  <c r="W314" i="39"/>
  <c r="Z48" i="40"/>
  <c r="Z75" i="41"/>
  <c r="Z198" i="40"/>
  <c r="Z145" i="1"/>
  <c r="Z301" i="1"/>
  <c r="W314" i="1"/>
  <c r="Z133" i="39"/>
  <c r="Z124" i="41"/>
  <c r="W463" i="1"/>
  <c r="W166" i="1"/>
  <c r="Z312" i="1"/>
  <c r="W53" i="1"/>
  <c r="Z231" i="1"/>
  <c r="Z70" i="40"/>
  <c r="W30" i="41"/>
  <c r="W121" i="40"/>
  <c r="Z361" i="1"/>
  <c r="W177" i="40"/>
  <c r="W185" i="1"/>
  <c r="Z175" i="1"/>
  <c r="W79" i="1"/>
  <c r="W170" i="1"/>
  <c r="W46" i="40"/>
  <c r="W246" i="1"/>
  <c r="Z300" i="1"/>
  <c r="Z188" i="1"/>
  <c r="W217" i="1"/>
  <c r="Z204" i="1"/>
  <c r="Z332" i="39"/>
  <c r="W34" i="41"/>
  <c r="Z115" i="1"/>
  <c r="W100" i="39"/>
  <c r="Z208" i="1"/>
  <c r="W234" i="39"/>
  <c r="Z15" i="40"/>
  <c r="Z119" i="41"/>
  <c r="W354" i="1"/>
  <c r="W59" i="39"/>
  <c r="Z235" i="1"/>
  <c r="Z93" i="41"/>
  <c r="W55" i="1"/>
  <c r="W255" i="39"/>
  <c r="Z66" i="41"/>
  <c r="W36" i="1"/>
  <c r="W140" i="41"/>
  <c r="Z26" i="39"/>
  <c r="W347" i="1"/>
  <c r="Z72" i="40"/>
  <c r="Z90" i="41"/>
  <c r="Z113" i="41"/>
  <c r="Z138" i="39"/>
  <c r="Z103" i="41"/>
  <c r="Z245" i="1"/>
  <c r="Z27" i="39"/>
  <c r="Z224" i="1"/>
  <c r="W370" i="1"/>
  <c r="Z416" i="1"/>
  <c r="Z98" i="41"/>
  <c r="W242" i="39"/>
  <c r="W221" i="40"/>
  <c r="Z129" i="1"/>
  <c r="Z39" i="41"/>
  <c r="W27" i="41"/>
  <c r="Z110" i="40"/>
  <c r="W366" i="1"/>
  <c r="W230" i="39"/>
  <c r="Z311" i="1"/>
  <c r="Z333" i="1"/>
  <c r="Z9" i="41"/>
  <c r="Z71" i="40"/>
  <c r="W75" i="1"/>
  <c r="W35" i="39"/>
  <c r="W73" i="41"/>
  <c r="Z427" i="1"/>
  <c r="W83" i="40"/>
  <c r="Z70" i="41"/>
  <c r="W322" i="1"/>
  <c r="Z382" i="1"/>
  <c r="W23" i="39"/>
  <c r="Z135" i="41"/>
  <c r="Z78" i="1"/>
  <c r="W125" i="40"/>
  <c r="Z218" i="40"/>
  <c r="W252" i="40"/>
  <c r="Z171" i="40"/>
  <c r="W225" i="40"/>
  <c r="Z49" i="41"/>
  <c r="Z269" i="40"/>
  <c r="W198" i="40"/>
  <c r="W325" i="1"/>
  <c r="W87" i="1"/>
  <c r="Z331" i="39"/>
  <c r="W274" i="39"/>
  <c r="W201" i="1"/>
  <c r="Z142" i="1"/>
  <c r="Z97" i="39"/>
  <c r="Z211" i="40"/>
  <c r="Z206" i="1"/>
  <c r="W95" i="40"/>
  <c r="Z30" i="39"/>
  <c r="W222" i="40"/>
  <c r="Z121" i="41"/>
  <c r="Z98" i="1"/>
  <c r="W467" i="1"/>
  <c r="Z84" i="1"/>
  <c r="Z89" i="39"/>
  <c r="W400" i="1"/>
  <c r="Z78" i="39"/>
  <c r="Z118" i="40"/>
  <c r="W9" i="39"/>
  <c r="Z214" i="40"/>
  <c r="W63" i="1"/>
  <c r="W281" i="39"/>
  <c r="Z236" i="39"/>
  <c r="Z33" i="39"/>
  <c r="Z127" i="41"/>
  <c r="Z41" i="40"/>
  <c r="W86" i="1"/>
  <c r="Z394" i="1"/>
  <c r="Z81" i="40"/>
  <c r="W21" i="39"/>
  <c r="W335" i="39"/>
  <c r="Z131" i="40"/>
  <c r="W156" i="39"/>
  <c r="W317" i="39"/>
  <c r="Z120" i="39"/>
  <c r="W462" i="1"/>
  <c r="Z283" i="39"/>
  <c r="W451" i="1"/>
  <c r="Z18" i="41"/>
  <c r="Z8" i="1"/>
  <c r="Z149" i="40"/>
  <c r="Z102" i="41"/>
  <c r="W128" i="39"/>
  <c r="Z428" i="1"/>
  <c r="W17" i="39"/>
  <c r="Z80" i="40"/>
  <c r="Z277" i="39"/>
  <c r="W380" i="1"/>
  <c r="Z87" i="1"/>
  <c r="Z49" i="40"/>
  <c r="W20" i="1"/>
  <c r="Z474" i="1"/>
  <c r="Z353" i="39"/>
  <c r="Z261" i="40"/>
  <c r="Z240" i="40"/>
  <c r="W229" i="40"/>
  <c r="Z256" i="40"/>
  <c r="Z321" i="1"/>
  <c r="W32" i="41"/>
  <c r="Z126" i="39"/>
  <c r="W285" i="39"/>
  <c r="Z184" i="39"/>
  <c r="W27" i="1"/>
  <c r="W440" i="1"/>
  <c r="W35" i="40"/>
  <c r="Z134" i="40"/>
  <c r="W114" i="40"/>
  <c r="W81" i="39"/>
  <c r="W239" i="1"/>
  <c r="W44" i="41"/>
  <c r="Z442" i="1"/>
  <c r="Z7" i="39"/>
  <c r="Z250" i="39"/>
  <c r="W19" i="40"/>
  <c r="Z346" i="1"/>
  <c r="Z4" i="41"/>
  <c r="W106" i="1"/>
  <c r="W143" i="41"/>
  <c r="Z185" i="1"/>
  <c r="Z63" i="39"/>
  <c r="W44" i="40"/>
  <c r="W17" i="41"/>
  <c r="Z126" i="1"/>
  <c r="Z273" i="39"/>
  <c r="W206" i="40"/>
  <c r="Z10" i="41"/>
  <c r="W318" i="1"/>
  <c r="Z25" i="1"/>
  <c r="Z354" i="39"/>
  <c r="W432" i="1"/>
  <c r="Z435" i="1"/>
  <c r="Z73" i="39"/>
  <c r="Z337" i="1"/>
  <c r="Z5" i="41"/>
  <c r="Z39" i="39"/>
  <c r="Z122" i="40"/>
  <c r="Z147" i="40"/>
  <c r="W275" i="39"/>
  <c r="Z175" i="39"/>
  <c r="W189" i="40"/>
  <c r="Z212" i="40"/>
  <c r="W188" i="39"/>
  <c r="Z101" i="1"/>
  <c r="Z173" i="39"/>
  <c r="Z12" i="41"/>
  <c r="Z197" i="1"/>
  <c r="W133" i="41"/>
  <c r="W91" i="41"/>
  <c r="Z162" i="39"/>
  <c r="Z143" i="40"/>
  <c r="W198" i="1"/>
  <c r="W344" i="39"/>
  <c r="W239" i="40"/>
  <c r="Z68" i="39"/>
  <c r="W173" i="40"/>
  <c r="W302" i="39"/>
  <c r="Z215" i="1"/>
  <c r="Z177" i="39"/>
  <c r="W15" i="40"/>
  <c r="W414" i="1"/>
  <c r="W40" i="41"/>
  <c r="Z438" i="1"/>
  <c r="W90" i="39"/>
  <c r="W143" i="1"/>
  <c r="Z134" i="39"/>
  <c r="W45" i="41"/>
  <c r="Z37" i="41"/>
  <c r="Z36" i="40"/>
  <c r="Z96" i="39"/>
  <c r="W342" i="39"/>
  <c r="Z125" i="1"/>
  <c r="W307" i="1"/>
  <c r="Z219" i="40"/>
  <c r="Z303" i="39"/>
  <c r="W66" i="1"/>
  <c r="W369" i="1"/>
  <c r="Z129" i="41"/>
  <c r="W156" i="1"/>
  <c r="W25" i="39"/>
  <c r="Z73" i="40"/>
  <c r="Z339" i="1"/>
  <c r="Z439" i="1"/>
  <c r="Z55" i="1"/>
  <c r="W48" i="39"/>
  <c r="W168" i="1"/>
  <c r="Z41" i="41"/>
  <c r="Z312" i="39"/>
  <c r="Z65" i="41"/>
  <c r="W131" i="41"/>
  <c r="Z185" i="40"/>
  <c r="Z220" i="40"/>
  <c r="Z265" i="40"/>
  <c r="Z131" i="1"/>
  <c r="Z433" i="1"/>
  <c r="Z13" i="40"/>
  <c r="W80" i="41"/>
  <c r="W4" i="39"/>
  <c r="Z288" i="39"/>
  <c r="Z36" i="1"/>
  <c r="Z326" i="1"/>
  <c r="Z349" i="1"/>
  <c r="W180" i="1"/>
  <c r="Z99" i="1"/>
  <c r="Z407" i="1"/>
  <c r="W74" i="40"/>
  <c r="W102" i="39"/>
  <c r="W108" i="41"/>
  <c r="Z85" i="1"/>
  <c r="Z84" i="40"/>
  <c r="W444" i="1"/>
  <c r="W119" i="39"/>
  <c r="Z375" i="1"/>
  <c r="Z124" i="40"/>
  <c r="Z130" i="39"/>
  <c r="Z38" i="41"/>
  <c r="W316" i="39"/>
  <c r="Z464" i="1"/>
  <c r="Z222" i="1"/>
  <c r="W319" i="39"/>
  <c r="W12" i="1"/>
  <c r="W224" i="1"/>
  <c r="W210" i="40"/>
  <c r="W111" i="1"/>
  <c r="Z345" i="39"/>
  <c r="W50" i="40"/>
  <c r="W174" i="1"/>
  <c r="Z221" i="40"/>
  <c r="W231" i="39"/>
  <c r="Z251" i="40"/>
  <c r="W39" i="41"/>
  <c r="W110" i="40"/>
  <c r="W311" i="1"/>
  <c r="Z203" i="40"/>
  <c r="W306" i="39"/>
  <c r="W209" i="40"/>
  <c r="W368" i="1"/>
  <c r="Z167" i="39"/>
  <c r="Z106" i="40"/>
  <c r="Z114" i="39"/>
  <c r="W36" i="39"/>
  <c r="W186" i="39"/>
  <c r="W181" i="40"/>
  <c r="Z185" i="39"/>
  <c r="Z322" i="1"/>
  <c r="W109" i="41"/>
  <c r="Z223" i="40"/>
  <c r="W460" i="1"/>
  <c r="Z213" i="40"/>
  <c r="W294" i="39"/>
  <c r="W194" i="1"/>
  <c r="W33" i="39"/>
  <c r="W101" i="40"/>
  <c r="Z176" i="39"/>
  <c r="W171" i="40"/>
  <c r="Z41" i="39"/>
  <c r="W422" i="1"/>
  <c r="W99" i="40"/>
  <c r="Z271" i="39"/>
  <c r="W228" i="1"/>
  <c r="W75" i="40"/>
  <c r="W80" i="39"/>
  <c r="W126" i="1"/>
  <c r="Z231" i="40"/>
  <c r="W102" i="1"/>
  <c r="W267" i="40"/>
  <c r="W46" i="39"/>
  <c r="W337" i="1"/>
  <c r="Z244" i="1"/>
  <c r="W324" i="39"/>
  <c r="Z96" i="40"/>
  <c r="Z15" i="41"/>
  <c r="Z22" i="1"/>
  <c r="Z414" i="1"/>
  <c r="Z305" i="39"/>
  <c r="Z45" i="41"/>
  <c r="Z270" i="39"/>
  <c r="Z48" i="41"/>
  <c r="Z66" i="1"/>
  <c r="W5" i="39"/>
  <c r="Z363" i="1"/>
  <c r="W65" i="41"/>
  <c r="W18" i="1"/>
  <c r="Z102" i="40"/>
  <c r="W224" i="40"/>
  <c r="Z11" i="40"/>
  <c r="Z336" i="1"/>
  <c r="Z93" i="40"/>
  <c r="W82" i="40"/>
  <c r="W246" i="39"/>
  <c r="W123" i="41"/>
  <c r="Z180" i="40"/>
  <c r="W157" i="39"/>
  <c r="Z95" i="39"/>
  <c r="Z147" i="1"/>
  <c r="W213" i="1"/>
  <c r="Z443" i="1"/>
  <c r="Z141" i="39"/>
  <c r="W233" i="1"/>
  <c r="W6" i="1"/>
  <c r="Z11" i="41"/>
  <c r="W179" i="40"/>
  <c r="Z80" i="1"/>
  <c r="Z117" i="39"/>
  <c r="W441" i="1"/>
  <c r="W254" i="40"/>
  <c r="Z28" i="40"/>
  <c r="Z60" i="41"/>
  <c r="Z135" i="39"/>
  <c r="W77" i="41"/>
  <c r="Z328" i="1"/>
  <c r="W62" i="1"/>
  <c r="W46" i="1"/>
  <c r="W306" i="1"/>
  <c r="Z54" i="1"/>
  <c r="Z334" i="1"/>
  <c r="W196" i="1"/>
  <c r="W164" i="39"/>
  <c r="W262" i="39"/>
  <c r="W121" i="41"/>
  <c r="Z426" i="1"/>
  <c r="W168" i="39"/>
  <c r="Z351" i="1"/>
  <c r="W257" i="39"/>
  <c r="Z132" i="39"/>
  <c r="W78" i="41"/>
  <c r="Z454" i="1"/>
  <c r="W237" i="40"/>
  <c r="Z209" i="1"/>
  <c r="W280" i="39"/>
  <c r="Z406" i="1"/>
  <c r="Z106" i="41"/>
  <c r="W118" i="1"/>
  <c r="W145" i="1"/>
  <c r="Z469" i="1"/>
  <c r="Z86" i="41"/>
  <c r="Z112" i="1"/>
  <c r="W142" i="39"/>
  <c r="W181" i="39"/>
  <c r="Z73" i="1"/>
  <c r="Z132" i="1"/>
  <c r="Z40" i="1"/>
  <c r="W72" i="40"/>
  <c r="W67" i="39"/>
  <c r="W126" i="41"/>
  <c r="Z99" i="39"/>
  <c r="Z349" i="39"/>
  <c r="Z308" i="1"/>
  <c r="W38" i="39"/>
  <c r="Z161" i="39"/>
  <c r="W125" i="39"/>
  <c r="Z191" i="1"/>
  <c r="W77" i="39"/>
  <c r="Z316" i="39"/>
  <c r="W74" i="1"/>
  <c r="Z109" i="40"/>
  <c r="Z157" i="39"/>
  <c r="Z238" i="1"/>
  <c r="W191" i="40"/>
  <c r="W222" i="1"/>
  <c r="W70" i="39"/>
  <c r="Z33" i="41"/>
  <c r="Z339" i="39"/>
  <c r="W303" i="1"/>
  <c r="Z235" i="39"/>
  <c r="Z75" i="39"/>
  <c r="W37" i="1"/>
  <c r="W94" i="39"/>
  <c r="W103" i="41"/>
  <c r="Z133" i="40"/>
  <c r="W27" i="39"/>
  <c r="W256" i="39"/>
  <c r="Z210" i="40"/>
  <c r="W364" i="1"/>
  <c r="Z93" i="1"/>
  <c r="W137" i="1"/>
  <c r="Z396" i="1"/>
  <c r="W95" i="1"/>
  <c r="W31" i="40"/>
  <c r="W327" i="1"/>
  <c r="W239" i="39"/>
  <c r="Z50" i="40"/>
  <c r="Z171" i="1"/>
  <c r="W54" i="39"/>
  <c r="Z68" i="1"/>
  <c r="Z251" i="39"/>
  <c r="Z100" i="40"/>
  <c r="Z254" i="40"/>
  <c r="Z5" i="40"/>
  <c r="W56" i="39"/>
  <c r="Z122" i="1"/>
  <c r="W179" i="1"/>
  <c r="W135" i="39"/>
  <c r="W301" i="39"/>
  <c r="W47" i="1"/>
  <c r="Z154" i="39"/>
  <c r="Z350" i="1"/>
  <c r="Z409" i="1"/>
  <c r="Z153" i="39"/>
  <c r="Z32" i="40"/>
  <c r="W203" i="40"/>
  <c r="Z160" i="1"/>
  <c r="Z306" i="1"/>
  <c r="Z183" i="39"/>
  <c r="Z190" i="39"/>
  <c r="Z209" i="40"/>
  <c r="Z352" i="1"/>
  <c r="W427" i="1"/>
  <c r="W334" i="1"/>
  <c r="Z37" i="39"/>
  <c r="W170" i="39"/>
  <c r="Z183" i="1"/>
  <c r="W377" i="1"/>
  <c r="W115" i="40"/>
  <c r="W97" i="40"/>
  <c r="W475" i="1"/>
  <c r="Z296" i="39"/>
  <c r="Z472" i="1"/>
  <c r="Z36" i="39"/>
  <c r="Z111" i="40"/>
  <c r="W220" i="1"/>
  <c r="Z53" i="41"/>
  <c r="Z146" i="40"/>
  <c r="W190" i="1"/>
  <c r="Z190" i="40"/>
  <c r="Z88" i="1"/>
  <c r="Z164" i="1"/>
  <c r="Z158" i="1"/>
  <c r="W426" i="1"/>
  <c r="W89" i="39"/>
  <c r="W185" i="39"/>
  <c r="W69" i="1"/>
  <c r="Z100" i="41"/>
  <c r="W95" i="41"/>
  <c r="W30" i="1"/>
  <c r="W214" i="40"/>
  <c r="Z63" i="1"/>
  <c r="W111" i="41"/>
  <c r="Z227" i="1"/>
  <c r="Z78" i="41"/>
  <c r="W141" i="1"/>
  <c r="W65" i="39"/>
  <c r="Z138" i="1"/>
  <c r="Z290" i="39"/>
  <c r="Z229" i="39"/>
  <c r="Z110" i="41"/>
  <c r="W182" i="40"/>
  <c r="Z265" i="39"/>
  <c r="Z57" i="39"/>
  <c r="Z264" i="39"/>
  <c r="W168" i="40"/>
  <c r="Z192" i="1"/>
  <c r="W13" i="1"/>
  <c r="W48" i="40"/>
  <c r="W320" i="39"/>
  <c r="Z237" i="39"/>
  <c r="W149" i="40"/>
  <c r="Z254" i="39"/>
  <c r="Z155" i="39"/>
  <c r="W102" i="41"/>
  <c r="Z315" i="1"/>
  <c r="W124" i="39"/>
  <c r="Z203" i="1"/>
  <c r="Z150" i="40"/>
  <c r="W218" i="1"/>
  <c r="W92" i="39"/>
  <c r="W313" i="1"/>
  <c r="W474" i="1"/>
  <c r="Z99" i="40"/>
  <c r="W76" i="40"/>
  <c r="W413" i="1"/>
  <c r="W106" i="39"/>
  <c r="W202" i="1"/>
  <c r="Z274" i="39"/>
  <c r="W86" i="41"/>
  <c r="W261" i="39"/>
  <c r="W118" i="41"/>
  <c r="Z42" i="40"/>
  <c r="W321" i="1"/>
  <c r="W138" i="41"/>
  <c r="Z86" i="39"/>
  <c r="Z32" i="41"/>
  <c r="W266" i="40"/>
  <c r="W146" i="1"/>
  <c r="W126" i="39"/>
  <c r="Z285" i="39"/>
  <c r="W205" i="40"/>
  <c r="W184" i="39"/>
  <c r="Z142" i="39"/>
  <c r="Z263" i="40"/>
  <c r="W291" i="39"/>
  <c r="W211" i="40"/>
  <c r="W45" i="1"/>
  <c r="Z381" i="1"/>
  <c r="Z440" i="1"/>
  <c r="Z178" i="1"/>
  <c r="Z35" i="40"/>
  <c r="Z429" i="1"/>
  <c r="Z234" i="40"/>
  <c r="W178" i="39"/>
  <c r="Z463" i="1"/>
  <c r="Z276" i="39"/>
  <c r="W139" i="41"/>
  <c r="W442" i="1"/>
  <c r="W7" i="39"/>
  <c r="Z199" i="1"/>
  <c r="Z19" i="40"/>
  <c r="Z80" i="39"/>
  <c r="W347" i="39"/>
  <c r="W242" i="1"/>
  <c r="Z44" i="40"/>
  <c r="W229" i="1"/>
  <c r="Z446" i="1"/>
  <c r="Z327" i="39"/>
  <c r="Z140" i="1"/>
  <c r="Z223" i="1"/>
  <c r="Z318" i="1"/>
  <c r="Z453" i="1"/>
  <c r="W38" i="40"/>
  <c r="Z182" i="1"/>
  <c r="Z355" i="1"/>
  <c r="W122" i="41"/>
  <c r="Z61" i="39"/>
  <c r="W197" i="40"/>
  <c r="W122" i="40"/>
  <c r="Z255" i="40"/>
  <c r="W147" i="40"/>
  <c r="W181" i="1"/>
  <c r="Z275" i="39"/>
  <c r="Z60" i="40"/>
  <c r="W170" i="40"/>
  <c r="Z9" i="40"/>
  <c r="Z298" i="39"/>
  <c r="W169" i="1"/>
  <c r="Z470" i="1"/>
  <c r="W31" i="1"/>
  <c r="W116" i="39"/>
  <c r="Z348" i="1"/>
  <c r="W332" i="39"/>
  <c r="W324" i="1"/>
  <c r="Z21" i="1"/>
  <c r="W10" i="1"/>
  <c r="Z100" i="39"/>
  <c r="W108" i="40"/>
  <c r="W351" i="39"/>
  <c r="W26" i="41"/>
  <c r="Z133" i="41"/>
  <c r="Z91" i="41"/>
  <c r="W58" i="39"/>
  <c r="Z7" i="41"/>
  <c r="W98" i="39"/>
  <c r="Z239" i="40"/>
  <c r="Z358" i="1"/>
  <c r="Z173" i="40"/>
  <c r="W31" i="39"/>
  <c r="Z107" i="41"/>
  <c r="W343" i="39"/>
  <c r="W215" i="1"/>
  <c r="W15" i="41"/>
  <c r="W230" i="1"/>
  <c r="Z40" i="41"/>
  <c r="W38" i="1"/>
  <c r="Z180" i="39"/>
  <c r="W438" i="1"/>
  <c r="Z328" i="39"/>
  <c r="Z424" i="1"/>
  <c r="Z308" i="39"/>
  <c r="W36" i="40"/>
  <c r="W37" i="40"/>
  <c r="Z282" i="39"/>
  <c r="Z183" i="40"/>
  <c r="Z90" i="40"/>
  <c r="W48" i="41"/>
  <c r="W303" i="39"/>
  <c r="W196" i="40"/>
  <c r="W235" i="1"/>
  <c r="W43" i="40"/>
  <c r="W304" i="39"/>
  <c r="W339" i="1"/>
  <c r="Z177" i="1"/>
  <c r="W74" i="41"/>
  <c r="W23" i="41"/>
  <c r="W113" i="40"/>
  <c r="Z131" i="41"/>
  <c r="W103" i="40"/>
  <c r="W321" i="39"/>
  <c r="W47" i="40"/>
  <c r="Z15" i="39"/>
  <c r="W241" i="39"/>
  <c r="Z80" i="41"/>
  <c r="Z241" i="1"/>
  <c r="W349" i="1"/>
  <c r="W61" i="40"/>
  <c r="Z140" i="41"/>
  <c r="Z74" i="40"/>
  <c r="W266" i="39"/>
  <c r="W26" i="39"/>
  <c r="Z342" i="1"/>
  <c r="Z24" i="41"/>
  <c r="Z108" i="41"/>
  <c r="W42" i="41"/>
  <c r="W204" i="40"/>
  <c r="Z91" i="39"/>
  <c r="W58" i="1"/>
  <c r="W200" i="40"/>
  <c r="Z82" i="40"/>
  <c r="W349" i="39"/>
  <c r="Z119" i="1"/>
  <c r="W72" i="41"/>
  <c r="Z123" i="41"/>
  <c r="W117" i="41"/>
  <c r="W44" i="39"/>
  <c r="W219" i="1"/>
  <c r="W96" i="1"/>
  <c r="W113" i="41"/>
  <c r="Z303" i="1"/>
  <c r="W43" i="1"/>
  <c r="W17" i="1"/>
  <c r="W54" i="41"/>
  <c r="Z175" i="40"/>
  <c r="Z370" i="1"/>
  <c r="Z72" i="39"/>
  <c r="W5" i="40"/>
  <c r="Z11" i="39"/>
  <c r="W32" i="40"/>
  <c r="W34" i="1"/>
  <c r="W139" i="1"/>
  <c r="W190" i="39"/>
  <c r="Z170" i="39"/>
  <c r="Z83" i="40"/>
  <c r="W105" i="40"/>
  <c r="Z262" i="39"/>
  <c r="W164" i="1"/>
  <c r="W21" i="40"/>
  <c r="W477" i="1"/>
  <c r="W41" i="40"/>
  <c r="Z389" i="1"/>
  <c r="Z476" i="1"/>
  <c r="W394" i="1"/>
  <c r="W39" i="40"/>
  <c r="Z20" i="40"/>
  <c r="W59" i="1"/>
  <c r="W240" i="1"/>
  <c r="Z118" i="1"/>
  <c r="W150" i="40"/>
  <c r="Z218" i="1"/>
  <c r="Z243" i="39"/>
  <c r="W277" i="39"/>
  <c r="W16" i="40"/>
  <c r="Z136" i="40"/>
  <c r="Z92" i="1"/>
  <c r="Z76" i="40"/>
  <c r="Z413" i="1"/>
  <c r="Z138" i="40"/>
  <c r="W331" i="39"/>
  <c r="W261" i="40"/>
  <c r="Z229" i="40"/>
  <c r="W42" i="40"/>
  <c r="W112" i="1"/>
  <c r="Z138" i="41"/>
  <c r="W42" i="1"/>
  <c r="Z139" i="41"/>
  <c r="W329" i="39"/>
  <c r="Z69" i="39"/>
  <c r="Z34" i="40"/>
  <c r="W346" i="1"/>
  <c r="W325" i="39"/>
  <c r="Z117" i="1"/>
  <c r="W165" i="1"/>
  <c r="Z229" i="1"/>
  <c r="Z189" i="1"/>
  <c r="Z189" i="39"/>
  <c r="Z163" i="1"/>
  <c r="W16" i="1"/>
  <c r="W355" i="1"/>
  <c r="W127" i="39"/>
  <c r="W60" i="40"/>
  <c r="Z170" i="40"/>
  <c r="Z31" i="1"/>
  <c r="Z258" i="40"/>
  <c r="Z10" i="1"/>
  <c r="Z85" i="41"/>
  <c r="W297" i="39"/>
  <c r="Z58" i="39"/>
  <c r="W147" i="39"/>
  <c r="W121" i="39"/>
  <c r="W107" i="39"/>
  <c r="W371" i="1"/>
  <c r="W183" i="40"/>
  <c r="Z304" i="39"/>
  <c r="W184" i="40"/>
  <c r="Z391" i="1"/>
  <c r="W439" i="1"/>
  <c r="Z139" i="39"/>
  <c r="Z46" i="41"/>
  <c r="Z226" i="1"/>
  <c r="Z52" i="41"/>
  <c r="Z134" i="1"/>
  <c r="W22" i="39"/>
  <c r="Z103" i="40"/>
  <c r="Z88" i="40"/>
  <c r="Z101" i="39"/>
  <c r="W44" i="1"/>
  <c r="W99" i="1"/>
  <c r="W407" i="1"/>
  <c r="Z63" i="41"/>
  <c r="Z145" i="39"/>
  <c r="W144" i="40"/>
  <c r="W40" i="1"/>
  <c r="W114" i="41"/>
  <c r="W308" i="1"/>
  <c r="W64" i="41"/>
  <c r="Z6" i="41"/>
  <c r="Z404" i="1"/>
  <c r="Z83" i="41"/>
  <c r="Z12" i="1"/>
  <c r="W125" i="41"/>
  <c r="Z12" i="40"/>
  <c r="Z364" i="1"/>
  <c r="Z56" i="1"/>
  <c r="Z395" i="1"/>
  <c r="Z31" i="40"/>
  <c r="Z28" i="39"/>
  <c r="W116" i="40"/>
  <c r="W72" i="39"/>
  <c r="W420" i="1"/>
  <c r="Z19" i="1"/>
  <c r="Z318" i="39"/>
  <c r="W29" i="1"/>
  <c r="W167" i="39"/>
  <c r="W106" i="40"/>
  <c r="W373" i="1"/>
  <c r="Z330" i="39"/>
  <c r="Z105" i="40"/>
  <c r="Z216" i="40"/>
  <c r="Z310" i="1"/>
  <c r="Z18" i="40"/>
  <c r="Z29" i="40"/>
  <c r="Z460" i="1"/>
  <c r="Z477" i="1"/>
  <c r="W89" i="41"/>
  <c r="Z14" i="40"/>
  <c r="W138" i="1"/>
  <c r="W131" i="40"/>
  <c r="Z142" i="40"/>
  <c r="Z320" i="39"/>
  <c r="W10" i="39"/>
  <c r="W22" i="40"/>
  <c r="Z112" i="40"/>
  <c r="Z240" i="1"/>
  <c r="W315" i="1"/>
  <c r="W41" i="39"/>
  <c r="W8" i="40"/>
  <c r="W24" i="1"/>
  <c r="Z165" i="39"/>
  <c r="W353" i="39"/>
  <c r="Z253" i="40"/>
  <c r="Z146" i="1"/>
  <c r="Z21" i="41"/>
  <c r="Z247" i="39"/>
  <c r="W381" i="1"/>
  <c r="Z19" i="41"/>
  <c r="Z348" i="39"/>
  <c r="Z301" i="39"/>
  <c r="Z204" i="40"/>
  <c r="Z352" i="39"/>
  <c r="W323" i="39"/>
  <c r="W91" i="39"/>
  <c r="Z94" i="1"/>
  <c r="W39" i="1"/>
  <c r="W237" i="1"/>
  <c r="W118" i="39"/>
  <c r="Z38" i="39"/>
  <c r="W103" i="39"/>
  <c r="W191" i="1"/>
  <c r="W6" i="41"/>
  <c r="Z193" i="40"/>
  <c r="W109" i="40"/>
  <c r="W186" i="1"/>
  <c r="W359" i="1"/>
  <c r="Z61" i="1"/>
  <c r="W317" i="1"/>
  <c r="Z193" i="1"/>
  <c r="W25" i="40"/>
  <c r="Z459" i="1"/>
  <c r="Z461" i="1"/>
  <c r="Z154" i="1"/>
  <c r="W75" i="39"/>
  <c r="Z67" i="1"/>
  <c r="W431" i="1"/>
  <c r="W11" i="41"/>
  <c r="W138" i="39"/>
  <c r="W133" i="40"/>
  <c r="W150" i="1"/>
  <c r="W362" i="1"/>
  <c r="Z225" i="1"/>
  <c r="W174" i="40"/>
  <c r="W50" i="39"/>
  <c r="W360" i="1"/>
  <c r="W29" i="41"/>
  <c r="W94" i="40"/>
  <c r="W388" i="1"/>
  <c r="W11" i="1"/>
  <c r="Z367" i="1"/>
  <c r="W186" i="40"/>
  <c r="W79" i="40"/>
  <c r="W108" i="1"/>
  <c r="Z167" i="40"/>
  <c r="W286" i="39"/>
  <c r="W100" i="1"/>
  <c r="Z108" i="39"/>
  <c r="Z116" i="40"/>
  <c r="W64" i="39"/>
  <c r="W26" i="1"/>
  <c r="Z166" i="39"/>
  <c r="Z101" i="41"/>
  <c r="W423" i="1"/>
  <c r="Z178" i="40"/>
  <c r="Z452" i="1"/>
  <c r="W68" i="40"/>
  <c r="W122" i="1"/>
  <c r="Z32" i="39"/>
  <c r="Z411" i="1"/>
  <c r="Z233" i="39"/>
  <c r="Z353" i="1"/>
  <c r="Z27" i="41"/>
  <c r="W9" i="1"/>
  <c r="W357" i="1"/>
  <c r="W278" i="39"/>
  <c r="W304" i="1"/>
  <c r="Z366" i="1"/>
  <c r="W154" i="39"/>
  <c r="Z187" i="1"/>
  <c r="W9" i="41"/>
  <c r="Z40" i="39"/>
  <c r="Z211" i="1"/>
  <c r="Z234" i="1"/>
  <c r="Z148" i="39"/>
  <c r="W78" i="40"/>
  <c r="W10" i="40"/>
  <c r="W53" i="39"/>
  <c r="W187" i="39"/>
  <c r="Z34" i="1"/>
  <c r="Z104" i="39"/>
  <c r="W77" i="1"/>
  <c r="Z386" i="1"/>
  <c r="Z16" i="39"/>
  <c r="W144" i="1"/>
  <c r="W105" i="41"/>
  <c r="Z8" i="41"/>
  <c r="W356" i="1"/>
  <c r="Z141" i="40"/>
  <c r="W412" i="1"/>
  <c r="W143" i="39"/>
  <c r="Z95" i="40"/>
  <c r="W152" i="39"/>
  <c r="W104" i="40"/>
  <c r="W60" i="39"/>
  <c r="Z190" i="1"/>
  <c r="Z141" i="41"/>
  <c r="Z344" i="1"/>
  <c r="Z72" i="1"/>
  <c r="W98" i="1"/>
  <c r="W216" i="40"/>
  <c r="W84" i="1"/>
  <c r="Z127" i="1"/>
  <c r="W374" i="1"/>
  <c r="W29" i="40"/>
  <c r="Z392" i="1"/>
  <c r="W100" i="41"/>
  <c r="Z97" i="41"/>
  <c r="W135" i="41"/>
  <c r="Z294" i="39"/>
  <c r="Z141" i="1"/>
  <c r="Z258" i="39"/>
  <c r="Z70" i="1"/>
  <c r="Z341" i="39"/>
  <c r="W448" i="1"/>
  <c r="Z280" i="39"/>
  <c r="Z236" i="40"/>
  <c r="W135" i="40"/>
  <c r="W406" i="1"/>
  <c r="W140" i="39"/>
  <c r="Z335" i="39"/>
  <c r="Z60" i="1"/>
  <c r="Z314" i="39"/>
  <c r="W55" i="39"/>
  <c r="W110" i="1"/>
  <c r="Z462" i="1"/>
  <c r="Z451" i="1"/>
  <c r="W192" i="1"/>
  <c r="W237" i="39"/>
  <c r="W194" i="40"/>
  <c r="W137" i="41"/>
  <c r="W57" i="1"/>
  <c r="W49" i="39"/>
  <c r="W32" i="1"/>
  <c r="Z430" i="1"/>
  <c r="Z410" i="1"/>
  <c r="Z124" i="39"/>
  <c r="Z169" i="40"/>
  <c r="Z405" i="1"/>
  <c r="W243" i="39"/>
  <c r="Z92" i="39"/>
  <c r="Z380" i="1"/>
  <c r="W64" i="1"/>
  <c r="W136" i="40"/>
  <c r="W92" i="1"/>
  <c r="W343" i="1"/>
  <c r="Z130" i="1"/>
  <c r="Z261" i="39"/>
  <c r="Z149" i="1"/>
  <c r="W176" i="40"/>
  <c r="Z50" i="41"/>
  <c r="Z266" i="40"/>
  <c r="W421" i="1"/>
  <c r="W284" i="39"/>
  <c r="Z17" i="40"/>
  <c r="W248" i="39"/>
  <c r="Z199" i="40"/>
  <c r="W247" i="39"/>
  <c r="Z4" i="1"/>
  <c r="W133" i="39"/>
  <c r="W124" i="41"/>
  <c r="Z27" i="1"/>
  <c r="W34" i="39"/>
  <c r="Z13" i="39"/>
  <c r="W33" i="1"/>
  <c r="W178" i="1"/>
  <c r="W429" i="1"/>
  <c r="W234" i="40"/>
  <c r="Z178" i="39"/>
  <c r="W8" i="39"/>
  <c r="W128" i="1"/>
  <c r="Z53" i="1"/>
  <c r="Z82" i="41"/>
  <c r="W365" i="1"/>
  <c r="Z44" i="41"/>
  <c r="Z121" i="40"/>
  <c r="Z129" i="40"/>
  <c r="W87" i="39"/>
  <c r="Z450" i="1"/>
  <c r="W4" i="41"/>
  <c r="Z143" i="41"/>
  <c r="Z325" i="39"/>
  <c r="W63" i="39"/>
  <c r="Z253" i="39"/>
  <c r="W175" i="1"/>
  <c r="Z287" i="39"/>
  <c r="Z153" i="1"/>
  <c r="W33" i="40"/>
  <c r="W305" i="1"/>
  <c r="W315" i="39"/>
  <c r="W189" i="39"/>
  <c r="W223" i="1"/>
  <c r="W74" i="39"/>
  <c r="W171" i="39"/>
  <c r="W195" i="40"/>
  <c r="Z38" i="40"/>
  <c r="Z84" i="39"/>
  <c r="W232" i="40"/>
  <c r="W115" i="41"/>
  <c r="Z149" i="39"/>
  <c r="Z267" i="40"/>
  <c r="W134" i="41"/>
  <c r="Z6" i="40"/>
  <c r="Z399" i="1"/>
  <c r="W45" i="40"/>
  <c r="W175" i="39"/>
  <c r="Z97" i="1"/>
  <c r="Z189" i="40"/>
  <c r="W348" i="1"/>
  <c r="Z82" i="39"/>
  <c r="W12" i="41"/>
  <c r="W279" i="39"/>
  <c r="Z34" i="41"/>
  <c r="W197" i="1"/>
  <c r="W244" i="1"/>
  <c r="W15" i="1"/>
  <c r="Z297" i="39"/>
  <c r="W143" i="40"/>
  <c r="W7" i="41"/>
  <c r="Z98" i="39"/>
  <c r="W81" i="41"/>
  <c r="Z119" i="40"/>
  <c r="Z24" i="39"/>
  <c r="W79" i="39"/>
  <c r="Z302" i="39"/>
  <c r="Z51" i="1"/>
  <c r="W92" i="41"/>
  <c r="W478" i="1"/>
  <c r="Z76" i="41"/>
  <c r="Z378" i="1"/>
  <c r="W182" i="39"/>
  <c r="W384" i="1"/>
  <c r="Z66" i="39"/>
  <c r="W37" i="41"/>
  <c r="Z62" i="39"/>
  <c r="Z335" i="1"/>
  <c r="W56" i="41"/>
  <c r="Z208" i="40"/>
  <c r="Z272" i="39"/>
  <c r="Z161" i="1"/>
  <c r="W311" i="39"/>
  <c r="W124" i="1"/>
  <c r="W5" i="1"/>
  <c r="W93" i="41"/>
  <c r="W19" i="39"/>
  <c r="Z227" i="40"/>
  <c r="Z31" i="41"/>
  <c r="Z25" i="39"/>
  <c r="W232" i="39"/>
  <c r="Z402" i="1"/>
  <c r="W338" i="1"/>
  <c r="W113" i="39"/>
  <c r="Z168" i="1"/>
  <c r="Z74" i="41"/>
  <c r="W137" i="40"/>
  <c r="Z268" i="40"/>
  <c r="W46" i="41"/>
  <c r="Z465" i="1"/>
  <c r="W293" i="39"/>
  <c r="W41" i="41"/>
  <c r="Z89" i="1"/>
  <c r="Z13" i="41"/>
  <c r="W269" i="39"/>
  <c r="Z29" i="39"/>
  <c r="Z148" i="40"/>
  <c r="Z58" i="41"/>
  <c r="W173" i="1"/>
  <c r="W433" i="1"/>
  <c r="W76" i="39"/>
  <c r="Z87" i="40"/>
  <c r="Z401" i="1"/>
  <c r="Z267" i="39"/>
  <c r="W326" i="1"/>
  <c r="Z102" i="39"/>
  <c r="Z337" i="39"/>
  <c r="W375" i="1"/>
  <c r="W22" i="41"/>
  <c r="W447" i="1"/>
  <c r="W7" i="40"/>
  <c r="W13" i="40"/>
  <c r="W288" i="39"/>
  <c r="W241" i="1"/>
  <c r="W336" i="1"/>
  <c r="Z408" i="1"/>
  <c r="Z264" i="40"/>
  <c r="W337" i="39"/>
  <c r="W89" i="40"/>
  <c r="Z447" i="1"/>
  <c r="Z166" i="1"/>
  <c r="W70" i="40"/>
  <c r="Z30" i="41"/>
  <c r="W107" i="1"/>
  <c r="W69" i="39"/>
  <c r="W202" i="40"/>
  <c r="W34" i="40"/>
  <c r="Z150" i="39"/>
  <c r="Z75" i="40"/>
  <c r="W179" i="39"/>
  <c r="W273" i="39"/>
  <c r="W189" i="1"/>
  <c r="W163" i="1"/>
  <c r="Z102" i="1"/>
  <c r="W435" i="1"/>
  <c r="W91" i="1"/>
  <c r="W298" i="39"/>
  <c r="W55" i="41"/>
  <c r="Z90" i="1"/>
  <c r="W470" i="1"/>
  <c r="Z257" i="40"/>
  <c r="W82" i="39"/>
  <c r="W23" i="1"/>
  <c r="Z57" i="41"/>
  <c r="W169" i="39"/>
  <c r="Z28" i="1"/>
  <c r="Z6" i="39"/>
  <c r="W387" i="1"/>
  <c r="Z146" i="39"/>
  <c r="W358" i="1"/>
  <c r="W330" i="1"/>
  <c r="Z31" i="39"/>
  <c r="Z158" i="39"/>
  <c r="Z343" i="39"/>
  <c r="W119" i="41"/>
  <c r="W335" i="1"/>
  <c r="W228" i="40"/>
  <c r="W270" i="39"/>
  <c r="W161" i="1"/>
  <c r="Z151" i="1"/>
  <c r="W31" i="41"/>
  <c r="W112" i="39"/>
  <c r="W52" i="41"/>
  <c r="Z61" i="41"/>
  <c r="W15" i="39"/>
  <c r="Z4" i="39"/>
  <c r="W66" i="41"/>
  <c r="Z180" i="1"/>
  <c r="Z266" i="39"/>
  <c r="Z403" i="1"/>
  <c r="W24" i="41"/>
  <c r="W128" i="40"/>
  <c r="W210" i="1"/>
  <c r="Z92" i="40"/>
  <c r="W72" i="1"/>
  <c r="W118" i="40"/>
  <c r="Z103" i="1"/>
  <c r="Z194" i="1"/>
  <c r="Z217" i="40"/>
  <c r="Z89" i="41"/>
  <c r="Z350" i="39"/>
  <c r="W338" i="39"/>
  <c r="W57" i="39"/>
  <c r="Z98" i="40"/>
  <c r="W252" i="39"/>
  <c r="Z168" i="40"/>
  <c r="Z299" i="1"/>
  <c r="W18" i="41"/>
  <c r="Z10" i="39"/>
  <c r="W67" i="40"/>
  <c r="W112" i="40"/>
  <c r="Z25" i="41"/>
  <c r="Z116" i="41"/>
  <c r="Z32" i="1"/>
  <c r="Z8" i="40"/>
  <c r="W203" i="1"/>
  <c r="Z129" i="39"/>
  <c r="Z314" i="1"/>
  <c r="W4" i="1"/>
  <c r="Z34" i="39"/>
  <c r="Z385" i="1"/>
  <c r="Z181" i="39"/>
  <c r="W24" i="40"/>
  <c r="W312" i="1"/>
  <c r="Z365" i="1"/>
  <c r="W295" i="39"/>
  <c r="Z221" i="1"/>
  <c r="W150" i="39"/>
  <c r="W355" i="39"/>
  <c r="W287" i="39"/>
  <c r="W327" i="39"/>
  <c r="Z246" i="1"/>
  <c r="W182" i="1"/>
  <c r="Z127" i="39"/>
  <c r="W123" i="1"/>
  <c r="Z47" i="39"/>
  <c r="Z434" i="1"/>
  <c r="W122" i="39"/>
  <c r="Z169" i="1"/>
  <c r="Z23" i="1"/>
  <c r="Z108" i="40"/>
  <c r="W466" i="1"/>
  <c r="W41" i="1"/>
  <c r="Z234" i="39"/>
  <c r="W111" i="39"/>
  <c r="Z136" i="1"/>
  <c r="Z92" i="41"/>
  <c r="Z230" i="1"/>
  <c r="Z376" i="1"/>
  <c r="Z371" i="1"/>
  <c r="W71" i="1"/>
  <c r="W96" i="39"/>
  <c r="Z56" i="41"/>
  <c r="Z228" i="40"/>
  <c r="Z215" i="40"/>
  <c r="W90" i="40"/>
  <c r="Z124" i="1"/>
  <c r="Z458" i="1"/>
  <c r="Z42" i="39"/>
  <c r="W89" i="1"/>
  <c r="W155" i="1"/>
  <c r="Z132" i="40"/>
  <c r="W131" i="1"/>
  <c r="Z76" i="39"/>
  <c r="W87" i="40"/>
  <c r="W403" i="1"/>
  <c r="W84" i="40"/>
  <c r="Z119" i="39"/>
  <c r="Z89" i="40"/>
  <c r="Z237" i="1"/>
  <c r="W99" i="39"/>
  <c r="W193" i="40"/>
  <c r="W473" i="1"/>
  <c r="Z359" i="1"/>
  <c r="Z96" i="1"/>
  <c r="W83" i="41"/>
  <c r="Z25" i="40"/>
  <c r="W443" i="1"/>
  <c r="W345" i="39"/>
  <c r="W56" i="1"/>
  <c r="W416" i="1"/>
  <c r="W326" i="39"/>
  <c r="Z449" i="1"/>
  <c r="Z77" i="41"/>
  <c r="W153" i="39"/>
  <c r="Z329" i="1"/>
  <c r="Z368" i="1"/>
  <c r="Z144" i="1"/>
  <c r="Z475" i="1"/>
  <c r="W105" i="1"/>
  <c r="W111" i="40"/>
  <c r="Z60" i="39"/>
  <c r="Z159" i="39"/>
  <c r="W141" i="41"/>
  <c r="W127" i="1"/>
  <c r="W310" i="1"/>
  <c r="W51" i="39"/>
  <c r="Z23" i="39"/>
  <c r="W223" i="40"/>
  <c r="Z84" i="41"/>
  <c r="W93" i="39"/>
  <c r="Z86" i="1"/>
  <c r="W350" i="39"/>
  <c r="Z252" i="39"/>
  <c r="W299" i="1"/>
  <c r="Z252" i="40"/>
  <c r="W25" i="41"/>
  <c r="Z59" i="1"/>
  <c r="W49" i="41"/>
  <c r="Z128" i="39"/>
  <c r="Z422" i="1"/>
  <c r="W405" i="1"/>
  <c r="W49" i="40"/>
  <c r="W301" i="1"/>
  <c r="Z313" i="39"/>
  <c r="W17" i="40"/>
  <c r="Z8" i="39"/>
  <c r="Z128" i="1"/>
  <c r="W66" i="40"/>
  <c r="Z202" i="40"/>
  <c r="Z355" i="39"/>
  <c r="Z16" i="41"/>
  <c r="Z305" i="1"/>
  <c r="W188" i="1"/>
  <c r="Z260" i="39"/>
  <c r="Z115" i="41"/>
  <c r="W39" i="39"/>
  <c r="W47" i="39"/>
  <c r="Z345" i="1"/>
  <c r="Z55" i="41"/>
  <c r="Z52" i="1"/>
  <c r="W257" i="40"/>
  <c r="Z336" i="39"/>
  <c r="W57" i="41"/>
  <c r="Z169" i="39"/>
  <c r="W21" i="1"/>
  <c r="Z14" i="39"/>
  <c r="W115" i="1"/>
  <c r="W28" i="1"/>
  <c r="W259" i="40"/>
  <c r="Z15" i="1"/>
  <c r="W136" i="1"/>
  <c r="W158" i="39"/>
  <c r="W12" i="39"/>
  <c r="W76" i="41"/>
  <c r="Z372" i="1"/>
  <c r="W115" i="39"/>
  <c r="W216" i="1"/>
  <c r="Z59" i="39"/>
  <c r="Z156" i="1"/>
  <c r="W227" i="40"/>
  <c r="W268" i="40"/>
  <c r="Z117" i="40"/>
  <c r="W13" i="41"/>
  <c r="Z113" i="40"/>
  <c r="W104" i="1"/>
  <c r="W61" i="41"/>
  <c r="W265" i="40"/>
  <c r="W142" i="41"/>
  <c r="W145" i="39"/>
  <c r="Z22" i="41"/>
  <c r="Z116" i="1"/>
  <c r="W82" i="41"/>
  <c r="W361" i="1"/>
  <c r="W16" i="41"/>
  <c r="W18" i="39"/>
  <c r="Z79" i="1"/>
  <c r="W259" i="39"/>
  <c r="Z206" i="40"/>
  <c r="Z74" i="39"/>
  <c r="W84" i="39"/>
  <c r="Z16" i="1"/>
  <c r="Z468" i="1"/>
  <c r="W204" i="1"/>
  <c r="W149" i="39"/>
  <c r="Z181" i="1"/>
  <c r="Z41" i="1"/>
  <c r="W245" i="39"/>
  <c r="W105" i="39"/>
  <c r="W393" i="1"/>
  <c r="W180" i="39"/>
  <c r="W305" i="39"/>
  <c r="W62" i="39"/>
  <c r="W282" i="39"/>
  <c r="Z311" i="39"/>
  <c r="W219" i="40"/>
  <c r="Z43" i="40"/>
  <c r="Z255" i="39"/>
  <c r="W42" i="39"/>
  <c r="Z104" i="1"/>
  <c r="W148" i="40"/>
  <c r="Z383" i="1"/>
  <c r="W63" i="41"/>
  <c r="W264" i="40"/>
  <c r="W329" i="1"/>
  <c r="Z139" i="1"/>
  <c r="W114" i="39"/>
  <c r="Z97" i="40"/>
  <c r="Z79" i="41"/>
  <c r="W78" i="39"/>
  <c r="Z181" i="40"/>
  <c r="W351" i="1"/>
  <c r="W132" i="39"/>
  <c r="Z52" i="39"/>
  <c r="W454" i="1"/>
  <c r="W341" i="39"/>
  <c r="Z65" i="39"/>
  <c r="W209" i="1"/>
  <c r="Z93" i="39"/>
  <c r="W123" i="40"/>
  <c r="Z425" i="1"/>
  <c r="Z22" i="40"/>
  <c r="Z57" i="1"/>
  <c r="W149" i="1"/>
  <c r="Z176" i="40"/>
  <c r="W86" i="39"/>
  <c r="Z284" i="39"/>
  <c r="W142" i="1"/>
  <c r="Z205" i="40"/>
  <c r="W21" i="41"/>
  <c r="Z248" i="39"/>
  <c r="W199" i="40"/>
  <c r="W206" i="1"/>
  <c r="W231" i="1"/>
  <c r="W250" i="39"/>
  <c r="Z18" i="39"/>
  <c r="W260" i="39"/>
  <c r="Z217" i="1"/>
  <c r="Z64" i="40"/>
  <c r="W399" i="1"/>
  <c r="W119" i="40"/>
  <c r="Z324" i="39"/>
  <c r="W51" i="1"/>
  <c r="Z121" i="39"/>
  <c r="Z120" i="40"/>
  <c r="Z12" i="39"/>
  <c r="Z384" i="1"/>
  <c r="W424" i="1"/>
  <c r="Z143" i="1"/>
  <c r="Z184" i="40"/>
  <c r="W402" i="1"/>
  <c r="Z113" i="39"/>
  <c r="Z48" i="39"/>
  <c r="W117" i="40"/>
  <c r="Z23" i="41"/>
  <c r="W134" i="1"/>
  <c r="Z269" i="39"/>
  <c r="W35" i="1"/>
  <c r="W136" i="39"/>
  <c r="Z132" i="41"/>
  <c r="W383" i="1"/>
  <c r="Z195" i="1"/>
  <c r="Z114" i="41"/>
  <c r="Z103" i="39"/>
  <c r="Z246" i="39"/>
  <c r="Z117" i="41"/>
  <c r="Z64" i="41"/>
  <c r="W404" i="1"/>
  <c r="W397" i="1"/>
  <c r="W90" i="41"/>
  <c r="Z144" i="39"/>
  <c r="Z76" i="1"/>
  <c r="Z179" i="40"/>
  <c r="Z160" i="39"/>
  <c r="Z137" i="1"/>
  <c r="W396" i="1"/>
  <c r="Z79" i="40"/>
  <c r="Z108" i="1"/>
  <c r="W101" i="41"/>
  <c r="Z20" i="39"/>
  <c r="Z340" i="1"/>
  <c r="Z242" i="39"/>
  <c r="Z231" i="39"/>
  <c r="Z68" i="40"/>
  <c r="W32" i="39"/>
  <c r="W40" i="39"/>
  <c r="Z249" i="39"/>
  <c r="W159" i="1"/>
  <c r="W233" i="40"/>
  <c r="Z35" i="39"/>
  <c r="Z331" i="1"/>
  <c r="Z260" i="40"/>
  <c r="Z196" i="1"/>
  <c r="Z162" i="1"/>
  <c r="W121" i="1"/>
  <c r="Z94" i="41"/>
  <c r="W141" i="40"/>
  <c r="Z220" i="1"/>
  <c r="Z143" i="39"/>
  <c r="Z455" i="1"/>
  <c r="W158" i="1"/>
  <c r="W83" i="39"/>
  <c r="Z374" i="1"/>
  <c r="Z257" i="39"/>
  <c r="Z111" i="41"/>
  <c r="W78" i="1"/>
  <c r="W258" i="39"/>
  <c r="Z333" i="39"/>
  <c r="W20" i="40"/>
  <c r="Z174" i="39"/>
  <c r="Z316" i="1"/>
  <c r="Z123" i="40"/>
  <c r="Z101" i="40"/>
  <c r="W425" i="1"/>
  <c r="W106" i="41"/>
  <c r="Z140" i="40"/>
  <c r="Z118" i="41"/>
  <c r="Z340" i="39"/>
  <c r="W253" i="40"/>
  <c r="W276" i="39"/>
  <c r="Z295" i="39"/>
  <c r="W167" i="1"/>
  <c r="W69" i="40"/>
  <c r="Z87" i="41"/>
  <c r="W446" i="1"/>
  <c r="W130" i="40"/>
  <c r="W25" i="1"/>
  <c r="W354" i="39"/>
  <c r="W468" i="1"/>
  <c r="Z417" i="1"/>
  <c r="W6" i="40"/>
  <c r="Z46" i="39"/>
  <c r="Z91" i="1"/>
  <c r="W163" i="39"/>
  <c r="Z79" i="39"/>
  <c r="Z330" i="1"/>
  <c r="Z245" i="39"/>
  <c r="W107" i="41"/>
  <c r="Z393" i="1"/>
  <c r="Z147" i="39"/>
  <c r="W177" i="39"/>
  <c r="Z478" i="1"/>
  <c r="W308" i="39"/>
  <c r="W215" i="40"/>
  <c r="W125" i="1"/>
  <c r="Z307" i="1"/>
  <c r="Z289" i="39"/>
  <c r="W457" i="1"/>
  <c r="Z35" i="41"/>
  <c r="W415" i="1"/>
  <c r="Z136" i="39"/>
  <c r="W132" i="41"/>
  <c r="W132" i="40"/>
  <c r="W58" i="41"/>
  <c r="W320" i="1"/>
  <c r="Z177" i="40"/>
  <c r="W85" i="39"/>
  <c r="Z63" i="40"/>
  <c r="Z300" i="39"/>
  <c r="Z123" i="1"/>
  <c r="W434" i="1"/>
  <c r="Z351" i="39"/>
  <c r="Z111" i="39"/>
  <c r="W24" i="39"/>
  <c r="W120" i="40"/>
  <c r="Z71" i="1"/>
  <c r="W372" i="1"/>
  <c r="W272" i="39"/>
  <c r="Z5" i="39"/>
  <c r="W226" i="1"/>
  <c r="Z22" i="39"/>
  <c r="W185" i="40"/>
  <c r="Z321" i="39"/>
  <c r="W11" i="40"/>
  <c r="Z44" i="1"/>
  <c r="W93" i="40"/>
  <c r="W38" i="41"/>
  <c r="Z42" i="41"/>
  <c r="Z302" i="1"/>
  <c r="W187" i="1"/>
  <c r="W409" i="1"/>
  <c r="W71" i="40"/>
  <c r="W40" i="40"/>
  <c r="Z238" i="39"/>
  <c r="Z75" i="1"/>
  <c r="Z62" i="1"/>
  <c r="Z306" i="39"/>
  <c r="Z46" i="1"/>
  <c r="Z233" i="40"/>
  <c r="W37" i="39"/>
  <c r="W260" i="40"/>
  <c r="W8" i="41"/>
  <c r="W205" i="1"/>
  <c r="W330" i="39"/>
  <c r="Z186" i="39"/>
  <c r="W88" i="1"/>
  <c r="W392" i="1"/>
  <c r="Z30" i="1"/>
  <c r="Z207" i="1"/>
  <c r="W476" i="1"/>
  <c r="Z39" i="40"/>
  <c r="W229" i="39"/>
  <c r="W142" i="40"/>
  <c r="W174" i="39"/>
  <c r="W120" i="39"/>
  <c r="Z110" i="1"/>
  <c r="W155" i="39"/>
  <c r="W80" i="40"/>
  <c r="Z24" i="1"/>
  <c r="W469" i="1"/>
  <c r="Z20" i="1"/>
  <c r="Z202" i="1"/>
  <c r="W240" i="40"/>
  <c r="Z421" i="1"/>
  <c r="W271" i="39"/>
  <c r="W263" i="40"/>
  <c r="Z291" i="39"/>
  <c r="Z130" i="41"/>
  <c r="W19" i="41"/>
  <c r="Z81" i="39"/>
  <c r="W332" i="1"/>
  <c r="W199" i="1"/>
  <c r="Z139" i="40"/>
  <c r="W117" i="1"/>
  <c r="W253" i="39"/>
  <c r="W87" i="41"/>
  <c r="W63" i="40"/>
  <c r="W10" i="41"/>
  <c r="W231" i="40"/>
  <c r="Z432" i="1"/>
  <c r="W345" i="1"/>
  <c r="W101" i="1"/>
  <c r="W14" i="39"/>
  <c r="Z259" i="40"/>
  <c r="Z131" i="39"/>
  <c r="Z387" i="1"/>
  <c r="Z7" i="1"/>
  <c r="Z107" i="39"/>
  <c r="Z115" i="39"/>
  <c r="Z216" i="1"/>
  <c r="W151" i="1"/>
  <c r="Z243" i="1"/>
  <c r="W391" i="1"/>
  <c r="W363" i="1"/>
  <c r="W101" i="39"/>
  <c r="Z224" i="40"/>
  <c r="Z241" i="39"/>
  <c r="W124" i="40"/>
  <c r="W116" i="1"/>
  <c r="Z39" i="1"/>
  <c r="Z125" i="39"/>
  <c r="W133" i="1"/>
  <c r="Z50" i="1"/>
  <c r="Z71" i="41"/>
  <c r="Z94" i="39"/>
  <c r="W14" i="41"/>
  <c r="W471" i="1"/>
  <c r="Z362" i="1"/>
  <c r="W225" i="1"/>
  <c r="Z50" i="39"/>
  <c r="W12" i="40"/>
  <c r="Z360" i="1"/>
  <c r="W395" i="1"/>
  <c r="Z390" i="1"/>
  <c r="Z17" i="1"/>
  <c r="W456" i="1"/>
  <c r="Z286" i="39"/>
  <c r="W171" i="1"/>
  <c r="W452" i="1"/>
  <c r="W236" i="1"/>
  <c r="W60" i="41"/>
  <c r="W353" i="1"/>
  <c r="Z9" i="1"/>
  <c r="Z278" i="39"/>
  <c r="Z40" i="40"/>
  <c r="W183" i="39"/>
  <c r="Z319" i="1"/>
  <c r="W104" i="39"/>
  <c r="Z77" i="1"/>
  <c r="Z210" i="1"/>
  <c r="Z232" i="1"/>
  <c r="W307" i="39"/>
  <c r="Z152" i="39"/>
  <c r="W344" i="1"/>
  <c r="W18" i="40"/>
  <c r="Z113" i="1"/>
  <c r="W207" i="1"/>
  <c r="W244" i="39"/>
  <c r="Z448" i="1"/>
  <c r="Z237" i="40"/>
  <c r="W14" i="40"/>
  <c r="W236" i="40"/>
  <c r="Z338" i="39"/>
  <c r="Z182" i="40"/>
  <c r="Z55" i="39"/>
  <c r="Z67" i="40"/>
  <c r="W116" i="41"/>
  <c r="Z313" i="1"/>
  <c r="Z343" i="1"/>
  <c r="W256" i="40"/>
  <c r="W130" i="41"/>
  <c r="Z24" i="40"/>
  <c r="Z176" i="1"/>
  <c r="W139" i="40"/>
  <c r="Z320" i="1"/>
  <c r="Z46" i="40"/>
  <c r="Z259" i="39"/>
  <c r="W27" i="40"/>
  <c r="W300" i="39"/>
  <c r="Z195" i="40"/>
  <c r="Z232" i="40"/>
  <c r="Z134" i="41"/>
  <c r="Z172" i="40"/>
  <c r="W97" i="1"/>
  <c r="Z122" i="39"/>
  <c r="W90" i="1"/>
  <c r="W173" i="39"/>
  <c r="Z26" i="41"/>
  <c r="W131" i="39"/>
  <c r="W6" i="39"/>
  <c r="Z198" i="1"/>
  <c r="W146" i="39"/>
  <c r="W310" i="39"/>
  <c r="W7" i="1"/>
  <c r="W378" i="1"/>
  <c r="Z90" i="39"/>
  <c r="W208" i="40"/>
  <c r="Z5" i="1"/>
  <c r="W458" i="1"/>
  <c r="W73" i="40"/>
  <c r="Z232" i="39"/>
  <c r="Z155" i="1"/>
  <c r="Z18" i="1"/>
  <c r="W102" i="40"/>
  <c r="W342" i="1"/>
  <c r="Z144" i="40"/>
  <c r="AF342" i="1" l="1"/>
  <c r="AF102" i="40"/>
  <c r="AF73" i="40"/>
  <c r="AF458" i="1"/>
  <c r="AF208" i="40"/>
  <c r="AF378" i="1"/>
  <c r="AF7" i="1"/>
  <c r="AF310" i="39"/>
  <c r="AF146" i="39"/>
  <c r="AF6" i="39"/>
  <c r="AF131" i="39"/>
  <c r="AF173" i="39"/>
  <c r="AF90" i="1"/>
  <c r="AF97" i="1"/>
  <c r="AF300" i="39"/>
  <c r="AF27" i="40"/>
  <c r="AF139" i="40"/>
  <c r="AF130" i="41"/>
  <c r="AF256" i="40"/>
  <c r="AF116" i="41"/>
  <c r="AF236" i="40"/>
  <c r="AF14" i="40"/>
  <c r="AF244" i="39"/>
  <c r="AF207" i="1"/>
  <c r="AF18" i="40"/>
  <c r="AF344" i="1"/>
  <c r="AF307" i="39"/>
  <c r="AF104" i="39"/>
  <c r="AF183" i="39"/>
  <c r="AF353" i="1"/>
  <c r="AF60" i="41"/>
  <c r="AF236" i="1"/>
  <c r="AF452" i="1"/>
  <c r="AF171" i="1"/>
  <c r="AF456" i="1"/>
  <c r="AF395" i="1"/>
  <c r="AF12" i="40"/>
  <c r="AF225" i="1"/>
  <c r="AF471" i="1"/>
  <c r="AF14" i="41"/>
  <c r="AF133" i="1"/>
  <c r="AF116" i="1"/>
  <c r="AF124" i="40"/>
  <c r="AF101" i="39"/>
  <c r="AF363" i="1"/>
  <c r="AF391" i="1"/>
  <c r="AF151" i="1"/>
  <c r="AF14" i="39"/>
  <c r="AF101" i="1"/>
  <c r="AF345" i="1"/>
  <c r="AF231" i="40"/>
  <c r="AF10" i="41"/>
  <c r="AF63" i="40"/>
  <c r="AF87" i="41"/>
  <c r="AF253" i="39"/>
  <c r="AF117" i="1"/>
  <c r="AF199" i="1"/>
  <c r="AF332" i="1"/>
  <c r="AF19" i="41"/>
  <c r="AF263" i="40"/>
  <c r="AF271" i="39"/>
  <c r="AF240" i="40"/>
  <c r="AF469" i="1"/>
  <c r="AF80" i="40"/>
  <c r="AF155" i="39"/>
  <c r="AF120" i="39"/>
  <c r="AF174" i="39"/>
  <c r="AF142" i="40"/>
  <c r="AF229" i="39"/>
  <c r="AF476" i="1"/>
  <c r="AF392" i="1"/>
  <c r="AF88" i="1"/>
  <c r="AF330" i="39"/>
  <c r="AF205" i="1"/>
  <c r="AF8" i="41"/>
  <c r="AF260" i="40"/>
  <c r="AF37" i="39"/>
  <c r="AF40" i="40"/>
  <c r="AF71" i="40"/>
  <c r="AF409" i="1"/>
  <c r="AF187" i="1"/>
  <c r="AF38" i="41"/>
  <c r="AF93" i="40"/>
  <c r="AF11" i="40"/>
  <c r="AF185" i="40"/>
  <c r="AF226" i="1"/>
  <c r="AF272" i="39"/>
  <c r="AF372" i="1"/>
  <c r="AF120" i="40"/>
  <c r="AF24" i="39"/>
  <c r="AF434" i="1"/>
  <c r="AF85" i="39"/>
  <c r="AF320" i="1"/>
  <c r="AF58" i="41"/>
  <c r="AF132" i="40"/>
  <c r="AF132" i="41"/>
  <c r="AF415" i="1"/>
  <c r="AF457" i="1"/>
  <c r="AF125" i="1"/>
  <c r="AF215" i="40"/>
  <c r="AF308" i="39"/>
  <c r="AF177" i="39"/>
  <c r="AF107" i="41"/>
  <c r="AF163" i="39"/>
  <c r="AF6" i="40"/>
  <c r="AF468" i="1"/>
  <c r="AF354" i="39"/>
  <c r="AF25" i="1"/>
  <c r="AF130" i="40"/>
  <c r="AF446" i="1"/>
  <c r="AF69" i="40"/>
  <c r="AF167" i="1"/>
  <c r="AF276" i="39"/>
  <c r="AF253" i="40"/>
  <c r="AF106" i="41"/>
  <c r="AF425" i="1"/>
  <c r="AF20" i="40"/>
  <c r="AF258" i="39"/>
  <c r="AF78" i="1"/>
  <c r="AF83" i="39"/>
  <c r="AF158" i="1"/>
  <c r="AF141" i="40"/>
  <c r="AF121" i="1"/>
  <c r="AF233" i="40"/>
  <c r="AF159" i="1"/>
  <c r="AF40" i="39"/>
  <c r="AF32" i="39"/>
  <c r="AF101" i="41"/>
  <c r="AF396" i="1"/>
  <c r="AF90" i="41"/>
  <c r="AF397" i="1"/>
  <c r="AF404" i="1"/>
  <c r="AF383" i="1"/>
  <c r="AF136" i="39"/>
  <c r="AF35" i="1"/>
  <c r="AF134" i="1"/>
  <c r="AF117" i="40"/>
  <c r="AF402" i="1"/>
  <c r="AF424" i="1"/>
  <c r="AF51" i="1"/>
  <c r="AF119" i="40"/>
  <c r="AF399" i="1"/>
  <c r="AF260" i="39"/>
  <c r="AF250" i="39"/>
  <c r="AF231" i="1"/>
  <c r="AF206" i="1"/>
  <c r="AF199" i="40"/>
  <c r="AF21" i="41"/>
  <c r="AF142" i="1"/>
  <c r="AF86" i="39"/>
  <c r="AF149" i="1"/>
  <c r="AF123" i="40"/>
  <c r="AF209" i="1"/>
  <c r="AF341" i="39"/>
  <c r="AF454" i="1"/>
  <c r="AF132" i="39"/>
  <c r="AF351" i="1"/>
  <c r="AF78" i="39"/>
  <c r="AF114" i="39"/>
  <c r="AF329" i="1"/>
  <c r="AF264" i="40"/>
  <c r="AF63" i="41"/>
  <c r="AF148" i="40"/>
  <c r="AF42" i="39"/>
  <c r="AF219" i="40"/>
  <c r="AF282" i="39"/>
  <c r="AF62" i="39"/>
  <c r="AF305" i="39"/>
  <c r="AF180" i="39"/>
  <c r="AF393" i="1"/>
  <c r="AF105" i="39"/>
  <c r="AF245" i="39"/>
  <c r="AF149" i="39"/>
  <c r="AF204" i="1"/>
  <c r="AF84" i="39"/>
  <c r="AF259" i="39"/>
  <c r="AF18" i="39"/>
  <c r="AF16" i="41"/>
  <c r="AF361" i="1"/>
  <c r="AF82" i="41"/>
  <c r="AF145" i="39"/>
  <c r="AF142" i="41"/>
  <c r="AF265" i="40"/>
  <c r="AF61" i="41"/>
  <c r="AF104" i="1"/>
  <c r="AF13" i="41"/>
  <c r="AF268" i="40"/>
  <c r="AF227" i="40"/>
  <c r="AF216" i="1"/>
  <c r="AF115" i="39"/>
  <c r="AF76" i="41"/>
  <c r="AF12" i="39"/>
  <c r="AF158" i="39"/>
  <c r="AF136" i="1"/>
  <c r="AF259" i="40"/>
  <c r="AF28" i="1"/>
  <c r="AF115" i="1"/>
  <c r="AF21" i="1"/>
  <c r="AF57" i="41"/>
  <c r="AF257" i="40"/>
  <c r="AF47" i="39"/>
  <c r="AF39" i="39"/>
  <c r="AF188" i="1"/>
  <c r="AF66" i="40"/>
  <c r="AF17" i="40"/>
  <c r="AF301" i="1"/>
  <c r="AF49" i="40"/>
  <c r="AF405" i="1"/>
  <c r="AF49" i="41"/>
  <c r="AF25" i="41"/>
  <c r="AF299" i="1"/>
  <c r="AF350" i="39"/>
  <c r="AF93" i="39"/>
  <c r="AF223" i="40"/>
  <c r="AF51" i="39"/>
  <c r="AF310" i="1"/>
  <c r="AF127" i="1"/>
  <c r="AF141" i="41"/>
  <c r="AF111" i="40"/>
  <c r="AF105" i="1"/>
  <c r="AF153" i="39"/>
  <c r="AF326" i="39"/>
  <c r="AF416" i="1"/>
  <c r="AF56" i="1"/>
  <c r="AF345" i="39"/>
  <c r="AF443" i="1"/>
  <c r="AF83" i="41"/>
  <c r="AF473" i="1"/>
  <c r="AF193" i="40"/>
  <c r="AF99" i="39"/>
  <c r="AF84" i="40"/>
  <c r="AF403" i="1"/>
  <c r="AF87" i="40"/>
  <c r="AF131" i="1"/>
  <c r="AF155" i="1"/>
  <c r="AF89" i="1"/>
  <c r="AF90" i="40"/>
  <c r="AF96" i="39"/>
  <c r="AF71" i="1"/>
  <c r="AF111" i="39"/>
  <c r="AF41" i="1"/>
  <c r="AF466" i="1"/>
  <c r="AF122" i="39"/>
  <c r="AF123" i="1"/>
  <c r="AF182" i="1"/>
  <c r="AF327" i="39"/>
  <c r="AF287" i="39"/>
  <c r="AF355" i="39"/>
  <c r="AF150" i="39"/>
  <c r="AF295" i="39"/>
  <c r="AF312" i="1"/>
  <c r="AF24" i="40"/>
  <c r="AF4" i="1"/>
  <c r="AF203" i="1"/>
  <c r="AF112" i="40"/>
  <c r="AF67" i="40"/>
  <c r="AF18" i="41"/>
  <c r="AF252" i="39"/>
  <c r="AF57" i="39"/>
  <c r="AF338" i="39"/>
  <c r="AF118" i="40"/>
  <c r="AF72" i="1"/>
  <c r="AF210" i="1"/>
  <c r="AF128" i="40"/>
  <c r="AF24" i="41"/>
  <c r="AF66" i="41"/>
  <c r="AF15" i="39"/>
  <c r="AF52" i="41"/>
  <c r="AF112" i="39"/>
  <c r="AF31" i="41"/>
  <c r="AF161" i="1"/>
  <c r="AF270" i="39"/>
  <c r="AF228" i="40"/>
  <c r="AF335" i="1"/>
  <c r="AF119" i="41"/>
  <c r="AF330" i="1"/>
  <c r="AF358" i="1"/>
  <c r="AF387" i="1"/>
  <c r="AF169" i="39"/>
  <c r="AF23" i="1"/>
  <c r="AF82" i="39"/>
  <c r="AF470" i="1"/>
  <c r="AF55" i="41"/>
  <c r="AF298" i="39"/>
  <c r="AF91" i="1"/>
  <c r="AF435" i="1"/>
  <c r="AF163" i="1"/>
  <c r="AF189" i="1"/>
  <c r="AF273" i="39"/>
  <c r="AF179" i="39"/>
  <c r="AF34" i="40"/>
  <c r="AF202" i="40"/>
  <c r="AF69" i="39"/>
  <c r="AF107" i="1"/>
  <c r="AF70" i="40"/>
  <c r="AF89" i="40"/>
  <c r="AF337" i="39"/>
  <c r="AF336" i="1"/>
  <c r="AF241" i="1"/>
  <c r="AF288" i="39"/>
  <c r="AF13" i="40"/>
  <c r="AF7" i="40"/>
  <c r="AF447" i="1"/>
  <c r="AF22" i="41"/>
  <c r="AF375" i="1"/>
  <c r="AF326" i="1"/>
  <c r="AF76" i="39"/>
  <c r="AF433" i="1"/>
  <c r="AF173" i="1"/>
  <c r="AF269" i="39"/>
  <c r="AF41" i="41"/>
  <c r="AF293" i="39"/>
  <c r="AF46" i="41"/>
  <c r="AF137" i="40"/>
  <c r="AF113" i="39"/>
  <c r="AF338" i="1"/>
  <c r="AF232" i="39"/>
  <c r="AF19" i="39"/>
  <c r="AF93" i="41"/>
  <c r="AF5" i="1"/>
  <c r="AF124" i="1"/>
  <c r="AF311" i="39"/>
  <c r="AF56" i="41"/>
  <c r="AF37" i="41"/>
  <c r="AF384" i="1"/>
  <c r="AF182" i="39"/>
  <c r="AF478" i="1"/>
  <c r="AF92" i="41"/>
  <c r="AF79" i="39"/>
  <c r="AF81" i="41"/>
  <c r="AF7" i="41"/>
  <c r="AF143" i="40"/>
  <c r="AF15" i="1"/>
  <c r="AF244" i="1"/>
  <c r="AF197" i="1"/>
  <c r="AF279" i="39"/>
  <c r="AF12" i="41"/>
  <c r="AF348" i="1"/>
  <c r="AF175" i="39"/>
  <c r="AF45" i="40"/>
  <c r="AF134" i="41"/>
  <c r="AF115" i="41"/>
  <c r="AF232" i="40"/>
  <c r="AF195" i="40"/>
  <c r="AF171" i="39"/>
  <c r="AF74" i="39"/>
  <c r="AF223" i="1"/>
  <c r="AF189" i="39"/>
  <c r="AF315" i="39"/>
  <c r="AF305" i="1"/>
  <c r="AF33" i="40"/>
  <c r="AF175" i="1"/>
  <c r="AF63" i="39"/>
  <c r="AF4" i="41"/>
  <c r="AF87" i="39"/>
  <c r="AF365" i="1"/>
  <c r="AF128" i="1"/>
  <c r="AF8" i="39"/>
  <c r="AF234" i="40"/>
  <c r="AF429" i="1"/>
  <c r="AF178" i="1"/>
  <c r="AF33" i="1"/>
  <c r="AF34" i="39"/>
  <c r="AF124" i="41"/>
  <c r="AF133" i="39"/>
  <c r="AF247" i="39"/>
  <c r="AF248" i="39"/>
  <c r="AF284" i="39"/>
  <c r="AF421" i="1"/>
  <c r="AF176" i="40"/>
  <c r="AF343" i="1"/>
  <c r="AF92" i="1"/>
  <c r="AF136" i="40"/>
  <c r="AF64" i="1"/>
  <c r="AF243" i="39"/>
  <c r="AF32" i="1"/>
  <c r="AF49" i="39"/>
  <c r="AF57" i="1"/>
  <c r="AF137" i="41"/>
  <c r="AF194" i="40"/>
  <c r="AF237" i="39"/>
  <c r="AF192" i="1"/>
  <c r="AF110" i="1"/>
  <c r="AF55" i="39"/>
  <c r="AF140" i="39"/>
  <c r="AF406" i="1"/>
  <c r="AF135" i="40"/>
  <c r="AF448" i="1"/>
  <c r="AF135" i="41"/>
  <c r="AF100" i="41"/>
  <c r="AF29" i="40"/>
  <c r="AF374" i="1"/>
  <c r="AF84" i="1"/>
  <c r="AF216" i="40"/>
  <c r="AF98" i="1"/>
  <c r="AF60" i="39"/>
  <c r="AF104" i="40"/>
  <c r="AF152" i="39"/>
  <c r="AF143" i="39"/>
  <c r="AF412" i="1"/>
  <c r="AF356" i="1"/>
  <c r="AF105" i="41"/>
  <c r="AF144" i="1"/>
  <c r="AF77" i="1"/>
  <c r="AF187" i="39"/>
  <c r="AF53" i="39"/>
  <c r="AF10" i="40"/>
  <c r="AF78" i="40"/>
  <c r="AF9" i="41"/>
  <c r="AF154" i="39"/>
  <c r="AF304" i="1"/>
  <c r="AF278" i="39"/>
  <c r="AF357" i="1"/>
  <c r="AF9" i="1"/>
  <c r="AF122" i="1"/>
  <c r="AF68" i="40"/>
  <c r="AF423" i="1"/>
  <c r="AF26" i="1"/>
  <c r="AF64" i="39"/>
  <c r="AF100" i="1"/>
  <c r="AF286" i="39"/>
  <c r="AF108" i="1"/>
  <c r="AF79" i="40"/>
  <c r="AF186" i="40"/>
  <c r="AF11" i="1"/>
  <c r="AF388" i="1"/>
  <c r="AF94" i="40"/>
  <c r="AF29" i="41"/>
  <c r="AF360" i="1"/>
  <c r="AF50" i="39"/>
  <c r="AF174" i="40"/>
  <c r="AF362" i="1"/>
  <c r="AF150" i="1"/>
  <c r="AF133" i="40"/>
  <c r="AF138" i="39"/>
  <c r="AF11" i="41"/>
  <c r="AF431" i="1"/>
  <c r="AF75" i="39"/>
  <c r="AF25" i="40"/>
  <c r="AF317" i="1"/>
  <c r="AF359" i="1"/>
  <c r="AF186" i="1"/>
  <c r="AF109" i="40"/>
  <c r="AF6" i="41"/>
  <c r="AF191" i="1"/>
  <c r="AF103" i="39"/>
  <c r="AF118" i="39"/>
  <c r="AF237" i="1"/>
  <c r="AF39" i="1"/>
  <c r="AF91" i="39"/>
  <c r="AF323" i="39"/>
  <c r="AF381" i="1"/>
  <c r="AF353" i="39"/>
  <c r="AF24" i="1"/>
  <c r="AF8" i="40"/>
  <c r="AF41" i="39"/>
  <c r="AF315" i="1"/>
  <c r="AF22" i="40"/>
  <c r="AF10" i="39"/>
  <c r="AF131" i="40"/>
  <c r="AF138" i="1"/>
  <c r="AF89" i="41"/>
  <c r="AF373" i="1"/>
  <c r="AF106" i="40"/>
  <c r="AF167" i="39"/>
  <c r="AF29" i="1"/>
  <c r="AF420" i="1"/>
  <c r="AF72" i="39"/>
  <c r="AF116" i="40"/>
  <c r="AF125" i="41"/>
  <c r="AF64" i="41"/>
  <c r="AF308" i="1"/>
  <c r="AF114" i="41"/>
  <c r="AF40" i="1"/>
  <c r="AF144" i="40"/>
  <c r="AF407" i="1"/>
  <c r="AF99" i="1"/>
  <c r="AF44" i="1"/>
  <c r="AF22" i="39"/>
  <c r="AF439" i="1"/>
  <c r="AF184" i="40"/>
  <c r="AF183" i="40"/>
  <c r="AF371" i="1"/>
  <c r="AF107" i="39"/>
  <c r="AF121" i="39"/>
  <c r="AF147" i="39"/>
  <c r="AF297" i="39"/>
  <c r="AF60" i="40"/>
  <c r="AF127" i="39"/>
  <c r="AF355" i="1"/>
  <c r="AF16" i="1"/>
  <c r="AF165" i="1"/>
  <c r="AF325" i="39"/>
  <c r="AF346" i="1"/>
  <c r="AF329" i="39"/>
  <c r="AF42" i="1"/>
  <c r="AF112" i="1"/>
  <c r="AF42" i="40"/>
  <c r="AF261" i="40"/>
  <c r="AF331" i="39"/>
  <c r="AF16" i="40"/>
  <c r="AF277" i="39"/>
  <c r="AF150" i="40"/>
  <c r="AF240" i="1"/>
  <c r="AF59" i="1"/>
  <c r="AF39" i="40"/>
  <c r="AF394" i="1"/>
  <c r="AF41" i="40"/>
  <c r="AF477" i="1"/>
  <c r="AF21" i="40"/>
  <c r="AF164" i="1"/>
  <c r="AF105" i="40"/>
  <c r="AF190" i="39"/>
  <c r="AF139" i="1"/>
  <c r="AF34" i="1"/>
  <c r="AF32" i="40"/>
  <c r="AF5" i="40"/>
  <c r="AF54" i="41"/>
  <c r="AF17" i="1"/>
  <c r="AF43" i="1"/>
  <c r="AF113" i="41"/>
  <c r="AF96" i="1"/>
  <c r="AF219" i="1"/>
  <c r="AF44" i="39"/>
  <c r="AF117" i="41"/>
  <c r="AF72" i="41"/>
  <c r="AF349" i="39"/>
  <c r="AF200" i="40"/>
  <c r="AF58" i="1"/>
  <c r="AF204" i="40"/>
  <c r="AF42" i="41"/>
  <c r="AF26" i="39"/>
  <c r="AF266" i="39"/>
  <c r="AF61" i="40"/>
  <c r="AF349" i="1"/>
  <c r="AF241" i="39"/>
  <c r="AF47" i="40"/>
  <c r="AF321" i="39"/>
  <c r="AF103" i="40"/>
  <c r="AF113" i="40"/>
  <c r="AF23" i="41"/>
  <c r="AF74" i="41"/>
  <c r="AF339" i="1"/>
  <c r="AF304" i="39"/>
  <c r="AF43" i="40"/>
  <c r="AF235" i="1"/>
  <c r="AF196" i="40"/>
  <c r="AF303" i="39"/>
  <c r="AF48" i="41"/>
  <c r="AF37" i="40"/>
  <c r="AF36" i="40"/>
  <c r="AF438" i="1"/>
  <c r="AF38" i="1"/>
  <c r="AF230" i="1"/>
  <c r="AF15" i="41"/>
  <c r="AF215" i="1"/>
  <c r="AF343" i="39"/>
  <c r="AF31" i="39"/>
  <c r="AF98" i="39"/>
  <c r="AF58" i="39"/>
  <c r="AF26" i="41"/>
  <c r="AF351" i="39"/>
  <c r="AF108" i="40"/>
  <c r="AF10" i="1"/>
  <c r="AF324" i="1"/>
  <c r="AF332" i="39"/>
  <c r="AF116" i="39"/>
  <c r="AF31" i="1"/>
  <c r="AF169" i="1"/>
  <c r="AF170" i="40"/>
  <c r="AF181" i="1"/>
  <c r="AF147" i="40"/>
  <c r="AF122" i="40"/>
  <c r="AF197" i="40"/>
  <c r="AF122" i="41"/>
  <c r="AF38" i="40"/>
  <c r="AF229" i="1"/>
  <c r="AF242" i="1"/>
  <c r="AF347" i="39"/>
  <c r="AF7" i="39"/>
  <c r="AF442" i="1"/>
  <c r="AF139" i="41"/>
  <c r="AF178" i="39"/>
  <c r="AF45" i="1"/>
  <c r="AF211" i="40"/>
  <c r="AF291" i="39"/>
  <c r="AF184" i="39"/>
  <c r="AF205" i="40"/>
  <c r="AF126" i="39"/>
  <c r="AF146" i="1"/>
  <c r="AF266" i="40"/>
  <c r="AF138" i="41"/>
  <c r="AF321" i="1"/>
  <c r="AF118" i="41"/>
  <c r="AF261" i="39"/>
  <c r="AF86" i="41"/>
  <c r="AF202" i="1"/>
  <c r="AF106" i="39"/>
  <c r="AF413" i="1"/>
  <c r="AF76" i="40"/>
  <c r="AF474" i="1"/>
  <c r="AF313" i="1"/>
  <c r="AF92" i="39"/>
  <c r="AF218" i="1"/>
  <c r="AF124" i="39"/>
  <c r="AF102" i="41"/>
  <c r="AF149" i="40"/>
  <c r="AF320" i="39"/>
  <c r="AF48" i="40"/>
  <c r="AF13" i="1"/>
  <c r="AF168" i="40"/>
  <c r="AF182" i="40"/>
  <c r="AF65" i="39"/>
  <c r="AF141" i="1"/>
  <c r="AF111" i="41"/>
  <c r="AF214" i="40"/>
  <c r="AF30" i="1"/>
  <c r="AF95" i="41"/>
  <c r="AF69" i="1"/>
  <c r="AF185" i="39"/>
  <c r="AF89" i="39"/>
  <c r="AF426" i="1"/>
  <c r="AF190" i="1"/>
  <c r="AF220" i="1"/>
  <c r="AF475" i="1"/>
  <c r="AF97" i="40"/>
  <c r="AF115" i="40"/>
  <c r="AF377" i="1"/>
  <c r="AF170" i="39"/>
  <c r="AF334" i="1"/>
  <c r="AF427" i="1"/>
  <c r="AF203" i="40"/>
  <c r="AF47" i="1"/>
  <c r="AF301" i="39"/>
  <c r="AF135" i="39"/>
  <c r="AF179" i="1"/>
  <c r="AF56" i="39"/>
  <c r="AF54" i="39"/>
  <c r="AF239" i="39"/>
  <c r="AF327" i="1"/>
  <c r="AF31" i="40"/>
  <c r="AF95" i="1"/>
  <c r="AF137" i="1"/>
  <c r="AF364" i="1"/>
  <c r="AF256" i="39"/>
  <c r="AF27" i="39"/>
  <c r="AF103" i="41"/>
  <c r="AF94" i="39"/>
  <c r="AF37" i="1"/>
  <c r="AF303" i="1"/>
  <c r="AF70" i="39"/>
  <c r="AF222" i="1"/>
  <c r="AF191" i="40"/>
  <c r="AF74" i="1"/>
  <c r="AF77" i="39"/>
  <c r="AF125" i="39"/>
  <c r="AF38" i="39"/>
  <c r="AF126" i="41"/>
  <c r="AF67" i="39"/>
  <c r="AF72" i="40"/>
  <c r="AF181" i="39"/>
  <c r="AF142" i="39"/>
  <c r="AF145" i="1"/>
  <c r="AF118" i="1"/>
  <c r="AF280" i="39"/>
  <c r="AF237" i="40"/>
  <c r="AF78" i="41"/>
  <c r="AF257" i="39"/>
  <c r="AF168" i="39"/>
  <c r="AF121" i="41"/>
  <c r="AF262" i="39"/>
  <c r="AF164" i="39"/>
  <c r="AF196" i="1"/>
  <c r="AF306" i="1"/>
  <c r="AF46" i="1"/>
  <c r="AF62" i="1"/>
  <c r="AF77" i="41"/>
  <c r="AF254" i="40"/>
  <c r="AF441" i="1"/>
  <c r="AF179" i="40"/>
  <c r="AF6" i="1"/>
  <c r="AF233" i="1"/>
  <c r="AF213" i="1"/>
  <c r="AF157" i="39"/>
  <c r="AF123" i="41"/>
  <c r="AF246" i="39"/>
  <c r="AF82" i="40"/>
  <c r="AF224" i="40"/>
  <c r="AF18" i="1"/>
  <c r="AF65" i="41"/>
  <c r="AF5" i="39"/>
  <c r="AF324" i="39"/>
  <c r="AF337" i="1"/>
  <c r="AF46" i="39"/>
  <c r="AF267" i="40"/>
  <c r="AF102" i="1"/>
  <c r="AF126" i="1"/>
  <c r="AF80" i="39"/>
  <c r="AF75" i="40"/>
  <c r="AF228" i="1"/>
  <c r="AF99" i="40"/>
  <c r="AF422" i="1"/>
  <c r="AF171" i="40"/>
  <c r="AF101" i="40"/>
  <c r="AF33" i="39"/>
  <c r="AF194" i="1"/>
  <c r="AF294" i="39"/>
  <c r="AF460" i="1"/>
  <c r="AF109" i="41"/>
  <c r="AF181" i="40"/>
  <c r="AF186" i="39"/>
  <c r="AF36" i="39"/>
  <c r="AF368" i="1"/>
  <c r="AF209" i="40"/>
  <c r="AF306" i="39"/>
  <c r="AF311" i="1"/>
  <c r="AF110" i="40"/>
  <c r="AF39" i="41"/>
  <c r="AF231" i="39"/>
  <c r="AF174" i="1"/>
  <c r="AF50" i="40"/>
  <c r="AF111" i="1"/>
  <c r="AF210" i="40"/>
  <c r="AF224" i="1"/>
  <c r="AF12" i="1"/>
  <c r="AF319" i="39"/>
  <c r="AF316" i="39"/>
  <c r="AF119" i="39"/>
  <c r="AF444" i="1"/>
  <c r="AF108" i="41"/>
  <c r="AF102" i="39"/>
  <c r="AF74" i="40"/>
  <c r="AF180" i="1"/>
  <c r="AF4" i="39"/>
  <c r="AF80" i="41"/>
  <c r="AF131" i="41"/>
  <c r="AF168" i="1"/>
  <c r="AF48" i="39"/>
  <c r="AF25" i="39"/>
  <c r="AF156" i="1"/>
  <c r="AF369" i="1"/>
  <c r="AF66" i="1"/>
  <c r="AF307" i="1"/>
  <c r="AF342" i="39"/>
  <c r="AF45" i="41"/>
  <c r="AF143" i="1"/>
  <c r="AF90" i="39"/>
  <c r="AF40" i="41"/>
  <c r="AF414" i="1"/>
  <c r="AF15" i="40"/>
  <c r="AF302" i="39"/>
  <c r="AF173" i="40"/>
  <c r="AF239" i="40"/>
  <c r="AF344" i="39"/>
  <c r="AF198" i="1"/>
  <c r="AF91" i="41"/>
  <c r="AF133" i="41"/>
  <c r="AF188" i="39"/>
  <c r="AF189" i="40"/>
  <c r="AF275" i="39"/>
  <c r="AF432" i="1"/>
  <c r="AF318" i="1"/>
  <c r="AF206" i="40"/>
  <c r="AF17" i="41"/>
  <c r="AF44" i="40"/>
  <c r="AF143" i="41"/>
  <c r="AF106" i="1"/>
  <c r="AF19" i="40"/>
  <c r="AF44" i="41"/>
  <c r="AF239" i="1"/>
  <c r="AF81" i="39"/>
  <c r="AF114" i="40"/>
  <c r="AF35" i="40"/>
  <c r="AF440" i="1"/>
  <c r="AF27" i="1"/>
  <c r="AF285" i="39"/>
  <c r="AF32" i="41"/>
  <c r="AF229" i="40"/>
  <c r="AF20" i="1"/>
  <c r="AF380" i="1"/>
  <c r="AF17" i="39"/>
  <c r="AF128" i="39"/>
  <c r="AF451" i="1"/>
  <c r="AF462" i="1"/>
  <c r="AF317" i="39"/>
  <c r="AF156" i="39"/>
  <c r="AF335" i="39"/>
  <c r="AF21" i="39"/>
  <c r="AF86" i="1"/>
  <c r="AF281" i="39"/>
  <c r="AF63" i="1"/>
  <c r="AF9" i="39"/>
  <c r="AF400" i="1"/>
  <c r="AF467" i="1"/>
  <c r="AF222" i="40"/>
  <c r="AF95" i="40"/>
  <c r="AF201" i="1"/>
  <c r="AF274" i="39"/>
  <c r="AF87" i="1"/>
  <c r="AF325" i="1"/>
  <c r="AF198" i="40"/>
  <c r="AF225" i="40"/>
  <c r="AF252" i="40"/>
  <c r="AF125" i="40"/>
  <c r="AF23" i="39"/>
  <c r="AF322" i="1"/>
  <c r="AF83" i="40"/>
  <c r="AF73" i="41"/>
  <c r="AF35" i="39"/>
  <c r="AF75" i="1"/>
  <c r="AF230" i="39"/>
  <c r="AF366" i="1"/>
  <c r="AF27" i="41"/>
  <c r="AF221" i="40"/>
  <c r="AF242" i="39"/>
  <c r="AF370" i="1"/>
  <c r="AF347" i="1"/>
  <c r="AF140" i="41"/>
  <c r="AF36" i="1"/>
  <c r="AF255" i="39"/>
  <c r="AF55" i="1"/>
  <c r="AF59" i="39"/>
  <c r="AF354" i="1"/>
  <c r="AF234" i="39"/>
  <c r="AF100" i="39"/>
  <c r="AF34" i="41"/>
  <c r="AF217" i="1"/>
  <c r="AF246" i="1"/>
  <c r="AF46" i="40"/>
  <c r="AF170" i="1"/>
  <c r="AF79" i="1"/>
  <c r="AF185" i="1"/>
  <c r="AF177" i="40"/>
  <c r="AF121" i="40"/>
  <c r="AF30" i="41"/>
  <c r="AF53" i="1"/>
  <c r="AF166" i="1"/>
  <c r="AF463" i="1"/>
  <c r="AF314" i="1"/>
  <c r="AF314" i="39"/>
  <c r="AF316" i="1"/>
  <c r="AF98" i="40"/>
  <c r="AF265" i="39"/>
  <c r="AF217" i="40"/>
  <c r="AF120" i="1"/>
  <c r="AF227" i="1"/>
  <c r="AF30" i="39"/>
  <c r="AF114" i="1"/>
  <c r="AF127" i="40"/>
  <c r="AF162" i="1"/>
  <c r="AF183" i="1"/>
  <c r="AF54" i="1"/>
  <c r="AF148" i="39"/>
  <c r="AF234" i="1"/>
  <c r="AF328" i="1"/>
  <c r="AF238" i="39"/>
  <c r="AF268" i="39"/>
  <c r="AF449" i="1"/>
  <c r="AF68" i="1"/>
  <c r="AF126" i="40"/>
  <c r="AF292" i="39"/>
  <c r="AF148" i="1"/>
  <c r="AF76" i="1"/>
  <c r="AF50" i="1"/>
  <c r="AF461" i="1"/>
  <c r="AF323" i="1"/>
  <c r="AF130" i="39"/>
  <c r="AF85" i="1"/>
  <c r="AF408" i="1"/>
  <c r="AF195" i="1"/>
  <c r="AF267" i="39"/>
  <c r="AF401" i="1"/>
  <c r="AF220" i="40"/>
  <c r="AF29" i="39"/>
  <c r="AF88" i="40"/>
  <c r="AF312" i="39"/>
  <c r="AF465" i="1"/>
  <c r="AF139" i="39"/>
  <c r="AF35" i="41"/>
  <c r="AF177" i="1"/>
  <c r="AF129" i="41"/>
  <c r="AF243" i="1"/>
  <c r="AF289" i="39"/>
  <c r="AF134" i="39"/>
  <c r="AF66" i="39"/>
  <c r="AF328" i="39"/>
  <c r="AF376" i="1"/>
  <c r="AF22" i="1"/>
  <c r="AF96" i="40"/>
  <c r="AF68" i="39"/>
  <c r="AF162" i="39"/>
  <c r="AF85" i="41"/>
  <c r="AF208" i="1"/>
  <c r="AF258" i="40"/>
  <c r="AF336" i="39"/>
  <c r="AF52" i="1"/>
  <c r="AF212" i="40"/>
  <c r="AF9" i="40"/>
  <c r="AF255" i="40"/>
  <c r="AF5" i="41"/>
  <c r="AF172" i="40"/>
  <c r="AF61" i="39"/>
  <c r="AF417" i="1"/>
  <c r="AF73" i="39"/>
  <c r="AF64" i="40"/>
  <c r="AF453" i="1"/>
  <c r="AF300" i="1"/>
  <c r="AF140" i="1"/>
  <c r="AF153" i="1"/>
  <c r="AF450" i="1"/>
  <c r="AF129" i="40"/>
  <c r="AF221" i="1"/>
  <c r="AF134" i="40"/>
  <c r="AF176" i="1"/>
  <c r="AF73" i="1"/>
  <c r="AF385" i="1"/>
  <c r="AF13" i="39"/>
  <c r="AF97" i="39"/>
  <c r="AF50" i="41"/>
  <c r="AF313" i="39"/>
  <c r="AF340" i="39"/>
  <c r="AF130" i="1"/>
  <c r="AF138" i="40"/>
  <c r="AF140" i="40"/>
  <c r="AF165" i="39"/>
  <c r="AF129" i="39"/>
  <c r="AF169" i="40"/>
  <c r="AF410" i="1"/>
  <c r="AF269" i="40"/>
  <c r="AF430" i="1"/>
  <c r="AF428" i="1"/>
  <c r="AF254" i="39"/>
  <c r="AF75" i="41"/>
  <c r="AF8" i="1"/>
  <c r="AF176" i="39"/>
  <c r="AF218" i="40"/>
  <c r="AF283" i="39"/>
  <c r="AF264" i="39"/>
  <c r="AF60" i="1"/>
  <c r="AF81" i="40"/>
  <c r="AF110" i="41"/>
  <c r="AF333" i="39"/>
  <c r="AF290" i="39"/>
  <c r="AF389" i="1"/>
  <c r="AF52" i="39"/>
  <c r="AF70" i="1"/>
  <c r="AF127" i="41"/>
  <c r="AF236" i="39"/>
  <c r="AF213" i="40"/>
  <c r="AF103" i="1"/>
  <c r="AF84" i="41"/>
  <c r="AF97" i="41"/>
  <c r="AF382" i="1"/>
  <c r="AF113" i="1"/>
  <c r="AF79" i="41"/>
  <c r="AF159" i="39"/>
  <c r="AF190" i="40"/>
  <c r="AF455" i="1"/>
  <c r="AF146" i="40"/>
  <c r="AF53" i="41"/>
  <c r="AF70" i="41"/>
  <c r="AF48" i="1"/>
  <c r="AF94" i="41"/>
  <c r="AF331" i="1"/>
  <c r="AF352" i="1"/>
  <c r="AF319" i="1"/>
  <c r="AF160" i="1"/>
  <c r="AF99" i="41"/>
  <c r="AF318" i="39"/>
  <c r="AF350" i="1"/>
  <c r="AF333" i="1"/>
  <c r="AF302" i="1"/>
  <c r="AF348" i="39"/>
  <c r="AF62" i="40"/>
  <c r="AF233" i="39"/>
  <c r="AF251" i="40"/>
  <c r="AF28" i="40"/>
  <c r="AF178" i="40"/>
  <c r="AF340" i="1"/>
  <c r="AF49" i="1"/>
  <c r="AF28" i="39"/>
  <c r="AF262" i="40"/>
  <c r="AF117" i="39"/>
  <c r="AF47" i="41"/>
  <c r="AF30" i="40"/>
  <c r="AF235" i="39"/>
  <c r="AF192" i="40"/>
  <c r="AF201" i="40"/>
  <c r="AF141" i="39"/>
  <c r="AF61" i="1"/>
  <c r="AF238" i="1"/>
  <c r="AF299" i="39"/>
  <c r="AF91" i="40"/>
  <c r="AF352" i="39"/>
  <c r="AF65" i="1"/>
  <c r="AF472" i="1"/>
  <c r="AF296" i="39"/>
  <c r="AF92" i="40"/>
  <c r="AF232" i="1"/>
  <c r="AF16" i="39"/>
  <c r="AF386" i="1"/>
  <c r="AF230" i="40"/>
  <c r="AF249" i="39"/>
  <c r="AF211" i="1"/>
  <c r="AF200" i="1"/>
  <c r="AF226" i="40"/>
  <c r="AF11" i="39"/>
  <c r="AF43" i="39"/>
  <c r="AF129" i="1"/>
  <c r="AF445" i="1"/>
  <c r="AF334" i="39"/>
  <c r="AF100" i="40"/>
  <c r="AF19" i="1"/>
  <c r="AF251" i="39"/>
  <c r="AF45" i="39"/>
  <c r="AF98" i="41"/>
  <c r="AF166" i="39"/>
  <c r="AF398" i="1"/>
  <c r="AF157" i="1"/>
  <c r="AF175" i="40"/>
  <c r="AF167" i="40"/>
  <c r="AF238" i="40"/>
  <c r="AF390" i="1"/>
  <c r="AF93" i="1"/>
  <c r="AF71" i="41"/>
  <c r="AF67" i="1"/>
  <c r="AF459" i="1"/>
  <c r="AF339" i="39"/>
  <c r="AF193" i="1"/>
  <c r="AF26" i="40"/>
  <c r="AF14" i="1"/>
  <c r="AF62" i="41"/>
  <c r="AF94" i="1"/>
  <c r="AF132" i="1"/>
  <c r="AF411" i="1"/>
  <c r="AF109" i="39"/>
  <c r="AF20" i="39"/>
  <c r="AF108" i="39"/>
  <c r="AF367" i="1"/>
  <c r="AF160" i="39"/>
  <c r="AF80" i="1"/>
  <c r="AF245" i="1"/>
  <c r="AF154" i="1"/>
  <c r="AF144" i="39"/>
  <c r="AF33" i="41"/>
  <c r="AF147" i="1"/>
  <c r="AF464" i="1"/>
  <c r="AF212" i="1"/>
  <c r="AF95" i="39"/>
  <c r="AF180" i="40"/>
  <c r="AF161" i="39"/>
  <c r="AF119" i="1"/>
  <c r="AF77" i="40"/>
  <c r="X132" i="1"/>
  <c r="Y132" i="1" s="1"/>
  <c r="AA195" i="1"/>
  <c r="AB195" i="1" s="1"/>
  <c r="X76" i="39"/>
  <c r="Y76" i="39" s="1"/>
  <c r="X15" i="39"/>
  <c r="Y15" i="39" s="1"/>
  <c r="X41" i="41"/>
  <c r="Y41" i="41" s="1"/>
  <c r="X161" i="1"/>
  <c r="Y161" i="1" s="1"/>
  <c r="AA272" i="39"/>
  <c r="AB272" i="39" s="1"/>
  <c r="X37" i="40"/>
  <c r="Y37" i="40" s="1"/>
  <c r="X37" i="41"/>
  <c r="Y37" i="41" s="1"/>
  <c r="X305" i="39"/>
  <c r="Y305" i="39" s="1"/>
  <c r="X66" i="39"/>
  <c r="Y66" i="39" s="1"/>
  <c r="AA384" i="1"/>
  <c r="AB384" i="1" s="1"/>
  <c r="X71" i="1"/>
  <c r="Y71" i="1" s="1"/>
  <c r="AA371" i="1"/>
  <c r="AB371" i="1" s="1"/>
  <c r="X120" i="40"/>
  <c r="Y120" i="40" s="1"/>
  <c r="AA68" i="39"/>
  <c r="AB68" i="39" s="1"/>
  <c r="AA34" i="41"/>
  <c r="AB34" i="41" s="1"/>
  <c r="AA169" i="1"/>
  <c r="AB169" i="1" s="1"/>
  <c r="X61" i="39"/>
  <c r="Y61" i="39" s="1"/>
  <c r="AA122" i="41"/>
  <c r="AB122" i="41" s="1"/>
  <c r="AA64" i="40"/>
  <c r="AB64" i="40" s="1"/>
  <c r="X84" i="39"/>
  <c r="Y84" i="39" s="1"/>
  <c r="AA63" i="40"/>
  <c r="AB63" i="40" s="1"/>
  <c r="AA140" i="1"/>
  <c r="AB140" i="1" s="1"/>
  <c r="AA153" i="1"/>
  <c r="AB153" i="1" s="1"/>
  <c r="AA143" i="41"/>
  <c r="AB143" i="41" s="1"/>
  <c r="X75" i="40"/>
  <c r="Y75" i="40" s="1"/>
  <c r="X385" i="1"/>
  <c r="Y385" i="1" s="1"/>
  <c r="AA34" i="39"/>
  <c r="AB34" i="39" s="1"/>
  <c r="X27" i="1"/>
  <c r="Y27" i="1" s="1"/>
  <c r="X124" i="41"/>
  <c r="Y124" i="41" s="1"/>
  <c r="AA142" i="1"/>
  <c r="AB142" i="1" s="1"/>
  <c r="X146" i="1"/>
  <c r="Y146" i="1" s="1"/>
  <c r="X421" i="1"/>
  <c r="Y421" i="1" s="1"/>
  <c r="X266" i="40"/>
  <c r="Y266" i="40" s="1"/>
  <c r="X86" i="39"/>
  <c r="Y86" i="39" s="1"/>
  <c r="AA176" i="40"/>
  <c r="AB176" i="40" s="1"/>
  <c r="AA42" i="40"/>
  <c r="AB42" i="40" s="1"/>
  <c r="X149" i="1"/>
  <c r="Y149" i="1" s="1"/>
  <c r="X64" i="1"/>
  <c r="Y64" i="1" s="1"/>
  <c r="X129" i="39"/>
  <c r="Y129" i="39" s="1"/>
  <c r="X169" i="40"/>
  <c r="Y169" i="40" s="1"/>
  <c r="AA194" i="40"/>
  <c r="AB194" i="40" s="1"/>
  <c r="X168" i="40"/>
  <c r="Y168" i="40" s="1"/>
  <c r="X142" i="40"/>
  <c r="Y142" i="40" s="1"/>
  <c r="X290" i="39"/>
  <c r="Y290" i="39" s="1"/>
  <c r="X65" i="39"/>
  <c r="Y65" i="39" s="1"/>
  <c r="X214" i="40"/>
  <c r="Y214" i="40" s="1"/>
  <c r="X330" i="39"/>
  <c r="Y330" i="39" s="1"/>
  <c r="AA105" i="41"/>
  <c r="AB105" i="41" s="1"/>
  <c r="AA128" i="40"/>
  <c r="AB128" i="40" s="1"/>
  <c r="X139" i="1"/>
  <c r="Y139" i="1" s="1"/>
  <c r="AA328" i="1"/>
  <c r="AB328" i="1" s="1"/>
  <c r="AA75" i="1"/>
  <c r="AB75" i="1" s="1"/>
  <c r="X9" i="41"/>
  <c r="Y9" i="41" s="1"/>
  <c r="X304" i="1"/>
  <c r="Y304" i="1" s="1"/>
  <c r="AA348" i="39"/>
  <c r="AB348" i="39" s="1"/>
  <c r="AA357" i="1"/>
  <c r="AB357" i="1" s="1"/>
  <c r="AA27" i="41"/>
  <c r="AB27" i="41" s="1"/>
  <c r="AA268" i="39"/>
  <c r="AB268" i="39" s="1"/>
  <c r="X411" i="1"/>
  <c r="Y411" i="1" s="1"/>
  <c r="X122" i="1"/>
  <c r="Y122" i="1" s="1"/>
  <c r="AA50" i="40"/>
  <c r="AB50" i="40" s="1"/>
  <c r="X116" i="40"/>
  <c r="Y116" i="40" s="1"/>
  <c r="X29" i="41"/>
  <c r="Y29" i="41" s="1"/>
  <c r="X174" i="40"/>
  <c r="Y174" i="40" s="1"/>
  <c r="X210" i="40"/>
  <c r="Y210" i="40" s="1"/>
  <c r="AA80" i="1"/>
  <c r="AB80" i="1" s="1"/>
  <c r="AA75" i="39"/>
  <c r="AB75" i="39" s="1"/>
  <c r="X6" i="1"/>
  <c r="Y6" i="1" s="1"/>
  <c r="AA459" i="1"/>
  <c r="AB459" i="1" s="1"/>
  <c r="X12" i="1"/>
  <c r="Y12" i="1" s="1"/>
  <c r="AA186" i="1"/>
  <c r="AB186" i="1" s="1"/>
  <c r="X119" i="1"/>
  <c r="Y119" i="1" s="1"/>
  <c r="AA126" i="41"/>
  <c r="AB126" i="41" s="1"/>
  <c r="X72" i="40"/>
  <c r="Y72" i="40" s="1"/>
  <c r="AA7" i="40"/>
  <c r="AB7" i="40" s="1"/>
  <c r="X145" i="39"/>
  <c r="Y145" i="39" s="1"/>
  <c r="AA63" i="41"/>
  <c r="AB63" i="41" s="1"/>
  <c r="X336" i="1"/>
  <c r="Y336" i="1" s="1"/>
  <c r="AA241" i="1"/>
  <c r="AB241" i="1" s="1"/>
  <c r="X433" i="1"/>
  <c r="Y433" i="1" s="1"/>
  <c r="AA18" i="1"/>
  <c r="AB18" i="1" s="1"/>
  <c r="X104" i="1"/>
  <c r="Y104" i="1" s="1"/>
  <c r="AA338" i="1"/>
  <c r="AB338" i="1" s="1"/>
  <c r="X156" i="1"/>
  <c r="Y156" i="1" s="1"/>
  <c r="AA43" i="40"/>
  <c r="AB43" i="40" s="1"/>
  <c r="X457" i="1"/>
  <c r="Y457" i="1" s="1"/>
  <c r="AA289" i="39"/>
  <c r="AB289" i="39" s="1"/>
  <c r="AA5" i="1"/>
  <c r="AB5" i="1" s="1"/>
  <c r="AA105" i="39"/>
  <c r="AB105" i="39" s="1"/>
  <c r="X245" i="39"/>
  <c r="Y245" i="39" s="1"/>
  <c r="AA198" i="1"/>
  <c r="AB198" i="1" s="1"/>
  <c r="AA115" i="1"/>
  <c r="AB115" i="1" s="1"/>
  <c r="X82" i="39"/>
  <c r="Y82" i="39" s="1"/>
  <c r="AA257" i="40"/>
  <c r="AB257" i="40" s="1"/>
  <c r="X173" i="39"/>
  <c r="Y173" i="39" s="1"/>
  <c r="X31" i="1"/>
  <c r="Y31" i="1" s="1"/>
  <c r="AA170" i="40"/>
  <c r="AB170" i="40" s="1"/>
  <c r="X175" i="39"/>
  <c r="Y175" i="39" s="1"/>
  <c r="AA122" i="40"/>
  <c r="AB122" i="40" s="1"/>
  <c r="AA39" i="39"/>
  <c r="AB39" i="39" s="1"/>
  <c r="X232" i="40"/>
  <c r="Y232" i="40" s="1"/>
  <c r="X195" i="40"/>
  <c r="Y195" i="40" s="1"/>
  <c r="X300" i="39"/>
  <c r="Y300" i="39" s="1"/>
  <c r="AA188" i="1"/>
  <c r="AB188" i="1" s="1"/>
  <c r="AA206" i="40"/>
  <c r="AB206" i="40" s="1"/>
  <c r="AA46" i="40"/>
  <c r="AB46" i="40" s="1"/>
  <c r="AA179" i="39"/>
  <c r="AB179" i="39" s="1"/>
  <c r="X177" i="40"/>
  <c r="Y177" i="40" s="1"/>
  <c r="AA106" i="1"/>
  <c r="AB106" i="1" s="1"/>
  <c r="AA75" i="40"/>
  <c r="AB75" i="40" s="1"/>
  <c r="X82" i="41"/>
  <c r="Y82" i="41" s="1"/>
  <c r="AA70" i="40"/>
  <c r="AB70" i="40" s="1"/>
  <c r="X211" i="40"/>
  <c r="Y211" i="40" s="1"/>
  <c r="AA247" i="39"/>
  <c r="AB247" i="39" s="1"/>
  <c r="AA17" i="40"/>
  <c r="AB17" i="40" s="1"/>
  <c r="AA146" i="1"/>
  <c r="AB146" i="1" s="1"/>
  <c r="AA253" i="40"/>
  <c r="AB253" i="40" s="1"/>
  <c r="X32" i="41"/>
  <c r="Y32" i="41" s="1"/>
  <c r="X138" i="41"/>
  <c r="Y138" i="41" s="1"/>
  <c r="AA321" i="1"/>
  <c r="AB321" i="1" s="1"/>
  <c r="AA274" i="39"/>
  <c r="AB274" i="39" s="1"/>
  <c r="AA331" i="39"/>
  <c r="AB331" i="39" s="1"/>
  <c r="AA353" i="39"/>
  <c r="AB353" i="39" s="1"/>
  <c r="AA413" i="1"/>
  <c r="AB413" i="1" s="1"/>
  <c r="X76" i="40"/>
  <c r="Y76" i="40" s="1"/>
  <c r="X301" i="1"/>
  <c r="Y301" i="1" s="1"/>
  <c r="AA64" i="1"/>
  <c r="AB64" i="1" s="1"/>
  <c r="AA137" i="41"/>
  <c r="AB137" i="41" s="1"/>
  <c r="X171" i="40"/>
  <c r="Y171" i="40" s="1"/>
  <c r="AA316" i="1"/>
  <c r="AB316" i="1" s="1"/>
  <c r="AA280" i="39"/>
  <c r="AB280" i="39" s="1"/>
  <c r="X78" i="1"/>
  <c r="Y78" i="1" s="1"/>
  <c r="AA382" i="1"/>
  <c r="AB382" i="1" s="1"/>
  <c r="X29" i="40"/>
  <c r="Y29" i="40" s="1"/>
  <c r="AA164" i="1"/>
  <c r="AB164" i="1" s="1"/>
  <c r="X262" i="39"/>
  <c r="Y262" i="39" s="1"/>
  <c r="AA152" i="39"/>
  <c r="AB152" i="39" s="1"/>
  <c r="X95" i="40"/>
  <c r="Y95" i="40" s="1"/>
  <c r="X53" i="41"/>
  <c r="Y53" i="41" s="1"/>
  <c r="X377" i="1"/>
  <c r="Y377" i="1" s="1"/>
  <c r="AA196" i="1"/>
  <c r="AB196" i="1" s="1"/>
  <c r="X144" i="1"/>
  <c r="Y144" i="1" s="1"/>
  <c r="X368" i="1"/>
  <c r="Y368" i="1" s="1"/>
  <c r="AA209" i="40"/>
  <c r="AB209" i="40" s="1"/>
  <c r="AA54" i="1"/>
  <c r="AB54" i="1" s="1"/>
  <c r="X319" i="1"/>
  <c r="Y319" i="1" s="1"/>
  <c r="AA34" i="1"/>
  <c r="AB34" i="1" s="1"/>
  <c r="X148" i="39"/>
  <c r="Y148" i="39" s="1"/>
  <c r="AA234" i="1"/>
  <c r="AB234" i="1" s="1"/>
  <c r="X328" i="1"/>
  <c r="Y328" i="1" s="1"/>
  <c r="AA249" i="39"/>
  <c r="AB249" i="39" s="1"/>
  <c r="X40" i="39"/>
  <c r="Y40" i="39" s="1"/>
  <c r="X77" i="41"/>
  <c r="Y77" i="41" s="1"/>
  <c r="AA110" i="40"/>
  <c r="AB110" i="40" s="1"/>
  <c r="X116" i="1"/>
  <c r="Y116" i="1" s="1"/>
  <c r="X140" i="41"/>
  <c r="Y140" i="41" s="1"/>
  <c r="X36" i="1"/>
  <c r="Y36" i="1" s="1"/>
  <c r="AA267" i="39"/>
  <c r="AB267" i="39" s="1"/>
  <c r="X132" i="41"/>
  <c r="Y132" i="41" s="1"/>
  <c r="AA101" i="39"/>
  <c r="AB101" i="39" s="1"/>
  <c r="AA13" i="41"/>
  <c r="AB13" i="41" s="1"/>
  <c r="AA89" i="1"/>
  <c r="AB89" i="1" s="1"/>
  <c r="AA363" i="1"/>
  <c r="AB363" i="1" s="1"/>
  <c r="X268" i="40"/>
  <c r="Y268" i="40" s="1"/>
  <c r="AA402" i="1"/>
  <c r="AB402" i="1" s="1"/>
  <c r="AA208" i="40"/>
  <c r="AB208" i="40" s="1"/>
  <c r="AA215" i="1"/>
  <c r="AB215" i="1" s="1"/>
  <c r="AA119" i="40"/>
  <c r="AB119" i="40" s="1"/>
  <c r="AA239" i="40"/>
  <c r="AB239" i="40" s="1"/>
  <c r="AA332" i="39"/>
  <c r="AB332" i="39" s="1"/>
  <c r="X60" i="40"/>
  <c r="Y60" i="40" s="1"/>
  <c r="X345" i="1"/>
  <c r="Y345" i="1" s="1"/>
  <c r="X122" i="40"/>
  <c r="Y122" i="40" s="1"/>
  <c r="X399" i="1"/>
  <c r="Y399" i="1" s="1"/>
  <c r="AA46" i="39"/>
  <c r="AB46" i="39" s="1"/>
  <c r="X217" i="1"/>
  <c r="Y217" i="1" s="1"/>
  <c r="X188" i="1"/>
  <c r="Y188" i="1" s="1"/>
  <c r="X246" i="1"/>
  <c r="Y246" i="1" s="1"/>
  <c r="X87" i="41"/>
  <c r="Y87" i="41" s="1"/>
  <c r="AA253" i="39"/>
  <c r="AB253" i="39" s="1"/>
  <c r="AA80" i="39"/>
  <c r="AB80" i="39" s="1"/>
  <c r="X8" i="39"/>
  <c r="Y8" i="39" s="1"/>
  <c r="AA326" i="1"/>
  <c r="AB326" i="1" s="1"/>
  <c r="AA224" i="40"/>
  <c r="AB224" i="40" s="1"/>
  <c r="X112" i="39"/>
  <c r="Y112" i="39" s="1"/>
  <c r="AA113" i="39"/>
  <c r="AB113" i="39" s="1"/>
  <c r="X93" i="41"/>
  <c r="Y93" i="41" s="1"/>
  <c r="X243" i="1"/>
  <c r="Y243" i="1" s="1"/>
  <c r="AA124" i="1"/>
  <c r="AB124" i="1" s="1"/>
  <c r="X311" i="39"/>
  <c r="Y311" i="39" s="1"/>
  <c r="X90" i="40"/>
  <c r="Y90" i="40" s="1"/>
  <c r="AA335" i="1"/>
  <c r="AB335" i="1" s="1"/>
  <c r="AA134" i="39"/>
  <c r="AB134" i="39" s="1"/>
  <c r="AA424" i="1"/>
  <c r="AB424" i="1" s="1"/>
  <c r="X38" i="1"/>
  <c r="Y38" i="1" s="1"/>
  <c r="X376" i="1"/>
  <c r="Y376" i="1" s="1"/>
  <c r="AA92" i="41"/>
  <c r="AB92" i="41" s="1"/>
  <c r="AA302" i="39"/>
  <c r="AB302" i="39" s="1"/>
  <c r="X387" i="1"/>
  <c r="Y387" i="1" s="1"/>
  <c r="AA162" i="39"/>
  <c r="AB162" i="39" s="1"/>
  <c r="X244" i="1"/>
  <c r="Y244" i="1" s="1"/>
  <c r="AA175" i="39"/>
  <c r="AB175" i="39" s="1"/>
  <c r="AA275" i="39"/>
  <c r="AB275" i="39" s="1"/>
  <c r="X434" i="1"/>
  <c r="Y434" i="1" s="1"/>
  <c r="AA5" i="41"/>
  <c r="AB5" i="41" s="1"/>
  <c r="X102" i="1"/>
  <c r="Y102" i="1" s="1"/>
  <c r="AA16" i="1"/>
  <c r="AB16" i="1" s="1"/>
  <c r="X231" i="40"/>
  <c r="Y231" i="40" s="1"/>
  <c r="X315" i="39"/>
  <c r="Y315" i="39" s="1"/>
  <c r="AA327" i="39"/>
  <c r="AB327" i="39" s="1"/>
  <c r="X85" i="39"/>
  <c r="Y85" i="39" s="1"/>
  <c r="AA325" i="39"/>
  <c r="AB325" i="39" s="1"/>
  <c r="X106" i="1"/>
  <c r="Y106" i="1" s="1"/>
  <c r="X34" i="40"/>
  <c r="Y34" i="40" s="1"/>
  <c r="AA221" i="1"/>
  <c r="AB221" i="1" s="1"/>
  <c r="AA463" i="1"/>
  <c r="AB463" i="1" s="1"/>
  <c r="AA181" i="39"/>
  <c r="AB181" i="39" s="1"/>
  <c r="X133" i="39"/>
  <c r="Y133" i="39" s="1"/>
  <c r="AA202" i="1"/>
  <c r="AB202" i="1" s="1"/>
  <c r="AA76" i="40"/>
  <c r="AB76" i="40" s="1"/>
  <c r="AA165" i="39"/>
  <c r="AB165" i="39" s="1"/>
  <c r="AA136" i="40"/>
  <c r="AB136" i="40" s="1"/>
  <c r="AA92" i="39"/>
  <c r="AB92" i="39" s="1"/>
  <c r="AA198" i="40"/>
  <c r="AB198" i="40" s="1"/>
  <c r="AA80" i="40"/>
  <c r="AB80" i="40" s="1"/>
  <c r="X269" i="40"/>
  <c r="Y269" i="40" s="1"/>
  <c r="AA118" i="1"/>
  <c r="AB118" i="1" s="1"/>
  <c r="AA171" i="40"/>
  <c r="AB171" i="40" s="1"/>
  <c r="AA10" i="39"/>
  <c r="AB10" i="39" s="1"/>
  <c r="AA451" i="1"/>
  <c r="AB451" i="1" s="1"/>
  <c r="X265" i="39"/>
  <c r="Y265" i="39" s="1"/>
  <c r="AA140" i="39"/>
  <c r="AB140" i="39" s="1"/>
  <c r="AA454" i="1"/>
  <c r="AB454" i="1" s="1"/>
  <c r="X70" i="1"/>
  <c r="Y70" i="1" s="1"/>
  <c r="AA127" i="41"/>
  <c r="AB127" i="41" s="1"/>
  <c r="AA236" i="39"/>
  <c r="AB236" i="39" s="1"/>
  <c r="X97" i="41"/>
  <c r="Y97" i="41" s="1"/>
  <c r="X78" i="39"/>
  <c r="Y78" i="39" s="1"/>
  <c r="AA72" i="1"/>
  <c r="AB72" i="1" s="1"/>
  <c r="AA190" i="40"/>
  <c r="AB190" i="40" s="1"/>
  <c r="AA83" i="40"/>
  <c r="AB83" i="40" s="1"/>
  <c r="X356" i="1"/>
  <c r="Y356" i="1" s="1"/>
  <c r="X37" i="39"/>
  <c r="Y37" i="39" s="1"/>
  <c r="AA106" i="40"/>
  <c r="AB106" i="40" s="1"/>
  <c r="X34" i="1"/>
  <c r="Y34" i="1" s="1"/>
  <c r="AA53" i="39"/>
  <c r="AB53" i="39" s="1"/>
  <c r="AA10" i="40"/>
  <c r="AB10" i="40" s="1"/>
  <c r="AA148" i="39"/>
  <c r="AB148" i="39" s="1"/>
  <c r="X211" i="1"/>
  <c r="Y211" i="1" s="1"/>
  <c r="X99" i="41"/>
  <c r="Y99" i="41" s="1"/>
  <c r="AA226" i="40"/>
  <c r="AB226" i="40" s="1"/>
  <c r="X301" i="39"/>
  <c r="Y301" i="39" s="1"/>
  <c r="AA423" i="1"/>
  <c r="AB423" i="1" s="1"/>
  <c r="AA45" i="39"/>
  <c r="AB45" i="39" s="1"/>
  <c r="X166" i="39"/>
  <c r="Y166" i="39" s="1"/>
  <c r="X398" i="1"/>
  <c r="Y398" i="1" s="1"/>
  <c r="X108" i="39"/>
  <c r="Y108" i="39" s="1"/>
  <c r="X370" i="1"/>
  <c r="Y370" i="1" s="1"/>
  <c r="AA54" i="41"/>
  <c r="AB54" i="41" s="1"/>
  <c r="AA245" i="1"/>
  <c r="AB245" i="1" s="1"/>
  <c r="AA138" i="39"/>
  <c r="AB138" i="39" s="1"/>
  <c r="X303" i="1"/>
  <c r="Y303" i="1" s="1"/>
  <c r="X70" i="39"/>
  <c r="Y70" i="39" s="1"/>
  <c r="AA147" i="1"/>
  <c r="AB147" i="1" s="1"/>
  <c r="AA317" i="1"/>
  <c r="AB317" i="1" s="1"/>
  <c r="AA464" i="1"/>
  <c r="AB464" i="1" s="1"/>
  <c r="X212" i="1"/>
  <c r="Y212" i="1" s="1"/>
  <c r="AA74" i="1"/>
  <c r="AB74" i="1" s="1"/>
  <c r="X44" i="39"/>
  <c r="Y44" i="39" s="1"/>
  <c r="AA191" i="1"/>
  <c r="AB191" i="1" s="1"/>
  <c r="X62" i="41"/>
  <c r="Y62" i="41" s="1"/>
  <c r="AA308" i="1"/>
  <c r="AB308" i="1" s="1"/>
  <c r="AA118" i="39"/>
  <c r="AB118" i="39" s="1"/>
  <c r="X91" i="40"/>
  <c r="Y91" i="40" s="1"/>
  <c r="X40" i="1"/>
  <c r="Y40" i="1" s="1"/>
  <c r="X267" i="39"/>
  <c r="Y267" i="39" s="1"/>
  <c r="AA15" i="39"/>
  <c r="AB15" i="39" s="1"/>
  <c r="AA52" i="41"/>
  <c r="AB52" i="41" s="1"/>
  <c r="AA41" i="41"/>
  <c r="AB41" i="41" s="1"/>
  <c r="AA268" i="40"/>
  <c r="AB268" i="40" s="1"/>
  <c r="AA35" i="41"/>
  <c r="AB35" i="41" s="1"/>
  <c r="X335" i="1"/>
  <c r="Y335" i="1" s="1"/>
  <c r="AA62" i="39"/>
  <c r="AB62" i="39" s="1"/>
  <c r="X308" i="39"/>
  <c r="Y308" i="39" s="1"/>
  <c r="AA119" i="41"/>
  <c r="AB119" i="41" s="1"/>
  <c r="X182" i="39"/>
  <c r="Y182" i="39" s="1"/>
  <c r="X378" i="1"/>
  <c r="Y378" i="1" s="1"/>
  <c r="X478" i="1"/>
  <c r="Y478" i="1" s="1"/>
  <c r="X215" i="1"/>
  <c r="Y215" i="1" s="1"/>
  <c r="AA343" i="39"/>
  <c r="AB343" i="39" s="1"/>
  <c r="AA143" i="40"/>
  <c r="AB143" i="40" s="1"/>
  <c r="AA15" i="1"/>
  <c r="AB15" i="1" s="1"/>
  <c r="X34" i="41"/>
  <c r="Y34" i="41" s="1"/>
  <c r="AA21" i="1"/>
  <c r="AB21" i="1" s="1"/>
  <c r="X336" i="39"/>
  <c r="Y336" i="39" s="1"/>
  <c r="AA212" i="40"/>
  <c r="AB212" i="40" s="1"/>
  <c r="AA134" i="41"/>
  <c r="AB134" i="41" s="1"/>
  <c r="AA417" i="1"/>
  <c r="AB417" i="1" s="1"/>
  <c r="X468" i="1"/>
  <c r="Y468" i="1" s="1"/>
  <c r="X16" i="1"/>
  <c r="Y16" i="1" s="1"/>
  <c r="AA74" i="39"/>
  <c r="AB74" i="39" s="1"/>
  <c r="AA315" i="39"/>
  <c r="AB315" i="39" s="1"/>
  <c r="X450" i="1"/>
  <c r="Y450" i="1" s="1"/>
  <c r="X346" i="1"/>
  <c r="Y346" i="1" s="1"/>
  <c r="X320" i="1"/>
  <c r="Y320" i="1" s="1"/>
  <c r="AA69" i="39"/>
  <c r="AB69" i="39" s="1"/>
  <c r="X66" i="40"/>
  <c r="Y66" i="40" s="1"/>
  <c r="X13" i="39"/>
  <c r="Y13" i="39" s="1"/>
  <c r="AA97" i="39"/>
  <c r="AB97" i="39" s="1"/>
  <c r="X42" i="40"/>
  <c r="Y42" i="40" s="1"/>
  <c r="AA86" i="41"/>
  <c r="AB86" i="41" s="1"/>
  <c r="X422" i="1"/>
  <c r="Y422" i="1" s="1"/>
  <c r="X41" i="39"/>
  <c r="Y41" i="39" s="1"/>
  <c r="AA315" i="1"/>
  <c r="AB315" i="1" s="1"/>
  <c r="AA49" i="41"/>
  <c r="AB49" i="41" s="1"/>
  <c r="AA265" i="39"/>
  <c r="AB265" i="39" s="1"/>
  <c r="AA448" i="1"/>
  <c r="AB448" i="1" s="1"/>
  <c r="X236" i="39"/>
  <c r="Y236" i="39" s="1"/>
  <c r="AA227" i="1"/>
  <c r="AB227" i="1" s="1"/>
  <c r="X257" i="39"/>
  <c r="Y257" i="39" s="1"/>
  <c r="X374" i="1"/>
  <c r="Y374" i="1" s="1"/>
  <c r="AA310" i="1"/>
  <c r="AB310" i="1" s="1"/>
  <c r="AA141" i="40"/>
  <c r="AB141" i="40" s="1"/>
  <c r="X48" i="1"/>
  <c r="Y48" i="1" s="1"/>
  <c r="X127" i="40"/>
  <c r="Y127" i="40" s="1"/>
  <c r="X167" i="39"/>
  <c r="Y167" i="39" s="1"/>
  <c r="X43" i="39"/>
  <c r="Y43" i="39" s="1"/>
  <c r="X124" i="40"/>
  <c r="Y124" i="40" s="1"/>
  <c r="X444" i="1"/>
  <c r="Y444" i="1" s="1"/>
  <c r="X407" i="1"/>
  <c r="Y407" i="1" s="1"/>
  <c r="AA336" i="1"/>
  <c r="AB336" i="1" s="1"/>
  <c r="X87" i="40"/>
  <c r="Y87" i="40" s="1"/>
  <c r="X220" i="40"/>
  <c r="Y220" i="40" s="1"/>
  <c r="X18" i="1"/>
  <c r="Y18" i="1" s="1"/>
  <c r="X117" i="40"/>
  <c r="Y117" i="40" s="1"/>
  <c r="AA137" i="40"/>
  <c r="AB137" i="40" s="1"/>
  <c r="X35" i="41"/>
  <c r="Y35" i="41" s="1"/>
  <c r="X391" i="1"/>
  <c r="Y391" i="1" s="1"/>
  <c r="AA93" i="41"/>
  <c r="AB93" i="41" s="1"/>
  <c r="AA59" i="39"/>
  <c r="AB59" i="39" s="1"/>
  <c r="AA48" i="41"/>
  <c r="AB48" i="41" s="1"/>
  <c r="AA354" i="1"/>
  <c r="AB354" i="1" s="1"/>
  <c r="AA328" i="39"/>
  <c r="AB328" i="39" s="1"/>
  <c r="AA182" i="39"/>
  <c r="AB182" i="39" s="1"/>
  <c r="AA107" i="39"/>
  <c r="AB107" i="39" s="1"/>
  <c r="X414" i="1"/>
  <c r="Y414" i="1" s="1"/>
  <c r="AA22" i="1"/>
  <c r="AB22" i="1" s="1"/>
  <c r="X121" i="39"/>
  <c r="Y121" i="39" s="1"/>
  <c r="X92" i="41"/>
  <c r="Y92" i="41" s="1"/>
  <c r="AA324" i="39"/>
  <c r="AB324" i="39" s="1"/>
  <c r="X21" i="1"/>
  <c r="Y21" i="1" s="1"/>
  <c r="X170" i="40"/>
  <c r="Y170" i="40" s="1"/>
  <c r="X47" i="39"/>
  <c r="Y47" i="39" s="1"/>
  <c r="X417" i="1"/>
  <c r="Y417" i="1" s="1"/>
  <c r="AA115" i="41"/>
  <c r="AB115" i="41" s="1"/>
  <c r="X64" i="40"/>
  <c r="Y64" i="40" s="1"/>
  <c r="AA182" i="1"/>
  <c r="AB182" i="1" s="1"/>
  <c r="AA231" i="40"/>
  <c r="AB231" i="40" s="1"/>
  <c r="X260" i="39"/>
  <c r="Y260" i="39" s="1"/>
  <c r="AA189" i="39"/>
  <c r="AB189" i="39" s="1"/>
  <c r="AA305" i="1"/>
  <c r="AB305" i="1" s="1"/>
  <c r="X69" i="40"/>
  <c r="Y69" i="40" s="1"/>
  <c r="X117" i="1"/>
  <c r="Y117" i="1" s="1"/>
  <c r="X325" i="39"/>
  <c r="Y325" i="39" s="1"/>
  <c r="AA346" i="1"/>
  <c r="AB346" i="1" s="1"/>
  <c r="AA139" i="40"/>
  <c r="AB139" i="40" s="1"/>
  <c r="AA332" i="1"/>
  <c r="AB332" i="1" s="1"/>
  <c r="X121" i="40"/>
  <c r="Y121" i="40" s="1"/>
  <c r="X276" i="39"/>
  <c r="Y276" i="39" s="1"/>
  <c r="X7" i="40"/>
  <c r="Y7" i="40" s="1"/>
  <c r="AA119" i="39"/>
  <c r="AB119" i="39" s="1"/>
  <c r="X11" i="40"/>
  <c r="Y11" i="40" s="1"/>
  <c r="X148" i="40"/>
  <c r="Y148" i="40" s="1"/>
  <c r="X101" i="39"/>
  <c r="Y101" i="39" s="1"/>
  <c r="AA35" i="1"/>
  <c r="AB35" i="1" s="1"/>
  <c r="AA269" i="39"/>
  <c r="AB269" i="39" s="1"/>
  <c r="X137" i="40"/>
  <c r="Y137" i="40" s="1"/>
  <c r="X338" i="1"/>
  <c r="Y338" i="1" s="1"/>
  <c r="AA391" i="1"/>
  <c r="AB391" i="1" s="1"/>
  <c r="X402" i="1"/>
  <c r="Y402" i="1" s="1"/>
  <c r="X184" i="40"/>
  <c r="Y184" i="40" s="1"/>
  <c r="AA31" i="41"/>
  <c r="AB31" i="41" s="1"/>
  <c r="X151" i="1"/>
  <c r="Y151" i="1" s="1"/>
  <c r="X228" i="40"/>
  <c r="Y228" i="40" s="1"/>
  <c r="X96" i="39"/>
  <c r="Y96" i="39" s="1"/>
  <c r="AA121" i="39"/>
  <c r="AB121" i="39" s="1"/>
  <c r="AA24" i="39"/>
  <c r="AB24" i="39" s="1"/>
  <c r="AA98" i="39"/>
  <c r="AB98" i="39" s="1"/>
  <c r="AA234" i="39"/>
  <c r="AB234" i="39" s="1"/>
  <c r="X41" i="1"/>
  <c r="Y41" i="1" s="1"/>
  <c r="X297" i="39"/>
  <c r="Y297" i="39" s="1"/>
  <c r="AA279" i="39"/>
  <c r="AB279" i="39" s="1"/>
  <c r="X101" i="1"/>
  <c r="Y101" i="1" s="1"/>
  <c r="AA60" i="40"/>
  <c r="AB60" i="40" s="1"/>
  <c r="AA45" i="40"/>
  <c r="AB45" i="40" s="1"/>
  <c r="AA267" i="40"/>
  <c r="AB267" i="40" s="1"/>
  <c r="X149" i="39"/>
  <c r="Y149" i="39" s="1"/>
  <c r="AA73" i="39"/>
  <c r="AB73" i="39" s="1"/>
  <c r="X182" i="1"/>
  <c r="Y182" i="1" s="1"/>
  <c r="X189" i="39"/>
  <c r="Y189" i="39" s="1"/>
  <c r="AA287" i="39"/>
  <c r="AB287" i="39" s="1"/>
  <c r="X179" i="39"/>
  <c r="Y179" i="39" s="1"/>
  <c r="AA177" i="40"/>
  <c r="AB177" i="40" s="1"/>
  <c r="AA4" i="41"/>
  <c r="AB4" i="41" s="1"/>
  <c r="X80" i="39"/>
  <c r="Y80" i="39" s="1"/>
  <c r="AA82" i="41"/>
  <c r="AB82" i="41" s="1"/>
  <c r="X81" i="39"/>
  <c r="Y81" i="39" s="1"/>
  <c r="X312" i="1"/>
  <c r="Y312" i="1" s="1"/>
  <c r="AA206" i="1"/>
  <c r="AB206" i="1" s="1"/>
  <c r="X178" i="1"/>
  <c r="Y178" i="1" s="1"/>
  <c r="X33" i="1"/>
  <c r="Y33" i="1" s="1"/>
  <c r="AA211" i="40"/>
  <c r="AB211" i="40" s="1"/>
  <c r="X97" i="39"/>
  <c r="Y97" i="39" s="1"/>
  <c r="X284" i="39"/>
  <c r="Y284" i="39" s="1"/>
  <c r="X261" i="39"/>
  <c r="Y261" i="39" s="1"/>
  <c r="AA325" i="1"/>
  <c r="AB325" i="1" s="1"/>
  <c r="AA203" i="1"/>
  <c r="AB203" i="1" s="1"/>
  <c r="X8" i="40"/>
  <c r="Y8" i="40" s="1"/>
  <c r="X254" i="39"/>
  <c r="Y254" i="39" s="1"/>
  <c r="X8" i="1"/>
  <c r="Y8" i="1" s="1"/>
  <c r="AA335" i="39"/>
  <c r="AB335" i="39" s="1"/>
  <c r="AA476" i="1"/>
  <c r="AB476" i="1" s="1"/>
  <c r="AA194" i="1"/>
  <c r="AB194" i="1" s="1"/>
  <c r="AA103" i="1"/>
  <c r="AB103" i="1" s="1"/>
  <c r="AA9" i="39"/>
  <c r="AB9" i="39" s="1"/>
  <c r="AA392" i="1"/>
  <c r="AB392" i="1" s="1"/>
  <c r="X118" i="40"/>
  <c r="Y118" i="40" s="1"/>
  <c r="X400" i="1"/>
  <c r="Y400" i="1" s="1"/>
  <c r="X89" i="39"/>
  <c r="Y89" i="39" s="1"/>
  <c r="X216" i="40"/>
  <c r="Y216" i="40" s="1"/>
  <c r="AA222" i="40"/>
  <c r="AB222" i="40" s="1"/>
  <c r="AA186" i="39"/>
  <c r="AB186" i="39" s="1"/>
  <c r="X104" i="40"/>
  <c r="Y104" i="40" s="1"/>
  <c r="X16" i="39"/>
  <c r="Y16" i="39" s="1"/>
  <c r="X54" i="1"/>
  <c r="Y54" i="1" s="1"/>
  <c r="X234" i="1"/>
  <c r="Y234" i="1" s="1"/>
  <c r="AA238" i="39"/>
  <c r="AB238" i="39" s="1"/>
  <c r="AA409" i="1"/>
  <c r="AB409" i="1" s="1"/>
  <c r="AA350" i="1"/>
  <c r="AB350" i="1" s="1"/>
  <c r="AA5" i="40"/>
  <c r="AB5" i="40" s="1"/>
  <c r="X109" i="39"/>
  <c r="Y109" i="39" s="1"/>
  <c r="AA94" i="40"/>
  <c r="AB94" i="40" s="1"/>
  <c r="X133" i="40"/>
  <c r="Y133" i="40" s="1"/>
  <c r="X431" i="1"/>
  <c r="Y431" i="1" s="1"/>
  <c r="X67" i="1"/>
  <c r="Y67" i="1" s="1"/>
  <c r="X213" i="1"/>
  <c r="Y213" i="1" s="1"/>
  <c r="X193" i="1"/>
  <c r="Y193" i="1" s="1"/>
  <c r="AA26" i="40"/>
  <c r="AB26" i="40" s="1"/>
  <c r="AA95" i="39"/>
  <c r="AB95" i="39" s="1"/>
  <c r="X447" i="1"/>
  <c r="Y447" i="1" s="1"/>
  <c r="AA144" i="40"/>
  <c r="AB144" i="40" s="1"/>
  <c r="X337" i="39"/>
  <c r="Y337" i="39" s="1"/>
  <c r="X85" i="1"/>
  <c r="Y85" i="1" s="1"/>
  <c r="X99" i="1"/>
  <c r="Y99" i="1" s="1"/>
  <c r="X288" i="39"/>
  <c r="Y288" i="39" s="1"/>
  <c r="X401" i="1"/>
  <c r="Y401" i="1" s="1"/>
  <c r="AA11" i="40"/>
  <c r="AB11" i="40" s="1"/>
  <c r="AA173" i="1"/>
  <c r="AB173" i="1" s="1"/>
  <c r="X58" i="41"/>
  <c r="Y58" i="41" s="1"/>
  <c r="X102" i="40"/>
  <c r="Y102" i="40" s="1"/>
  <c r="AA185" i="40"/>
  <c r="AB185" i="40" s="1"/>
  <c r="AA226" i="1"/>
  <c r="AB226" i="1" s="1"/>
  <c r="X415" i="1"/>
  <c r="Y415" i="1" s="1"/>
  <c r="X5" i="39"/>
  <c r="Y5" i="39" s="1"/>
  <c r="AA255" i="39"/>
  <c r="AB255" i="39" s="1"/>
  <c r="AA112" i="39"/>
  <c r="AB112" i="39" s="1"/>
  <c r="AA339" i="1"/>
  <c r="AB339" i="1" s="1"/>
  <c r="X219" i="40"/>
  <c r="Y219" i="40" s="1"/>
  <c r="X270" i="39"/>
  <c r="Y270" i="39" s="1"/>
  <c r="X208" i="40"/>
  <c r="Y208" i="40" s="1"/>
  <c r="X342" i="39"/>
  <c r="Y342" i="39" s="1"/>
  <c r="AA372" i="1"/>
  <c r="AB372" i="1" s="1"/>
  <c r="AA37" i="41"/>
  <c r="AB37" i="41" s="1"/>
  <c r="AA158" i="39"/>
  <c r="AB158" i="39" s="1"/>
  <c r="AA79" i="39"/>
  <c r="AB79" i="39" s="1"/>
  <c r="X68" i="39"/>
  <c r="Y68" i="39" s="1"/>
  <c r="X310" i="39"/>
  <c r="Y310" i="39" s="1"/>
  <c r="X146" i="39"/>
  <c r="Y146" i="39" s="1"/>
  <c r="AA6" i="39"/>
  <c r="AB6" i="39" s="1"/>
  <c r="AA297" i="39"/>
  <c r="AB297" i="39" s="1"/>
  <c r="AA244" i="1"/>
  <c r="AB244" i="1" s="1"/>
  <c r="X57" i="41"/>
  <c r="Y57" i="41" s="1"/>
  <c r="AA52" i="1"/>
  <c r="AB52" i="1" s="1"/>
  <c r="AA90" i="1"/>
  <c r="AB90" i="1" s="1"/>
  <c r="AA55" i="41"/>
  <c r="AB55" i="41" s="1"/>
  <c r="AA298" i="39"/>
  <c r="AB298" i="39" s="1"/>
  <c r="AA91" i="1"/>
  <c r="AB91" i="1" s="1"/>
  <c r="X45" i="40"/>
  <c r="Y45" i="40" s="1"/>
  <c r="X172" i="40"/>
  <c r="Y172" i="40" s="1"/>
  <c r="X267" i="40"/>
  <c r="Y267" i="40" s="1"/>
  <c r="AA149" i="39"/>
  <c r="AB149" i="39" s="1"/>
  <c r="X189" i="1"/>
  <c r="Y189" i="1" s="1"/>
  <c r="AA273" i="39"/>
  <c r="AB273" i="39" s="1"/>
  <c r="X153" i="1"/>
  <c r="Y153" i="1" s="1"/>
  <c r="AA69" i="40"/>
  <c r="AB69" i="40" s="1"/>
  <c r="AA63" i="39"/>
  <c r="AB63" i="39" s="1"/>
  <c r="X143" i="41"/>
  <c r="Y143" i="41" s="1"/>
  <c r="AA34" i="40"/>
  <c r="AB34" i="40" s="1"/>
  <c r="X202" i="40"/>
  <c r="Y202" i="40" s="1"/>
  <c r="AA121" i="40"/>
  <c r="AB121" i="40" s="1"/>
  <c r="AA30" i="41"/>
  <c r="AB30" i="41" s="1"/>
  <c r="AA128" i="1"/>
  <c r="AB128" i="1" s="1"/>
  <c r="AA8" i="39"/>
  <c r="AB8" i="39" s="1"/>
  <c r="AA176" i="1"/>
  <c r="AB176" i="1" s="1"/>
  <c r="X463" i="1"/>
  <c r="Y463" i="1" s="1"/>
  <c r="AA184" i="39"/>
  <c r="AB184" i="39" s="1"/>
  <c r="X145" i="1"/>
  <c r="Y145" i="1" s="1"/>
  <c r="X405" i="1"/>
  <c r="Y405" i="1" s="1"/>
  <c r="AA410" i="1"/>
  <c r="AB410" i="1" s="1"/>
  <c r="X430" i="1"/>
  <c r="Y430" i="1" s="1"/>
  <c r="AA240" i="1"/>
  <c r="AB240" i="1" s="1"/>
  <c r="X149" i="40"/>
  <c r="Y149" i="40" s="1"/>
  <c r="AA106" i="41"/>
  <c r="AB106" i="41" s="1"/>
  <c r="X101" i="40"/>
  <c r="Y101" i="40" s="1"/>
  <c r="AA131" i="40"/>
  <c r="AB131" i="40" s="1"/>
  <c r="AA20" i="40"/>
  <c r="AB20" i="40" s="1"/>
  <c r="X406" i="1"/>
  <c r="Y406" i="1" s="1"/>
  <c r="AA135" i="40"/>
  <c r="AB135" i="40" s="1"/>
  <c r="AA135" i="41"/>
  <c r="AB135" i="41" s="1"/>
  <c r="AA460" i="1"/>
  <c r="AB460" i="1" s="1"/>
  <c r="AA97" i="41"/>
  <c r="AB97" i="41" s="1"/>
  <c r="X223" i="40"/>
  <c r="Y223" i="40" s="1"/>
  <c r="AA23" i="39"/>
  <c r="AB23" i="39" s="1"/>
  <c r="AA113" i="1"/>
  <c r="AB113" i="1" s="1"/>
  <c r="AA51" i="39"/>
  <c r="AB51" i="39" s="1"/>
  <c r="X127" i="1"/>
  <c r="Y127" i="1" s="1"/>
  <c r="AA426" i="1"/>
  <c r="AB426" i="1" s="1"/>
  <c r="AA344" i="1"/>
  <c r="AB344" i="1" s="1"/>
  <c r="AA60" i="39"/>
  <c r="AB60" i="39" s="1"/>
  <c r="AA105" i="40"/>
  <c r="AB105" i="40" s="1"/>
  <c r="X83" i="40"/>
  <c r="Y83" i="40" s="1"/>
  <c r="AA232" i="1"/>
  <c r="AB232" i="1" s="1"/>
  <c r="X106" i="40"/>
  <c r="Y106" i="40" s="1"/>
  <c r="X159" i="1"/>
  <c r="Y159" i="1" s="1"/>
  <c r="AA366" i="1"/>
  <c r="AB366" i="1" s="1"/>
  <c r="AA145" i="39"/>
  <c r="AB145" i="39" s="1"/>
  <c r="X408" i="1"/>
  <c r="Y408" i="1" s="1"/>
  <c r="X61" i="40"/>
  <c r="Y61" i="40" s="1"/>
  <c r="X173" i="1"/>
  <c r="Y173" i="1" s="1"/>
  <c r="AA132" i="40"/>
  <c r="AB132" i="40" s="1"/>
  <c r="AA136" i="39"/>
  <c r="AB136" i="39" s="1"/>
  <c r="AA113" i="40"/>
  <c r="AB113" i="40" s="1"/>
  <c r="X134" i="1"/>
  <c r="Y134" i="1" s="1"/>
  <c r="AA415" i="1"/>
  <c r="AB415" i="1" s="1"/>
  <c r="X66" i="1"/>
  <c r="Y66" i="1" s="1"/>
  <c r="X196" i="40"/>
  <c r="Y196" i="40" s="1"/>
  <c r="AA90" i="40"/>
  <c r="AB90" i="40" s="1"/>
  <c r="AA56" i="41"/>
  <c r="AB56" i="41" s="1"/>
  <c r="AA308" i="39"/>
  <c r="AB308" i="39" s="1"/>
  <c r="X143" i="1"/>
  <c r="Y143" i="1" s="1"/>
  <c r="AA76" i="41"/>
  <c r="AB76" i="41" s="1"/>
  <c r="AA230" i="1"/>
  <c r="AB230" i="1" s="1"/>
  <c r="X15" i="41"/>
  <c r="Y15" i="41" s="1"/>
  <c r="X147" i="39"/>
  <c r="Y147" i="39" s="1"/>
  <c r="X7" i="1"/>
  <c r="Y7" i="1" s="1"/>
  <c r="X344" i="39"/>
  <c r="Y344" i="39" s="1"/>
  <c r="X91" i="41"/>
  <c r="Y91" i="41" s="1"/>
  <c r="AA133" i="41"/>
  <c r="AB133" i="41" s="1"/>
  <c r="AA324" i="1"/>
  <c r="AB324" i="1" s="1"/>
  <c r="AA31" i="1"/>
  <c r="AB31" i="1" s="1"/>
  <c r="X52" i="1"/>
  <c r="Y52" i="1" s="1"/>
  <c r="X432" i="1"/>
  <c r="Y432" i="1" s="1"/>
  <c r="X318" i="1"/>
  <c r="Y318" i="1" s="1"/>
  <c r="AA10" i="41"/>
  <c r="AB10" i="41" s="1"/>
  <c r="X327" i="39"/>
  <c r="Y327" i="39" s="1"/>
  <c r="AA139" i="41"/>
  <c r="AB139" i="41" s="1"/>
  <c r="X231" i="1"/>
  <c r="Y231" i="1" s="1"/>
  <c r="AA312" i="1"/>
  <c r="AB312" i="1" s="1"/>
  <c r="AA375" i="1"/>
  <c r="AB375" i="1" s="1"/>
  <c r="X84" i="40"/>
  <c r="Y84" i="40" s="1"/>
  <c r="AA93" i="40"/>
  <c r="AB93" i="40" s="1"/>
  <c r="AA66" i="41"/>
  <c r="AB66" i="41" s="1"/>
  <c r="AA87" i="40"/>
  <c r="AB87" i="40" s="1"/>
  <c r="X321" i="39"/>
  <c r="Y321" i="39" s="1"/>
  <c r="AA116" i="1"/>
  <c r="AB116" i="1" s="1"/>
  <c r="X144" i="40"/>
  <c r="Y144" i="40" s="1"/>
  <c r="X89" i="40"/>
  <c r="Y89" i="40" s="1"/>
  <c r="X119" i="39"/>
  <c r="Y119" i="39" s="1"/>
  <c r="X130" i="39"/>
  <c r="Y130" i="39" s="1"/>
  <c r="AA85" i="1"/>
  <c r="AB85" i="1" s="1"/>
  <c r="AA108" i="41"/>
  <c r="AB108" i="41" s="1"/>
  <c r="AA26" i="39"/>
  <c r="AB26" i="39" s="1"/>
  <c r="X63" i="41"/>
  <c r="Y63" i="41" s="1"/>
  <c r="X93" i="40"/>
  <c r="Y93" i="40" s="1"/>
  <c r="AA408" i="1"/>
  <c r="AB408" i="1" s="1"/>
  <c r="X74" i="40"/>
  <c r="Y74" i="40" s="1"/>
  <c r="AA383" i="1"/>
  <c r="AB383" i="1" s="1"/>
  <c r="X142" i="41"/>
  <c r="Y142" i="41" s="1"/>
  <c r="AA80" i="41"/>
  <c r="AB80" i="41" s="1"/>
  <c r="X13" i="40"/>
  <c r="Y13" i="40" s="1"/>
  <c r="AA47" i="40"/>
  <c r="AB47" i="40" s="1"/>
  <c r="AA131" i="1"/>
  <c r="AB131" i="1" s="1"/>
  <c r="X224" i="40"/>
  <c r="Y224" i="40" s="1"/>
  <c r="AA265" i="40"/>
  <c r="AB265" i="40" s="1"/>
  <c r="X132" i="40"/>
  <c r="Y132" i="40" s="1"/>
  <c r="AA102" i="40"/>
  <c r="AB102" i="40" s="1"/>
  <c r="X35" i="1"/>
  <c r="Y35" i="1" s="1"/>
  <c r="AA155" i="1"/>
  <c r="AB155" i="1" s="1"/>
  <c r="AA131" i="41"/>
  <c r="AB131" i="41" s="1"/>
  <c r="X52" i="41"/>
  <c r="Y52" i="41" s="1"/>
  <c r="AA312" i="39"/>
  <c r="AB312" i="39" s="1"/>
  <c r="X139" i="39"/>
  <c r="Y139" i="39" s="1"/>
  <c r="AA177" i="1"/>
  <c r="AB177" i="1" s="1"/>
  <c r="AA184" i="40"/>
  <c r="AB184" i="40" s="1"/>
  <c r="X73" i="40"/>
  <c r="Y73" i="40" s="1"/>
  <c r="AA156" i="1"/>
  <c r="AB156" i="1" s="1"/>
  <c r="AA369" i="1"/>
  <c r="AB369" i="1" s="1"/>
  <c r="AA243" i="1"/>
  <c r="AB243" i="1" s="1"/>
  <c r="AA235" i="1"/>
  <c r="AB235" i="1" s="1"/>
  <c r="X59" i="39"/>
  <c r="Y59" i="39" s="1"/>
  <c r="X289" i="39"/>
  <c r="Y289" i="39" s="1"/>
  <c r="X216" i="1"/>
  <c r="Y216" i="1" s="1"/>
  <c r="AA303" i="39"/>
  <c r="AB303" i="39" s="1"/>
  <c r="AA307" i="1"/>
  <c r="AB307" i="1" s="1"/>
  <c r="AA125" i="1"/>
  <c r="AB125" i="1" s="1"/>
  <c r="AA270" i="39"/>
  <c r="AB270" i="39" s="1"/>
  <c r="X183" i="40"/>
  <c r="Y183" i="40" s="1"/>
  <c r="X215" i="40"/>
  <c r="Y215" i="40" s="1"/>
  <c r="AA115" i="39"/>
  <c r="AB115" i="39" s="1"/>
  <c r="AA342" i="39"/>
  <c r="AB342" i="39" s="1"/>
  <c r="AA96" i="39"/>
  <c r="AB96" i="39" s="1"/>
  <c r="X134" i="39"/>
  <c r="Y134" i="39" s="1"/>
  <c r="AA305" i="39"/>
  <c r="AB305" i="39" s="1"/>
  <c r="X90" i="39"/>
  <c r="Y90" i="39" s="1"/>
  <c r="AA438" i="1"/>
  <c r="AB438" i="1" s="1"/>
  <c r="X371" i="1"/>
  <c r="Y371" i="1" s="1"/>
  <c r="X40" i="41"/>
  <c r="Y40" i="41" s="1"/>
  <c r="X177" i="39"/>
  <c r="Y177" i="39" s="1"/>
  <c r="AA147" i="39"/>
  <c r="AB147" i="39" s="1"/>
  <c r="X105" i="39"/>
  <c r="Y105" i="39" s="1"/>
  <c r="X158" i="39"/>
  <c r="Y158" i="39" s="1"/>
  <c r="AA107" i="41"/>
  <c r="AB107" i="41" s="1"/>
  <c r="AA136" i="1"/>
  <c r="AB136" i="1" s="1"/>
  <c r="X173" i="40"/>
  <c r="Y173" i="40" s="1"/>
  <c r="AA96" i="40"/>
  <c r="AB96" i="40" s="1"/>
  <c r="X324" i="39"/>
  <c r="Y324" i="39" s="1"/>
  <c r="X198" i="1"/>
  <c r="Y198" i="1" s="1"/>
  <c r="AA58" i="39"/>
  <c r="AB58" i="39" s="1"/>
  <c r="X162" i="39"/>
  <c r="Y162" i="39" s="1"/>
  <c r="X466" i="1"/>
  <c r="Y466" i="1" s="1"/>
  <c r="AA85" i="41"/>
  <c r="AB85" i="41" s="1"/>
  <c r="AA259" i="40"/>
  <c r="AB259" i="40" s="1"/>
  <c r="X208" i="1"/>
  <c r="Y208" i="1" s="1"/>
  <c r="AA163" i="39"/>
  <c r="AB163" i="39" s="1"/>
  <c r="AA100" i="39"/>
  <c r="AB100" i="39" s="1"/>
  <c r="X115" i="1"/>
  <c r="Y115" i="1" s="1"/>
  <c r="X10" i="1"/>
  <c r="Y10" i="1" s="1"/>
  <c r="X169" i="39"/>
  <c r="Y169" i="39" s="1"/>
  <c r="AA336" i="39"/>
  <c r="AB336" i="39" s="1"/>
  <c r="AA173" i="39"/>
  <c r="AB173" i="39" s="1"/>
  <c r="AA101" i="1"/>
  <c r="AB101" i="1" s="1"/>
  <c r="X212" i="40"/>
  <c r="Y212" i="40" s="1"/>
  <c r="X275" i="39"/>
  <c r="Y275" i="39" s="1"/>
  <c r="X5" i="41"/>
  <c r="Y5" i="41" s="1"/>
  <c r="X197" i="40"/>
  <c r="Y197" i="40" s="1"/>
  <c r="X46" i="39"/>
  <c r="Y46" i="39" s="1"/>
  <c r="AA61" i="39"/>
  <c r="AB61" i="39" s="1"/>
  <c r="X122" i="41"/>
  <c r="Y122" i="41" s="1"/>
  <c r="X73" i="39"/>
  <c r="Y73" i="39" s="1"/>
  <c r="AA355" i="1"/>
  <c r="AB355" i="1" s="1"/>
  <c r="X354" i="39"/>
  <c r="Y354" i="39" s="1"/>
  <c r="AA25" i="1"/>
  <c r="AB25" i="1" s="1"/>
  <c r="AA260" i="39"/>
  <c r="AB260" i="39" s="1"/>
  <c r="X130" i="40"/>
  <c r="Y130" i="40" s="1"/>
  <c r="AA246" i="1"/>
  <c r="AB246" i="1" s="1"/>
  <c r="X63" i="40"/>
  <c r="Y63" i="40" s="1"/>
  <c r="X27" i="40"/>
  <c r="Y27" i="40" s="1"/>
  <c r="AA446" i="1"/>
  <c r="AB446" i="1" s="1"/>
  <c r="AA229" i="1"/>
  <c r="AB229" i="1" s="1"/>
  <c r="X46" i="40"/>
  <c r="Y46" i="40" s="1"/>
  <c r="AA170" i="1"/>
  <c r="AB170" i="1" s="1"/>
  <c r="AA87" i="41"/>
  <c r="AB87" i="41" s="1"/>
  <c r="AA85" i="39"/>
  <c r="AB85" i="39" s="1"/>
  <c r="X165" i="1"/>
  <c r="Y165" i="1" s="1"/>
  <c r="X347" i="39"/>
  <c r="Y347" i="39" s="1"/>
  <c r="AA18" i="39"/>
  <c r="AB18" i="39" s="1"/>
  <c r="AA16" i="41"/>
  <c r="AB16" i="41" s="1"/>
  <c r="X167" i="1"/>
  <c r="Y167" i="1" s="1"/>
  <c r="X150" i="39"/>
  <c r="Y150" i="39" s="1"/>
  <c r="AA19" i="40"/>
  <c r="AB19" i="40" s="1"/>
  <c r="X69" i="39"/>
  <c r="Y69" i="39" s="1"/>
  <c r="X221" i="1"/>
  <c r="Y221" i="1" s="1"/>
  <c r="X332" i="1"/>
  <c r="Y332" i="1" s="1"/>
  <c r="AA7" i="39"/>
  <c r="AB7" i="39" s="1"/>
  <c r="AA295" i="39"/>
  <c r="AB295" i="39" s="1"/>
  <c r="X30" i="41"/>
  <c r="Y30" i="41" s="1"/>
  <c r="AA239" i="1"/>
  <c r="AB239" i="1" s="1"/>
  <c r="X70" i="40"/>
  <c r="Y70" i="40" s="1"/>
  <c r="AA231" i="1"/>
  <c r="AB231" i="1" s="1"/>
  <c r="X114" i="40"/>
  <c r="Y114" i="40" s="1"/>
  <c r="X228" i="1"/>
  <c r="Y228" i="1" s="1"/>
  <c r="AA35" i="40"/>
  <c r="AB35" i="40" s="1"/>
  <c r="X206" i="1"/>
  <c r="Y206" i="1" s="1"/>
  <c r="X142" i="1"/>
  <c r="Y142" i="1" s="1"/>
  <c r="X253" i="40"/>
  <c r="Y253" i="40" s="1"/>
  <c r="X340" i="39"/>
  <c r="Y340" i="39" s="1"/>
  <c r="X256" i="40"/>
  <c r="Y256" i="40" s="1"/>
  <c r="AA261" i="40"/>
  <c r="AB261" i="40" s="1"/>
  <c r="X331" i="39"/>
  <c r="Y331" i="39" s="1"/>
  <c r="X106" i="39"/>
  <c r="Y106" i="39" s="1"/>
  <c r="AA140" i="40"/>
  <c r="AB140" i="40" s="1"/>
  <c r="AA474" i="1"/>
  <c r="AB474" i="1" s="1"/>
  <c r="X165" i="39"/>
  <c r="Y165" i="39" s="1"/>
  <c r="X49" i="40"/>
  <c r="Y49" i="40" s="1"/>
  <c r="X325" i="1"/>
  <c r="Y325" i="1" s="1"/>
  <c r="AA145" i="1"/>
  <c r="AB145" i="1" s="1"/>
  <c r="AA129" i="39"/>
  <c r="AB129" i="39" s="1"/>
  <c r="X80" i="40"/>
  <c r="Y80" i="40" s="1"/>
  <c r="AA269" i="40"/>
  <c r="AB269" i="40" s="1"/>
  <c r="X17" i="39"/>
  <c r="Y17" i="39" s="1"/>
  <c r="X428" i="1"/>
  <c r="Y428" i="1" s="1"/>
  <c r="X118" i="1"/>
  <c r="Y118" i="1" s="1"/>
  <c r="X128" i="39"/>
  <c r="Y128" i="39" s="1"/>
  <c r="AA102" i="41"/>
  <c r="AB102" i="41" s="1"/>
  <c r="X240" i="1"/>
  <c r="Y240" i="1" s="1"/>
  <c r="X116" i="41"/>
  <c r="Y116" i="41" s="1"/>
  <c r="AA254" i="39"/>
  <c r="AB254" i="39" s="1"/>
  <c r="X25" i="41"/>
  <c r="Y25" i="41" s="1"/>
  <c r="AA75" i="41"/>
  <c r="AB75" i="41" s="1"/>
  <c r="X106" i="41"/>
  <c r="Y106" i="41" s="1"/>
  <c r="AA8" i="1"/>
  <c r="AB8" i="1" s="1"/>
  <c r="X176" i="39"/>
  <c r="Y176" i="39" s="1"/>
  <c r="AA299" i="1"/>
  <c r="AB299" i="1" s="1"/>
  <c r="AA425" i="1"/>
  <c r="AB425" i="1" s="1"/>
  <c r="X252" i="39"/>
  <c r="Y252" i="39" s="1"/>
  <c r="AA142" i="40"/>
  <c r="AB142" i="40" s="1"/>
  <c r="AA317" i="39"/>
  <c r="AB317" i="39" s="1"/>
  <c r="AA98" i="40"/>
  <c r="AB98" i="40" s="1"/>
  <c r="X20" i="40"/>
  <c r="Y20" i="40" s="1"/>
  <c r="X338" i="39"/>
  <c r="Y338" i="39" s="1"/>
  <c r="X350" i="39"/>
  <c r="Y350" i="39" s="1"/>
  <c r="AA86" i="1"/>
  <c r="AB86" i="1" s="1"/>
  <c r="AA290" i="39"/>
  <c r="AB290" i="39" s="1"/>
  <c r="AA93" i="39"/>
  <c r="AB93" i="39" s="1"/>
  <c r="AA244" i="39"/>
  <c r="AB244" i="39" s="1"/>
  <c r="AA52" i="39"/>
  <c r="AB52" i="39" s="1"/>
  <c r="X127" i="41"/>
  <c r="Y127" i="41" s="1"/>
  <c r="AA78" i="1"/>
  <c r="AB78" i="1" s="1"/>
  <c r="X111" i="41"/>
  <c r="Y111" i="41" s="1"/>
  <c r="AA84" i="41"/>
  <c r="AB84" i="41" s="1"/>
  <c r="X207" i="1"/>
  <c r="Y207" i="1" s="1"/>
  <c r="X460" i="1"/>
  <c r="Y460" i="1" s="1"/>
  <c r="AA351" i="1"/>
  <c r="AB351" i="1" s="1"/>
  <c r="X95" i="41"/>
  <c r="Y95" i="41" s="1"/>
  <c r="X382" i="1"/>
  <c r="Y382" i="1" s="1"/>
  <c r="X113" i="1"/>
  <c r="Y113" i="1" s="1"/>
  <c r="AA69" i="1"/>
  <c r="AB69" i="1" s="1"/>
  <c r="AA18" i="40"/>
  <c r="AB18" i="40" s="1"/>
  <c r="AA21" i="40"/>
  <c r="AB21" i="40" s="1"/>
  <c r="AA400" i="1"/>
  <c r="AB400" i="1" s="1"/>
  <c r="AA89" i="39"/>
  <c r="AB89" i="39" s="1"/>
  <c r="AA467" i="1"/>
  <c r="AB467" i="1" s="1"/>
  <c r="AA79" i="41"/>
  <c r="AB79" i="41" s="1"/>
  <c r="AA262" i="39"/>
  <c r="AB262" i="39" s="1"/>
  <c r="AA159" i="39"/>
  <c r="AB159" i="39" s="1"/>
  <c r="X190" i="40"/>
  <c r="Y190" i="40" s="1"/>
  <c r="AA455" i="1"/>
  <c r="AB455" i="1" s="1"/>
  <c r="AA307" i="39"/>
  <c r="AB307" i="39" s="1"/>
  <c r="AA105" i="1"/>
  <c r="AB105" i="1" s="1"/>
  <c r="AA115" i="40"/>
  <c r="AB115" i="40" s="1"/>
  <c r="AA114" i="1"/>
  <c r="AB114" i="1" s="1"/>
  <c r="X92" i="40"/>
  <c r="Y92" i="40" s="1"/>
  <c r="X232" i="1"/>
  <c r="Y232" i="1" s="1"/>
  <c r="AA94" i="41"/>
  <c r="AB94" i="41" s="1"/>
  <c r="AA121" i="1"/>
  <c r="AB121" i="1" s="1"/>
  <c r="AA260" i="40"/>
  <c r="AB260" i="40" s="1"/>
  <c r="X114" i="39"/>
  <c r="Y114" i="39" s="1"/>
  <c r="AA170" i="39"/>
  <c r="AB170" i="39" s="1"/>
  <c r="X210" i="1"/>
  <c r="Y210" i="1" s="1"/>
  <c r="X331" i="1"/>
  <c r="Y331" i="1" s="1"/>
  <c r="AA35" i="39"/>
  <c r="AB35" i="39" s="1"/>
  <c r="AA368" i="1"/>
  <c r="AB368" i="1" s="1"/>
  <c r="AA233" i="40"/>
  <c r="AB233" i="40" s="1"/>
  <c r="AA139" i="1"/>
  <c r="AB139" i="1" s="1"/>
  <c r="X329" i="1"/>
  <c r="Y329" i="1" s="1"/>
  <c r="X200" i="1"/>
  <c r="Y200" i="1" s="1"/>
  <c r="X350" i="1"/>
  <c r="Y350" i="1" s="1"/>
  <c r="AA43" i="39"/>
  <c r="AB43" i="39" s="1"/>
  <c r="X47" i="1"/>
  <c r="Y47" i="1" s="1"/>
  <c r="X60" i="41"/>
  <c r="Y60" i="41" s="1"/>
  <c r="AA449" i="1"/>
  <c r="AB449" i="1" s="1"/>
  <c r="X56" i="39"/>
  <c r="Y56" i="39" s="1"/>
  <c r="AA236" i="1"/>
  <c r="AB236" i="1" s="1"/>
  <c r="X445" i="1"/>
  <c r="Y445" i="1" s="1"/>
  <c r="AA334" i="39"/>
  <c r="AB334" i="39" s="1"/>
  <c r="AA109" i="39"/>
  <c r="AB109" i="39" s="1"/>
  <c r="AA20" i="39"/>
  <c r="AB20" i="39" s="1"/>
  <c r="X456" i="1"/>
  <c r="Y456" i="1" s="1"/>
  <c r="X238" i="40"/>
  <c r="Y238" i="40" s="1"/>
  <c r="AA95" i="1"/>
  <c r="AB95" i="1" s="1"/>
  <c r="AA12" i="40"/>
  <c r="AB12" i="40" s="1"/>
  <c r="X262" i="40"/>
  <c r="Y262" i="40" s="1"/>
  <c r="X47" i="41"/>
  <c r="Y47" i="41" s="1"/>
  <c r="X471" i="1"/>
  <c r="Y471" i="1" s="1"/>
  <c r="X179" i="40"/>
  <c r="Y179" i="40" s="1"/>
  <c r="AA50" i="1"/>
  <c r="AB50" i="1" s="1"/>
  <c r="AA235" i="39"/>
  <c r="AB235" i="39" s="1"/>
  <c r="AA6" i="1"/>
  <c r="AB6" i="1" s="1"/>
  <c r="X443" i="1"/>
  <c r="Y443" i="1" s="1"/>
  <c r="AA339" i="39"/>
  <c r="AB339" i="39" s="1"/>
  <c r="X147" i="1"/>
  <c r="Y147" i="1" s="1"/>
  <c r="AA12" i="1"/>
  <c r="AB12" i="1" s="1"/>
  <c r="AA212" i="1"/>
  <c r="AB212" i="1" s="1"/>
  <c r="AA96" i="1"/>
  <c r="AB96" i="1" s="1"/>
  <c r="AA180" i="40"/>
  <c r="AB180" i="40" s="1"/>
  <c r="X316" i="39"/>
  <c r="Y316" i="39" s="1"/>
  <c r="AA404" i="1"/>
  <c r="AB404" i="1" s="1"/>
  <c r="X14" i="1"/>
  <c r="Y14" i="1" s="1"/>
  <c r="X114" i="41"/>
  <c r="Y114" i="41" s="1"/>
  <c r="AA99" i="39"/>
  <c r="AB99" i="39" s="1"/>
  <c r="X200" i="40"/>
  <c r="Y200" i="40" s="1"/>
  <c r="AA91" i="40"/>
  <c r="AB91" i="40" s="1"/>
  <c r="AA77" i="40"/>
  <c r="AB77" i="40" s="1"/>
  <c r="X65" i="1"/>
  <c r="Y65" i="1" s="1"/>
  <c r="AA132" i="1"/>
  <c r="AB132" i="1" s="1"/>
  <c r="X278" i="39"/>
  <c r="Y278" i="39" s="1"/>
  <c r="X176" i="1"/>
  <c r="Y176" i="1" s="1"/>
  <c r="X24" i="40"/>
  <c r="Y24" i="40" s="1"/>
  <c r="AA440" i="1"/>
  <c r="AB440" i="1" s="1"/>
  <c r="AA291" i="39"/>
  <c r="AB291" i="39" s="1"/>
  <c r="AA133" i="39"/>
  <c r="AB133" i="39" s="1"/>
  <c r="X205" i="40"/>
  <c r="Y205" i="40" s="1"/>
  <c r="AA284" i="39"/>
  <c r="AB284" i="39" s="1"/>
  <c r="AA32" i="41"/>
  <c r="AB32" i="41" s="1"/>
  <c r="AA340" i="39"/>
  <c r="AB340" i="39" s="1"/>
  <c r="X138" i="40"/>
  <c r="Y138" i="40" s="1"/>
  <c r="X99" i="40"/>
  <c r="Y99" i="40" s="1"/>
  <c r="AA16" i="40"/>
  <c r="AB16" i="40" s="1"/>
  <c r="AA218" i="1"/>
  <c r="AB218" i="1" s="1"/>
  <c r="X150" i="40"/>
  <c r="Y150" i="40" s="1"/>
  <c r="X203" i="1"/>
  <c r="Y203" i="1" s="1"/>
  <c r="X32" i="1"/>
  <c r="Y32" i="1" s="1"/>
  <c r="X155" i="39"/>
  <c r="Y155" i="39" s="1"/>
  <c r="AA116" i="41"/>
  <c r="AB116" i="41" s="1"/>
  <c r="AA39" i="40"/>
  <c r="AB39" i="40" s="1"/>
  <c r="X476" i="1"/>
  <c r="Y476" i="1" s="1"/>
  <c r="AA33" i="39"/>
  <c r="AB33" i="39" s="1"/>
  <c r="X213" i="40"/>
  <c r="Y213" i="40" s="1"/>
  <c r="X30" i="1"/>
  <c r="Y30" i="1" s="1"/>
  <c r="AA223" i="40"/>
  <c r="AB223" i="40" s="1"/>
  <c r="X51" i="39"/>
  <c r="Y51" i="39" s="1"/>
  <c r="AA181" i="40"/>
  <c r="AB181" i="40" s="1"/>
  <c r="X164" i="1"/>
  <c r="Y164" i="1" s="1"/>
  <c r="AA111" i="40"/>
  <c r="AB111" i="40" s="1"/>
  <c r="AA97" i="40"/>
  <c r="AB97" i="40" s="1"/>
  <c r="X209" i="40"/>
  <c r="Y209" i="40" s="1"/>
  <c r="AA183" i="39"/>
  <c r="AB183" i="39" s="1"/>
  <c r="X160" i="1"/>
  <c r="Y160" i="1" s="1"/>
  <c r="AA306" i="39"/>
  <c r="AB306" i="39" s="1"/>
  <c r="AA203" i="40"/>
  <c r="AB203" i="40" s="1"/>
  <c r="AA211" i="1"/>
  <c r="AB211" i="1" s="1"/>
  <c r="X238" i="39"/>
  <c r="Y238" i="39" s="1"/>
  <c r="AA251" i="40"/>
  <c r="AB251" i="40" s="1"/>
  <c r="AA445" i="1"/>
  <c r="AB445" i="1" s="1"/>
  <c r="X334" i="39"/>
  <c r="Y334" i="39" s="1"/>
  <c r="X50" i="40"/>
  <c r="Y50" i="40" s="1"/>
  <c r="AA292" i="39"/>
  <c r="AB292" i="39" s="1"/>
  <c r="X100" i="1"/>
  <c r="Y100" i="1" s="1"/>
  <c r="X239" i="39"/>
  <c r="Y239" i="39" s="1"/>
  <c r="X108" i="1"/>
  <c r="Y108" i="1" s="1"/>
  <c r="AA49" i="1"/>
  <c r="AB49" i="1" s="1"/>
  <c r="X186" i="40"/>
  <c r="Y186" i="40" s="1"/>
  <c r="X360" i="1"/>
  <c r="Y360" i="1" s="1"/>
  <c r="X148" i="1"/>
  <c r="Y148" i="1" s="1"/>
  <c r="X256" i="39"/>
  <c r="Y256" i="39" s="1"/>
  <c r="X43" i="1"/>
  <c r="Y43" i="1" s="1"/>
  <c r="X459" i="1"/>
  <c r="Y459" i="1" s="1"/>
  <c r="AA222" i="1"/>
  <c r="AB222" i="1" s="1"/>
  <c r="X191" i="40"/>
  <c r="Y191" i="40" s="1"/>
  <c r="X299" i="39"/>
  <c r="Y299" i="39" s="1"/>
  <c r="AA44" i="39"/>
  <c r="AB44" i="39" s="1"/>
  <c r="X117" i="41"/>
  <c r="Y117" i="41" s="1"/>
  <c r="AA200" i="40"/>
  <c r="AB200" i="40" s="1"/>
  <c r="AA237" i="1"/>
  <c r="AB237" i="1" s="1"/>
  <c r="X323" i="39"/>
  <c r="Y323" i="39" s="1"/>
  <c r="AA124" i="40"/>
  <c r="AB124" i="40" s="1"/>
  <c r="X42" i="41"/>
  <c r="Y42" i="41" s="1"/>
  <c r="AA444" i="1"/>
  <c r="AB444" i="1" s="1"/>
  <c r="AA24" i="41"/>
  <c r="AB24" i="41" s="1"/>
  <c r="X266" i="39"/>
  <c r="Y266" i="39" s="1"/>
  <c r="X349" i="1"/>
  <c r="Y349" i="1" s="1"/>
  <c r="X29" i="39"/>
  <c r="Y29" i="39" s="1"/>
  <c r="X61" i="41"/>
  <c r="Y61" i="41" s="1"/>
  <c r="AA321" i="39"/>
  <c r="AB321" i="39" s="1"/>
  <c r="X131" i="41"/>
  <c r="Y131" i="41" s="1"/>
  <c r="X13" i="41"/>
  <c r="Y13" i="41" s="1"/>
  <c r="X23" i="41"/>
  <c r="Y23" i="41" s="1"/>
  <c r="X339" i="1"/>
  <c r="Y339" i="1" s="1"/>
  <c r="AA25" i="39"/>
  <c r="AB25" i="39" s="1"/>
  <c r="X129" i="41"/>
  <c r="Y129" i="41" s="1"/>
  <c r="AA151" i="1"/>
  <c r="AB151" i="1" s="1"/>
  <c r="X424" i="1"/>
  <c r="Y424" i="1" s="1"/>
  <c r="AA180" i="39"/>
  <c r="AB180" i="39" s="1"/>
  <c r="X76" i="41"/>
  <c r="Y76" i="41" s="1"/>
  <c r="X230" i="1"/>
  <c r="Y230" i="1" s="1"/>
  <c r="AA393" i="1"/>
  <c r="AB393" i="1" s="1"/>
  <c r="AA358" i="1"/>
  <c r="AB358" i="1" s="1"/>
  <c r="X6" i="39"/>
  <c r="Y6" i="39" s="1"/>
  <c r="AA41" i="1"/>
  <c r="AB41" i="1" s="1"/>
  <c r="AA28" i="1"/>
  <c r="AB28" i="1" s="1"/>
  <c r="AA82" i="39"/>
  <c r="AB82" i="39" s="1"/>
  <c r="AA348" i="1"/>
  <c r="AB348" i="1" s="1"/>
  <c r="AA116" i="39"/>
  <c r="AB116" i="39" s="1"/>
  <c r="X169" i="1"/>
  <c r="Y169" i="1" s="1"/>
  <c r="X189" i="40"/>
  <c r="Y189" i="40" s="1"/>
  <c r="AA181" i="1"/>
  <c r="AB181" i="1" s="1"/>
  <c r="X115" i="41"/>
  <c r="Y115" i="41" s="1"/>
  <c r="AA171" i="39"/>
  <c r="AB171" i="39" s="1"/>
  <c r="X223" i="1"/>
  <c r="Y223" i="1" s="1"/>
  <c r="X10" i="41"/>
  <c r="Y10" i="41" s="1"/>
  <c r="AA242" i="1"/>
  <c r="AB242" i="1" s="1"/>
  <c r="X253" i="39"/>
  <c r="Y253" i="39" s="1"/>
  <c r="AA150" i="39"/>
  <c r="AB150" i="39" s="1"/>
  <c r="AA202" i="40"/>
  <c r="AB202" i="40" s="1"/>
  <c r="X139" i="40"/>
  <c r="Y139" i="40" s="1"/>
  <c r="AA199" i="1"/>
  <c r="AB199" i="1" s="1"/>
  <c r="X442" i="1"/>
  <c r="Y442" i="1" s="1"/>
  <c r="X134" i="40"/>
  <c r="Y134" i="40" s="1"/>
  <c r="AA178" i="39"/>
  <c r="AB178" i="39" s="1"/>
  <c r="X45" i="1"/>
  <c r="Y45" i="1" s="1"/>
  <c r="AA263" i="40"/>
  <c r="AB263" i="40" s="1"/>
  <c r="X247" i="39"/>
  <c r="Y247" i="39" s="1"/>
  <c r="AA248" i="39"/>
  <c r="AB248" i="39" s="1"/>
  <c r="AA205" i="40"/>
  <c r="AB205" i="40" s="1"/>
  <c r="AA285" i="39"/>
  <c r="AB285" i="39" s="1"/>
  <c r="AA86" i="39"/>
  <c r="AB86" i="39" s="1"/>
  <c r="X130" i="1"/>
  <c r="Y130" i="1" s="1"/>
  <c r="X202" i="1"/>
  <c r="Y202" i="1" s="1"/>
  <c r="X102" i="41"/>
  <c r="Y102" i="41" s="1"/>
  <c r="AA149" i="40"/>
  <c r="AB149" i="40" s="1"/>
  <c r="AA112" i="40"/>
  <c r="AB112" i="40" s="1"/>
  <c r="AA218" i="40"/>
  <c r="AB218" i="40" s="1"/>
  <c r="X60" i="1"/>
  <c r="Y60" i="1" s="1"/>
  <c r="X131" i="40"/>
  <c r="Y131" i="40" s="1"/>
  <c r="X21" i="39"/>
  <c r="Y21" i="39" s="1"/>
  <c r="AA81" i="40"/>
  <c r="AB81" i="40" s="1"/>
  <c r="X229" i="39"/>
  <c r="Y229" i="39" s="1"/>
  <c r="AA138" i="1"/>
  <c r="AB138" i="1" s="1"/>
  <c r="AA237" i="40"/>
  <c r="AB237" i="40" s="1"/>
  <c r="AA258" i="39"/>
  <c r="AB258" i="39" s="1"/>
  <c r="AA207" i="1"/>
  <c r="AB207" i="1" s="1"/>
  <c r="X23" i="39"/>
  <c r="Y23" i="39" s="1"/>
  <c r="AA88" i="1"/>
  <c r="AB88" i="1" s="1"/>
  <c r="AA146" i="40"/>
  <c r="AB146" i="40" s="1"/>
  <c r="AA37" i="39"/>
  <c r="AB37" i="39" s="1"/>
  <c r="X183" i="39"/>
  <c r="Y183" i="39" s="1"/>
  <c r="X40" i="40"/>
  <c r="Y40" i="40" s="1"/>
  <c r="AA71" i="40"/>
  <c r="AB71" i="40" s="1"/>
  <c r="X409" i="1"/>
  <c r="Y409" i="1" s="1"/>
  <c r="AA77" i="41"/>
  <c r="AB77" i="41" s="1"/>
  <c r="X242" i="39"/>
  <c r="Y242" i="39" s="1"/>
  <c r="X54" i="39"/>
  <c r="Y54" i="39" s="1"/>
  <c r="AA26" i="1"/>
  <c r="AB26" i="1" s="1"/>
  <c r="AA116" i="40"/>
  <c r="AB116" i="40" s="1"/>
  <c r="X327" i="1"/>
  <c r="Y327" i="1" s="1"/>
  <c r="X94" i="40"/>
  <c r="Y94" i="40" s="1"/>
  <c r="AA27" i="39"/>
  <c r="AB27" i="39" s="1"/>
  <c r="AA103" i="41"/>
  <c r="AB103" i="41" s="1"/>
  <c r="X339" i="39"/>
  <c r="Y339" i="39" s="1"/>
  <c r="X33" i="41"/>
  <c r="Y33" i="41" s="1"/>
  <c r="AA90" i="41"/>
  <c r="AB90" i="41" s="1"/>
  <c r="X95" i="39"/>
  <c r="Y95" i="39" s="1"/>
  <c r="AA109" i="40"/>
  <c r="AB109" i="40" s="1"/>
  <c r="AA161" i="39"/>
  <c r="AB161" i="39" s="1"/>
  <c r="X246" i="39"/>
  <c r="Y246" i="39" s="1"/>
  <c r="X38" i="39"/>
  <c r="Y38" i="39" s="1"/>
  <c r="X308" i="1"/>
  <c r="Y308" i="1" s="1"/>
  <c r="X237" i="1"/>
  <c r="Y237" i="1" s="1"/>
  <c r="X126" i="41"/>
  <c r="Y126" i="41" s="1"/>
  <c r="AA67" i="39"/>
  <c r="AB67" i="39" s="1"/>
  <c r="X352" i="39"/>
  <c r="Y352" i="39" s="1"/>
  <c r="AA65" i="1"/>
  <c r="AB65" i="1" s="1"/>
  <c r="AA72" i="40"/>
  <c r="AB72" i="40" s="1"/>
  <c r="X347" i="1"/>
  <c r="Y347" i="1" s="1"/>
  <c r="AA102" i="39"/>
  <c r="AB102" i="39" s="1"/>
  <c r="AA264" i="40"/>
  <c r="AB264" i="40" s="1"/>
  <c r="AA407" i="1"/>
  <c r="AB407" i="1" s="1"/>
  <c r="AA99" i="1"/>
  <c r="AB99" i="1" s="1"/>
  <c r="AA180" i="1"/>
  <c r="AB180" i="1" s="1"/>
  <c r="X44" i="1"/>
  <c r="Y44" i="1" s="1"/>
  <c r="AA36" i="1"/>
  <c r="AB36" i="1" s="1"/>
  <c r="X66" i="41"/>
  <c r="Y66" i="41" s="1"/>
  <c r="AA4" i="39"/>
  <c r="AB4" i="39" s="1"/>
  <c r="AA13" i="40"/>
  <c r="AB13" i="40" s="1"/>
  <c r="AA29" i="39"/>
  <c r="AB29" i="39" s="1"/>
  <c r="AA61" i="41"/>
  <c r="AB61" i="41" s="1"/>
  <c r="X185" i="40"/>
  <c r="Y185" i="40" s="1"/>
  <c r="AA88" i="40"/>
  <c r="AB88" i="40" s="1"/>
  <c r="AA104" i="1"/>
  <c r="AB104" i="1" s="1"/>
  <c r="AA134" i="1"/>
  <c r="AB134" i="1" s="1"/>
  <c r="X65" i="41"/>
  <c r="Y65" i="41" s="1"/>
  <c r="X312" i="39"/>
  <c r="Y312" i="39" s="1"/>
  <c r="AA293" i="39"/>
  <c r="AB293" i="39" s="1"/>
  <c r="X363" i="1"/>
  <c r="Y363" i="1" s="1"/>
  <c r="X465" i="1"/>
  <c r="Y465" i="1" s="1"/>
  <c r="AA5" i="39"/>
  <c r="AB5" i="39" s="1"/>
  <c r="X42" i="39"/>
  <c r="Y42" i="39" s="1"/>
  <c r="AA168" i="1"/>
  <c r="AB168" i="1" s="1"/>
  <c r="X48" i="39"/>
  <c r="Y48" i="39" s="1"/>
  <c r="AA55" i="1"/>
  <c r="AB55" i="1" s="1"/>
  <c r="AA439" i="1"/>
  <c r="AB439" i="1" s="1"/>
  <c r="X232" i="39"/>
  <c r="Y232" i="39" s="1"/>
  <c r="X25" i="39"/>
  <c r="Y25" i="39" s="1"/>
  <c r="X458" i="1"/>
  <c r="Y458" i="1" s="1"/>
  <c r="AA129" i="41"/>
  <c r="AB129" i="41" s="1"/>
  <c r="AA66" i="1"/>
  <c r="AB66" i="1" s="1"/>
  <c r="AA219" i="40"/>
  <c r="AB219" i="40" s="1"/>
  <c r="X307" i="1"/>
  <c r="Y307" i="1" s="1"/>
  <c r="AA228" i="40"/>
  <c r="AB228" i="40" s="1"/>
  <c r="X354" i="1"/>
  <c r="Y354" i="1" s="1"/>
  <c r="X45" i="41"/>
  <c r="Y45" i="41" s="1"/>
  <c r="X119" i="41"/>
  <c r="Y119" i="41" s="1"/>
  <c r="AA66" i="39"/>
  <c r="AB66" i="39" s="1"/>
  <c r="AA414" i="1"/>
  <c r="AB414" i="1" s="1"/>
  <c r="AA15" i="40"/>
  <c r="AB15" i="40" s="1"/>
  <c r="AA177" i="39"/>
  <c r="AB177" i="39" s="1"/>
  <c r="X393" i="1"/>
  <c r="Y393" i="1" s="1"/>
  <c r="X330" i="1"/>
  <c r="Y330" i="1" s="1"/>
  <c r="AA387" i="1"/>
  <c r="AB387" i="1" s="1"/>
  <c r="X234" i="39"/>
  <c r="Y234" i="39" s="1"/>
  <c r="X131" i="39"/>
  <c r="Y131" i="39" s="1"/>
  <c r="AA197" i="1"/>
  <c r="AB197" i="1" s="1"/>
  <c r="X163" i="39"/>
  <c r="Y163" i="39" s="1"/>
  <c r="X28" i="1"/>
  <c r="Y28" i="1" s="1"/>
  <c r="X279" i="39"/>
  <c r="Y279" i="39" s="1"/>
  <c r="X258" i="40"/>
  <c r="Y258" i="40" s="1"/>
  <c r="AA12" i="41"/>
  <c r="AB12" i="41" s="1"/>
  <c r="AA23" i="1"/>
  <c r="AB23" i="1" s="1"/>
  <c r="X188" i="39"/>
  <c r="Y188" i="39" s="1"/>
  <c r="X90" i="1"/>
  <c r="Y90" i="1" s="1"/>
  <c r="X337" i="1"/>
  <c r="Y337" i="1" s="1"/>
  <c r="X123" i="1"/>
  <c r="Y123" i="1" s="1"/>
  <c r="AA127" i="39"/>
  <c r="AB127" i="39" s="1"/>
  <c r="AA435" i="1"/>
  <c r="AB435" i="1" s="1"/>
  <c r="X204" i="1"/>
  <c r="Y204" i="1" s="1"/>
  <c r="AA432" i="1"/>
  <c r="AB432" i="1" s="1"/>
  <c r="AA102" i="1"/>
  <c r="AB102" i="1" s="1"/>
  <c r="AA217" i="1"/>
  <c r="AB217" i="1" s="1"/>
  <c r="AA300" i="39"/>
  <c r="AB300" i="39" s="1"/>
  <c r="X163" i="1"/>
  <c r="Y163" i="1" s="1"/>
  <c r="X171" i="39"/>
  <c r="Y171" i="39" s="1"/>
  <c r="X300" i="1"/>
  <c r="Y300" i="1" s="1"/>
  <c r="AA189" i="1"/>
  <c r="AB189" i="1" s="1"/>
  <c r="X206" i="40"/>
  <c r="Y206" i="40" s="1"/>
  <c r="X273" i="39"/>
  <c r="Y273" i="39" s="1"/>
  <c r="X33" i="40"/>
  <c r="Y33" i="40" s="1"/>
  <c r="AA126" i="1"/>
  <c r="AB126" i="1" s="1"/>
  <c r="X259" i="39"/>
  <c r="Y259" i="39" s="1"/>
  <c r="X79" i="1"/>
  <c r="Y79" i="1" s="1"/>
  <c r="X17" i="41"/>
  <c r="Y17" i="41" s="1"/>
  <c r="X175" i="1"/>
  <c r="Y175" i="1" s="1"/>
  <c r="AA117" i="1"/>
  <c r="AB117" i="1" s="1"/>
  <c r="X185" i="1"/>
  <c r="Y185" i="1" s="1"/>
  <c r="X355" i="39"/>
  <c r="Y355" i="39" s="1"/>
  <c r="AA87" i="39"/>
  <c r="AB87" i="39" s="1"/>
  <c r="AA361" i="1"/>
  <c r="AB361" i="1" s="1"/>
  <c r="AA320" i="1"/>
  <c r="AB320" i="1" s="1"/>
  <c r="X129" i="40"/>
  <c r="Y129" i="40" s="1"/>
  <c r="AA250" i="39"/>
  <c r="AB250" i="39" s="1"/>
  <c r="AA44" i="41"/>
  <c r="AB44" i="41" s="1"/>
  <c r="X329" i="39"/>
  <c r="Y329" i="39" s="1"/>
  <c r="X239" i="1"/>
  <c r="Y239" i="1" s="1"/>
  <c r="AA114" i="40"/>
  <c r="AB114" i="40" s="1"/>
  <c r="AA53" i="1"/>
  <c r="AB53" i="1" s="1"/>
  <c r="X166" i="1"/>
  <c r="Y166" i="1" s="1"/>
  <c r="AA134" i="40"/>
  <c r="AB134" i="40" s="1"/>
  <c r="X73" i="1"/>
  <c r="Y73" i="1" s="1"/>
  <c r="X19" i="41"/>
  <c r="Y19" i="41" s="1"/>
  <c r="AA271" i="39"/>
  <c r="AB271" i="39" s="1"/>
  <c r="X42" i="1"/>
  <c r="Y42" i="1" s="1"/>
  <c r="X21" i="41"/>
  <c r="Y21" i="41" s="1"/>
  <c r="AA50" i="41"/>
  <c r="AB50" i="41" s="1"/>
  <c r="AA313" i="39"/>
  <c r="AB313" i="39" s="1"/>
  <c r="AA112" i="1"/>
  <c r="AB112" i="1" s="1"/>
  <c r="AA256" i="40"/>
  <c r="AB256" i="40" s="1"/>
  <c r="X229" i="40"/>
  <c r="Y229" i="40" s="1"/>
  <c r="AA240" i="40"/>
  <c r="AB240" i="40" s="1"/>
  <c r="X353" i="39"/>
  <c r="Y353" i="39" s="1"/>
  <c r="X314" i="1"/>
  <c r="Y314" i="1" s="1"/>
  <c r="AA20" i="1"/>
  <c r="AB20" i="1" s="1"/>
  <c r="AA380" i="1"/>
  <c r="AB380" i="1" s="1"/>
  <c r="AA243" i="39"/>
  <c r="AB243" i="39" s="1"/>
  <c r="X198" i="40"/>
  <c r="Y198" i="40" s="1"/>
  <c r="X24" i="1"/>
  <c r="Y24" i="1" s="1"/>
  <c r="AA17" i="39"/>
  <c r="AB17" i="39" s="1"/>
  <c r="AA428" i="1"/>
  <c r="AB428" i="1" s="1"/>
  <c r="X49" i="41"/>
  <c r="Y49" i="41" s="1"/>
  <c r="AA59" i="1"/>
  <c r="AB59" i="1" s="1"/>
  <c r="X49" i="39"/>
  <c r="Y49" i="39" s="1"/>
  <c r="AA225" i="40"/>
  <c r="AB225" i="40" s="1"/>
  <c r="X112" i="40"/>
  <c r="Y112" i="40" s="1"/>
  <c r="X22" i="40"/>
  <c r="Y22" i="40" s="1"/>
  <c r="AA252" i="40"/>
  <c r="AB252" i="40" s="1"/>
  <c r="AA176" i="39"/>
  <c r="AB176" i="39" s="1"/>
  <c r="X218" i="40"/>
  <c r="Y218" i="40" s="1"/>
  <c r="AA101" i="40"/>
  <c r="AB101" i="40" s="1"/>
  <c r="AA123" i="40"/>
  <c r="AB123" i="40" s="1"/>
  <c r="AA314" i="39"/>
  <c r="AB314" i="39" s="1"/>
  <c r="X316" i="1"/>
  <c r="Y316" i="1" s="1"/>
  <c r="AA60" i="1"/>
  <c r="AB60" i="1" s="1"/>
  <c r="X317" i="39"/>
  <c r="Y317" i="39" s="1"/>
  <c r="X156" i="39"/>
  <c r="Y156" i="39" s="1"/>
  <c r="AA333" i="39"/>
  <c r="AB333" i="39" s="1"/>
  <c r="X236" i="40"/>
  <c r="Y236" i="40" s="1"/>
  <c r="AA125" i="40"/>
  <c r="AB125" i="40" s="1"/>
  <c r="X39" i="40"/>
  <c r="Y39" i="40" s="1"/>
  <c r="X209" i="1"/>
  <c r="Y209" i="1" s="1"/>
  <c r="X14" i="40"/>
  <c r="Y14" i="40" s="1"/>
  <c r="X237" i="40"/>
  <c r="Y237" i="40" s="1"/>
  <c r="X389" i="1"/>
  <c r="Y389" i="1" s="1"/>
  <c r="AA89" i="41"/>
  <c r="AB89" i="41" s="1"/>
  <c r="AA41" i="40"/>
  <c r="AB41" i="40" s="1"/>
  <c r="X477" i="1"/>
  <c r="Y477" i="1" s="1"/>
  <c r="X244" i="39"/>
  <c r="Y244" i="39" s="1"/>
  <c r="X217" i="40"/>
  <c r="Y217" i="40" s="1"/>
  <c r="X120" i="1"/>
  <c r="Y120" i="1" s="1"/>
  <c r="X194" i="1"/>
  <c r="Y194" i="1" s="1"/>
  <c r="X294" i="39"/>
  <c r="Y294" i="39" s="1"/>
  <c r="X84" i="41"/>
  <c r="Y84" i="41" s="1"/>
  <c r="AA281" i="39"/>
  <c r="AB281" i="39" s="1"/>
  <c r="AA132" i="39"/>
  <c r="AB132" i="39" s="1"/>
  <c r="X9" i="39"/>
  <c r="Y9" i="39" s="1"/>
  <c r="AA322" i="1"/>
  <c r="AB322" i="1" s="1"/>
  <c r="AA83" i="39"/>
  <c r="AB83" i="39" s="1"/>
  <c r="X84" i="1"/>
  <c r="Y84" i="1" s="1"/>
  <c r="X467" i="1"/>
  <c r="Y467" i="1" s="1"/>
  <c r="X98" i="1"/>
  <c r="Y98" i="1" s="1"/>
  <c r="X121" i="41"/>
  <c r="Y121" i="41" s="1"/>
  <c r="X222" i="40"/>
  <c r="Y222" i="40" s="1"/>
  <c r="X186" i="39"/>
  <c r="Y186" i="39" s="1"/>
  <c r="X455" i="1"/>
  <c r="Y455" i="1" s="1"/>
  <c r="X105" i="40"/>
  <c r="Y105" i="40" s="1"/>
  <c r="X30" i="39"/>
  <c r="Y30" i="39" s="1"/>
  <c r="AA143" i="39"/>
  <c r="AB143" i="39" s="1"/>
  <c r="AA412" i="1"/>
  <c r="AB412" i="1" s="1"/>
  <c r="X373" i="1"/>
  <c r="Y373" i="1" s="1"/>
  <c r="X70" i="41"/>
  <c r="Y70" i="41" s="1"/>
  <c r="AA48" i="1"/>
  <c r="AB48" i="1" s="1"/>
  <c r="AA162" i="1"/>
  <c r="AB162" i="1" s="1"/>
  <c r="AA386" i="1"/>
  <c r="AB386" i="1" s="1"/>
  <c r="X73" i="41"/>
  <c r="Y73" i="41" s="1"/>
  <c r="AA167" i="39"/>
  <c r="AB167" i="39" s="1"/>
  <c r="AA104" i="39"/>
  <c r="AB104" i="39" s="1"/>
  <c r="AA230" i="40"/>
  <c r="AB230" i="40" s="1"/>
  <c r="X46" i="1"/>
  <c r="Y46" i="1" s="1"/>
  <c r="AA187" i="39"/>
  <c r="AB187" i="39" s="1"/>
  <c r="X29" i="1"/>
  <c r="Y29" i="1" s="1"/>
  <c r="X53" i="39"/>
  <c r="Y53" i="39" s="1"/>
  <c r="X78" i="40"/>
  <c r="Y78" i="40" s="1"/>
  <c r="X75" i="1"/>
  <c r="Y75" i="1" s="1"/>
  <c r="AA99" i="41"/>
  <c r="AB99" i="41" s="1"/>
  <c r="AA200" i="1"/>
  <c r="AB200" i="1" s="1"/>
  <c r="AA318" i="39"/>
  <c r="AB318" i="39" s="1"/>
  <c r="X226" i="40"/>
  <c r="Y226" i="40" s="1"/>
  <c r="AA11" i="39"/>
  <c r="AB11" i="39" s="1"/>
  <c r="AA40" i="40"/>
  <c r="AB40" i="40" s="1"/>
  <c r="X71" i="40"/>
  <c r="Y71" i="40" s="1"/>
  <c r="X230" i="39"/>
  <c r="Y230" i="39" s="1"/>
  <c r="AA302" i="1"/>
  <c r="AB302" i="1" s="1"/>
  <c r="X110" i="40"/>
  <c r="Y110" i="40" s="1"/>
  <c r="X62" i="40"/>
  <c r="Y62" i="40" s="1"/>
  <c r="AA28" i="40"/>
  <c r="AB28" i="40" s="1"/>
  <c r="X423" i="1"/>
  <c r="Y423" i="1" s="1"/>
  <c r="AA231" i="39"/>
  <c r="AB231" i="39" s="1"/>
  <c r="X221" i="40"/>
  <c r="Y221" i="40" s="1"/>
  <c r="AA242" i="39"/>
  <c r="AB242" i="39" s="1"/>
  <c r="X340" i="1"/>
  <c r="Y340" i="1" s="1"/>
  <c r="AA420" i="1"/>
  <c r="AB420" i="1" s="1"/>
  <c r="AA98" i="41"/>
  <c r="AB98" i="41" s="1"/>
  <c r="X126" i="40"/>
  <c r="Y126" i="40" s="1"/>
  <c r="X326" i="39"/>
  <c r="Y326" i="39" s="1"/>
  <c r="X26" i="1"/>
  <c r="Y26" i="1" s="1"/>
  <c r="AA64" i="39"/>
  <c r="AB64" i="39" s="1"/>
  <c r="X72" i="39"/>
  <c r="Y72" i="39" s="1"/>
  <c r="AA370" i="1"/>
  <c r="AB370" i="1" s="1"/>
  <c r="AA175" i="40"/>
  <c r="AB175" i="40" s="1"/>
  <c r="AA167" i="40"/>
  <c r="AB167" i="40" s="1"/>
  <c r="AA456" i="1"/>
  <c r="AB456" i="1" s="1"/>
  <c r="AA11" i="1"/>
  <c r="AB11" i="1" s="1"/>
  <c r="AA28" i="39"/>
  <c r="AB28" i="39" s="1"/>
  <c r="AA388" i="1"/>
  <c r="AB388" i="1" s="1"/>
  <c r="AA17" i="1"/>
  <c r="AB17" i="1" s="1"/>
  <c r="X390" i="1"/>
  <c r="Y390" i="1" s="1"/>
  <c r="AA262" i="40"/>
  <c r="AB262" i="40" s="1"/>
  <c r="X117" i="39"/>
  <c r="Y117" i="39" s="1"/>
  <c r="AA111" i="1"/>
  <c r="AB111" i="1" s="1"/>
  <c r="AA160" i="39"/>
  <c r="AB160" i="39" s="1"/>
  <c r="AA47" i="41"/>
  <c r="AB47" i="41" s="1"/>
  <c r="X224" i="1"/>
  <c r="Y224" i="1" s="1"/>
  <c r="X80" i="1"/>
  <c r="Y80" i="1" s="1"/>
  <c r="X14" i="41"/>
  <c r="Y14" i="41" s="1"/>
  <c r="AA71" i="41"/>
  <c r="AB71" i="41" s="1"/>
  <c r="AA30" i="40"/>
  <c r="AB30" i="40" s="1"/>
  <c r="X192" i="40"/>
  <c r="Y192" i="40" s="1"/>
  <c r="AA461" i="1"/>
  <c r="AB461" i="1" s="1"/>
  <c r="AA201" i="40"/>
  <c r="AB201" i="40" s="1"/>
  <c r="X144" i="39"/>
  <c r="Y144" i="39" s="1"/>
  <c r="X233" i="1"/>
  <c r="Y233" i="1" s="1"/>
  <c r="X141" i="39"/>
  <c r="Y141" i="39" s="1"/>
  <c r="AA133" i="1"/>
  <c r="AB133" i="1" s="1"/>
  <c r="AA213" i="1"/>
  <c r="AB213" i="1" s="1"/>
  <c r="AA113" i="41"/>
  <c r="AB113" i="41" s="1"/>
  <c r="X317" i="1"/>
  <c r="Y317" i="1" s="1"/>
  <c r="X319" i="39"/>
  <c r="Y319" i="39" s="1"/>
  <c r="X61" i="1"/>
  <c r="Y61" i="1" s="1"/>
  <c r="AA83" i="41"/>
  <c r="AB83" i="41" s="1"/>
  <c r="AA299" i="39"/>
  <c r="AB299" i="39" s="1"/>
  <c r="AA219" i="1"/>
  <c r="AB219" i="1" s="1"/>
  <c r="AA117" i="41"/>
  <c r="AB117" i="41" s="1"/>
  <c r="AA123" i="41"/>
  <c r="AB123" i="41" s="1"/>
  <c r="AA246" i="39"/>
  <c r="AB246" i="39" s="1"/>
  <c r="AA62" i="41"/>
  <c r="AB62" i="41" s="1"/>
  <c r="X82" i="40"/>
  <c r="Y82" i="40" s="1"/>
  <c r="X58" i="1"/>
  <c r="Y58" i="1" s="1"/>
  <c r="AA352" i="39"/>
  <c r="AB352" i="39" s="1"/>
  <c r="AA204" i="40"/>
  <c r="AB204" i="40" s="1"/>
  <c r="AA323" i="1"/>
  <c r="AB323" i="1" s="1"/>
  <c r="X130" i="41"/>
  <c r="Y130" i="41" s="1"/>
  <c r="AA124" i="41"/>
  <c r="AB124" i="41" s="1"/>
  <c r="X263" i="40"/>
  <c r="Y263" i="40" s="1"/>
  <c r="AA42" i="1"/>
  <c r="AB42" i="1" s="1"/>
  <c r="X248" i="39"/>
  <c r="Y248" i="39" s="1"/>
  <c r="AA126" i="39"/>
  <c r="AB126" i="39" s="1"/>
  <c r="X176" i="40"/>
  <c r="Y176" i="40" s="1"/>
  <c r="X413" i="1"/>
  <c r="Y413" i="1" s="1"/>
  <c r="AA314" i="1"/>
  <c r="AB314" i="1" s="1"/>
  <c r="X136" i="40"/>
  <c r="Y136" i="40" s="1"/>
  <c r="X313" i="1"/>
  <c r="Y313" i="1" s="1"/>
  <c r="AA301" i="1"/>
  <c r="AB301" i="1" s="1"/>
  <c r="AA422" i="1"/>
  <c r="AB422" i="1" s="1"/>
  <c r="X18" i="41"/>
  <c r="Y18" i="41" s="1"/>
  <c r="X98" i="40"/>
  <c r="Y98" i="40" s="1"/>
  <c r="X81" i="40"/>
  <c r="Y81" i="40" s="1"/>
  <c r="AA338" i="39"/>
  <c r="AB338" i="39" s="1"/>
  <c r="AA394" i="1"/>
  <c r="AB394" i="1" s="1"/>
  <c r="AA65" i="39"/>
  <c r="AB65" i="39" s="1"/>
  <c r="X52" i="39"/>
  <c r="Y52" i="39" s="1"/>
  <c r="X258" i="39"/>
  <c r="Y258" i="39" s="1"/>
  <c r="X227" i="1"/>
  <c r="Y227" i="1" s="1"/>
  <c r="X281" i="39"/>
  <c r="Y281" i="39" s="1"/>
  <c r="X63" i="1"/>
  <c r="Y63" i="1" s="1"/>
  <c r="AA141" i="41"/>
  <c r="AB141" i="41" s="1"/>
  <c r="X159" i="39"/>
  <c r="Y159" i="39" s="1"/>
  <c r="X60" i="39"/>
  <c r="Y60" i="39" s="1"/>
  <c r="X146" i="40"/>
  <c r="Y146" i="40" s="1"/>
  <c r="AA220" i="1"/>
  <c r="AB220" i="1" s="1"/>
  <c r="AA92" i="40"/>
  <c r="AB92" i="40" s="1"/>
  <c r="AA377" i="1"/>
  <c r="AB377" i="1" s="1"/>
  <c r="X8" i="41"/>
  <c r="Y8" i="41" s="1"/>
  <c r="AA210" i="1"/>
  <c r="AB210" i="1" s="1"/>
  <c r="AA329" i="1"/>
  <c r="AB329" i="1" s="1"/>
  <c r="X302" i="1"/>
  <c r="Y302" i="1" s="1"/>
  <c r="AA278" i="39"/>
  <c r="AB278" i="39" s="1"/>
  <c r="AA9" i="1"/>
  <c r="AB9" i="1" s="1"/>
  <c r="X174" i="1"/>
  <c r="Y174" i="1" s="1"/>
  <c r="X157" i="1"/>
  <c r="Y157" i="1" s="1"/>
  <c r="AA396" i="1"/>
  <c r="AB396" i="1" s="1"/>
  <c r="AA345" i="39"/>
  <c r="AB345" i="39" s="1"/>
  <c r="AA93" i="1"/>
  <c r="AB93" i="1" s="1"/>
  <c r="AA174" i="40"/>
  <c r="AB174" i="40" s="1"/>
  <c r="AA14" i="41"/>
  <c r="AB14" i="41" s="1"/>
  <c r="X154" i="1"/>
  <c r="Y154" i="1" s="1"/>
  <c r="AA33" i="41"/>
  <c r="AB33" i="41" s="1"/>
  <c r="AA193" i="1"/>
  <c r="AB193" i="1" s="1"/>
  <c r="AA319" i="39"/>
  <c r="AB319" i="39" s="1"/>
  <c r="X464" i="1"/>
  <c r="Y464" i="1" s="1"/>
  <c r="X26" i="40"/>
  <c r="Y26" i="40" s="1"/>
  <c r="AA238" i="1"/>
  <c r="AB238" i="1" s="1"/>
  <c r="AA473" i="1"/>
  <c r="AB473" i="1" s="1"/>
  <c r="X219" i="1"/>
  <c r="Y219" i="1" s="1"/>
  <c r="X161" i="39"/>
  <c r="Y161" i="39" s="1"/>
  <c r="AA72" i="41"/>
  <c r="AB72" i="41" s="1"/>
  <c r="AA119" i="1"/>
  <c r="AB119" i="1" s="1"/>
  <c r="AA349" i="39"/>
  <c r="AB349" i="39" s="1"/>
  <c r="AA94" i="1"/>
  <c r="AB94" i="1" s="1"/>
  <c r="X323" i="1"/>
  <c r="Y323" i="1" s="1"/>
  <c r="AA447" i="1"/>
  <c r="AB447" i="1" s="1"/>
  <c r="AA130" i="39"/>
  <c r="AB130" i="39" s="1"/>
  <c r="AA337" i="39"/>
  <c r="AB337" i="39" s="1"/>
  <c r="X264" i="40"/>
  <c r="Y264" i="40" s="1"/>
  <c r="X403" i="1"/>
  <c r="Y403" i="1" s="1"/>
  <c r="AA61" i="40"/>
  <c r="AB61" i="40" s="1"/>
  <c r="X383" i="1"/>
  <c r="Y383" i="1" s="1"/>
  <c r="AA76" i="39"/>
  <c r="AB76" i="39" s="1"/>
  <c r="AA241" i="39"/>
  <c r="AB241" i="39" s="1"/>
  <c r="AA220" i="40"/>
  <c r="AB220" i="40" s="1"/>
  <c r="X269" i="39"/>
  <c r="Y269" i="39" s="1"/>
  <c r="X74" i="41"/>
  <c r="Y74" i="41" s="1"/>
  <c r="AA19" i="39"/>
  <c r="AB19" i="39" s="1"/>
  <c r="X282" i="39"/>
  <c r="Y282" i="39" s="1"/>
  <c r="AA36" i="40"/>
  <c r="AB36" i="40" s="1"/>
  <c r="AA71" i="1"/>
  <c r="AB71" i="1" s="1"/>
  <c r="X31" i="39"/>
  <c r="Y31" i="39" s="1"/>
  <c r="X81" i="41"/>
  <c r="Y81" i="41" s="1"/>
  <c r="X239" i="40"/>
  <c r="Y239" i="40" s="1"/>
  <c r="AA344" i="39"/>
  <c r="AB344" i="39" s="1"/>
  <c r="AA57" i="41"/>
  <c r="AB57" i="41" s="1"/>
  <c r="X257" i="40"/>
  <c r="Y257" i="40" s="1"/>
  <c r="AA345" i="1"/>
  <c r="AB345" i="1" s="1"/>
  <c r="AA47" i="39"/>
  <c r="AB47" i="39" s="1"/>
  <c r="X435" i="1"/>
  <c r="Y435" i="1" s="1"/>
  <c r="AA468" i="1"/>
  <c r="AB468" i="1" s="1"/>
  <c r="AA259" i="39"/>
  <c r="AB259" i="39" s="1"/>
  <c r="AA17" i="41"/>
  <c r="AB17" i="41" s="1"/>
  <c r="X44" i="40"/>
  <c r="Y44" i="40" s="1"/>
  <c r="AA347" i="39"/>
  <c r="AB347" i="39" s="1"/>
  <c r="AA355" i="39"/>
  <c r="AB355" i="39" s="1"/>
  <c r="X250" i="39"/>
  <c r="Y250" i="39" s="1"/>
  <c r="AA276" i="39"/>
  <c r="AB276" i="39" s="1"/>
  <c r="AA19" i="41"/>
  <c r="AB19" i="41" s="1"/>
  <c r="X381" i="1"/>
  <c r="Y381" i="1" s="1"/>
  <c r="X291" i="39"/>
  <c r="Y291" i="39" s="1"/>
  <c r="X274" i="39"/>
  <c r="Y274" i="39" s="1"/>
  <c r="AA106" i="39"/>
  <c r="AB106" i="39" s="1"/>
  <c r="X237" i="39"/>
  <c r="Y237" i="39" s="1"/>
  <c r="X252" i="40"/>
  <c r="Y252" i="40" s="1"/>
  <c r="AA192" i="1"/>
  <c r="AB192" i="1" s="1"/>
  <c r="AA120" i="39"/>
  <c r="AB120" i="39" s="1"/>
  <c r="AA110" i="41"/>
  <c r="AB110" i="41" s="1"/>
  <c r="X280" i="39"/>
  <c r="Y280" i="39" s="1"/>
  <c r="X141" i="1"/>
  <c r="Y141" i="1" s="1"/>
  <c r="X135" i="41"/>
  <c r="Y135" i="41" s="1"/>
  <c r="X132" i="39"/>
  <c r="Y132" i="39" s="1"/>
  <c r="X69" i="1"/>
  <c r="Y69" i="1" s="1"/>
  <c r="AA84" i="1"/>
  <c r="AB84" i="1" s="1"/>
  <c r="AA121" i="41"/>
  <c r="AB121" i="41" s="1"/>
  <c r="AA472" i="1"/>
  <c r="AB472" i="1" s="1"/>
  <c r="AA296" i="39"/>
  <c r="AB296" i="39" s="1"/>
  <c r="X97" i="40"/>
  <c r="Y97" i="40" s="1"/>
  <c r="AA427" i="1"/>
  <c r="AB427" i="1" s="1"/>
  <c r="X352" i="1"/>
  <c r="Y352" i="1" s="1"/>
  <c r="X35" i="39"/>
  <c r="Y35" i="39" s="1"/>
  <c r="X230" i="40"/>
  <c r="Y230" i="40" s="1"/>
  <c r="AA160" i="1"/>
  <c r="AB160" i="1" s="1"/>
  <c r="AA9" i="41"/>
  <c r="AB9" i="41" s="1"/>
  <c r="X154" i="39"/>
  <c r="Y154" i="39" s="1"/>
  <c r="AA62" i="40"/>
  <c r="AB62" i="40" s="1"/>
  <c r="X233" i="39"/>
  <c r="Y233" i="39" s="1"/>
  <c r="X129" i="1"/>
  <c r="Y129" i="1" s="1"/>
  <c r="AA19" i="1"/>
  <c r="AB19" i="1" s="1"/>
  <c r="AA251" i="39"/>
  <c r="AB251" i="39" s="1"/>
  <c r="AA100" i="1"/>
  <c r="AB100" i="1" s="1"/>
  <c r="X49" i="1"/>
  <c r="Y49" i="1" s="1"/>
  <c r="AA117" i="39"/>
  <c r="AB117" i="39" s="1"/>
  <c r="X150" i="1"/>
  <c r="Y150" i="1" s="1"/>
  <c r="AA144" i="39"/>
  <c r="AB144" i="39" s="1"/>
  <c r="X125" i="41"/>
  <c r="Y125" i="41" s="1"/>
  <c r="AA40" i="1"/>
  <c r="AB40" i="1" s="1"/>
  <c r="AA42" i="41"/>
  <c r="AB42" i="41" s="1"/>
  <c r="AA22" i="41"/>
  <c r="AB22" i="41" s="1"/>
  <c r="AA347" i="1"/>
  <c r="AB347" i="1" s="1"/>
  <c r="X24" i="41"/>
  <c r="Y24" i="41" s="1"/>
  <c r="AA342" i="1"/>
  <c r="AB342" i="1" s="1"/>
  <c r="X26" i="39"/>
  <c r="Y26" i="39" s="1"/>
  <c r="AA403" i="1"/>
  <c r="AB403" i="1" s="1"/>
  <c r="AA266" i="39"/>
  <c r="AB266" i="39" s="1"/>
  <c r="AA140" i="41"/>
  <c r="AB140" i="41" s="1"/>
  <c r="X195" i="1"/>
  <c r="Y195" i="1" s="1"/>
  <c r="AA142" i="41"/>
  <c r="AB142" i="41" s="1"/>
  <c r="AA401" i="1"/>
  <c r="AB401" i="1" s="1"/>
  <c r="X241" i="39"/>
  <c r="Y241" i="39" s="1"/>
  <c r="X47" i="40"/>
  <c r="Y47" i="40" s="1"/>
  <c r="X88" i="40"/>
  <c r="Y88" i="40" s="1"/>
  <c r="X103" i="40"/>
  <c r="Y103" i="40" s="1"/>
  <c r="AA22" i="39"/>
  <c r="AB22" i="39" s="1"/>
  <c r="AA23" i="41"/>
  <c r="AB23" i="41" s="1"/>
  <c r="X226" i="1"/>
  <c r="Y226" i="1" s="1"/>
  <c r="X293" i="39"/>
  <c r="Y293" i="39" s="1"/>
  <c r="X46" i="41"/>
  <c r="Y46" i="41" s="1"/>
  <c r="AA74" i="41"/>
  <c r="AB74" i="41" s="1"/>
  <c r="X255" i="39"/>
  <c r="Y255" i="39" s="1"/>
  <c r="AA139" i="39"/>
  <c r="AB139" i="39" s="1"/>
  <c r="X113" i="39"/>
  <c r="Y113" i="39" s="1"/>
  <c r="X177" i="1"/>
  <c r="Y177" i="1" s="1"/>
  <c r="AA227" i="40"/>
  <c r="AB227" i="40" s="1"/>
  <c r="X304" i="39"/>
  <c r="Y304" i="39" s="1"/>
  <c r="X19" i="39"/>
  <c r="Y19" i="39" s="1"/>
  <c r="AA457" i="1"/>
  <c r="AB457" i="1" s="1"/>
  <c r="X5" i="1"/>
  <c r="Y5" i="1" s="1"/>
  <c r="AA196" i="40"/>
  <c r="AB196" i="40" s="1"/>
  <c r="AA37" i="40"/>
  <c r="AB37" i="40" s="1"/>
  <c r="X180" i="39"/>
  <c r="Y180" i="39" s="1"/>
  <c r="AA38" i="1"/>
  <c r="AB38" i="1" s="1"/>
  <c r="X107" i="39"/>
  <c r="Y107" i="39" s="1"/>
  <c r="AA376" i="1"/>
  <c r="AB376" i="1" s="1"/>
  <c r="AA12" i="39"/>
  <c r="AB12" i="39" s="1"/>
  <c r="X22" i="1"/>
  <c r="Y22" i="1" s="1"/>
  <c r="AA15" i="41"/>
  <c r="AB15" i="41" s="1"/>
  <c r="X51" i="1"/>
  <c r="Y51" i="1" s="1"/>
  <c r="AA31" i="39"/>
  <c r="AB31" i="39" s="1"/>
  <c r="X136" i="1"/>
  <c r="Y136" i="1" s="1"/>
  <c r="X96" i="40"/>
  <c r="Y96" i="40" s="1"/>
  <c r="AA310" i="39"/>
  <c r="AB310" i="39" s="1"/>
  <c r="AA81" i="41"/>
  <c r="AB81" i="41" s="1"/>
  <c r="X98" i="39"/>
  <c r="Y98" i="39" s="1"/>
  <c r="X7" i="41"/>
  <c r="Y7" i="41" s="1"/>
  <c r="AA111" i="39"/>
  <c r="AB111" i="39" s="1"/>
  <c r="X58" i="39"/>
  <c r="Y58" i="39" s="1"/>
  <c r="AA466" i="1"/>
  <c r="AB466" i="1" s="1"/>
  <c r="X85" i="41"/>
  <c r="Y85" i="41" s="1"/>
  <c r="X259" i="40"/>
  <c r="Y259" i="40" s="1"/>
  <c r="AA26" i="41"/>
  <c r="AB26" i="41" s="1"/>
  <c r="AA208" i="1"/>
  <c r="AB208" i="1" s="1"/>
  <c r="X351" i="39"/>
  <c r="Y351" i="39" s="1"/>
  <c r="AA108" i="40"/>
  <c r="AB108" i="40" s="1"/>
  <c r="X14" i="39"/>
  <c r="Y14" i="39" s="1"/>
  <c r="AA258" i="40"/>
  <c r="AB258" i="40" s="1"/>
  <c r="X332" i="39"/>
  <c r="Y332" i="39" s="1"/>
  <c r="X23" i="1"/>
  <c r="Y23" i="1" s="1"/>
  <c r="X348" i="1"/>
  <c r="Y348" i="1" s="1"/>
  <c r="X116" i="39"/>
  <c r="Y116" i="39" s="1"/>
  <c r="AA470" i="1"/>
  <c r="AB470" i="1" s="1"/>
  <c r="AA122" i="39"/>
  <c r="AB122" i="39" s="1"/>
  <c r="AA9" i="40"/>
  <c r="AB9" i="40" s="1"/>
  <c r="X97" i="1"/>
  <c r="Y97" i="1" s="1"/>
  <c r="AA255" i="40"/>
  <c r="AB255" i="40" s="1"/>
  <c r="AA197" i="40"/>
  <c r="AB197" i="40" s="1"/>
  <c r="AA172" i="40"/>
  <c r="AB172" i="40" s="1"/>
  <c r="AA123" i="1"/>
  <c r="AB123" i="1" s="1"/>
  <c r="X6" i="40"/>
  <c r="Y6" i="40" s="1"/>
  <c r="X127" i="39"/>
  <c r="Y127" i="39" s="1"/>
  <c r="AA204" i="1"/>
  <c r="AB204" i="1" s="1"/>
  <c r="AA453" i="1"/>
  <c r="AB453" i="1" s="1"/>
  <c r="AA130" i="40"/>
  <c r="AB130" i="40" s="1"/>
  <c r="AA163" i="1"/>
  <c r="AB163" i="1" s="1"/>
  <c r="AA223" i="1"/>
  <c r="AB223" i="1" s="1"/>
  <c r="AA300" i="1"/>
  <c r="AB300" i="1" s="1"/>
  <c r="X140" i="1"/>
  <c r="Y140" i="1" s="1"/>
  <c r="AA27" i="40"/>
  <c r="AB27" i="40" s="1"/>
  <c r="AA33" i="40"/>
  <c r="AB33" i="40" s="1"/>
  <c r="X229" i="1"/>
  <c r="Y229" i="1" s="1"/>
  <c r="X170" i="1"/>
  <c r="Y170" i="1" s="1"/>
  <c r="AA79" i="1"/>
  <c r="AB79" i="1" s="1"/>
  <c r="X242" i="1"/>
  <c r="Y242" i="1" s="1"/>
  <c r="AA165" i="1"/>
  <c r="AB165" i="1" s="1"/>
  <c r="AA450" i="1"/>
  <c r="AB450" i="1" s="1"/>
  <c r="X87" i="39"/>
  <c r="Y87" i="39" s="1"/>
  <c r="AA167" i="1"/>
  <c r="AB167" i="1" s="1"/>
  <c r="X361" i="1"/>
  <c r="Y361" i="1" s="1"/>
  <c r="AA129" i="40"/>
  <c r="AB129" i="40" s="1"/>
  <c r="X107" i="1"/>
  <c r="Y107" i="1" s="1"/>
  <c r="X199" i="1"/>
  <c r="Y199" i="1" s="1"/>
  <c r="X295" i="39"/>
  <c r="Y295" i="39" s="1"/>
  <c r="AA329" i="39"/>
  <c r="AB329" i="39" s="1"/>
  <c r="X365" i="1"/>
  <c r="Y365" i="1" s="1"/>
  <c r="X139" i="41"/>
  <c r="Y139" i="41" s="1"/>
  <c r="AA66" i="40"/>
  <c r="AB66" i="40" s="1"/>
  <c r="X53" i="1"/>
  <c r="Y53" i="1" s="1"/>
  <c r="AA228" i="1"/>
  <c r="AB228" i="1" s="1"/>
  <c r="X234" i="40"/>
  <c r="Y234" i="40" s="1"/>
  <c r="X429" i="1"/>
  <c r="Y429" i="1" s="1"/>
  <c r="AA385" i="1"/>
  <c r="AB385" i="1" s="1"/>
  <c r="AA381" i="1"/>
  <c r="AB381" i="1" s="1"/>
  <c r="AA33" i="1"/>
  <c r="AB33" i="1" s="1"/>
  <c r="AA13" i="39"/>
  <c r="AB13" i="39" s="1"/>
  <c r="AA45" i="1"/>
  <c r="AB45" i="1" s="1"/>
  <c r="X271" i="39"/>
  <c r="Y271" i="39" s="1"/>
  <c r="X4" i="1"/>
  <c r="Y4" i="1" s="1"/>
  <c r="AA199" i="40"/>
  <c r="AB199" i="40" s="1"/>
  <c r="X50" i="41"/>
  <c r="Y50" i="41" s="1"/>
  <c r="AA138" i="41"/>
  <c r="AB138" i="41" s="1"/>
  <c r="X313" i="39"/>
  <c r="Y313" i="39" s="1"/>
  <c r="X112" i="1"/>
  <c r="Y112" i="1" s="1"/>
  <c r="AA149" i="1"/>
  <c r="AB149" i="1" s="1"/>
  <c r="AA201" i="1"/>
  <c r="AB201" i="1" s="1"/>
  <c r="AA118" i="41"/>
  <c r="AB118" i="41" s="1"/>
  <c r="AA130" i="1"/>
  <c r="AB130" i="1" s="1"/>
  <c r="AA138" i="40"/>
  <c r="AB138" i="40" s="1"/>
  <c r="AA99" i="40"/>
  <c r="AB99" i="40" s="1"/>
  <c r="X92" i="1"/>
  <c r="Y92" i="1" s="1"/>
  <c r="X16" i="40"/>
  <c r="Y16" i="40" s="1"/>
  <c r="X469" i="1"/>
  <c r="Y469" i="1" s="1"/>
  <c r="X218" i="1"/>
  <c r="Y218" i="1" s="1"/>
  <c r="AA24" i="1"/>
  <c r="AB24" i="1" s="1"/>
  <c r="AA169" i="40"/>
  <c r="AB169" i="40" s="1"/>
  <c r="AA124" i="39"/>
  <c r="AB124" i="39" s="1"/>
  <c r="X410" i="1"/>
  <c r="Y410" i="1" s="1"/>
  <c r="AA430" i="1"/>
  <c r="AB430" i="1" s="1"/>
  <c r="AA41" i="39"/>
  <c r="AB41" i="39" s="1"/>
  <c r="X315" i="1"/>
  <c r="Y315" i="1" s="1"/>
  <c r="AA49" i="39"/>
  <c r="AB49" i="39" s="1"/>
  <c r="X225" i="40"/>
  <c r="Y225" i="40" s="1"/>
  <c r="X75" i="41"/>
  <c r="Y75" i="41" s="1"/>
  <c r="AA22" i="40"/>
  <c r="AB22" i="40" s="1"/>
  <c r="X194" i="40"/>
  <c r="Y194" i="40" s="1"/>
  <c r="X320" i="39"/>
  <c r="Y320" i="39" s="1"/>
  <c r="X425" i="1"/>
  <c r="Y425" i="1" s="1"/>
  <c r="X13" i="1"/>
  <c r="Y13" i="1" s="1"/>
  <c r="AA110" i="1"/>
  <c r="AB110" i="1" s="1"/>
  <c r="AA55" i="39"/>
  <c r="AB55" i="39" s="1"/>
  <c r="X264" i="39"/>
  <c r="Y264" i="39" s="1"/>
  <c r="X314" i="39"/>
  <c r="Y314" i="39" s="1"/>
  <c r="AA57" i="39"/>
  <c r="AB57" i="39" s="1"/>
  <c r="X140" i="39"/>
  <c r="Y140" i="39" s="1"/>
  <c r="X110" i="41"/>
  <c r="Y110" i="41" s="1"/>
  <c r="AA229" i="39"/>
  <c r="AB229" i="39" s="1"/>
  <c r="X333" i="39"/>
  <c r="Y333" i="39" s="1"/>
  <c r="AA236" i="40"/>
  <c r="AB236" i="40" s="1"/>
  <c r="X125" i="40"/>
  <c r="Y125" i="40" s="1"/>
  <c r="X93" i="39"/>
  <c r="Y93" i="39" s="1"/>
  <c r="AA209" i="1"/>
  <c r="AB209" i="1" s="1"/>
  <c r="AA389" i="1"/>
  <c r="AB389" i="1" s="1"/>
  <c r="X89" i="41"/>
  <c r="Y89" i="41" s="1"/>
  <c r="AA477" i="1"/>
  <c r="AB477" i="1" s="1"/>
  <c r="AA217" i="40"/>
  <c r="AB217" i="40" s="1"/>
  <c r="AA70" i="1"/>
  <c r="AB70" i="1" s="1"/>
  <c r="AA78" i="41"/>
  <c r="AB78" i="41" s="1"/>
  <c r="AA213" i="40"/>
  <c r="AB213" i="40" s="1"/>
  <c r="X103" i="1"/>
  <c r="Y103" i="1" s="1"/>
  <c r="AA30" i="1"/>
  <c r="AB30" i="1" s="1"/>
  <c r="AA95" i="41"/>
  <c r="AB95" i="41" s="1"/>
  <c r="AA109" i="41"/>
  <c r="AB109" i="41" s="1"/>
  <c r="X100" i="41"/>
  <c r="Y100" i="41" s="1"/>
  <c r="AA168" i="39"/>
  <c r="AB168" i="39" s="1"/>
  <c r="X322" i="1"/>
  <c r="Y322" i="1" s="1"/>
  <c r="X185" i="39"/>
  <c r="Y185" i="39" s="1"/>
  <c r="X83" i="39"/>
  <c r="Y83" i="39" s="1"/>
  <c r="X181" i="40"/>
  <c r="Y181" i="40" s="1"/>
  <c r="X21" i="40"/>
  <c r="Y21" i="40" s="1"/>
  <c r="X426" i="1"/>
  <c r="Y426" i="1" s="1"/>
  <c r="X158" i="1"/>
  <c r="Y158" i="1" s="1"/>
  <c r="X344" i="1"/>
  <c r="Y344" i="1" s="1"/>
  <c r="X190" i="1"/>
  <c r="Y190" i="1" s="1"/>
  <c r="AA104" i="40"/>
  <c r="AB104" i="40" s="1"/>
  <c r="AA205" i="1"/>
  <c r="AB205" i="1" s="1"/>
  <c r="X321" i="1"/>
  <c r="Y321" i="1" s="1"/>
  <c r="AA229" i="40"/>
  <c r="AB229" i="40" s="1"/>
  <c r="X240" i="40"/>
  <c r="Y240" i="40" s="1"/>
  <c r="X343" i="1"/>
  <c r="Y343" i="1" s="1"/>
  <c r="X140" i="40"/>
  <c r="Y140" i="40" s="1"/>
  <c r="AA277" i="39"/>
  <c r="AB277" i="39" s="1"/>
  <c r="X59" i="1"/>
  <c r="Y59" i="1" s="1"/>
  <c r="AA25" i="41"/>
  <c r="AB25" i="41" s="1"/>
  <c r="X57" i="1"/>
  <c r="Y57" i="1" s="1"/>
  <c r="X137" i="41"/>
  <c r="Y137" i="41" s="1"/>
  <c r="X67" i="40"/>
  <c r="Y67" i="40" s="1"/>
  <c r="X48" i="40"/>
  <c r="Y48" i="40" s="1"/>
  <c r="AA13" i="1"/>
  <c r="AB13" i="1" s="1"/>
  <c r="AA168" i="40"/>
  <c r="AB168" i="40" s="1"/>
  <c r="X283" i="39"/>
  <c r="Y283" i="39" s="1"/>
  <c r="AA264" i="39"/>
  <c r="AB264" i="39" s="1"/>
  <c r="X120" i="39"/>
  <c r="Y120" i="39" s="1"/>
  <c r="X174" i="39"/>
  <c r="Y174" i="39" s="1"/>
  <c r="X57" i="39"/>
  <c r="Y57" i="39" s="1"/>
  <c r="AA21" i="39"/>
  <c r="AB21" i="39" s="1"/>
  <c r="AA182" i="40"/>
  <c r="AB182" i="40" s="1"/>
  <c r="X135" i="40"/>
  <c r="Y135" i="40" s="1"/>
  <c r="X448" i="1"/>
  <c r="Y448" i="1" s="1"/>
  <c r="AA341" i="39"/>
  <c r="AB341" i="39" s="1"/>
  <c r="AA120" i="1"/>
  <c r="AB120" i="1" s="1"/>
  <c r="X109" i="41"/>
  <c r="Y109" i="41" s="1"/>
  <c r="X392" i="1"/>
  <c r="Y392" i="1" s="1"/>
  <c r="X79" i="41"/>
  <c r="Y79" i="41" s="1"/>
  <c r="X72" i="1"/>
  <c r="Y72" i="1" s="1"/>
  <c r="X88" i="1"/>
  <c r="Y88" i="1" s="1"/>
  <c r="X205" i="1"/>
  <c r="Y205" i="1" s="1"/>
  <c r="X307" i="39"/>
  <c r="Y307" i="39" s="1"/>
  <c r="AA36" i="39"/>
  <c r="AB36" i="39" s="1"/>
  <c r="X472" i="1"/>
  <c r="Y472" i="1" s="1"/>
  <c r="AA127" i="40"/>
  <c r="AB127" i="40" s="1"/>
  <c r="X162" i="1"/>
  <c r="Y162" i="1" s="1"/>
  <c r="X105" i="41"/>
  <c r="Y105" i="41" s="1"/>
  <c r="AA183" i="1"/>
  <c r="AB183" i="1" s="1"/>
  <c r="AA114" i="39"/>
  <c r="AB114" i="39" s="1"/>
  <c r="AA187" i="1"/>
  <c r="AB187" i="1" s="1"/>
  <c r="AA301" i="39"/>
  <c r="AB301" i="39" s="1"/>
  <c r="X268" i="39"/>
  <c r="Y268" i="39" s="1"/>
  <c r="X449" i="1"/>
  <c r="Y449" i="1" s="1"/>
  <c r="X179" i="1"/>
  <c r="Y179" i="1" s="1"/>
  <c r="X5" i="40"/>
  <c r="Y5" i="40" s="1"/>
  <c r="AA100" i="40"/>
  <c r="AB100" i="40" s="1"/>
  <c r="X251" i="39"/>
  <c r="Y251" i="39" s="1"/>
  <c r="X286" i="39"/>
  <c r="Y286" i="39" s="1"/>
  <c r="X54" i="41"/>
  <c r="Y54" i="41" s="1"/>
  <c r="X160" i="39"/>
  <c r="Y160" i="39" s="1"/>
  <c r="AA94" i="39"/>
  <c r="AB94" i="39" s="1"/>
  <c r="X37" i="1"/>
  <c r="Y37" i="1" s="1"/>
  <c r="AA76" i="1"/>
  <c r="AB76" i="1" s="1"/>
  <c r="X30" i="40"/>
  <c r="Y30" i="40" s="1"/>
  <c r="AA303" i="1"/>
  <c r="AB303" i="1" s="1"/>
  <c r="AA39" i="1"/>
  <c r="AB39" i="1" s="1"/>
  <c r="X67" i="39"/>
  <c r="Y67" i="39" s="1"/>
  <c r="AA91" i="39"/>
  <c r="AB91" i="39" s="1"/>
  <c r="AA38" i="41"/>
  <c r="AB38" i="41" s="1"/>
  <c r="X102" i="39"/>
  <c r="Y102" i="39" s="1"/>
  <c r="AA74" i="40"/>
  <c r="AB74" i="40" s="1"/>
  <c r="X180" i="1"/>
  <c r="Y180" i="1" s="1"/>
  <c r="X241" i="1"/>
  <c r="Y241" i="1" s="1"/>
  <c r="X113" i="40"/>
  <c r="Y113" i="40" s="1"/>
  <c r="AA465" i="1"/>
  <c r="AB465" i="1" s="1"/>
  <c r="AA117" i="40"/>
  <c r="AB117" i="40" s="1"/>
  <c r="AA42" i="39"/>
  <c r="AB42" i="39" s="1"/>
  <c r="AA48" i="39"/>
  <c r="AB48" i="39" s="1"/>
  <c r="AA458" i="1"/>
  <c r="AB458" i="1" s="1"/>
  <c r="X43" i="40"/>
  <c r="Y43" i="40" s="1"/>
  <c r="X369" i="1"/>
  <c r="Y369" i="1" s="1"/>
  <c r="AA216" i="1"/>
  <c r="AB216" i="1" s="1"/>
  <c r="X272" i="39"/>
  <c r="Y272" i="39" s="1"/>
  <c r="AA215" i="40"/>
  <c r="AB215" i="40" s="1"/>
  <c r="X56" i="41"/>
  <c r="Y56" i="41" s="1"/>
  <c r="AA143" i="1"/>
  <c r="AB143" i="1" s="1"/>
  <c r="X384" i="1"/>
  <c r="Y384" i="1" s="1"/>
  <c r="X328" i="39"/>
  <c r="Y328" i="39" s="1"/>
  <c r="X438" i="1"/>
  <c r="Y438" i="1" s="1"/>
  <c r="X343" i="39"/>
  <c r="Y343" i="39" s="1"/>
  <c r="AA330" i="1"/>
  <c r="AB330" i="1" s="1"/>
  <c r="X24" i="39"/>
  <c r="Y24" i="39" s="1"/>
  <c r="AA146" i="39"/>
  <c r="AB146" i="39" s="1"/>
  <c r="AA7" i="41"/>
  <c r="AB7" i="41" s="1"/>
  <c r="X111" i="39"/>
  <c r="Y111" i="39" s="1"/>
  <c r="AA91" i="41"/>
  <c r="AB91" i="41" s="1"/>
  <c r="AA131" i="39"/>
  <c r="AB131" i="39" s="1"/>
  <c r="AA351" i="39"/>
  <c r="AB351" i="39" s="1"/>
  <c r="X108" i="40"/>
  <c r="Y108" i="40" s="1"/>
  <c r="AA169" i="39"/>
  <c r="AB169" i="39" s="1"/>
  <c r="X324" i="1"/>
  <c r="Y324" i="1" s="1"/>
  <c r="X470" i="1"/>
  <c r="Y470" i="1" s="1"/>
  <c r="AA188" i="39"/>
  <c r="AB188" i="39" s="1"/>
  <c r="X55" i="41"/>
  <c r="Y55" i="41" s="1"/>
  <c r="X298" i="39"/>
  <c r="Y298" i="39" s="1"/>
  <c r="X9" i="40"/>
  <c r="Y9" i="40" s="1"/>
  <c r="AA147" i="40"/>
  <c r="AB147" i="40" s="1"/>
  <c r="X255" i="40"/>
  <c r="Y255" i="40" s="1"/>
  <c r="X38" i="40"/>
  <c r="Y38" i="40" s="1"/>
  <c r="X453" i="1"/>
  <c r="Y453" i="1" s="1"/>
  <c r="X16" i="41"/>
  <c r="Y16" i="41" s="1"/>
  <c r="AA107" i="1"/>
  <c r="AB107" i="1" s="1"/>
  <c r="AA73" i="1"/>
  <c r="AB73" i="1" s="1"/>
  <c r="X181" i="39"/>
  <c r="Y181" i="39" s="1"/>
  <c r="X35" i="40"/>
  <c r="Y35" i="40" s="1"/>
  <c r="AA142" i="39"/>
  <c r="AB142" i="39" s="1"/>
  <c r="AA21" i="41"/>
  <c r="AB21" i="41" s="1"/>
  <c r="X184" i="39"/>
  <c r="Y184" i="39" s="1"/>
  <c r="X201" i="1"/>
  <c r="Y201" i="1" s="1"/>
  <c r="X86" i="41"/>
  <c r="Y86" i="41" s="1"/>
  <c r="X20" i="1"/>
  <c r="Y20" i="1" s="1"/>
  <c r="AA313" i="1"/>
  <c r="AB313" i="1" s="1"/>
  <c r="X87" i="1"/>
  <c r="Y87" i="1" s="1"/>
  <c r="AA469" i="1"/>
  <c r="AB469" i="1" s="1"/>
  <c r="AA405" i="1"/>
  <c r="AB405" i="1" s="1"/>
  <c r="AA8" i="40"/>
  <c r="AB8" i="40" s="1"/>
  <c r="AA155" i="39"/>
  <c r="AB155" i="39" s="1"/>
  <c r="X10" i="39"/>
  <c r="Y10" i="39" s="1"/>
  <c r="AA320" i="39"/>
  <c r="AB320" i="39" s="1"/>
  <c r="AA18" i="41"/>
  <c r="AB18" i="41" s="1"/>
  <c r="AA283" i="39"/>
  <c r="AB283" i="39" s="1"/>
  <c r="X462" i="1"/>
  <c r="Y462" i="1" s="1"/>
  <c r="X123" i="40"/>
  <c r="Y123" i="40" s="1"/>
  <c r="X182" i="40"/>
  <c r="Y182" i="40" s="1"/>
  <c r="AA14" i="40"/>
  <c r="AB14" i="40" s="1"/>
  <c r="AA257" i="39"/>
  <c r="AB257" i="39" s="1"/>
  <c r="X351" i="1"/>
  <c r="Y351" i="1" s="1"/>
  <c r="X168" i="39"/>
  <c r="Y168" i="39" s="1"/>
  <c r="AA216" i="40"/>
  <c r="AB216" i="40" s="1"/>
  <c r="X152" i="39"/>
  <c r="Y152" i="39" s="1"/>
  <c r="AA330" i="39"/>
  <c r="AB330" i="39" s="1"/>
  <c r="AA53" i="41"/>
  <c r="AB53" i="41" s="1"/>
  <c r="X220" i="1"/>
  <c r="Y220" i="1" s="1"/>
  <c r="AA164" i="39"/>
  <c r="AB164" i="39" s="1"/>
  <c r="X111" i="40"/>
  <c r="Y111" i="40" s="1"/>
  <c r="X196" i="1"/>
  <c r="Y196" i="1" s="1"/>
  <c r="AA73" i="41"/>
  <c r="AB73" i="41" s="1"/>
  <c r="AA29" i="1"/>
  <c r="AB29" i="1" s="1"/>
  <c r="AA62" i="1"/>
  <c r="AB62" i="1" s="1"/>
  <c r="X333" i="1"/>
  <c r="Y333" i="1" s="1"/>
  <c r="AA47" i="1"/>
  <c r="AB47" i="1" s="1"/>
  <c r="X27" i="41"/>
  <c r="Y27" i="41" s="1"/>
  <c r="AA56" i="39"/>
  <c r="AB56" i="39" s="1"/>
  <c r="AA254" i="40"/>
  <c r="AB254" i="40" s="1"/>
  <c r="AA326" i="39"/>
  <c r="AB326" i="39" s="1"/>
  <c r="AA171" i="1"/>
  <c r="AB171" i="1" s="1"/>
  <c r="X441" i="1"/>
  <c r="Y441" i="1" s="1"/>
  <c r="AA239" i="39"/>
  <c r="AB239" i="39" s="1"/>
  <c r="X28" i="39"/>
  <c r="Y28" i="39" s="1"/>
  <c r="AA238" i="40"/>
  <c r="AB238" i="40" s="1"/>
  <c r="AA31" i="40"/>
  <c r="AB31" i="40" s="1"/>
  <c r="AA395" i="1"/>
  <c r="AB395" i="1" s="1"/>
  <c r="X56" i="1"/>
  <c r="Y56" i="1" s="1"/>
  <c r="X93" i="1"/>
  <c r="Y93" i="1" s="1"/>
  <c r="AA360" i="1"/>
  <c r="AB360" i="1" s="1"/>
  <c r="X364" i="1"/>
  <c r="Y364" i="1" s="1"/>
  <c r="X245" i="1"/>
  <c r="Y245" i="1" s="1"/>
  <c r="X94" i="39"/>
  <c r="Y94" i="39" s="1"/>
  <c r="X11" i="41"/>
  <c r="Y11" i="41" s="1"/>
  <c r="X238" i="1"/>
  <c r="Y238" i="1" s="1"/>
  <c r="X473" i="1"/>
  <c r="Y473" i="1" s="1"/>
  <c r="X74" i="1"/>
  <c r="Y74" i="1" s="1"/>
  <c r="AA77" i="39"/>
  <c r="AB77" i="39" s="1"/>
  <c r="X38" i="41"/>
  <c r="Y38" i="41" s="1"/>
  <c r="X22" i="41"/>
  <c r="Y22" i="41" s="1"/>
  <c r="X375" i="1"/>
  <c r="Y375" i="1" s="1"/>
  <c r="AA89" i="40"/>
  <c r="AB89" i="40" s="1"/>
  <c r="AA84" i="40"/>
  <c r="AB84" i="40" s="1"/>
  <c r="X108" i="41"/>
  <c r="Y108" i="41" s="1"/>
  <c r="X342" i="1"/>
  <c r="Y342" i="1" s="1"/>
  <c r="AA349" i="1"/>
  <c r="AB349" i="1" s="1"/>
  <c r="X326" i="1"/>
  <c r="Y326" i="1" s="1"/>
  <c r="AA44" i="1"/>
  <c r="AB44" i="1" s="1"/>
  <c r="AA288" i="39"/>
  <c r="AB288" i="39" s="1"/>
  <c r="X4" i="39"/>
  <c r="Y4" i="39" s="1"/>
  <c r="X80" i="41"/>
  <c r="Y80" i="41" s="1"/>
  <c r="AA433" i="1"/>
  <c r="AB433" i="1" s="1"/>
  <c r="X131" i="1"/>
  <c r="Y131" i="1" s="1"/>
  <c r="AA58" i="41"/>
  <c r="AB58" i="41" s="1"/>
  <c r="X265" i="40"/>
  <c r="Y265" i="40" s="1"/>
  <c r="AA148" i="40"/>
  <c r="AB148" i="40" s="1"/>
  <c r="AA132" i="41"/>
  <c r="AB132" i="41" s="1"/>
  <c r="X136" i="39"/>
  <c r="Y136" i="39" s="1"/>
  <c r="AA103" i="40"/>
  <c r="AB103" i="40" s="1"/>
  <c r="X22" i="39"/>
  <c r="Y22" i="39" s="1"/>
  <c r="X155" i="1"/>
  <c r="Y155" i="1" s="1"/>
  <c r="X89" i="1"/>
  <c r="Y89" i="1" s="1"/>
  <c r="AA65" i="41"/>
  <c r="AB65" i="41" s="1"/>
  <c r="AA46" i="41"/>
  <c r="AB46" i="41" s="1"/>
  <c r="X168" i="1"/>
  <c r="Y168" i="1" s="1"/>
  <c r="X55" i="1"/>
  <c r="Y55" i="1" s="1"/>
  <c r="X439" i="1"/>
  <c r="Y439" i="1" s="1"/>
  <c r="AA232" i="39"/>
  <c r="AB232" i="39" s="1"/>
  <c r="AA73" i="40"/>
  <c r="AB73" i="40" s="1"/>
  <c r="X31" i="41"/>
  <c r="Y31" i="41" s="1"/>
  <c r="X227" i="40"/>
  <c r="Y227" i="40" s="1"/>
  <c r="AA304" i="39"/>
  <c r="AB304" i="39" s="1"/>
  <c r="X235" i="1"/>
  <c r="Y235" i="1" s="1"/>
  <c r="X124" i="1"/>
  <c r="Y124" i="1" s="1"/>
  <c r="X303" i="39"/>
  <c r="Y303" i="39" s="1"/>
  <c r="AA311" i="39"/>
  <c r="AB311" i="39" s="1"/>
  <c r="X48" i="41"/>
  <c r="Y48" i="41" s="1"/>
  <c r="AA161" i="1"/>
  <c r="AB161" i="1" s="1"/>
  <c r="X125" i="1"/>
  <c r="Y125" i="1" s="1"/>
  <c r="AA183" i="40"/>
  <c r="AB183" i="40" s="1"/>
  <c r="X115" i="39"/>
  <c r="Y115" i="39" s="1"/>
  <c r="X372" i="1"/>
  <c r="Y372" i="1" s="1"/>
  <c r="AA282" i="39"/>
  <c r="AB282" i="39" s="1"/>
  <c r="X62" i="39"/>
  <c r="Y62" i="39" s="1"/>
  <c r="X36" i="40"/>
  <c r="Y36" i="40" s="1"/>
  <c r="AA45" i="41"/>
  <c r="AB45" i="41" s="1"/>
  <c r="AA90" i="39"/>
  <c r="AB90" i="39" s="1"/>
  <c r="AA378" i="1"/>
  <c r="AB378" i="1" s="1"/>
  <c r="AA40" i="41"/>
  <c r="AB40" i="41" s="1"/>
  <c r="AA478" i="1"/>
  <c r="AB478" i="1" s="1"/>
  <c r="X12" i="39"/>
  <c r="Y12" i="39" s="1"/>
  <c r="AA120" i="40"/>
  <c r="AB120" i="40" s="1"/>
  <c r="X15" i="40"/>
  <c r="Y15" i="40" s="1"/>
  <c r="AA51" i="1"/>
  <c r="AB51" i="1" s="1"/>
  <c r="X302" i="39"/>
  <c r="Y302" i="39" s="1"/>
  <c r="X107" i="41"/>
  <c r="Y107" i="41" s="1"/>
  <c r="AA245" i="39"/>
  <c r="AB245" i="39" s="1"/>
  <c r="AA173" i="40"/>
  <c r="AB173" i="40" s="1"/>
  <c r="X79" i="39"/>
  <c r="Y79" i="39" s="1"/>
  <c r="X358" i="1"/>
  <c r="Y358" i="1" s="1"/>
  <c r="AA7" i="1"/>
  <c r="AB7" i="1" s="1"/>
  <c r="X119" i="40"/>
  <c r="Y119" i="40" s="1"/>
  <c r="X143" i="40"/>
  <c r="Y143" i="40" s="1"/>
  <c r="X15" i="1"/>
  <c r="Y15" i="1" s="1"/>
  <c r="X133" i="41"/>
  <c r="Y133" i="41" s="1"/>
  <c r="X26" i="41"/>
  <c r="Y26" i="41" s="1"/>
  <c r="X197" i="1"/>
  <c r="Y197" i="1" s="1"/>
  <c r="X100" i="39"/>
  <c r="Y100" i="39" s="1"/>
  <c r="AA14" i="39"/>
  <c r="AB14" i="39" s="1"/>
  <c r="AA10" i="1"/>
  <c r="AB10" i="1" s="1"/>
  <c r="X12" i="41"/>
  <c r="Y12" i="41" s="1"/>
  <c r="AA189" i="40"/>
  <c r="AB189" i="40" s="1"/>
  <c r="X122" i="39"/>
  <c r="Y122" i="39" s="1"/>
  <c r="X91" i="1"/>
  <c r="Y91" i="1" s="1"/>
  <c r="AA97" i="1"/>
  <c r="AB97" i="1" s="1"/>
  <c r="X181" i="1"/>
  <c r="Y181" i="1" s="1"/>
  <c r="X147" i="40"/>
  <c r="Y147" i="40" s="1"/>
  <c r="AA434" i="1"/>
  <c r="AB434" i="1" s="1"/>
  <c r="X39" i="39"/>
  <c r="Y39" i="39" s="1"/>
  <c r="AA399" i="1"/>
  <c r="AB399" i="1" s="1"/>
  <c r="AA337" i="1"/>
  <c r="AB337" i="1" s="1"/>
  <c r="AA6" i="40"/>
  <c r="AB6" i="40" s="1"/>
  <c r="X134" i="41"/>
  <c r="Y134" i="41" s="1"/>
  <c r="X355" i="1"/>
  <c r="Y355" i="1" s="1"/>
  <c r="AA232" i="40"/>
  <c r="AB232" i="40" s="1"/>
  <c r="AA354" i="39"/>
  <c r="AB354" i="39" s="1"/>
  <c r="AA84" i="39"/>
  <c r="AB84" i="39" s="1"/>
  <c r="AA38" i="40"/>
  <c r="AB38" i="40" s="1"/>
  <c r="AA195" i="40"/>
  <c r="AB195" i="40" s="1"/>
  <c r="X25" i="1"/>
  <c r="Y25" i="1" s="1"/>
  <c r="AA318" i="1"/>
  <c r="AB318" i="1" s="1"/>
  <c r="X74" i="39"/>
  <c r="Y74" i="39" s="1"/>
  <c r="X446" i="1"/>
  <c r="Y446" i="1" s="1"/>
  <c r="X305" i="1"/>
  <c r="Y305" i="1" s="1"/>
  <c r="X126" i="1"/>
  <c r="Y126" i="1" s="1"/>
  <c r="X287" i="39"/>
  <c r="Y287" i="39" s="1"/>
  <c r="AA175" i="1"/>
  <c r="AB175" i="1" s="1"/>
  <c r="AA44" i="40"/>
  <c r="AB44" i="40" s="1"/>
  <c r="X18" i="39"/>
  <c r="Y18" i="39" s="1"/>
  <c r="X63" i="39"/>
  <c r="Y63" i="39" s="1"/>
  <c r="AA185" i="1"/>
  <c r="AB185" i="1" s="1"/>
  <c r="X4" i="41"/>
  <c r="Y4" i="41" s="1"/>
  <c r="X19" i="40"/>
  <c r="Y19" i="40" s="1"/>
  <c r="X7" i="39"/>
  <c r="Y7" i="39" s="1"/>
  <c r="AA442" i="1"/>
  <c r="AB442" i="1" s="1"/>
  <c r="X44" i="41"/>
  <c r="Y44" i="41" s="1"/>
  <c r="AA365" i="1"/>
  <c r="AB365" i="1" s="1"/>
  <c r="AA81" i="39"/>
  <c r="AB81" i="39" s="1"/>
  <c r="X128" i="1"/>
  <c r="Y128" i="1" s="1"/>
  <c r="AA166" i="1"/>
  <c r="AB166" i="1" s="1"/>
  <c r="AA24" i="40"/>
  <c r="AB24" i="40" s="1"/>
  <c r="X178" i="39"/>
  <c r="Y178" i="39" s="1"/>
  <c r="AA130" i="41"/>
  <c r="AB130" i="41" s="1"/>
  <c r="AA234" i="40"/>
  <c r="AB234" i="40" s="1"/>
  <c r="AA429" i="1"/>
  <c r="AB429" i="1" s="1"/>
  <c r="AA178" i="1"/>
  <c r="AB178" i="1" s="1"/>
  <c r="X440" i="1"/>
  <c r="Y440" i="1" s="1"/>
  <c r="X34" i="39"/>
  <c r="Y34" i="39" s="1"/>
  <c r="AA27" i="1"/>
  <c r="AB27" i="1" s="1"/>
  <c r="AA4" i="1"/>
  <c r="AB4" i="1" s="1"/>
  <c r="X142" i="39"/>
  <c r="Y142" i="39" s="1"/>
  <c r="X199" i="40"/>
  <c r="Y199" i="40" s="1"/>
  <c r="X17" i="40"/>
  <c r="Y17" i="40" s="1"/>
  <c r="X285" i="39"/>
  <c r="Y285" i="39" s="1"/>
  <c r="X126" i="39"/>
  <c r="Y126" i="39" s="1"/>
  <c r="AA421" i="1"/>
  <c r="AB421" i="1" s="1"/>
  <c r="AA266" i="40"/>
  <c r="AB266" i="40" s="1"/>
  <c r="X118" i="41"/>
  <c r="Y118" i="41" s="1"/>
  <c r="AA261" i="39"/>
  <c r="AB261" i="39" s="1"/>
  <c r="X261" i="40"/>
  <c r="Y261" i="40" s="1"/>
  <c r="AA343" i="1"/>
  <c r="AB343" i="1" s="1"/>
  <c r="X474" i="1"/>
  <c r="Y474" i="1" s="1"/>
  <c r="AA92" i="1"/>
  <c r="AB92" i="1" s="1"/>
  <c r="AA49" i="40"/>
  <c r="AB49" i="40" s="1"/>
  <c r="AA87" i="1"/>
  <c r="AB87" i="1" s="1"/>
  <c r="X380" i="1"/>
  <c r="Y380" i="1" s="1"/>
  <c r="X277" i="39"/>
  <c r="Y277" i="39" s="1"/>
  <c r="X92" i="39"/>
  <c r="Y92" i="39" s="1"/>
  <c r="X243" i="39"/>
  <c r="Y243" i="39" s="1"/>
  <c r="AA150" i="40"/>
  <c r="AB150" i="40" s="1"/>
  <c r="X124" i="39"/>
  <c r="Y124" i="39" s="1"/>
  <c r="AA32" i="1"/>
  <c r="AB32" i="1" s="1"/>
  <c r="AA128" i="39"/>
  <c r="AB128" i="39" s="1"/>
  <c r="AA57" i="1"/>
  <c r="AB57" i="1" s="1"/>
  <c r="AA237" i="39"/>
  <c r="AB237" i="39" s="1"/>
  <c r="AA67" i="40"/>
  <c r="AB67" i="40" s="1"/>
  <c r="X299" i="1"/>
  <c r="Y299" i="1" s="1"/>
  <c r="AA48" i="40"/>
  <c r="AB48" i="40" s="1"/>
  <c r="X192" i="1"/>
  <c r="Y192" i="1" s="1"/>
  <c r="X451" i="1"/>
  <c r="Y451" i="1" s="1"/>
  <c r="AA252" i="39"/>
  <c r="AB252" i="39" s="1"/>
  <c r="AA462" i="1"/>
  <c r="AB462" i="1" s="1"/>
  <c r="X110" i="1"/>
  <c r="Y110" i="1" s="1"/>
  <c r="X55" i="39"/>
  <c r="Y55" i="39" s="1"/>
  <c r="AA174" i="39"/>
  <c r="AB174" i="39" s="1"/>
  <c r="AA156" i="39"/>
  <c r="AB156" i="39" s="1"/>
  <c r="X335" i="39"/>
  <c r="Y335" i="39" s="1"/>
  <c r="AA406" i="1"/>
  <c r="AB406" i="1" s="1"/>
  <c r="AA350" i="39"/>
  <c r="AB350" i="39" s="1"/>
  <c r="X394" i="1"/>
  <c r="Y394" i="1" s="1"/>
  <c r="X86" i="1"/>
  <c r="Y86" i="1" s="1"/>
  <c r="X138" i="1"/>
  <c r="Y138" i="1" s="1"/>
  <c r="X341" i="39"/>
  <c r="Y341" i="39" s="1"/>
  <c r="X41" i="40"/>
  <c r="Y41" i="40" s="1"/>
  <c r="X454" i="1"/>
  <c r="Y454" i="1" s="1"/>
  <c r="AA141" i="1"/>
  <c r="AB141" i="1" s="1"/>
  <c r="X33" i="39"/>
  <c r="Y33" i="39" s="1"/>
  <c r="AA294" i="39"/>
  <c r="AB294" i="39" s="1"/>
  <c r="X78" i="41"/>
  <c r="Y78" i="41" s="1"/>
  <c r="AA111" i="41"/>
  <c r="AB111" i="41" s="1"/>
  <c r="AA63" i="1"/>
  <c r="AB63" i="1" s="1"/>
  <c r="AA214" i="40"/>
  <c r="AB214" i="40" s="1"/>
  <c r="AA100" i="41"/>
  <c r="AB100" i="41" s="1"/>
  <c r="AA118" i="40"/>
  <c r="AB118" i="40" s="1"/>
  <c r="AA29" i="40"/>
  <c r="AB29" i="40" s="1"/>
  <c r="AA374" i="1"/>
  <c r="AB374" i="1" s="1"/>
  <c r="AA185" i="39"/>
  <c r="AB185" i="39" s="1"/>
  <c r="X18" i="40"/>
  <c r="Y18" i="40" s="1"/>
  <c r="AA78" i="39"/>
  <c r="AB78" i="39" s="1"/>
  <c r="X310" i="1"/>
  <c r="Y310" i="1" s="1"/>
  <c r="AA127" i="1"/>
  <c r="AB127" i="1" s="1"/>
  <c r="AA158" i="1"/>
  <c r="AB158" i="1" s="1"/>
  <c r="AA98" i="1"/>
  <c r="AB98" i="1" s="1"/>
  <c r="X141" i="41"/>
  <c r="Y141" i="41" s="1"/>
  <c r="AA190" i="1"/>
  <c r="AB190" i="1" s="1"/>
  <c r="AA30" i="39"/>
  <c r="AB30" i="39" s="1"/>
  <c r="AA95" i="40"/>
  <c r="AB95" i="40" s="1"/>
  <c r="AA373" i="1"/>
  <c r="AB373" i="1" s="1"/>
  <c r="X36" i="39"/>
  <c r="Y36" i="39" s="1"/>
  <c r="X141" i="40"/>
  <c r="Y141" i="40" s="1"/>
  <c r="X296" i="39"/>
  <c r="Y296" i="39" s="1"/>
  <c r="X475" i="1"/>
  <c r="Y475" i="1" s="1"/>
  <c r="X114" i="1"/>
  <c r="Y114" i="1" s="1"/>
  <c r="X121" i="1"/>
  <c r="Y121" i="1" s="1"/>
  <c r="X260" i="40"/>
  <c r="Y260" i="40" s="1"/>
  <c r="AA144" i="1"/>
  <c r="AB144" i="1" s="1"/>
  <c r="AA334" i="1"/>
  <c r="AB334" i="1" s="1"/>
  <c r="AA16" i="39"/>
  <c r="AB16" i="39" s="1"/>
  <c r="X386" i="1"/>
  <c r="Y386" i="1" s="1"/>
  <c r="X427" i="1"/>
  <c r="Y427" i="1" s="1"/>
  <c r="X77" i="1"/>
  <c r="Y77" i="1" s="1"/>
  <c r="X128" i="40"/>
  <c r="Y128" i="40" s="1"/>
  <c r="X190" i="39"/>
  <c r="Y190" i="39" s="1"/>
  <c r="X306" i="1"/>
  <c r="Y306" i="1" s="1"/>
  <c r="AA46" i="1"/>
  <c r="AB46" i="1" s="1"/>
  <c r="X306" i="39"/>
  <c r="Y306" i="39" s="1"/>
  <c r="X10" i="40"/>
  <c r="Y10" i="40" s="1"/>
  <c r="AA78" i="40"/>
  <c r="AB78" i="40" s="1"/>
  <c r="X62" i="1"/>
  <c r="Y62" i="1" s="1"/>
  <c r="X203" i="40"/>
  <c r="Y203" i="40" s="1"/>
  <c r="X249" i="39"/>
  <c r="Y249" i="39" s="1"/>
  <c r="AA32" i="40"/>
  <c r="AB32" i="40" s="1"/>
  <c r="X153" i="39"/>
  <c r="Y153" i="39" s="1"/>
  <c r="X11" i="39"/>
  <c r="Y11" i="39" s="1"/>
  <c r="AA154" i="39"/>
  <c r="AB154" i="39" s="1"/>
  <c r="X311" i="1"/>
  <c r="Y311" i="1" s="1"/>
  <c r="AA230" i="39"/>
  <c r="AB230" i="39" s="1"/>
  <c r="AA304" i="1"/>
  <c r="AB304" i="1" s="1"/>
  <c r="X353" i="1"/>
  <c r="Y353" i="1" s="1"/>
  <c r="AA135" i="39"/>
  <c r="AB135" i="39" s="1"/>
  <c r="X39" i="41"/>
  <c r="Y39" i="41" s="1"/>
  <c r="AA179" i="1"/>
  <c r="AB179" i="1" s="1"/>
  <c r="AA122" i="1"/>
  <c r="AB122" i="1" s="1"/>
  <c r="X68" i="40"/>
  <c r="Y68" i="40" s="1"/>
  <c r="AA129" i="1"/>
  <c r="AB129" i="1" s="1"/>
  <c r="X452" i="1"/>
  <c r="Y452" i="1" s="1"/>
  <c r="X100" i="40"/>
  <c r="Y100" i="40" s="1"/>
  <c r="X19" i="1"/>
  <c r="Y19" i="1" s="1"/>
  <c r="AA221" i="40"/>
  <c r="AB221" i="40" s="1"/>
  <c r="X420" i="1"/>
  <c r="Y420" i="1" s="1"/>
  <c r="X45" i="39"/>
  <c r="Y45" i="39" s="1"/>
  <c r="X68" i="1"/>
  <c r="Y68" i="1" s="1"/>
  <c r="X98" i="41"/>
  <c r="Y98" i="41" s="1"/>
  <c r="X101" i="41"/>
  <c r="Y101" i="41" s="1"/>
  <c r="AA166" i="39"/>
  <c r="AB166" i="39" s="1"/>
  <c r="AA54" i="39"/>
  <c r="AB54" i="39" s="1"/>
  <c r="X64" i="39"/>
  <c r="Y64" i="39" s="1"/>
  <c r="AA72" i="39"/>
  <c r="AB72" i="39" s="1"/>
  <c r="AA108" i="39"/>
  <c r="AB108" i="39" s="1"/>
  <c r="AA157" i="1"/>
  <c r="AB157" i="1" s="1"/>
  <c r="X175" i="40"/>
  <c r="Y175" i="40" s="1"/>
  <c r="X167" i="40"/>
  <c r="Y167" i="40" s="1"/>
  <c r="AA79" i="40"/>
  <c r="AB79" i="40" s="1"/>
  <c r="AA367" i="1"/>
  <c r="AB367" i="1" s="1"/>
  <c r="X11" i="1"/>
  <c r="Y11" i="1" s="1"/>
  <c r="AA327" i="1"/>
  <c r="AB327" i="1" s="1"/>
  <c r="X388" i="1"/>
  <c r="Y388" i="1" s="1"/>
  <c r="AA390" i="1"/>
  <c r="AB390" i="1" s="1"/>
  <c r="X95" i="1"/>
  <c r="Y95" i="1" s="1"/>
  <c r="X137" i="1"/>
  <c r="Y137" i="1" s="1"/>
  <c r="AA50" i="39"/>
  <c r="AB50" i="39" s="1"/>
  <c r="AA148" i="1"/>
  <c r="AB148" i="1" s="1"/>
  <c r="X225" i="1"/>
  <c r="Y225" i="1" s="1"/>
  <c r="AA471" i="1"/>
  <c r="AB471" i="1" s="1"/>
  <c r="AA224" i="1"/>
  <c r="AB224" i="1" s="1"/>
  <c r="AA256" i="39"/>
  <c r="AB256" i="39" s="1"/>
  <c r="AA133" i="40"/>
  <c r="AB133" i="40" s="1"/>
  <c r="AA431" i="1"/>
  <c r="AB431" i="1" s="1"/>
  <c r="X71" i="41"/>
  <c r="Y71" i="41" s="1"/>
  <c r="X75" i="39"/>
  <c r="Y75" i="39" s="1"/>
  <c r="AA25" i="40"/>
  <c r="AB25" i="40" s="1"/>
  <c r="AA70" i="39"/>
  <c r="AB70" i="39" s="1"/>
  <c r="AA125" i="41"/>
  <c r="AB125" i="41" s="1"/>
  <c r="X359" i="1"/>
  <c r="Y359" i="1" s="1"/>
  <c r="X157" i="39"/>
  <c r="Y157" i="39" s="1"/>
  <c r="X186" i="1"/>
  <c r="Y186" i="1" s="1"/>
  <c r="AA193" i="40"/>
  <c r="AB193" i="40" s="1"/>
  <c r="AA397" i="1"/>
  <c r="AB397" i="1" s="1"/>
  <c r="AA316" i="39"/>
  <c r="AB316" i="39" s="1"/>
  <c r="X77" i="39"/>
  <c r="Y77" i="39" s="1"/>
  <c r="AA125" i="39"/>
  <c r="AB125" i="39" s="1"/>
  <c r="AA14" i="1"/>
  <c r="AB14" i="1" s="1"/>
  <c r="X103" i="39"/>
  <c r="Y103" i="39" s="1"/>
  <c r="AA38" i="39"/>
  <c r="AB38" i="39" s="1"/>
  <c r="X204" i="40"/>
  <c r="Y204" i="40" s="1"/>
  <c r="X143" i="39"/>
  <c r="Y143" i="39" s="1"/>
  <c r="X164" i="39"/>
  <c r="Y164" i="39" s="1"/>
  <c r="X412" i="1"/>
  <c r="Y412" i="1" s="1"/>
  <c r="X105" i="1"/>
  <c r="Y105" i="1" s="1"/>
  <c r="AA70" i="41"/>
  <c r="AB70" i="41" s="1"/>
  <c r="AA475" i="1"/>
  <c r="AB475" i="1" s="1"/>
  <c r="X115" i="40"/>
  <c r="Y115" i="40" s="1"/>
  <c r="AA356" i="1"/>
  <c r="AB356" i="1" s="1"/>
  <c r="X94" i="41"/>
  <c r="Y94" i="41" s="1"/>
  <c r="AA8" i="41"/>
  <c r="AB8" i="41" s="1"/>
  <c r="X183" i="1"/>
  <c r="Y183" i="1" s="1"/>
  <c r="X170" i="39"/>
  <c r="Y170" i="39" s="1"/>
  <c r="X334" i="1"/>
  <c r="Y334" i="1" s="1"/>
  <c r="AA331" i="1"/>
  <c r="AB331" i="1" s="1"/>
  <c r="AA352" i="1"/>
  <c r="AB352" i="1" s="1"/>
  <c r="AA77" i="1"/>
  <c r="AB77" i="1" s="1"/>
  <c r="X104" i="39"/>
  <c r="Y104" i="39" s="1"/>
  <c r="X233" i="40"/>
  <c r="Y233" i="40" s="1"/>
  <c r="AA190" i="39"/>
  <c r="AB190" i="39" s="1"/>
  <c r="AA319" i="1"/>
  <c r="AB319" i="1" s="1"/>
  <c r="AA306" i="1"/>
  <c r="AB306" i="1" s="1"/>
  <c r="X187" i="39"/>
  <c r="Y187" i="39" s="1"/>
  <c r="AA159" i="1"/>
  <c r="AB159" i="1" s="1"/>
  <c r="X32" i="40"/>
  <c r="Y32" i="40" s="1"/>
  <c r="X318" i="39"/>
  <c r="Y318" i="39" s="1"/>
  <c r="AA40" i="39"/>
  <c r="AB40" i="39" s="1"/>
  <c r="AA153" i="39"/>
  <c r="AB153" i="39" s="1"/>
  <c r="X187" i="1"/>
  <c r="Y187" i="1" s="1"/>
  <c r="AA333" i="1"/>
  <c r="AB333" i="1" s="1"/>
  <c r="AA311" i="1"/>
  <c r="AB311" i="1" s="1"/>
  <c r="X366" i="1"/>
  <c r="Y366" i="1" s="1"/>
  <c r="X348" i="39"/>
  <c r="Y348" i="39" s="1"/>
  <c r="X357" i="1"/>
  <c r="Y357" i="1" s="1"/>
  <c r="AA233" i="39"/>
  <c r="AB233" i="39" s="1"/>
  <c r="X135" i="39"/>
  <c r="Y135" i="39" s="1"/>
  <c r="AA411" i="1"/>
  <c r="AB411" i="1" s="1"/>
  <c r="AA32" i="39"/>
  <c r="AB32" i="39" s="1"/>
  <c r="AA68" i="40"/>
  <c r="AB68" i="40" s="1"/>
  <c r="X251" i="40"/>
  <c r="Y251" i="40" s="1"/>
  <c r="AA178" i="40"/>
  <c r="AB178" i="40" s="1"/>
  <c r="X254" i="40"/>
  <c r="Y254" i="40" s="1"/>
  <c r="AA340" i="1"/>
  <c r="AB340" i="1" s="1"/>
  <c r="X20" i="39"/>
  <c r="Y20" i="39" s="1"/>
  <c r="AA68" i="1"/>
  <c r="AB68" i="1" s="1"/>
  <c r="AA126" i="40"/>
  <c r="AB126" i="40" s="1"/>
  <c r="AA101" i="41"/>
  <c r="AB101" i="41" s="1"/>
  <c r="AA174" i="1"/>
  <c r="AB174" i="1" s="1"/>
  <c r="AA441" i="1"/>
  <c r="AB441" i="1" s="1"/>
  <c r="X416" i="1"/>
  <c r="Y416" i="1" s="1"/>
  <c r="AA286" i="39"/>
  <c r="AB286" i="39" s="1"/>
  <c r="X79" i="40"/>
  <c r="Y79" i="40" s="1"/>
  <c r="X367" i="1"/>
  <c r="Y367" i="1" s="1"/>
  <c r="X31" i="40"/>
  <c r="Y31" i="40" s="1"/>
  <c r="AA29" i="41"/>
  <c r="AB29" i="41" s="1"/>
  <c r="AA137" i="1"/>
  <c r="AB137" i="1" s="1"/>
  <c r="AA364" i="1"/>
  <c r="AB364" i="1" s="1"/>
  <c r="X50" i="39"/>
  <c r="Y50" i="39" s="1"/>
  <c r="X111" i="1"/>
  <c r="Y111" i="1" s="1"/>
  <c r="AA362" i="1"/>
  <c r="AB362" i="1" s="1"/>
  <c r="AA150" i="1"/>
  <c r="AB150" i="1" s="1"/>
  <c r="X27" i="39"/>
  <c r="Y27" i="39" s="1"/>
  <c r="AA37" i="1"/>
  <c r="AB37" i="1" s="1"/>
  <c r="X235" i="39"/>
  <c r="Y235" i="39" s="1"/>
  <c r="AA154" i="1"/>
  <c r="AB154" i="1" s="1"/>
  <c r="X461" i="1"/>
  <c r="Y461" i="1" s="1"/>
  <c r="X201" i="40"/>
  <c r="Y201" i="40" s="1"/>
  <c r="AA233" i="1"/>
  <c r="AB233" i="1" s="1"/>
  <c r="X133" i="1"/>
  <c r="Y133" i="1" s="1"/>
  <c r="X113" i="41"/>
  <c r="Y113" i="41" s="1"/>
  <c r="AA61" i="1"/>
  <c r="AB61" i="1" s="1"/>
  <c r="AA359" i="1"/>
  <c r="AB359" i="1" s="1"/>
  <c r="AA157" i="39"/>
  <c r="AB157" i="39" s="1"/>
  <c r="X180" i="40"/>
  <c r="Y180" i="40" s="1"/>
  <c r="X109" i="40"/>
  <c r="Y109" i="40" s="1"/>
  <c r="X193" i="40"/>
  <c r="Y193" i="40" s="1"/>
  <c r="X397" i="1"/>
  <c r="Y397" i="1" s="1"/>
  <c r="AA6" i="41"/>
  <c r="AB6" i="41" s="1"/>
  <c r="AA64" i="41"/>
  <c r="AB64" i="41" s="1"/>
  <c r="X191" i="1"/>
  <c r="Y191" i="1" s="1"/>
  <c r="X125" i="39"/>
  <c r="Y125" i="39" s="1"/>
  <c r="X123" i="41"/>
  <c r="Y123" i="41" s="1"/>
  <c r="X349" i="39"/>
  <c r="Y349" i="39" s="1"/>
  <c r="X99" i="39"/>
  <c r="Y99" i="39" s="1"/>
  <c r="X77" i="40"/>
  <c r="Y77" i="40" s="1"/>
  <c r="X9" i="1"/>
  <c r="Y9" i="1" s="1"/>
  <c r="AA353" i="1"/>
  <c r="AB353" i="1" s="1"/>
  <c r="AA39" i="41"/>
  <c r="AB39" i="41" s="1"/>
  <c r="AA60" i="41"/>
  <c r="AB60" i="41" s="1"/>
  <c r="X32" i="39"/>
  <c r="Y32" i="39" s="1"/>
  <c r="X236" i="1"/>
  <c r="Y236" i="1" s="1"/>
  <c r="AA452" i="1"/>
  <c r="AB452" i="1" s="1"/>
  <c r="X28" i="40"/>
  <c r="Y28" i="40" s="1"/>
  <c r="X178" i="40"/>
  <c r="Y178" i="40" s="1"/>
  <c r="X231" i="39"/>
  <c r="Y231" i="39" s="1"/>
  <c r="X171" i="1"/>
  <c r="Y171" i="1" s="1"/>
  <c r="X292" i="39"/>
  <c r="Y292" i="39" s="1"/>
  <c r="AA398" i="1"/>
  <c r="AB398" i="1" s="1"/>
  <c r="AA416" i="1"/>
  <c r="AB416" i="1" s="1"/>
  <c r="AA108" i="1"/>
  <c r="AB108" i="1" s="1"/>
  <c r="AA186" i="40"/>
  <c r="AB186" i="40" s="1"/>
  <c r="X17" i="1"/>
  <c r="Y17" i="1" s="1"/>
  <c r="X395" i="1"/>
  <c r="Y395" i="1" s="1"/>
  <c r="AA56" i="1"/>
  <c r="AB56" i="1" s="1"/>
  <c r="X396" i="1"/>
  <c r="Y396" i="1" s="1"/>
  <c r="X345" i="39"/>
  <c r="Y345" i="39" s="1"/>
  <c r="X12" i="40"/>
  <c r="Y12" i="40" s="1"/>
  <c r="AA225" i="1"/>
  <c r="AB225" i="1" s="1"/>
  <c r="X362" i="1"/>
  <c r="Y362" i="1" s="1"/>
  <c r="AA210" i="40"/>
  <c r="AB210" i="40" s="1"/>
  <c r="AA179" i="40"/>
  <c r="AB179" i="40" s="1"/>
  <c r="X103" i="41"/>
  <c r="Y103" i="41" s="1"/>
  <c r="X138" i="39"/>
  <c r="Y138" i="39" s="1"/>
  <c r="AA11" i="41"/>
  <c r="AB11" i="41" s="1"/>
  <c r="X76" i="1"/>
  <c r="Y76" i="1" s="1"/>
  <c r="AA67" i="1"/>
  <c r="AB67" i="1" s="1"/>
  <c r="AA43" i="1"/>
  <c r="AB43" i="1" s="1"/>
  <c r="X50" i="1"/>
  <c r="Y50" i="1" s="1"/>
  <c r="AA192" i="40"/>
  <c r="AB192" i="40" s="1"/>
  <c r="AA141" i="39"/>
  <c r="AB141" i="39" s="1"/>
  <c r="AA443" i="1"/>
  <c r="AB443" i="1" s="1"/>
  <c r="X25" i="40"/>
  <c r="Y25" i="40" s="1"/>
  <c r="X90" i="41"/>
  <c r="Y90" i="41" s="1"/>
  <c r="X222" i="1"/>
  <c r="Y222" i="1" s="1"/>
  <c r="AA191" i="40"/>
  <c r="AB191" i="40" s="1"/>
  <c r="X83" i="41"/>
  <c r="Y83" i="41" s="1"/>
  <c r="X96" i="1"/>
  <c r="Y96" i="1" s="1"/>
  <c r="X404" i="1"/>
  <c r="Y404" i="1" s="1"/>
  <c r="X6" i="41"/>
  <c r="Y6" i="41" s="1"/>
  <c r="X64" i="41"/>
  <c r="Y64" i="41" s="1"/>
  <c r="AA103" i="39"/>
  <c r="AB103" i="39" s="1"/>
  <c r="X72" i="41"/>
  <c r="Y72" i="41" s="1"/>
  <c r="X118" i="39"/>
  <c r="Y118" i="39" s="1"/>
  <c r="AA82" i="40"/>
  <c r="AB82" i="40" s="1"/>
  <c r="AA114" i="41"/>
  <c r="AB114" i="41" s="1"/>
  <c r="X39" i="1"/>
  <c r="Y39" i="1" s="1"/>
  <c r="AA58" i="1"/>
  <c r="AB58" i="1" s="1"/>
  <c r="X94" i="1"/>
  <c r="Y94" i="1" s="1"/>
  <c r="X91" i="39"/>
  <c r="Y91" i="39" s="1"/>
  <c r="AA323" i="39"/>
  <c r="AB323" i="39" s="1"/>
  <c r="E208" i="40"/>
  <c r="E146" i="39"/>
  <c r="E90" i="1"/>
  <c r="E139" i="40"/>
  <c r="E14" i="40"/>
  <c r="E353" i="1"/>
  <c r="E116" i="1"/>
  <c r="E332" i="1"/>
  <c r="E240" i="40"/>
  <c r="E120" i="39"/>
  <c r="E476" i="1"/>
  <c r="E205" i="1"/>
  <c r="E40" i="40"/>
  <c r="E38" i="41"/>
  <c r="E226" i="1"/>
  <c r="E58" i="41"/>
  <c r="E354" i="39"/>
  <c r="E69" i="40"/>
  <c r="E383" i="1"/>
  <c r="E117" i="40"/>
  <c r="E119" i="40"/>
  <c r="E351" i="1"/>
  <c r="E180" i="39"/>
  <c r="E13" i="41"/>
  <c r="E39" i="39"/>
  <c r="E301" i="1"/>
  <c r="E25" i="41"/>
  <c r="E223" i="40"/>
  <c r="E111" i="40"/>
  <c r="E416" i="1"/>
  <c r="E84" i="40"/>
  <c r="E71" i="1"/>
  <c r="E287" i="39"/>
  <c r="E312" i="1"/>
  <c r="E112" i="40"/>
  <c r="E57" i="39"/>
  <c r="E210" i="1"/>
  <c r="E161" i="1"/>
  <c r="E298" i="39"/>
  <c r="E189" i="1"/>
  <c r="E288" i="39"/>
  <c r="E293" i="39"/>
  <c r="E5" i="1"/>
  <c r="E305" i="1"/>
  <c r="E8" i="39"/>
  <c r="E248" i="39"/>
  <c r="E374" i="1"/>
  <c r="E187" i="39"/>
  <c r="E357" i="1"/>
  <c r="E286" i="39"/>
  <c r="E150" i="1"/>
  <c r="E431" i="1"/>
  <c r="E183" i="40"/>
  <c r="E355" i="1"/>
  <c r="E346" i="1"/>
  <c r="E277" i="39"/>
  <c r="E39" i="40"/>
  <c r="E21" i="40"/>
  <c r="E54" i="41"/>
  <c r="E200" i="40"/>
  <c r="E241" i="39"/>
  <c r="E304" i="39"/>
  <c r="E303" i="39"/>
  <c r="E438" i="1"/>
  <c r="E31" i="1"/>
  <c r="E147" i="40"/>
  <c r="E442" i="1"/>
  <c r="E211" i="40"/>
  <c r="E126" i="39"/>
  <c r="E149" i="40"/>
  <c r="E168" i="40"/>
  <c r="E214" i="40"/>
  <c r="E220" i="1"/>
  <c r="E179" i="1"/>
  <c r="E327" i="1"/>
  <c r="E364" i="1"/>
  <c r="E191" i="40"/>
  <c r="E213" i="1"/>
  <c r="E82" i="40"/>
  <c r="E5" i="39"/>
  <c r="E171" i="40"/>
  <c r="E36" i="39"/>
  <c r="E311" i="1"/>
  <c r="E174" i="1"/>
  <c r="E119" i="39"/>
  <c r="E168" i="1"/>
  <c r="E369" i="1"/>
  <c r="E414" i="1"/>
  <c r="E239" i="40"/>
  <c r="E188" i="39"/>
  <c r="E106" i="1"/>
  <c r="E335" i="39"/>
  <c r="E63" i="1"/>
  <c r="E230" i="39"/>
  <c r="E242" i="39"/>
  <c r="E255" i="39"/>
  <c r="E53" i="1"/>
  <c r="E126" i="40"/>
  <c r="E134" i="39"/>
  <c r="E212" i="40"/>
  <c r="E64" i="40"/>
  <c r="E134" i="40"/>
  <c r="E13" i="39"/>
  <c r="E340" i="39"/>
  <c r="E333" i="39"/>
  <c r="E103" i="1"/>
  <c r="E159" i="39"/>
  <c r="E53" i="41"/>
  <c r="E352" i="1"/>
  <c r="E318" i="39"/>
  <c r="E348" i="39"/>
  <c r="E28" i="40"/>
  <c r="E141" i="39"/>
  <c r="E296" i="39"/>
  <c r="E386" i="1"/>
  <c r="E19" i="1"/>
  <c r="E26" i="40"/>
  <c r="E132" i="1"/>
  <c r="E108" i="39"/>
  <c r="E147" i="1"/>
  <c r="E342" i="1"/>
  <c r="E344" i="1"/>
  <c r="E171" i="1"/>
  <c r="E225" i="1"/>
  <c r="E391" i="1"/>
  <c r="E345" i="1"/>
  <c r="E253" i="39"/>
  <c r="E19" i="41"/>
  <c r="E392" i="1"/>
  <c r="E272" i="39"/>
  <c r="E125" i="1"/>
  <c r="E25" i="1"/>
  <c r="E167" i="1"/>
  <c r="E425" i="1"/>
  <c r="E83" i="39"/>
  <c r="E233" i="40"/>
  <c r="E231" i="1"/>
  <c r="E142" i="1"/>
  <c r="E209" i="1"/>
  <c r="E264" i="40"/>
  <c r="E219" i="40"/>
  <c r="E149" i="39"/>
  <c r="E18" i="39"/>
  <c r="E115" i="39"/>
  <c r="E188" i="1"/>
  <c r="E89" i="1"/>
  <c r="E24" i="40"/>
  <c r="E67" i="40"/>
  <c r="E338" i="39"/>
  <c r="E330" i="1"/>
  <c r="E23" i="1"/>
  <c r="E202" i="40"/>
  <c r="E89" i="40"/>
  <c r="E22" i="41"/>
  <c r="E433" i="1"/>
  <c r="E338" i="1"/>
  <c r="E124" i="1"/>
  <c r="E384" i="1"/>
  <c r="E79" i="39"/>
  <c r="E244" i="1"/>
  <c r="E223" i="1"/>
  <c r="E33" i="40"/>
  <c r="E87" i="39"/>
  <c r="E343" i="1"/>
  <c r="E243" i="39"/>
  <c r="E55" i="39"/>
  <c r="E9" i="41"/>
  <c r="E423" i="1"/>
  <c r="E11" i="1"/>
  <c r="E360" i="1"/>
  <c r="E359" i="1"/>
  <c r="E191" i="1"/>
  <c r="E39" i="1"/>
  <c r="E353" i="39"/>
  <c r="E315" i="1"/>
  <c r="E138" i="1"/>
  <c r="E29" i="1"/>
  <c r="E144" i="40"/>
  <c r="E297" i="39"/>
  <c r="E16" i="1"/>
  <c r="E329" i="39"/>
  <c r="E34" i="1"/>
  <c r="E219" i="1"/>
  <c r="E26" i="39"/>
  <c r="E113" i="40"/>
  <c r="E43" i="40"/>
  <c r="E26" i="41"/>
  <c r="E229" i="1"/>
  <c r="E261" i="39"/>
  <c r="E413" i="1"/>
  <c r="E92" i="39"/>
  <c r="E320" i="39"/>
  <c r="E182" i="40"/>
  <c r="E256" i="39"/>
  <c r="E37" i="1"/>
  <c r="E38" i="39"/>
  <c r="E237" i="40"/>
  <c r="E441" i="1"/>
  <c r="E224" i="40"/>
  <c r="E324" i="39"/>
  <c r="E102" i="1"/>
  <c r="E101" i="40"/>
  <c r="E460" i="1"/>
  <c r="E224" i="1"/>
  <c r="E15" i="40"/>
  <c r="E344" i="39"/>
  <c r="E206" i="40"/>
  <c r="E81" i="39"/>
  <c r="E27" i="1"/>
  <c r="E20" i="1"/>
  <c r="E451" i="1"/>
  <c r="E222" i="40"/>
  <c r="E87" i="1"/>
  <c r="E252" i="40"/>
  <c r="E83" i="40"/>
  <c r="E370" i="1"/>
  <c r="E234" i="39"/>
  <c r="E246" i="1"/>
  <c r="E185" i="1"/>
  <c r="E314" i="39"/>
  <c r="E217" i="40"/>
  <c r="E114" i="1"/>
  <c r="E54" i="1"/>
  <c r="E238" i="39"/>
  <c r="E50" i="1"/>
  <c r="E85" i="1"/>
  <c r="E401" i="1"/>
  <c r="E312" i="39"/>
  <c r="E177" i="1"/>
  <c r="E66" i="39"/>
  <c r="E208" i="1"/>
  <c r="E172" i="40"/>
  <c r="E153" i="1"/>
  <c r="E165" i="39"/>
  <c r="E269" i="40"/>
  <c r="E8" i="1"/>
  <c r="E264" i="39"/>
  <c r="E70" i="1"/>
  <c r="E178" i="40"/>
  <c r="E262" i="40"/>
  <c r="E235" i="39"/>
  <c r="E61" i="1"/>
  <c r="E92" i="40"/>
  <c r="E251" i="39"/>
  <c r="E398" i="1"/>
  <c r="E238" i="40"/>
  <c r="E411" i="1"/>
  <c r="E367" i="1"/>
  <c r="E154" i="1"/>
  <c r="E161" i="39"/>
  <c r="E97" i="1"/>
  <c r="E244" i="39"/>
  <c r="E307" i="39"/>
  <c r="E60" i="41"/>
  <c r="E456" i="1"/>
  <c r="E471" i="1"/>
  <c r="E151" i="1"/>
  <c r="E469" i="1"/>
  <c r="E174" i="39"/>
  <c r="E8" i="41"/>
  <c r="E71" i="40"/>
  <c r="E93" i="40"/>
  <c r="E434" i="1"/>
  <c r="E132" i="40"/>
  <c r="E163" i="39"/>
  <c r="E159" i="1"/>
  <c r="E396" i="1"/>
  <c r="E402" i="1"/>
  <c r="E399" i="1"/>
  <c r="E86" i="39"/>
  <c r="E341" i="39"/>
  <c r="E282" i="39"/>
  <c r="E204" i="1"/>
  <c r="E268" i="40"/>
  <c r="E259" i="40"/>
  <c r="E57" i="41"/>
  <c r="E49" i="40"/>
  <c r="E299" i="1"/>
  <c r="E51" i="39"/>
  <c r="E56" i="1"/>
  <c r="E473" i="1"/>
  <c r="E403" i="1"/>
  <c r="E111" i="39"/>
  <c r="E123" i="1"/>
  <c r="E355" i="39"/>
  <c r="E128" i="40"/>
  <c r="E52" i="41"/>
  <c r="E270" i="39"/>
  <c r="E273" i="39"/>
  <c r="E337" i="39"/>
  <c r="E375" i="1"/>
  <c r="E348" i="1"/>
  <c r="E232" i="40"/>
  <c r="E234" i="40"/>
  <c r="E34" i="39"/>
  <c r="E284" i="39"/>
  <c r="E92" i="1"/>
  <c r="E194" i="40"/>
  <c r="E448" i="1"/>
  <c r="E84" i="1"/>
  <c r="E104" i="40"/>
  <c r="E356" i="1"/>
  <c r="E53" i="39"/>
  <c r="E9" i="1"/>
  <c r="E26" i="1"/>
  <c r="E133" i="40"/>
  <c r="E186" i="1"/>
  <c r="E91" i="39"/>
  <c r="E22" i="40"/>
  <c r="E22" i="39"/>
  <c r="E371" i="1"/>
  <c r="E261" i="40"/>
  <c r="E150" i="40"/>
  <c r="E394" i="1"/>
  <c r="E164" i="1"/>
  <c r="E17" i="1"/>
  <c r="E47" i="40"/>
  <c r="E48" i="41"/>
  <c r="E38" i="1"/>
  <c r="E343" i="39"/>
  <c r="E324" i="1"/>
  <c r="E169" i="1"/>
  <c r="E122" i="40"/>
  <c r="E291" i="39"/>
  <c r="E146" i="1"/>
  <c r="E89" i="39"/>
  <c r="E475" i="1"/>
  <c r="E170" i="39"/>
  <c r="E47" i="1"/>
  <c r="E56" i="39"/>
  <c r="E31" i="40"/>
  <c r="E303" i="1"/>
  <c r="E142" i="39"/>
  <c r="E262" i="39"/>
  <c r="E46" i="1"/>
  <c r="E228" i="1"/>
  <c r="E368" i="1"/>
  <c r="E444" i="1"/>
  <c r="E180" i="1"/>
  <c r="E48" i="39"/>
  <c r="E66" i="1"/>
  <c r="E143" i="1"/>
  <c r="E189" i="40"/>
  <c r="E114" i="40"/>
  <c r="E285" i="39"/>
  <c r="E380" i="1"/>
  <c r="E462" i="1"/>
  <c r="E125" i="40"/>
  <c r="E366" i="1"/>
  <c r="E100" i="39"/>
  <c r="E177" i="40"/>
  <c r="E166" i="1"/>
  <c r="E120" i="1"/>
  <c r="E148" i="39"/>
  <c r="E268" i="39"/>
  <c r="E220" i="40"/>
  <c r="E96" i="40"/>
  <c r="E450" i="1"/>
  <c r="E97" i="39"/>
  <c r="E430" i="1"/>
  <c r="E290" i="39"/>
  <c r="E350" i="1"/>
  <c r="E62" i="40"/>
  <c r="E352" i="39"/>
  <c r="E230" i="40"/>
  <c r="E226" i="40"/>
  <c r="E445" i="1"/>
  <c r="E459" i="1"/>
  <c r="E14" i="1"/>
  <c r="E464" i="1"/>
  <c r="E432" i="1"/>
  <c r="E27" i="40"/>
  <c r="E24" i="39"/>
  <c r="E245" i="39"/>
  <c r="E443" i="1"/>
  <c r="E122" i="39"/>
  <c r="E241" i="1"/>
  <c r="E37" i="41"/>
  <c r="E4" i="41"/>
  <c r="E176" i="40"/>
  <c r="E60" i="39"/>
  <c r="E278" i="39"/>
  <c r="E29" i="41"/>
  <c r="E41" i="39"/>
  <c r="E40" i="1"/>
  <c r="E96" i="1"/>
  <c r="E58" i="39"/>
  <c r="E38" i="40"/>
  <c r="E185" i="39"/>
  <c r="E94" i="39"/>
  <c r="E280" i="39"/>
  <c r="E254" i="40"/>
  <c r="E75" i="40"/>
  <c r="E231" i="39"/>
  <c r="E45" i="41"/>
  <c r="E354" i="1"/>
  <c r="E30" i="41"/>
  <c r="E22" i="1"/>
  <c r="E73" i="39"/>
  <c r="E254" i="39"/>
  <c r="E146" i="40"/>
  <c r="E30" i="40"/>
  <c r="E200" i="1"/>
  <c r="E67" i="1"/>
  <c r="E180" i="40"/>
  <c r="E102" i="40"/>
  <c r="E378" i="1"/>
  <c r="E6" i="39"/>
  <c r="E124" i="40"/>
  <c r="E231" i="40"/>
  <c r="E263" i="40"/>
  <c r="E80" i="40"/>
  <c r="E142" i="40"/>
  <c r="E409" i="1"/>
  <c r="E85" i="39"/>
  <c r="E215" i="40"/>
  <c r="E130" i="40"/>
  <c r="E276" i="39"/>
  <c r="E20" i="40"/>
  <c r="E158" i="1"/>
  <c r="E136" i="39"/>
  <c r="E206" i="1"/>
  <c r="E78" i="39"/>
  <c r="E63" i="41"/>
  <c r="E393" i="1"/>
  <c r="E16" i="41"/>
  <c r="E265" i="40"/>
  <c r="E66" i="40"/>
  <c r="E405" i="1"/>
  <c r="E310" i="1"/>
  <c r="E105" i="1"/>
  <c r="E87" i="40"/>
  <c r="E182" i="1"/>
  <c r="E150" i="39"/>
  <c r="E4" i="1"/>
  <c r="E118" i="40"/>
  <c r="E24" i="41"/>
  <c r="E228" i="40"/>
  <c r="E358" i="1"/>
  <c r="E82" i="39"/>
  <c r="E91" i="1"/>
  <c r="E69" i="39"/>
  <c r="E13" i="40"/>
  <c r="E173" i="1"/>
  <c r="E46" i="41"/>
  <c r="E232" i="39"/>
  <c r="E182" i="39"/>
  <c r="E197" i="1"/>
  <c r="E175" i="39"/>
  <c r="E195" i="40"/>
  <c r="E365" i="1"/>
  <c r="E32" i="1"/>
  <c r="E140" i="39"/>
  <c r="E152" i="39"/>
  <c r="E154" i="39"/>
  <c r="E108" i="1"/>
  <c r="E388" i="1"/>
  <c r="E50" i="39"/>
  <c r="E75" i="39"/>
  <c r="E103" i="39"/>
  <c r="E24" i="1"/>
  <c r="E420" i="1"/>
  <c r="E64" i="41"/>
  <c r="E407" i="1"/>
  <c r="E107" i="39"/>
  <c r="E331" i="39"/>
  <c r="E105" i="40"/>
  <c r="E44" i="39"/>
  <c r="E58" i="1"/>
  <c r="E266" i="39"/>
  <c r="E23" i="41"/>
  <c r="E37" i="40"/>
  <c r="E31" i="39"/>
  <c r="E197" i="40"/>
  <c r="E242" i="1"/>
  <c r="E178" i="39"/>
  <c r="E184" i="39"/>
  <c r="E266" i="40"/>
  <c r="E76" i="40"/>
  <c r="E218" i="1"/>
  <c r="E30" i="1"/>
  <c r="E426" i="1"/>
  <c r="E95" i="1"/>
  <c r="E74" i="1"/>
  <c r="E67" i="39"/>
  <c r="E145" i="1"/>
  <c r="E62" i="1"/>
  <c r="E179" i="40"/>
  <c r="E157" i="39"/>
  <c r="E99" i="40"/>
  <c r="E110" i="40"/>
  <c r="E50" i="40"/>
  <c r="E12" i="1"/>
  <c r="E4" i="39"/>
  <c r="E25" i="39"/>
  <c r="E90" i="39"/>
  <c r="E198" i="1"/>
  <c r="E275" i="39"/>
  <c r="E17" i="41"/>
  <c r="E19" i="40"/>
  <c r="E21" i="39"/>
  <c r="E9" i="39"/>
  <c r="E95" i="40"/>
  <c r="E325" i="1"/>
  <c r="E27" i="41"/>
  <c r="E55" i="1"/>
  <c r="E46" i="40"/>
  <c r="E316" i="1"/>
  <c r="E127" i="40"/>
  <c r="E292" i="39"/>
  <c r="E461" i="1"/>
  <c r="E408" i="1"/>
  <c r="E465" i="1"/>
  <c r="E68" i="39"/>
  <c r="E258" i="40"/>
  <c r="E9" i="40"/>
  <c r="E61" i="39"/>
  <c r="E453" i="1"/>
  <c r="E176" i="1"/>
  <c r="E130" i="1"/>
  <c r="E129" i="39"/>
  <c r="E176" i="39"/>
  <c r="E382" i="1"/>
  <c r="E190" i="40"/>
  <c r="E48" i="1"/>
  <c r="E319" i="1"/>
  <c r="E233" i="39"/>
  <c r="E192" i="40"/>
  <c r="E238" i="1"/>
  <c r="E65" i="1"/>
  <c r="E232" i="1"/>
  <c r="E249" i="39"/>
  <c r="E157" i="1"/>
  <c r="E390" i="1"/>
  <c r="E339" i="39"/>
  <c r="E144" i="39"/>
  <c r="E458" i="1"/>
  <c r="E12" i="40"/>
  <c r="E271" i="39"/>
  <c r="E330" i="39"/>
  <c r="E134" i="1"/>
  <c r="E329" i="1"/>
  <c r="E216" i="1"/>
  <c r="E17" i="40"/>
  <c r="E131" i="1"/>
  <c r="E327" i="39"/>
  <c r="E252" i="39"/>
  <c r="E335" i="1"/>
  <c r="E34" i="40"/>
  <c r="E56" i="41"/>
  <c r="E64" i="1"/>
  <c r="E29" i="40"/>
  <c r="E237" i="1"/>
  <c r="E106" i="40"/>
  <c r="E184" i="40"/>
  <c r="E477" i="1"/>
  <c r="E42" i="41"/>
  <c r="E98" i="39"/>
  <c r="E45" i="1"/>
  <c r="E13" i="1"/>
  <c r="E196" i="1"/>
  <c r="E46" i="39"/>
  <c r="E422" i="1"/>
  <c r="E306" i="39"/>
  <c r="E102" i="39"/>
  <c r="E40" i="41"/>
  <c r="E128" i="39"/>
  <c r="E281" i="39"/>
  <c r="E225" i="40"/>
  <c r="E314" i="1"/>
  <c r="E30" i="39"/>
  <c r="E130" i="39"/>
  <c r="E289" i="39"/>
  <c r="E5" i="41"/>
  <c r="E385" i="1"/>
  <c r="E52" i="39"/>
  <c r="E201" i="40"/>
  <c r="E16" i="39"/>
  <c r="E100" i="40"/>
  <c r="E80" i="1"/>
  <c r="E95" i="39"/>
  <c r="E310" i="39"/>
  <c r="E452" i="1"/>
  <c r="E63" i="40"/>
  <c r="E177" i="39"/>
  <c r="E21" i="41"/>
  <c r="E259" i="39"/>
  <c r="E104" i="1"/>
  <c r="E73" i="40"/>
  <c r="E7" i="1"/>
  <c r="E131" i="39"/>
  <c r="E256" i="40"/>
  <c r="E104" i="39"/>
  <c r="E101" i="39"/>
  <c r="E14" i="39"/>
  <c r="E10" i="41"/>
  <c r="E117" i="1"/>
  <c r="E88" i="1"/>
  <c r="E260" i="40"/>
  <c r="E11" i="40"/>
  <c r="E372" i="1"/>
  <c r="E415" i="1"/>
  <c r="E6" i="40"/>
  <c r="E258" i="39"/>
  <c r="E40" i="39"/>
  <c r="E397" i="1"/>
  <c r="E424" i="1"/>
  <c r="E260" i="39"/>
  <c r="E149" i="1"/>
  <c r="E148" i="40"/>
  <c r="E62" i="39"/>
  <c r="E84" i="39"/>
  <c r="E227" i="40"/>
  <c r="E12" i="39"/>
  <c r="E28" i="1"/>
  <c r="E257" i="40"/>
  <c r="E350" i="39"/>
  <c r="E153" i="39"/>
  <c r="E345" i="39"/>
  <c r="E193" i="40"/>
  <c r="E90" i="40"/>
  <c r="E41" i="1"/>
  <c r="E18" i="41"/>
  <c r="E112" i="39"/>
  <c r="E336" i="1"/>
  <c r="E269" i="39"/>
  <c r="E19" i="39"/>
  <c r="E311" i="39"/>
  <c r="E7" i="41"/>
  <c r="E189" i="39"/>
  <c r="E175" i="1"/>
  <c r="E429" i="1"/>
  <c r="E133" i="39"/>
  <c r="E237" i="39"/>
  <c r="E216" i="40"/>
  <c r="E144" i="1"/>
  <c r="E304" i="1"/>
  <c r="E64" i="39"/>
  <c r="E94" i="40"/>
  <c r="E323" i="39"/>
  <c r="E10" i="39"/>
  <c r="E373" i="1"/>
  <c r="E308" i="1"/>
  <c r="E439" i="1"/>
  <c r="E60" i="40"/>
  <c r="E165" i="1"/>
  <c r="E42" i="1"/>
  <c r="E240" i="1"/>
  <c r="E41" i="40"/>
  <c r="E32" i="40"/>
  <c r="E43" i="1"/>
  <c r="E61" i="40"/>
  <c r="E321" i="39"/>
  <c r="E235" i="1"/>
  <c r="E230" i="1"/>
  <c r="E351" i="39"/>
  <c r="E332" i="39"/>
  <c r="E170" i="40"/>
  <c r="E347" i="39"/>
  <c r="E48" i="40"/>
  <c r="E65" i="39"/>
  <c r="E97" i="40"/>
  <c r="E334" i="1"/>
  <c r="E301" i="39"/>
  <c r="E54" i="39"/>
  <c r="E27" i="39"/>
  <c r="E164" i="39"/>
  <c r="E6" i="1"/>
  <c r="E18" i="1"/>
  <c r="E337" i="1"/>
  <c r="E126" i="1"/>
  <c r="E33" i="39"/>
  <c r="E181" i="40"/>
  <c r="E111" i="1"/>
  <c r="E319" i="39"/>
  <c r="E307" i="1"/>
  <c r="E302" i="39"/>
  <c r="E44" i="41"/>
  <c r="E35" i="40"/>
  <c r="E32" i="41"/>
  <c r="E201" i="1"/>
  <c r="E23" i="39"/>
  <c r="E35" i="39"/>
  <c r="E347" i="1"/>
  <c r="E59" i="39"/>
  <c r="E121" i="40"/>
  <c r="E449" i="1"/>
  <c r="E139" i="39"/>
  <c r="E243" i="1"/>
  <c r="E328" i="39"/>
  <c r="E336" i="39"/>
  <c r="E50" i="41"/>
  <c r="E169" i="40"/>
  <c r="E428" i="1"/>
  <c r="E60" i="1"/>
  <c r="E236" i="39"/>
  <c r="E455" i="1"/>
  <c r="E333" i="1"/>
  <c r="E340" i="1"/>
  <c r="E117" i="39"/>
  <c r="E11" i="39"/>
  <c r="E334" i="39"/>
  <c r="E45" i="39"/>
  <c r="E62" i="41"/>
  <c r="E109" i="39"/>
  <c r="E160" i="39"/>
  <c r="E212" i="1"/>
  <c r="E119" i="1"/>
  <c r="E183" i="39"/>
  <c r="E133" i="1"/>
  <c r="E199" i="1"/>
  <c r="E155" i="39"/>
  <c r="E187" i="1"/>
  <c r="E457" i="1"/>
  <c r="E404" i="1"/>
  <c r="E123" i="40"/>
  <c r="E42" i="39"/>
  <c r="E115" i="1"/>
  <c r="E93" i="39"/>
  <c r="E96" i="39"/>
  <c r="E295" i="39"/>
  <c r="E72" i="1"/>
  <c r="E31" i="41"/>
  <c r="E55" i="41"/>
  <c r="E76" i="39"/>
  <c r="E45" i="40"/>
  <c r="E57" i="1"/>
  <c r="E186" i="40"/>
  <c r="E381" i="1"/>
  <c r="E72" i="39"/>
  <c r="E121" i="39"/>
  <c r="E16" i="40"/>
  <c r="E5" i="40"/>
  <c r="E205" i="40"/>
  <c r="E141" i="1"/>
  <c r="E239" i="39"/>
  <c r="E72" i="40"/>
  <c r="E246" i="39"/>
  <c r="E194" i="1"/>
  <c r="E156" i="1"/>
  <c r="E173" i="40"/>
  <c r="E440" i="1"/>
  <c r="E156" i="39"/>
  <c r="E322" i="1"/>
  <c r="E265" i="39"/>
  <c r="E267" i="39"/>
  <c r="E35" i="41"/>
  <c r="E162" i="39"/>
  <c r="E313" i="39"/>
  <c r="E213" i="40"/>
  <c r="E302" i="1"/>
  <c r="E299" i="39"/>
  <c r="E211" i="1"/>
  <c r="E193" i="1"/>
  <c r="E33" i="41"/>
  <c r="E18" i="40"/>
  <c r="E363" i="1"/>
  <c r="E78" i="1"/>
  <c r="E51" i="1"/>
  <c r="E305" i="39"/>
  <c r="E145" i="39"/>
  <c r="E136" i="1"/>
  <c r="E326" i="39"/>
  <c r="E15" i="39"/>
  <c r="E163" i="1"/>
  <c r="E447" i="1"/>
  <c r="E113" i="39"/>
  <c r="E12" i="41"/>
  <c r="E74" i="39"/>
  <c r="E247" i="39"/>
  <c r="E110" i="1"/>
  <c r="E412" i="1"/>
  <c r="E78" i="40"/>
  <c r="E100" i="1"/>
  <c r="E362" i="1"/>
  <c r="E6" i="41"/>
  <c r="E167" i="39"/>
  <c r="E116" i="40"/>
  <c r="E147" i="39"/>
  <c r="E139" i="1"/>
  <c r="E349" i="1"/>
  <c r="E215" i="1"/>
  <c r="E106" i="39"/>
  <c r="E377" i="1"/>
  <c r="E222" i="1"/>
  <c r="E181" i="39"/>
  <c r="E306" i="1"/>
  <c r="E233" i="1"/>
  <c r="E267" i="40"/>
  <c r="E210" i="40"/>
  <c r="E74" i="40"/>
  <c r="E239" i="1"/>
  <c r="E274" i="39"/>
  <c r="E36" i="1"/>
  <c r="E328" i="1"/>
  <c r="E76" i="1"/>
  <c r="E52" i="1"/>
  <c r="E140" i="1"/>
  <c r="E140" i="40"/>
  <c r="E283" i="39"/>
  <c r="E331" i="1"/>
  <c r="E28" i="39"/>
  <c r="E129" i="1"/>
  <c r="E167" i="40"/>
  <c r="E300" i="39"/>
  <c r="E207" i="1"/>
  <c r="E236" i="1"/>
  <c r="E395" i="1"/>
  <c r="E14" i="41"/>
  <c r="E229" i="39"/>
  <c r="E185" i="40"/>
  <c r="E120" i="40"/>
  <c r="E320" i="1"/>
  <c r="E308" i="39"/>
  <c r="E468" i="1"/>
  <c r="E446" i="1"/>
  <c r="E253" i="40"/>
  <c r="E141" i="40"/>
  <c r="E35" i="1"/>
  <c r="E199" i="40"/>
  <c r="E454" i="1"/>
  <c r="E114" i="39"/>
  <c r="E105" i="39"/>
  <c r="E361" i="1"/>
  <c r="E61" i="41"/>
  <c r="E158" i="39"/>
  <c r="E47" i="39"/>
  <c r="E127" i="1"/>
  <c r="E99" i="39"/>
  <c r="E203" i="1"/>
  <c r="E387" i="1"/>
  <c r="E470" i="1"/>
  <c r="E435" i="1"/>
  <c r="E179" i="39"/>
  <c r="E107" i="1"/>
  <c r="E7" i="40"/>
  <c r="E326" i="1"/>
  <c r="E137" i="40"/>
  <c r="E478" i="1"/>
  <c r="E143" i="40"/>
  <c r="E279" i="39"/>
  <c r="E171" i="39"/>
  <c r="E315" i="39"/>
  <c r="E63" i="39"/>
  <c r="E128" i="1"/>
  <c r="E178" i="1"/>
  <c r="E421" i="1"/>
  <c r="E136" i="40"/>
  <c r="E49" i="39"/>
  <c r="E192" i="1"/>
  <c r="E406" i="1"/>
  <c r="E98" i="1"/>
  <c r="E143" i="39"/>
  <c r="E10" i="40"/>
  <c r="E122" i="1"/>
  <c r="E79" i="40"/>
  <c r="E174" i="40"/>
  <c r="E138" i="39"/>
  <c r="E25" i="40"/>
  <c r="E109" i="40"/>
  <c r="E118" i="39"/>
  <c r="E8" i="40"/>
  <c r="E99" i="1"/>
  <c r="E127" i="39"/>
  <c r="E112" i="1"/>
  <c r="E59" i="1"/>
  <c r="E190" i="39"/>
  <c r="E204" i="40"/>
  <c r="E339" i="1"/>
  <c r="E196" i="40"/>
  <c r="E15" i="41"/>
  <c r="E108" i="40"/>
  <c r="E116" i="39"/>
  <c r="E181" i="1"/>
  <c r="E202" i="1"/>
  <c r="E474" i="1"/>
  <c r="E124" i="39"/>
  <c r="E69" i="1"/>
  <c r="E190" i="1"/>
  <c r="E115" i="40"/>
  <c r="E135" i="39"/>
  <c r="E137" i="1"/>
  <c r="E70" i="39"/>
  <c r="E77" i="39"/>
  <c r="E257" i="39"/>
  <c r="E80" i="39"/>
  <c r="E209" i="40"/>
  <c r="E39" i="41"/>
  <c r="E342" i="39"/>
  <c r="E44" i="40"/>
  <c r="E17" i="39"/>
  <c r="E317" i="39"/>
  <c r="E86" i="1"/>
  <c r="E400" i="1"/>
  <c r="E198" i="40"/>
  <c r="E75" i="1"/>
  <c r="E221" i="40"/>
  <c r="E34" i="41"/>
  <c r="E170" i="1"/>
  <c r="E463" i="1"/>
  <c r="E98" i="40"/>
  <c r="E227" i="1"/>
  <c r="E162" i="1"/>
  <c r="E234" i="1"/>
  <c r="E148" i="1"/>
  <c r="E323" i="1"/>
  <c r="E195" i="1"/>
  <c r="E29" i="39"/>
  <c r="E255" i="40"/>
  <c r="E417" i="1"/>
  <c r="E300" i="1"/>
  <c r="E129" i="40"/>
  <c r="E73" i="1"/>
  <c r="E138" i="40"/>
  <c r="E81" i="40"/>
  <c r="E389" i="1"/>
  <c r="E113" i="1"/>
  <c r="E160" i="1"/>
  <c r="E251" i="40"/>
  <c r="E49" i="1"/>
  <c r="E472" i="1"/>
  <c r="E43" i="39"/>
  <c r="E175" i="40"/>
  <c r="E93" i="1"/>
  <c r="E94" i="1"/>
  <c r="E236" i="40"/>
  <c r="E101" i="1"/>
  <c r="E37" i="39"/>
  <c r="E121" i="1"/>
  <c r="E250" i="39"/>
  <c r="E49" i="41"/>
  <c r="E466" i="1"/>
  <c r="E66" i="41"/>
  <c r="E169" i="39"/>
  <c r="E41" i="41"/>
  <c r="E11" i="41"/>
  <c r="E325" i="39"/>
  <c r="E349" i="39"/>
  <c r="E36" i="40"/>
  <c r="E321" i="1"/>
  <c r="E427" i="1"/>
  <c r="E118" i="1"/>
  <c r="E65" i="41"/>
  <c r="E186" i="39"/>
  <c r="E229" i="40"/>
  <c r="E467" i="1"/>
  <c r="E79" i="1"/>
  <c r="E68" i="1"/>
  <c r="E376" i="1"/>
  <c r="E218" i="40"/>
  <c r="E47" i="41"/>
  <c r="E20" i="39"/>
  <c r="E77" i="40"/>
  <c r="E173" i="39"/>
  <c r="E32" i="39"/>
  <c r="E132" i="39"/>
  <c r="E21" i="1"/>
  <c r="E155" i="1"/>
  <c r="E70" i="40"/>
  <c r="E15" i="1"/>
  <c r="E33" i="1"/>
  <c r="E135" i="40"/>
  <c r="E77" i="1"/>
  <c r="E68" i="40"/>
  <c r="E317" i="1"/>
  <c r="E131" i="40"/>
  <c r="E44" i="1"/>
  <c r="E42" i="40"/>
  <c r="E103" i="40"/>
  <c r="E10" i="1"/>
  <c r="E7" i="39"/>
  <c r="E313" i="1"/>
  <c r="E203" i="40"/>
  <c r="E125" i="39"/>
  <c r="E168" i="39"/>
  <c r="E294" i="39"/>
  <c r="E316" i="39"/>
  <c r="E318" i="1"/>
  <c r="E217" i="1"/>
  <c r="E183" i="1"/>
  <c r="E88" i="40"/>
  <c r="E221" i="1"/>
  <c r="E410" i="1"/>
  <c r="E91" i="40"/>
  <c r="E166" i="39"/>
  <c r="E245" i="1"/>
</calcChain>
</file>

<file path=xl/sharedStrings.xml><?xml version="1.0" encoding="utf-8"?>
<sst xmlns="http://schemas.openxmlformats.org/spreadsheetml/2006/main" count="5609" uniqueCount="1897">
  <si>
    <t>Identifier</t>
  </si>
  <si>
    <t>Comments</t>
  </si>
  <si>
    <t>f206c</t>
  </si>
  <si>
    <t>Th/U</t>
  </si>
  <si>
    <t>Rho</t>
  </si>
  <si>
    <t xml:space="preserve"> abs</t>
  </si>
  <si>
    <t>ok</t>
  </si>
  <si>
    <t>File number</t>
  </si>
  <si>
    <t>2 data not corrected for common-Pb</t>
  </si>
  <si>
    <t>1 concentration uncertainty c.10%</t>
  </si>
  <si>
    <t>3 data not corrected for common-Pb</t>
  </si>
  <si>
    <t>f206c = the proportion of the 206Pb ion beam that is common, calculated as (207Pb206Pb measured - 207Pb206Pb ideal)/(207Pb206Pb model - 207Pb206Pb ideal)* 100</t>
  </si>
  <si>
    <t>where 207Pb206Pb model = (Stacey and Kramers, 1975) 207Pb/206Pb ratio at the apparent (non-common Pb corrected) 206Pb/238U age</t>
  </si>
  <si>
    <t>where 207Pb206Pb ideal = 207Pb206Pb ratio at (non-common Pb corrected) 206Pb/238U age</t>
  </si>
  <si>
    <t>204Pb correction not applied due to Hg background.</t>
  </si>
  <si>
    <t>Year</t>
  </si>
  <si>
    <t>Analysed</t>
  </si>
  <si>
    <t>2s</t>
  </si>
  <si>
    <t>Mudtank</t>
  </si>
  <si>
    <t>Plesovice</t>
  </si>
  <si>
    <t>Temora</t>
  </si>
  <si>
    <t>1s</t>
  </si>
  <si>
    <t>GJ1</t>
  </si>
  <si>
    <t>NIST610</t>
  </si>
  <si>
    <t>Systematic Errors:</t>
  </si>
  <si>
    <t>1) Uncertaintly in Primary Ref. Material.</t>
  </si>
  <si>
    <t xml:space="preserve">2) Long Term variance in secondary stds. </t>
  </si>
  <si>
    <t>3)Decay constant errors</t>
  </si>
  <si>
    <t>4) Model common Pb uncertainty</t>
  </si>
  <si>
    <t>5) uncertainty from counting stats, excess uncert, etc.</t>
  </si>
  <si>
    <t>76 error %</t>
  </si>
  <si>
    <t>206/238 error %</t>
  </si>
  <si>
    <t>207/235 error%</t>
  </si>
  <si>
    <t>208/232 error %</t>
  </si>
  <si>
    <t>NA = Not Available</t>
  </si>
  <si>
    <t>Uncertainties quoted according to Horstwood et al. 2016 and for systematic errors include decay constant errors, uncertanty in primary standard composition, long term variability in secondary standards, and uncertanty from random sources</t>
  </si>
  <si>
    <t>Decay constant errors from Jaffey et al. 1971 and Amelin and Zaitsev 2002 (232Th)</t>
  </si>
  <si>
    <t>Decay constants and errors of Jaffey et al 1971 used, except for 232Th which are taken from Amelin and Zaitsev</t>
  </si>
  <si>
    <t>2015, Dept. E.Sci, Uni. of Tasmania</t>
  </si>
  <si>
    <t>91500 - errors from TIMS in Horstwood et al. 2016 and Wiedenbeck 1995 (208Pb/232Th age only). NIST610 errors for 7/6Pb ratios are from Baker et al. 2004. All 2 sigma</t>
  </si>
  <si>
    <t>reverse discordant</t>
  </si>
  <si>
    <t>strongly reverse discordant</t>
  </si>
  <si>
    <r>
      <t>Dates</t>
    </r>
    <r>
      <rPr>
        <i/>
        <vertAlign val="superscript"/>
        <sz val="10"/>
        <color indexed="8"/>
        <rFont val="Times New Roman"/>
        <family val="1"/>
      </rPr>
      <t>3</t>
    </r>
  </si>
  <si>
    <r>
      <t>207</t>
    </r>
    <r>
      <rPr>
        <sz val="10"/>
        <rFont val="Times New Roman"/>
        <family val="1"/>
      </rPr>
      <t>Pb/</t>
    </r>
    <r>
      <rPr>
        <vertAlign val="superscript"/>
        <sz val="10"/>
        <rFont val="Times New Roman"/>
        <family val="1"/>
      </rPr>
      <t>235</t>
    </r>
    <r>
      <rPr>
        <sz val="10"/>
        <rFont val="Times New Roman"/>
        <family val="1"/>
      </rPr>
      <t>U</t>
    </r>
  </si>
  <si>
    <r>
      <t>206</t>
    </r>
    <r>
      <rPr>
        <sz val="10"/>
        <rFont val="Times New Roman"/>
        <family val="1"/>
      </rPr>
      <t>Pb/</t>
    </r>
    <r>
      <rPr>
        <vertAlign val="superscript"/>
        <sz val="10"/>
        <rFont val="Times New Roman"/>
        <family val="1"/>
      </rPr>
      <t>238</t>
    </r>
    <r>
      <rPr>
        <sz val="10"/>
        <rFont val="Times New Roman"/>
        <family val="1"/>
      </rPr>
      <t>U</t>
    </r>
  </si>
  <si>
    <r>
      <t>208</t>
    </r>
    <r>
      <rPr>
        <sz val="10"/>
        <color indexed="8"/>
        <rFont val="Times New Roman"/>
        <family val="1"/>
      </rPr>
      <t>Pb/</t>
    </r>
    <r>
      <rPr>
        <vertAlign val="superscript"/>
        <sz val="10"/>
        <color indexed="8"/>
        <rFont val="Times New Roman"/>
        <family val="1"/>
      </rPr>
      <t>232</t>
    </r>
    <r>
      <rPr>
        <sz val="10"/>
        <color indexed="8"/>
        <rFont val="Times New Roman"/>
        <family val="1"/>
      </rPr>
      <t>Th</t>
    </r>
  </si>
  <si>
    <r>
      <t>207</t>
    </r>
    <r>
      <rPr>
        <sz val="10"/>
        <color indexed="8"/>
        <rFont val="Times New Roman"/>
        <family val="1"/>
      </rPr>
      <t>Pb/</t>
    </r>
    <r>
      <rPr>
        <vertAlign val="superscript"/>
        <sz val="10"/>
        <color indexed="8"/>
        <rFont val="Times New Roman"/>
        <family val="1"/>
      </rPr>
      <t>206</t>
    </r>
    <r>
      <rPr>
        <sz val="10"/>
        <color indexed="8"/>
        <rFont val="Times New Roman"/>
        <family val="1"/>
      </rPr>
      <t>Pb</t>
    </r>
  </si>
  <si>
    <r>
      <t>2s</t>
    </r>
    <r>
      <rPr>
        <vertAlign val="subscript"/>
        <sz val="10"/>
        <color indexed="8"/>
        <rFont val="Times New Roman"/>
        <family val="1"/>
      </rPr>
      <t>sys</t>
    </r>
  </si>
  <si>
    <r>
      <t>207</t>
    </r>
    <r>
      <rPr>
        <sz val="10"/>
        <color indexed="8"/>
        <rFont val="Times New Roman"/>
        <family val="1"/>
      </rPr>
      <t>Pb/</t>
    </r>
    <r>
      <rPr>
        <vertAlign val="superscript"/>
        <sz val="10"/>
        <color indexed="8"/>
        <rFont val="Times New Roman"/>
        <family val="1"/>
      </rPr>
      <t>235</t>
    </r>
    <r>
      <rPr>
        <sz val="10"/>
        <color indexed="8"/>
        <rFont val="Times New Roman"/>
        <family val="1"/>
      </rPr>
      <t>U</t>
    </r>
  </si>
  <si>
    <r>
      <t>% conc</t>
    </r>
    <r>
      <rPr>
        <i/>
        <vertAlign val="superscript"/>
        <sz val="10"/>
        <color indexed="8"/>
        <rFont val="Times New Roman"/>
        <family val="1"/>
      </rPr>
      <t>4</t>
    </r>
  </si>
  <si>
    <r>
      <t>4 Concordance calculated as (</t>
    </r>
    <r>
      <rPr>
        <vertAlign val="superscript"/>
        <sz val="10"/>
        <rFont val="Times New Roman"/>
        <family val="1"/>
      </rPr>
      <t>206</t>
    </r>
    <r>
      <rPr>
        <sz val="10"/>
        <rFont val="Times New Roman"/>
        <family val="1"/>
      </rPr>
      <t>Pb-</t>
    </r>
    <r>
      <rPr>
        <vertAlign val="superscript"/>
        <sz val="10"/>
        <rFont val="Times New Roman"/>
        <family val="1"/>
      </rPr>
      <t>238</t>
    </r>
    <r>
      <rPr>
        <sz val="10"/>
        <rFont val="Times New Roman"/>
        <family val="1"/>
      </rPr>
      <t>U age/</t>
    </r>
    <r>
      <rPr>
        <vertAlign val="superscript"/>
        <sz val="10"/>
        <rFont val="Times New Roman"/>
        <family val="1"/>
      </rPr>
      <t>207</t>
    </r>
    <r>
      <rPr>
        <sz val="10"/>
        <rFont val="Times New Roman"/>
        <family val="1"/>
      </rPr>
      <t>Pb-</t>
    </r>
    <r>
      <rPr>
        <vertAlign val="superscript"/>
        <sz val="10"/>
        <rFont val="Times New Roman"/>
        <family val="1"/>
      </rPr>
      <t>206</t>
    </r>
    <r>
      <rPr>
        <sz val="10"/>
        <rFont val="Times New Roman"/>
        <family val="1"/>
      </rPr>
      <t>Pb age)*100</t>
    </r>
  </si>
  <si>
    <r>
      <t>Data for Tera-Wasserburg plot</t>
    </r>
    <r>
      <rPr>
        <i/>
        <vertAlign val="superscript"/>
        <sz val="10"/>
        <color indexed="8"/>
        <rFont val="Times New Roman"/>
        <family val="1"/>
      </rPr>
      <t>2</t>
    </r>
  </si>
  <si>
    <r>
      <t>206</t>
    </r>
    <r>
      <rPr>
        <sz val="10"/>
        <color indexed="8"/>
        <rFont val="Times New Roman"/>
        <family val="1"/>
      </rPr>
      <t>Pb cps</t>
    </r>
  </si>
  <si>
    <r>
      <t>Uppm</t>
    </r>
    <r>
      <rPr>
        <i/>
        <vertAlign val="superscript"/>
        <sz val="10"/>
        <color indexed="8"/>
        <rFont val="Times New Roman"/>
        <family val="1"/>
      </rPr>
      <t>1</t>
    </r>
  </si>
  <si>
    <r>
      <t>238</t>
    </r>
    <r>
      <rPr>
        <sz val="10"/>
        <color indexed="8"/>
        <rFont val="Times New Roman"/>
        <family val="1"/>
      </rPr>
      <t>U/</t>
    </r>
    <r>
      <rPr>
        <vertAlign val="superscript"/>
        <sz val="10"/>
        <color indexed="8"/>
        <rFont val="Times New Roman"/>
        <family val="1"/>
      </rPr>
      <t>206</t>
    </r>
    <r>
      <rPr>
        <sz val="10"/>
        <color indexed="8"/>
        <rFont val="Times New Roman"/>
        <family val="1"/>
      </rPr>
      <t>Pb</t>
    </r>
  </si>
  <si>
    <r>
      <t>Data for Wetherill plot</t>
    </r>
    <r>
      <rPr>
        <i/>
        <vertAlign val="superscript"/>
        <sz val="10"/>
        <rFont val="Times New Roman"/>
        <family val="1"/>
      </rPr>
      <t>3</t>
    </r>
  </si>
  <si>
    <r>
      <t>206</t>
    </r>
    <r>
      <rPr>
        <sz val="10"/>
        <color indexed="8"/>
        <rFont val="Times New Roman"/>
        <family val="1"/>
      </rPr>
      <t>Pb/</t>
    </r>
    <r>
      <rPr>
        <vertAlign val="superscript"/>
        <sz val="10"/>
        <color indexed="8"/>
        <rFont val="Times New Roman"/>
        <family val="1"/>
      </rPr>
      <t>238</t>
    </r>
    <r>
      <rPr>
        <sz val="10"/>
        <color indexed="8"/>
        <rFont val="Times New Roman"/>
        <family val="1"/>
      </rPr>
      <t>U</t>
    </r>
  </si>
  <si>
    <t>No correction applied</t>
  </si>
  <si>
    <t>AusZ-2</t>
  </si>
  <si>
    <t>AusZ-5</t>
  </si>
  <si>
    <t>FC-1</t>
  </si>
  <si>
    <t>FC1</t>
  </si>
  <si>
    <t>M257</t>
  </si>
  <si>
    <t>Monastery</t>
  </si>
  <si>
    <t>OG-1</t>
  </si>
  <si>
    <t>Penglai</t>
  </si>
  <si>
    <t>QingHu</t>
  </si>
  <si>
    <t>SP07-05</t>
  </si>
  <si>
    <t>AP29A041</t>
  </si>
  <si>
    <t>AP29A376</t>
  </si>
  <si>
    <t>AP29A090</t>
  </si>
  <si>
    <t>AP29A375</t>
  </si>
  <si>
    <t>AP29A180</t>
  </si>
  <si>
    <t>AP29A265</t>
  </si>
  <si>
    <t>AP29A159</t>
  </si>
  <si>
    <t>AP29A139</t>
  </si>
  <si>
    <t>AP29A024</t>
  </si>
  <si>
    <t>AP29A066</t>
  </si>
  <si>
    <t>AP29A358</t>
  </si>
  <si>
    <t>AP29A340</t>
  </si>
  <si>
    <t>AP29A203</t>
  </si>
  <si>
    <t>AP29A303</t>
  </si>
  <si>
    <t>AP29A116</t>
  </si>
  <si>
    <t>AP29A246</t>
  </si>
  <si>
    <t>AP29A004</t>
  </si>
  <si>
    <t>AP29A003</t>
  </si>
  <si>
    <t>AP29A321</t>
  </si>
  <si>
    <t>AP29A224</t>
  </si>
  <si>
    <t>AP29A284</t>
  </si>
  <si>
    <t>AU14A118</t>
  </si>
  <si>
    <t>AU14A019</t>
  </si>
  <si>
    <t>AU14A041</t>
  </si>
  <si>
    <t>AU14A081</t>
  </si>
  <si>
    <t>AU14A119</t>
  </si>
  <si>
    <t>AU14A062</t>
  </si>
  <si>
    <t>AU14A040</t>
  </si>
  <si>
    <t>AU14A094</t>
  </si>
  <si>
    <t>AU14A105</t>
  </si>
  <si>
    <t>AU14A061</t>
  </si>
  <si>
    <t>AU14A020</t>
  </si>
  <si>
    <t>AU14A004</t>
  </si>
  <si>
    <t>AU14A082</t>
  </si>
  <si>
    <t>AU14A104</t>
  </si>
  <si>
    <t>AU14A003</t>
  </si>
  <si>
    <t>AU14A093</t>
  </si>
  <si>
    <t>MY25B2323</t>
  </si>
  <si>
    <t>MY25B2036</t>
  </si>
  <si>
    <t>MY25B2300</t>
  </si>
  <si>
    <t>MY25B2255</t>
  </si>
  <si>
    <t>MY25B2073</t>
  </si>
  <si>
    <t>MY25B2093</t>
  </si>
  <si>
    <t>MY25B2368</t>
  </si>
  <si>
    <t>MY25B2208</t>
  </si>
  <si>
    <t>MY25B2032</t>
  </si>
  <si>
    <t>MY25B2162</t>
  </si>
  <si>
    <t>MY25B2185</t>
  </si>
  <si>
    <t>MY25B2388</t>
  </si>
  <si>
    <t>MY25B2277</t>
  </si>
  <si>
    <t>MY25B2117</t>
  </si>
  <si>
    <t>MY25B2058</t>
  </si>
  <si>
    <t>MY25B2139</t>
  </si>
  <si>
    <t>MY25B2345</t>
  </si>
  <si>
    <t>MY25B2054</t>
  </si>
  <si>
    <t>MY25B2385</t>
  </si>
  <si>
    <t>MY25B2232</t>
  </si>
  <si>
    <t>AP29A360</t>
  </si>
  <si>
    <t>AP29A361</t>
  </si>
  <si>
    <t>AP29A362</t>
  </si>
  <si>
    <t>AP29A363</t>
  </si>
  <si>
    <t>AP29A364</t>
  </si>
  <si>
    <t>AP29A365</t>
  </si>
  <si>
    <t>AP29A366</t>
  </si>
  <si>
    <t>AU14A049</t>
  </si>
  <si>
    <t>AU14A026</t>
  </si>
  <si>
    <t>AU14A030</t>
  </si>
  <si>
    <t>AU14A098</t>
  </si>
  <si>
    <t>AU14A028</t>
  </si>
  <si>
    <t>AU14A088</t>
  </si>
  <si>
    <t>AU14A054</t>
  </si>
  <si>
    <t>AU14A089</t>
  </si>
  <si>
    <t>AU14A051</t>
  </si>
  <si>
    <t>AU14A029</t>
  </si>
  <si>
    <t>AU14A025</t>
  </si>
  <si>
    <t>FE24B048</t>
  </si>
  <si>
    <t>FE24B114</t>
  </si>
  <si>
    <t>FE24B152</t>
  </si>
  <si>
    <t>FE24B153</t>
  </si>
  <si>
    <t>FE24B151</t>
  </si>
  <si>
    <t>FE24B157</t>
  </si>
  <si>
    <t>FE24B091</t>
  </si>
  <si>
    <t>AP29A351</t>
  </si>
  <si>
    <t>AP29A352</t>
  </si>
  <si>
    <t>AP29A353</t>
  </si>
  <si>
    <t>AP29A354</t>
  </si>
  <si>
    <t>AP29A355</t>
  </si>
  <si>
    <t>AP29A356</t>
  </si>
  <si>
    <t>AP29A357</t>
  </si>
  <si>
    <t>AU14A080</t>
  </si>
  <si>
    <t>AU14A076</t>
  </si>
  <si>
    <t>AU14A077</t>
  </si>
  <si>
    <t>AU14A037</t>
  </si>
  <si>
    <t>AU14A078</t>
  </si>
  <si>
    <t>AU14A087</t>
  </si>
  <si>
    <t>AU14A079</t>
  </si>
  <si>
    <t>AU14A085</t>
  </si>
  <si>
    <t>AU14A099</t>
  </si>
  <si>
    <t>AU14A086</t>
  </si>
  <si>
    <t>AU14A075</t>
  </si>
  <si>
    <t>FE24B158</t>
  </si>
  <si>
    <t>FE24B161</t>
  </si>
  <si>
    <t>FE24B068</t>
  </si>
  <si>
    <t>FE24B135</t>
  </si>
  <si>
    <t>FE24B160</t>
  </si>
  <si>
    <t>FE24B159</t>
  </si>
  <si>
    <t>FE24B005</t>
  </si>
  <si>
    <t>AU14A045</t>
  </si>
  <si>
    <t>AU14A071</t>
  </si>
  <si>
    <t>AU14A102</t>
  </si>
  <si>
    <t>AU14A084</t>
  </si>
  <si>
    <t>AU14A044</t>
  </si>
  <si>
    <t>AU14A065</t>
  </si>
  <si>
    <t>AU14A103</t>
  </si>
  <si>
    <t>AU14A033</t>
  </si>
  <si>
    <t>AU14A034</t>
  </si>
  <si>
    <t>MA13A277</t>
  </si>
  <si>
    <t>MA13A316</t>
  </si>
  <si>
    <t>MA13A205</t>
  </si>
  <si>
    <t>MA13A230</t>
  </si>
  <si>
    <t>MA13A278</t>
  </si>
  <si>
    <t>MA13A314</t>
  </si>
  <si>
    <t>MA13A315</t>
  </si>
  <si>
    <t>AP29A248</t>
  </si>
  <si>
    <t>AP29A373</t>
  </si>
  <si>
    <t>AP29A285</t>
  </si>
  <si>
    <t>AP29A342</t>
  </si>
  <si>
    <t>AP29A092</t>
  </si>
  <si>
    <t>AP29A006</t>
  </si>
  <si>
    <t>AU14A011</t>
  </si>
  <si>
    <t>AU14A038</t>
  </si>
  <si>
    <t>AU14A039</t>
  </si>
  <si>
    <t>AU14A059</t>
  </si>
  <si>
    <t>AU14A036</t>
  </si>
  <si>
    <t>AU14A007</t>
  </si>
  <si>
    <t>AU14A060</t>
  </si>
  <si>
    <t>AU14A058</t>
  </si>
  <si>
    <t>JN09A005</t>
  </si>
  <si>
    <t>JN09A028</t>
  </si>
  <si>
    <t>JN09A258</t>
  </si>
  <si>
    <t>JN09A286</t>
  </si>
  <si>
    <t>JN09A342</t>
  </si>
  <si>
    <t>AP29A307</t>
  </si>
  <si>
    <t>AP29A308</t>
  </si>
  <si>
    <t>AP29A309</t>
  </si>
  <si>
    <t>AP29A310</t>
  </si>
  <si>
    <t>AP29A311</t>
  </si>
  <si>
    <t>AP29A312</t>
  </si>
  <si>
    <t>AU31A042</t>
  </si>
  <si>
    <t>AU31A051</t>
  </si>
  <si>
    <t>AU31A056</t>
  </si>
  <si>
    <t>AU31A059</t>
  </si>
  <si>
    <t>AU31A048</t>
  </si>
  <si>
    <t>AP29A317</t>
  </si>
  <si>
    <t>AP29A318</t>
  </si>
  <si>
    <t>AP29A319</t>
  </si>
  <si>
    <t>AP29A320</t>
  </si>
  <si>
    <t>AP29A323</t>
  </si>
  <si>
    <t>AP29A324</t>
  </si>
  <si>
    <t>AP29A325</t>
  </si>
  <si>
    <t>AU14A009</t>
  </si>
  <si>
    <t>AU14A027</t>
  </si>
  <si>
    <t>AU14A005</t>
  </si>
  <si>
    <t>AU14A017</t>
  </si>
  <si>
    <t>AU14A014</t>
  </si>
  <si>
    <t>AU14A022</t>
  </si>
  <si>
    <t>AU14A008</t>
  </si>
  <si>
    <t>AU14A066</t>
  </si>
  <si>
    <t>AU14A023</t>
  </si>
  <si>
    <t>AU14A024</t>
  </si>
  <si>
    <t>AU14A013</t>
  </si>
  <si>
    <t>AU14A015</t>
  </si>
  <si>
    <t>FE24B187</t>
  </si>
  <si>
    <t>FE24B186</t>
  </si>
  <si>
    <t>FE24B188</t>
  </si>
  <si>
    <t>FE24B183</t>
  </si>
  <si>
    <t>FE24B185</t>
  </si>
  <si>
    <t>FE24B190</t>
  </si>
  <si>
    <t>FE24B189</t>
  </si>
  <si>
    <t>FE24B181</t>
  </si>
  <si>
    <t>FE24B182</t>
  </si>
  <si>
    <t>FE24B184</t>
  </si>
  <si>
    <t>AP29A326</t>
  </si>
  <si>
    <t>AP29A327</t>
  </si>
  <si>
    <t>AP29A328</t>
  </si>
  <si>
    <t>AP29A329</t>
  </si>
  <si>
    <t>AP29A330</t>
  </si>
  <si>
    <t>AP29A331</t>
  </si>
  <si>
    <t>AP29A332</t>
  </si>
  <si>
    <t>AU14A010</t>
  </si>
  <si>
    <t>AU14A048</t>
  </si>
  <si>
    <t>AU14A052</t>
  </si>
  <si>
    <t>AU14A053</t>
  </si>
  <si>
    <t>AU14A050</t>
  </si>
  <si>
    <t>AU14A056</t>
  </si>
  <si>
    <t>AU14A016</t>
  </si>
  <si>
    <t>AU14A046</t>
  </si>
  <si>
    <t>AU14A047</t>
  </si>
  <si>
    <t>AU14A043</t>
  </si>
  <si>
    <t>AU14A097</t>
  </si>
  <si>
    <t>AU14A092</t>
  </si>
  <si>
    <t>AU14A096</t>
  </si>
  <si>
    <t>AU14A057</t>
  </si>
  <si>
    <t>AU14A055</t>
  </si>
  <si>
    <t>JN08C508</t>
  </si>
  <si>
    <t>JN08C507</t>
  </si>
  <si>
    <t>JN08C506</t>
  </si>
  <si>
    <t>JN08C509</t>
  </si>
  <si>
    <t>JN08C332</t>
  </si>
  <si>
    <t>AP29A091</t>
  </si>
  <si>
    <t>AP29A140</t>
  </si>
  <si>
    <t>AP29A042</t>
  </si>
  <si>
    <t>AP29A359</t>
  </si>
  <si>
    <t>AP29A378</t>
  </si>
  <si>
    <t>AP29A322</t>
  </si>
  <si>
    <t>AP29A266</t>
  </si>
  <si>
    <t>AP29A304</t>
  </si>
  <si>
    <t>AP29A341</t>
  </si>
  <si>
    <t>AP29A225</t>
  </si>
  <si>
    <t>AP29A181</t>
  </si>
  <si>
    <t>AP29A247</t>
  </si>
  <si>
    <t>AP29A025</t>
  </si>
  <si>
    <t>AP29A001</t>
  </si>
  <si>
    <t>AP29A002</t>
  </si>
  <si>
    <t>AP29A377</t>
  </si>
  <si>
    <t>AU14A083</t>
  </si>
  <si>
    <t>AU14A042</t>
  </si>
  <si>
    <t>AU14A001</t>
  </si>
  <si>
    <t>AU14A106</t>
  </si>
  <si>
    <t>AU14A107</t>
  </si>
  <si>
    <t>AU14A002</t>
  </si>
  <si>
    <t>AU14A021</t>
  </si>
  <si>
    <t>AU14A120</t>
  </si>
  <si>
    <t>AU14A095</t>
  </si>
  <si>
    <t>MY25B2163</t>
  </si>
  <si>
    <t>MY25B2390</t>
  </si>
  <si>
    <t>MY25B2233</t>
  </si>
  <si>
    <t>MY25B2256</t>
  </si>
  <si>
    <t>MY25B2140</t>
  </si>
  <si>
    <t>MY25B2324</t>
  </si>
  <si>
    <t>MY25B2278</t>
  </si>
  <si>
    <t>MY25B2389</t>
  </si>
  <si>
    <t>MY25B2055</t>
  </si>
  <si>
    <t>MY25B2346</t>
  </si>
  <si>
    <t>MY25B2186</t>
  </si>
  <si>
    <t>MY25B2209</t>
  </si>
  <si>
    <t>MY25B2094</t>
  </si>
  <si>
    <t>MY25B2301</t>
  </si>
  <si>
    <t>MY25B2031</t>
  </si>
  <si>
    <t>MY25B2118</t>
  </si>
  <si>
    <t>MY25B2074</t>
  </si>
  <si>
    <t>MY25B2030</t>
  </si>
  <si>
    <t>AP29A300</t>
  </si>
  <si>
    <t>AP29A301</t>
  </si>
  <si>
    <t>AP29A302</t>
  </si>
  <si>
    <t>AP29A305</t>
  </si>
  <si>
    <t>AP29A306</t>
  </si>
  <si>
    <t>JN09A074</t>
  </si>
  <si>
    <t>JN09A120</t>
  </si>
  <si>
    <t>JN09A230</t>
  </si>
  <si>
    <t>JN09A287</t>
  </si>
  <si>
    <t>JN09A341</t>
  </si>
  <si>
    <t>AP29A333</t>
  </si>
  <si>
    <t>AP29A334</t>
  </si>
  <si>
    <t>AP29A335</t>
  </si>
  <si>
    <t>AP29A336</t>
  </si>
  <si>
    <t>AP29A337</t>
  </si>
  <si>
    <t>AP29A338</t>
  </si>
  <si>
    <t>AP29A339</t>
  </si>
  <si>
    <t>AP29A343</t>
  </si>
  <si>
    <t>AU14A090</t>
  </si>
  <si>
    <t>AU14A101</t>
  </si>
  <si>
    <t>AU14A116</t>
  </si>
  <si>
    <t>AU14A100</t>
  </si>
  <si>
    <t>AU14A074</t>
  </si>
  <si>
    <t>AU14A114</t>
  </si>
  <si>
    <t>AU14A091</t>
  </si>
  <si>
    <t>AU14A109</t>
  </si>
  <si>
    <t>AU14A112</t>
  </si>
  <si>
    <t>AU14A115</t>
  </si>
  <si>
    <t>AU14A113</t>
  </si>
  <si>
    <t>AU14A110</t>
  </si>
  <si>
    <t>AU14A111</t>
  </si>
  <si>
    <t>AU14A117</t>
  </si>
  <si>
    <t>AU14A108</t>
  </si>
  <si>
    <t>FE24B168</t>
  </si>
  <si>
    <t>FE24B170</t>
  </si>
  <si>
    <t>FE24B167</t>
  </si>
  <si>
    <t>FE24B166</t>
  </si>
  <si>
    <t>FE24B169</t>
  </si>
  <si>
    <t>FE24B165</t>
  </si>
  <si>
    <t>FE24B164</t>
  </si>
  <si>
    <t>FE24B171</t>
  </si>
  <si>
    <t>AP29A344</t>
  </si>
  <si>
    <t>AP29A345</t>
  </si>
  <si>
    <t>AP29A346</t>
  </si>
  <si>
    <t>AP29A347</t>
  </si>
  <si>
    <t>AP29A348</t>
  </si>
  <si>
    <t>AP29A349</t>
  </si>
  <si>
    <t>AP29A350</t>
  </si>
  <si>
    <t>MY25B2347</t>
  </si>
  <si>
    <t>MY25B2034</t>
  </si>
  <si>
    <t>MY25B2095</t>
  </si>
  <si>
    <t>MY25B2141</t>
  </si>
  <si>
    <t>MY25B2234</t>
  </si>
  <si>
    <t>JN24B298</t>
  </si>
  <si>
    <t>JN24B399</t>
  </si>
  <si>
    <t>JN24B421</t>
  </si>
  <si>
    <t>JN24B258</t>
  </si>
  <si>
    <t>JN08C511</t>
  </si>
  <si>
    <t>JN08C436</t>
  </si>
  <si>
    <t>JN08C373</t>
  </si>
  <si>
    <t>JN08C334</t>
  </si>
  <si>
    <t>AP29A043</t>
  </si>
  <si>
    <t>AP29A160</t>
  </si>
  <si>
    <t>AP29A374</t>
  </si>
  <si>
    <t>AP29A005</t>
  </si>
  <si>
    <t>AP29A313</t>
  </si>
  <si>
    <t>AP29A315</t>
  </si>
  <si>
    <t>AP29A316</t>
  </si>
  <si>
    <t>AP29A314</t>
  </si>
  <si>
    <t>AU14A031</t>
  </si>
  <si>
    <t>AU14A006</t>
  </si>
  <si>
    <t>AU14A012</t>
  </si>
  <si>
    <t>AU14A032</t>
  </si>
  <si>
    <t>MY25B2210</t>
  </si>
  <si>
    <t>MY25B2075</t>
  </si>
  <si>
    <t>MY25B2386</t>
  </si>
  <si>
    <t>MY25B2302</t>
  </si>
  <si>
    <t>MY25B2033</t>
  </si>
  <si>
    <t>JN24B259</t>
  </si>
  <si>
    <t>JN24B379</t>
  </si>
  <si>
    <t>JN24B422</t>
  </si>
  <si>
    <t>JN24B279</t>
  </si>
  <si>
    <t>JN24B337</t>
  </si>
  <si>
    <t>JN09A007</t>
  </si>
  <si>
    <t>JN09A097</t>
  </si>
  <si>
    <t>JN09A175</t>
  </si>
  <si>
    <t>JN09A316</t>
  </si>
  <si>
    <t>JN09A343</t>
  </si>
  <si>
    <t>JN08C510</t>
  </si>
  <si>
    <t>JN08C355</t>
  </si>
  <si>
    <t>JN08C410</t>
  </si>
  <si>
    <t>JN08C481</t>
  </si>
  <si>
    <t>JN08C333</t>
  </si>
  <si>
    <t>MY25B2187</t>
  </si>
  <si>
    <t>MY25B2057</t>
  </si>
  <si>
    <t>MY25B2035</t>
  </si>
  <si>
    <t>MY25B2387</t>
  </si>
  <si>
    <t>JN24B260</t>
  </si>
  <si>
    <t>JN24B315</t>
  </si>
  <si>
    <t>JN24B423</t>
  </si>
  <si>
    <t>JN24B358</t>
  </si>
  <si>
    <t>JN09A006</t>
  </si>
  <si>
    <t>JN09A051</t>
  </si>
  <si>
    <t>JN09A315</t>
  </si>
  <si>
    <t>JN09A344</t>
  </si>
  <si>
    <t>JN08C392</t>
  </si>
  <si>
    <t>JN08C335</t>
  </si>
  <si>
    <t>JN08C512</t>
  </si>
  <si>
    <t>JN08C458</t>
  </si>
  <si>
    <t>JA30B314</t>
  </si>
  <si>
    <t>JA30B317</t>
  </si>
  <si>
    <t>JA30B318</t>
  </si>
  <si>
    <t>JA30B315</t>
  </si>
  <si>
    <t>JA30B316</t>
  </si>
  <si>
    <t>JA30B319</t>
  </si>
  <si>
    <t>JA16A020</t>
  </si>
  <si>
    <t>JA16A019</t>
  </si>
  <si>
    <t>JA16A021</t>
  </si>
  <si>
    <t>JA16A018</t>
  </si>
  <si>
    <t>JA16A017</t>
  </si>
  <si>
    <t>JA16A022</t>
  </si>
  <si>
    <t>DE18A019</t>
  </si>
  <si>
    <t>DE18A015</t>
  </si>
  <si>
    <t>DE18A017</t>
  </si>
  <si>
    <t>DE18A016</t>
  </si>
  <si>
    <t>DE18A020</t>
  </si>
  <si>
    <t>DE18A021</t>
  </si>
  <si>
    <t>DE18A018</t>
  </si>
  <si>
    <t>DE13B241</t>
  </si>
  <si>
    <t>DE13B249</t>
  </si>
  <si>
    <t>DE13B250</t>
  </si>
  <si>
    <t>DE13B242</t>
  </si>
  <si>
    <t>DE13B247</t>
  </si>
  <si>
    <t>DE13B243</t>
  </si>
  <si>
    <t>DE13B244</t>
  </si>
  <si>
    <t>DE13B240</t>
  </si>
  <si>
    <t>DE13B245</t>
  </si>
  <si>
    <t>DE13B248</t>
  </si>
  <si>
    <t>MA13A195</t>
  </si>
  <si>
    <t>MA13A198</t>
  </si>
  <si>
    <t>MA13A199</t>
  </si>
  <si>
    <t>MA13A197</t>
  </si>
  <si>
    <t>MA13A201</t>
  </si>
  <si>
    <t>MA13A196</t>
  </si>
  <si>
    <t>MA13A200</t>
  </si>
  <si>
    <t>Pb loss in 2nd half</t>
  </si>
  <si>
    <t>increasing age w/ deepth</t>
  </si>
  <si>
    <t>high common pb in 1st half</t>
  </si>
  <si>
    <t>slightly older @ end</t>
  </si>
  <si>
    <t>common pb in middle</t>
  </si>
  <si>
    <t>slightly older @ very end</t>
  </si>
  <si>
    <t>older @ end</t>
  </si>
  <si>
    <t>Slightly older @ end</t>
  </si>
  <si>
    <t>slightly older in middle</t>
  </si>
  <si>
    <t>avoided common Pb</t>
  </si>
  <si>
    <t>AP30C005</t>
  </si>
  <si>
    <t>AP30C006</t>
  </si>
  <si>
    <t>AP30C009</t>
  </si>
  <si>
    <t>AP30C025</t>
  </si>
  <si>
    <t>AP30C026</t>
  </si>
  <si>
    <t>AP30C090</t>
  </si>
  <si>
    <t>AP30C091</t>
  </si>
  <si>
    <t>AP30C003</t>
  </si>
  <si>
    <t>AP30C004</t>
  </si>
  <si>
    <t>AP30C014</t>
  </si>
  <si>
    <t>AP30C015</t>
  </si>
  <si>
    <t>AP30C022</t>
  </si>
  <si>
    <t>AP30C023</t>
  </si>
  <si>
    <t>AP30C027</t>
  </si>
  <si>
    <t>AP30C028</t>
  </si>
  <si>
    <t>AP30C039</t>
  </si>
  <si>
    <t>AP30C040</t>
  </si>
  <si>
    <t>AP30C041</t>
  </si>
  <si>
    <t>AP30C042</t>
  </si>
  <si>
    <t>AP30C050</t>
  </si>
  <si>
    <t>AP30C051</t>
  </si>
  <si>
    <t>AP30C054</t>
  </si>
  <si>
    <t>AP30C055</t>
  </si>
  <si>
    <t>AP30C056</t>
  </si>
  <si>
    <t>AP30C061</t>
  </si>
  <si>
    <t>AP30C062</t>
  </si>
  <si>
    <t>AP30C079</t>
  </si>
  <si>
    <t>AP30C080</t>
  </si>
  <si>
    <t>AP30C086</t>
  </si>
  <si>
    <t>AP30C100</t>
  </si>
  <si>
    <t>AP30C120</t>
  </si>
  <si>
    <t>AP30C138</t>
  </si>
  <si>
    <t>AP30C158</t>
  </si>
  <si>
    <t>AP30C178</t>
  </si>
  <si>
    <t>AP30C199</t>
  </si>
  <si>
    <t>AP30C219</t>
  </si>
  <si>
    <t>AP30C236</t>
  </si>
  <si>
    <t>AP30C245</t>
  </si>
  <si>
    <t>AP30C258</t>
  </si>
  <si>
    <t>AP30C259</t>
  </si>
  <si>
    <t>Fe04A003</t>
  </si>
  <si>
    <t>Fe04A004</t>
  </si>
  <si>
    <t>Fe04A009</t>
  </si>
  <si>
    <t>Fe04A025</t>
  </si>
  <si>
    <t>Fe04A044</t>
  </si>
  <si>
    <t>Fe04A063</t>
  </si>
  <si>
    <t>Fe04A082</t>
  </si>
  <si>
    <t>Fe04A100</t>
  </si>
  <si>
    <t>Fe04A110</t>
  </si>
  <si>
    <t>Fe04A127</t>
  </si>
  <si>
    <t>Fe04A145</t>
  </si>
  <si>
    <t>Fe04A172</t>
  </si>
  <si>
    <t>Fe04A173</t>
  </si>
  <si>
    <t>SE23A003</t>
  </si>
  <si>
    <t>SE23A004</t>
  </si>
  <si>
    <t>SE23A023</t>
  </si>
  <si>
    <t>SE23A024</t>
  </si>
  <si>
    <t>SE23A045</t>
  </si>
  <si>
    <t>SE23A046</t>
  </si>
  <si>
    <t>SE23A067</t>
  </si>
  <si>
    <t>SE23A068</t>
  </si>
  <si>
    <t>SE23A090</t>
  </si>
  <si>
    <t>SE23A091</t>
  </si>
  <si>
    <t>SE23A113</t>
  </si>
  <si>
    <t>SE23A114</t>
  </si>
  <si>
    <t>SE23A141</t>
  </si>
  <si>
    <t>SE23A142</t>
  </si>
  <si>
    <t>AP30C204</t>
  </si>
  <si>
    <t>AP30C205</t>
  </si>
  <si>
    <t>AP30C206</t>
  </si>
  <si>
    <t>AP30C207</t>
  </si>
  <si>
    <t>AP30C208</t>
  </si>
  <si>
    <t>AP30C209</t>
  </si>
  <si>
    <t>AP30C210</t>
  </si>
  <si>
    <t>AP30C211</t>
  </si>
  <si>
    <t>SE23A030</t>
  </si>
  <si>
    <t>SE23A037</t>
  </si>
  <si>
    <t>SE23A039</t>
  </si>
  <si>
    <t>SE23A040</t>
  </si>
  <si>
    <t>SE23A052</t>
  </si>
  <si>
    <t>SE23A061</t>
  </si>
  <si>
    <t>SE23A083</t>
  </si>
  <si>
    <t>SE23A087</t>
  </si>
  <si>
    <t>AP30C194</t>
  </si>
  <si>
    <t>AP30C195</t>
  </si>
  <si>
    <t>AP30C196</t>
  </si>
  <si>
    <t>AP30C197</t>
  </si>
  <si>
    <t>AP30C198</t>
  </si>
  <si>
    <t>AP30C201</t>
  </si>
  <si>
    <t>AP30C202</t>
  </si>
  <si>
    <t>AP30C203</t>
  </si>
  <si>
    <t>Fe04A169</t>
  </si>
  <si>
    <t>Fe04A046</t>
  </si>
  <si>
    <t>Fe04A148</t>
  </si>
  <si>
    <t>Fe04A007</t>
  </si>
  <si>
    <t>Fe04A168</t>
  </si>
  <si>
    <t>SE23A032</t>
  </si>
  <si>
    <t>SE23A049</t>
  </si>
  <si>
    <t>SE23A054</t>
  </si>
  <si>
    <t>SE23A057</t>
  </si>
  <si>
    <t>SE23A058</t>
  </si>
  <si>
    <t>SE23A081</t>
  </si>
  <si>
    <t>SE23A094</t>
  </si>
  <si>
    <t>SE23A095</t>
  </si>
  <si>
    <t>Fe04A166</t>
  </si>
  <si>
    <t>Fe04A167</t>
  </si>
  <si>
    <t>Fe04A028</t>
  </si>
  <si>
    <t>Fe04A129</t>
  </si>
  <si>
    <t>Fe04A006</t>
  </si>
  <si>
    <t>SE23A076</t>
  </si>
  <si>
    <t>SE23A088</t>
  </si>
  <si>
    <t>SE23A101</t>
  </si>
  <si>
    <t>SE23A110</t>
  </si>
  <si>
    <t>SE23A124</t>
  </si>
  <si>
    <t>SE23A137</t>
  </si>
  <si>
    <t>SE23A139</t>
  </si>
  <si>
    <t>AP30C140</t>
  </si>
  <si>
    <t>AP30C141</t>
  </si>
  <si>
    <t>AP30C142</t>
  </si>
  <si>
    <t>AP30C143</t>
  </si>
  <si>
    <t>AP30C144</t>
  </si>
  <si>
    <t>AP30C145</t>
  </si>
  <si>
    <t>SE23A079</t>
  </si>
  <si>
    <t>SE23A085</t>
  </si>
  <si>
    <t>SE23A107</t>
  </si>
  <si>
    <t>SE23A128</t>
  </si>
  <si>
    <t>SE23A129</t>
  </si>
  <si>
    <t>SE23A130</t>
  </si>
  <si>
    <t>SE23A131</t>
  </si>
  <si>
    <t>AP30C151</t>
  </si>
  <si>
    <t>AP30C152</t>
  </si>
  <si>
    <t>AP30C153</t>
  </si>
  <si>
    <t>AP30C154</t>
  </si>
  <si>
    <t>AP30C155</t>
  </si>
  <si>
    <t>AP30C156</t>
  </si>
  <si>
    <t>AP30C157</t>
  </si>
  <si>
    <t>SE23A016</t>
  </si>
  <si>
    <t>SE23A019</t>
  </si>
  <si>
    <t>SE23A036</t>
  </si>
  <si>
    <t>SE23A050</t>
  </si>
  <si>
    <t>SE23A065</t>
  </si>
  <si>
    <t>SE23A080</t>
  </si>
  <si>
    <t>AP30C166</t>
  </si>
  <si>
    <t>AP30C167</t>
  </si>
  <si>
    <t>AP30C168</t>
  </si>
  <si>
    <t>AP30C169</t>
  </si>
  <si>
    <t>AP30C170</t>
  </si>
  <si>
    <t>AP30C171</t>
  </si>
  <si>
    <t>AP30C172</t>
  </si>
  <si>
    <t>AP30C173</t>
  </si>
  <si>
    <t>SE23A010</t>
  </si>
  <si>
    <t>SE23A020</t>
  </si>
  <si>
    <t>SE23A027</t>
  </si>
  <si>
    <t>SE23A028</t>
  </si>
  <si>
    <t>SE23A031</t>
  </si>
  <si>
    <t>SE23A034</t>
  </si>
  <si>
    <t>SE23A035</t>
  </si>
  <si>
    <t>SE23A038</t>
  </si>
  <si>
    <t>SE23A041</t>
  </si>
  <si>
    <t>SE23A043</t>
  </si>
  <si>
    <t>SE23A051</t>
  </si>
  <si>
    <t>SE23A059</t>
  </si>
  <si>
    <t>AP30C174</t>
  </si>
  <si>
    <t>AP30C175</t>
  </si>
  <si>
    <t>AP30C176</t>
  </si>
  <si>
    <t>AP30C177</t>
  </si>
  <si>
    <t>AP30C180</t>
  </si>
  <si>
    <t>AP30C181</t>
  </si>
  <si>
    <t>AP30C182</t>
  </si>
  <si>
    <t>AP30C183</t>
  </si>
  <si>
    <t>SE23A014</t>
  </si>
  <si>
    <t>SE23A017</t>
  </si>
  <si>
    <t>SE23A042</t>
  </si>
  <si>
    <t>SE23A055</t>
  </si>
  <si>
    <t>SE23A056</t>
  </si>
  <si>
    <t>SE23A060</t>
  </si>
  <si>
    <t>SE23A063</t>
  </si>
  <si>
    <t>SE23A064</t>
  </si>
  <si>
    <t>SE23A071</t>
  </si>
  <si>
    <t>SE23A077</t>
  </si>
  <si>
    <t>AP30C235</t>
  </si>
  <si>
    <t>AP30C063</t>
  </si>
  <si>
    <t>AP30C043</t>
  </si>
  <si>
    <t>AP30C002</t>
  </si>
  <si>
    <t>AP30C081</t>
  </si>
  <si>
    <t>AP30C001</t>
  </si>
  <si>
    <t>AP30C260</t>
  </si>
  <si>
    <t>AP30C159</t>
  </si>
  <si>
    <t>AP30C024</t>
  </si>
  <si>
    <t>AP30C261</t>
  </si>
  <si>
    <t>AP30C179</t>
  </si>
  <si>
    <t>AP30C200</t>
  </si>
  <si>
    <t>AP30C139</t>
  </si>
  <si>
    <t>AP30C101</t>
  </si>
  <si>
    <t>AP30C220</t>
  </si>
  <si>
    <t>AP30C121</t>
  </si>
  <si>
    <t>Fe04A026</t>
  </si>
  <si>
    <t>Fe04A002</t>
  </si>
  <si>
    <t>Fe04A175</t>
  </si>
  <si>
    <t>Fe04A083</t>
  </si>
  <si>
    <t>Fe04A064</t>
  </si>
  <si>
    <t>Fe04A146</t>
  </si>
  <si>
    <t>Fe04A111</t>
  </si>
  <si>
    <t>Fe04A174</t>
  </si>
  <si>
    <t>Fe04A128</t>
  </si>
  <si>
    <t>Fe04A001</t>
  </si>
  <si>
    <t>Fe04A045</t>
  </si>
  <si>
    <t>SE23A089</t>
  </si>
  <si>
    <t>SE23A022</t>
  </si>
  <si>
    <t>SE23A112</t>
  </si>
  <si>
    <t>SE23A144</t>
  </si>
  <si>
    <t>SE23A143</t>
  </si>
  <si>
    <t>SE23A002</t>
  </si>
  <si>
    <t>SE23A001</t>
  </si>
  <si>
    <t>SE23A044</t>
  </si>
  <si>
    <t>SE23A066</t>
  </si>
  <si>
    <t>AP30C146</t>
  </si>
  <si>
    <t>AP30C147</t>
  </si>
  <si>
    <t>AP30C148</t>
  </si>
  <si>
    <t>AP30C149</t>
  </si>
  <si>
    <t>AP30C150</t>
  </si>
  <si>
    <t>SE23A096</t>
  </si>
  <si>
    <t>SE23A097</t>
  </si>
  <si>
    <t>SE23A099</t>
  </si>
  <si>
    <t>SE23A100</t>
  </si>
  <si>
    <t>SE23A102</t>
  </si>
  <si>
    <t>SE23A120</t>
  </si>
  <si>
    <t>AP30C184</t>
  </si>
  <si>
    <t>AP30C185</t>
  </si>
  <si>
    <t>AP30C186</t>
  </si>
  <si>
    <t>AP30C187</t>
  </si>
  <si>
    <t>AP30C188</t>
  </si>
  <si>
    <t>AP30C189</t>
  </si>
  <si>
    <t>AP30C190</t>
  </si>
  <si>
    <t>AP30C191</t>
  </si>
  <si>
    <t>AP30C192</t>
  </si>
  <si>
    <t>AP30C193</t>
  </si>
  <si>
    <t>SE23A008</t>
  </si>
  <si>
    <t>SE23A012</t>
  </si>
  <si>
    <t>SE23A021</t>
  </si>
  <si>
    <t>SE23A029</t>
  </si>
  <si>
    <t>SE23A033</t>
  </si>
  <si>
    <t>SE23A072</t>
  </si>
  <si>
    <t>SE23A073</t>
  </si>
  <si>
    <t>SE23A075</t>
  </si>
  <si>
    <t>SE23A078</t>
  </si>
  <si>
    <t>SE23A082</t>
  </si>
  <si>
    <t>SE23A084</t>
  </si>
  <si>
    <t>SE23A086</t>
  </si>
  <si>
    <t>SE23A007</t>
  </si>
  <si>
    <t>SE23A009</t>
  </si>
  <si>
    <t>SE23A011</t>
  </si>
  <si>
    <t>SE23A013</t>
  </si>
  <si>
    <t>SE23A015</t>
  </si>
  <si>
    <t>SE23A018</t>
  </si>
  <si>
    <t>SE23A053</t>
  </si>
  <si>
    <t>SE23A062</t>
  </si>
  <si>
    <t>SE23A074</t>
  </si>
  <si>
    <t>AP30C036</t>
  </si>
  <si>
    <t>AP30C057</t>
  </si>
  <si>
    <t>AP30C035</t>
  </si>
  <si>
    <t>AP30C104</t>
  </si>
  <si>
    <t>AP30C102</t>
  </si>
  <si>
    <t>AP30C103</t>
  </si>
  <si>
    <t>AP30C058</t>
  </si>
  <si>
    <t>AP30C076</t>
  </si>
  <si>
    <t>AP30C029</t>
  </si>
  <si>
    <t>AP30C088</t>
  </si>
  <si>
    <t>AP30C075</t>
  </si>
  <si>
    <t>AP30C030</t>
  </si>
  <si>
    <t>AP30C087</t>
  </si>
  <si>
    <t>AP30C067</t>
  </si>
  <si>
    <t>AP30C109</t>
  </si>
  <si>
    <t>AP30C052</t>
  </si>
  <si>
    <t>AP30C053</t>
  </si>
  <si>
    <t>AP30C066</t>
  </si>
  <si>
    <t>AP30C108</t>
  </si>
  <si>
    <t>AP30C095</t>
  </si>
  <si>
    <t>AP30C111</t>
  </si>
  <si>
    <t>AP30C110</t>
  </si>
  <si>
    <t>AP30C096</t>
  </si>
  <si>
    <t>AP30C071</t>
  </si>
  <si>
    <t>AP30C072</t>
  </si>
  <si>
    <t>AP30C016</t>
  </si>
  <si>
    <t>AP30C012</t>
  </si>
  <si>
    <t>AP30C017</t>
  </si>
  <si>
    <t>AP30C013</t>
  </si>
  <si>
    <t>AP30C008</t>
  </si>
  <si>
    <t>AP30C007</t>
  </si>
  <si>
    <t>Fe04A170</t>
  </si>
  <si>
    <t>Fe04A171</t>
  </si>
  <si>
    <t>Fe04A008</t>
  </si>
  <si>
    <t>Fe04A084</t>
  </si>
  <si>
    <t>Fe04A047</t>
  </si>
  <si>
    <t>AP30C252</t>
  </si>
  <si>
    <t>AP30C253</t>
  </si>
  <si>
    <t>AP30C254</t>
  </si>
  <si>
    <t>AP30C255</t>
  </si>
  <si>
    <t>AP30C256</t>
  </si>
  <si>
    <t>AP30C257</t>
  </si>
  <si>
    <t>SE23A118</t>
  </si>
  <si>
    <t>SE23A119</t>
  </si>
  <si>
    <t>SE23A122</t>
  </si>
  <si>
    <t>SE23A123</t>
  </si>
  <si>
    <t>SE23A126</t>
  </si>
  <si>
    <t>SE23A127</t>
  </si>
  <si>
    <t>AP30C160</t>
  </si>
  <si>
    <t>AP30C161</t>
  </si>
  <si>
    <t>AP30C162</t>
  </si>
  <si>
    <t>AP30C163</t>
  </si>
  <si>
    <t>AP30C164</t>
  </si>
  <si>
    <t>AP30C165</t>
  </si>
  <si>
    <t>Fe04A147</t>
  </si>
  <si>
    <t>Fe04A027</t>
  </si>
  <si>
    <t>Fe04A065</t>
  </si>
  <si>
    <t>Fe04A112</t>
  </si>
  <si>
    <t>Fe04A165</t>
  </si>
  <si>
    <t>Fe04A005</t>
  </si>
  <si>
    <t>AP30C234</t>
  </si>
  <si>
    <t>AP30C233</t>
  </si>
  <si>
    <t>AP30C232</t>
  </si>
  <si>
    <t>AP30C231</t>
  </si>
  <si>
    <t>SE23A005</t>
  </si>
  <si>
    <t>SE23A025</t>
  </si>
  <si>
    <t>SE23A047</t>
  </si>
  <si>
    <t>SE23A069</t>
  </si>
  <si>
    <t>SE23A092</t>
  </si>
  <si>
    <t>SE23A115</t>
  </si>
  <si>
    <t>SE23A140</t>
  </si>
  <si>
    <t>SE23A098</t>
  </si>
  <si>
    <t>SE23A103</t>
  </si>
  <si>
    <t>SE23A104</t>
  </si>
  <si>
    <t>SE23A106</t>
  </si>
  <si>
    <t>SE23A108</t>
  </si>
  <si>
    <t>SE23A109</t>
  </si>
  <si>
    <t>SE23A111</t>
  </si>
  <si>
    <t>SE23A117</t>
  </si>
  <si>
    <t>SE23A138</t>
  </si>
  <si>
    <t>common Pb in 2nd half</t>
  </si>
  <si>
    <r>
      <t>2</t>
    </r>
    <r>
      <rPr>
        <i/>
        <sz val="10"/>
        <color indexed="8"/>
        <rFont val="Arial"/>
        <family val="2"/>
      </rPr>
      <t>s</t>
    </r>
  </si>
  <si>
    <r>
      <t>2</t>
    </r>
    <r>
      <rPr>
        <i/>
        <sz val="10"/>
        <color indexed="8"/>
        <rFont val="Arial"/>
        <family val="2"/>
      </rPr>
      <t>s</t>
    </r>
    <r>
      <rPr>
        <vertAlign val="subscript"/>
        <sz val="10"/>
        <color indexed="8"/>
        <rFont val="Arial"/>
        <family val="2"/>
      </rPr>
      <t>sys</t>
    </r>
  </si>
  <si>
    <r>
      <t>2</t>
    </r>
    <r>
      <rPr>
        <sz val="10"/>
        <rFont val="Arial"/>
        <family val="2"/>
      </rPr>
      <t xml:space="preserve"> data not corrected for common-Pb</t>
    </r>
  </si>
  <si>
    <r>
      <t>4</t>
    </r>
    <r>
      <rPr>
        <sz val="10"/>
        <rFont val="Arial"/>
        <family val="2"/>
      </rPr>
      <t xml:space="preserve"> Concordance calculated as (</t>
    </r>
    <r>
      <rPr>
        <vertAlign val="superscript"/>
        <sz val="10"/>
        <rFont val="Arial"/>
        <family val="2"/>
      </rPr>
      <t>206</t>
    </r>
    <r>
      <rPr>
        <sz val="10"/>
        <rFont val="Arial"/>
        <family val="2"/>
      </rPr>
      <t>Pb-</t>
    </r>
    <r>
      <rPr>
        <vertAlign val="superscript"/>
        <sz val="10"/>
        <rFont val="Arial"/>
        <family val="2"/>
      </rPr>
      <t>238</t>
    </r>
    <r>
      <rPr>
        <sz val="10"/>
        <rFont val="Arial"/>
        <family val="2"/>
      </rPr>
      <t>U age/</t>
    </r>
    <r>
      <rPr>
        <vertAlign val="superscript"/>
        <sz val="10"/>
        <rFont val="Arial"/>
        <family val="2"/>
      </rPr>
      <t>207</t>
    </r>
    <r>
      <rPr>
        <sz val="10"/>
        <rFont val="Arial"/>
        <family val="2"/>
      </rPr>
      <t>Pb-</t>
    </r>
    <r>
      <rPr>
        <vertAlign val="superscript"/>
        <sz val="10"/>
        <rFont val="Arial"/>
        <family val="2"/>
      </rPr>
      <t>206</t>
    </r>
    <r>
      <rPr>
        <sz val="10"/>
        <rFont val="Arial"/>
        <family val="2"/>
      </rPr>
      <t>Pb age)*100</t>
    </r>
  </si>
  <si>
    <t>Uncertainties quoted without components related to systematic error unless otherwise stated</t>
  </si>
  <si>
    <r>
      <t>1</t>
    </r>
    <r>
      <rPr>
        <sz val="10"/>
        <rFont val="Arial"/>
        <family val="2"/>
      </rPr>
      <t xml:space="preserve"> concentration uncertainty c.10%</t>
    </r>
  </si>
  <si>
    <t>Decay constants of Jaffey et al. (1971) used for 235U and 238U, while 232Th decay constants are from Amelin &amp; Zaitsev 2002.</t>
  </si>
  <si>
    <t>Ablation rate relative to average of primary standard (91500)</t>
  </si>
  <si>
    <t>91500_1.26</t>
  </si>
  <si>
    <t>SE01B042</t>
  </si>
  <si>
    <t>SE01B033</t>
  </si>
  <si>
    <t>SE01B003</t>
  </si>
  <si>
    <t>SE01B022</t>
  </si>
  <si>
    <t>SE01B012</t>
  </si>
  <si>
    <t>SE01B002</t>
  </si>
  <si>
    <t>SE01B021</t>
  </si>
  <si>
    <t>SE01B041</t>
  </si>
  <si>
    <t>91500_1.28</t>
  </si>
  <si>
    <t>AU31A020</t>
  </si>
  <si>
    <t>AU31A013</t>
  </si>
  <si>
    <t>AU31A004</t>
  </si>
  <si>
    <t>AU31A021</t>
  </si>
  <si>
    <t>AU31A029</t>
  </si>
  <si>
    <t>AU31A003</t>
  </si>
  <si>
    <t>AU31A030</t>
  </si>
  <si>
    <t>AU31A014</t>
  </si>
  <si>
    <t>AU31A005</t>
  </si>
  <si>
    <t>AU31A031</t>
  </si>
  <si>
    <t>Mudtank_1.26</t>
  </si>
  <si>
    <t>SE01B006</t>
  </si>
  <si>
    <t>SE01B013</t>
  </si>
  <si>
    <t>SE01B040</t>
  </si>
  <si>
    <t>SE01B032</t>
  </si>
  <si>
    <t>SE01B027</t>
  </si>
  <si>
    <t>SE01B035</t>
  </si>
  <si>
    <t>SE01B030</t>
  </si>
  <si>
    <t>SE01B025</t>
  </si>
  <si>
    <t>SE01B011</t>
  </si>
  <si>
    <t>SE01B019</t>
  </si>
  <si>
    <t>SE01B038</t>
  </si>
  <si>
    <t>SE01B037</t>
  </si>
  <si>
    <t>SE01B018</t>
  </si>
  <si>
    <t>SE01B024</t>
  </si>
  <si>
    <t>SE01B029</t>
  </si>
  <si>
    <t>SE01B005</t>
  </si>
  <si>
    <t>SE01B008</t>
  </si>
  <si>
    <t>SE01B009</t>
  </si>
  <si>
    <t>SE01B015</t>
  </si>
  <si>
    <t>SE01B016</t>
  </si>
  <si>
    <t>Mudtank_1.28</t>
  </si>
  <si>
    <t>AU31A016</t>
  </si>
  <si>
    <t>AU31A028</t>
  </si>
  <si>
    <t>AU31A010</t>
  </si>
  <si>
    <t>AU31A024</t>
  </si>
  <si>
    <t>AU31A019</t>
  </si>
  <si>
    <t>AU31A027</t>
  </si>
  <si>
    <t>AU31A007</t>
  </si>
  <si>
    <t>NIST610_1.26</t>
  </si>
  <si>
    <t>SE01B043</t>
  </si>
  <si>
    <t>SE01B023</t>
  </si>
  <si>
    <t>SE01B001</t>
  </si>
  <si>
    <t>NIST610_1.28</t>
  </si>
  <si>
    <t>AU31A001</t>
  </si>
  <si>
    <t>AU31A033</t>
  </si>
  <si>
    <t>AU31A032</t>
  </si>
  <si>
    <t>AU31A002</t>
  </si>
  <si>
    <t>M257_1.28</t>
  </si>
  <si>
    <t>AU31A012</t>
  </si>
  <si>
    <t>AU31A023</t>
  </si>
  <si>
    <t>AU31A025</t>
  </si>
  <si>
    <t>AU31A008</t>
  </si>
  <si>
    <t>AU31A018</t>
  </si>
  <si>
    <t>Plesovice_1.26</t>
  </si>
  <si>
    <t>SE01B039</t>
  </si>
  <si>
    <t>SE01B034</t>
  </si>
  <si>
    <t>SE01B020</t>
  </si>
  <si>
    <t>SE01B026</t>
  </si>
  <si>
    <t>SE01B031</t>
  </si>
  <si>
    <t>SE01B004</t>
  </si>
  <si>
    <t>SE01B007</t>
  </si>
  <si>
    <t>SE01B036</t>
  </si>
  <si>
    <t>SE01B014</t>
  </si>
  <si>
    <t>SE01B028</t>
  </si>
  <si>
    <t>SE01B010</t>
  </si>
  <si>
    <t>SE01B017</t>
  </si>
  <si>
    <t>Plesovice_1.28</t>
  </si>
  <si>
    <t>AU31A022</t>
  </si>
  <si>
    <t>AU31A015</t>
  </si>
  <si>
    <t>AU31A006</t>
  </si>
  <si>
    <t>AU31A017</t>
  </si>
  <si>
    <t>AU31A011</t>
  </si>
  <si>
    <t>AU31A026</t>
  </si>
  <si>
    <t>AU31A009</t>
  </si>
  <si>
    <r>
      <t>1.3 J/cm</t>
    </r>
    <r>
      <rPr>
        <b/>
        <vertAlign val="superscript"/>
        <sz val="11"/>
        <rFont val="Arial"/>
        <family val="2"/>
      </rPr>
      <t>2</t>
    </r>
  </si>
  <si>
    <r>
      <t>2.0 J/cm</t>
    </r>
    <r>
      <rPr>
        <b/>
        <vertAlign val="superscript"/>
        <sz val="11"/>
        <rFont val="Arial"/>
        <family val="2"/>
      </rPr>
      <t>2</t>
    </r>
  </si>
  <si>
    <t>91500_2.0</t>
  </si>
  <si>
    <t>SE01A020</t>
  </si>
  <si>
    <t>SE01A064</t>
  </si>
  <si>
    <t>SE01A093</t>
  </si>
  <si>
    <t>SE01A046</t>
  </si>
  <si>
    <t>SE01A003</t>
  </si>
  <si>
    <t>SE01A116</t>
  </si>
  <si>
    <t>SE01A004</t>
  </si>
  <si>
    <t>SE01A115</t>
  </si>
  <si>
    <t>SE01A047</t>
  </si>
  <si>
    <t>SE01A021</t>
  </si>
  <si>
    <t>91500_1.99</t>
  </si>
  <si>
    <t>AU31A038</t>
  </si>
  <si>
    <t>AU31A053</t>
  </si>
  <si>
    <t>AU31A054</t>
  </si>
  <si>
    <t>AU31A063</t>
  </si>
  <si>
    <t>AU31A036</t>
  </si>
  <si>
    <t>AU31A062</t>
  </si>
  <si>
    <t>AU31A046</t>
  </si>
  <si>
    <t>AU31A064</t>
  </si>
  <si>
    <t>AU31A045</t>
  </si>
  <si>
    <t>AU31A037</t>
  </si>
  <si>
    <t>Mudtank_2.0</t>
  </si>
  <si>
    <t>SE01A078</t>
  </si>
  <si>
    <t>SE01A080</t>
  </si>
  <si>
    <t>SE01A087</t>
  </si>
  <si>
    <t>SE01A094</t>
  </si>
  <si>
    <t>SE01A102</t>
  </si>
  <si>
    <t>SE01A089</t>
  </si>
  <si>
    <t>SE01A072</t>
  </si>
  <si>
    <t>SE01A095</t>
  </si>
  <si>
    <t>SE01A085</t>
  </si>
  <si>
    <t>SE01A081</t>
  </si>
  <si>
    <t>SE01A110</t>
  </si>
  <si>
    <t>SE01A090</t>
  </si>
  <si>
    <t>SE01A070</t>
  </si>
  <si>
    <t>SE01A107</t>
  </si>
  <si>
    <t>SE01A104</t>
  </si>
  <si>
    <t>SE01A098</t>
  </si>
  <si>
    <t>SE01A082</t>
  </si>
  <si>
    <t>SE01A113</t>
  </si>
  <si>
    <t>SE01A108</t>
  </si>
  <si>
    <t>SE01A114</t>
  </si>
  <si>
    <t>SE01A074</t>
  </si>
  <si>
    <t>SE01A100</t>
  </si>
  <si>
    <t>SE01A084</t>
  </si>
  <si>
    <t>SE01A068</t>
  </si>
  <si>
    <t>SE01A097</t>
  </si>
  <si>
    <t>SE01A086</t>
  </si>
  <si>
    <t>SE01A105</t>
  </si>
  <si>
    <t>SE01A079</t>
  </si>
  <si>
    <t>SE01A111</t>
  </si>
  <si>
    <t>SE01A101</t>
  </si>
  <si>
    <t>Mudtank_1.99</t>
  </si>
  <si>
    <t>AU31A039</t>
  </si>
  <si>
    <t>AU31A043</t>
  </si>
  <si>
    <t>AU31A047</t>
  </si>
  <si>
    <t>AU31A057</t>
  </si>
  <si>
    <t>AU31A041</t>
  </si>
  <si>
    <t>AU31A049</t>
  </si>
  <si>
    <t>AU31A052</t>
  </si>
  <si>
    <t>M257_1.99</t>
  </si>
  <si>
    <t>NIST610_2.0</t>
  </si>
  <si>
    <t>SE01A049</t>
  </si>
  <si>
    <t>SE01A120</t>
  </si>
  <si>
    <t>SE01A066</t>
  </si>
  <si>
    <t>SE01A024</t>
  </si>
  <si>
    <t>SE01A006</t>
  </si>
  <si>
    <t>SE01A065</t>
  </si>
  <si>
    <t>SE01A077</t>
  </si>
  <si>
    <t>SE01A092</t>
  </si>
  <si>
    <t>SE01A005</t>
  </si>
  <si>
    <t>SE01A119</t>
  </si>
  <si>
    <t>NIST610_1.99</t>
  </si>
  <si>
    <t>AU31A035</t>
  </si>
  <si>
    <t>AU31A065</t>
  </si>
  <si>
    <t>AU31A066</t>
  </si>
  <si>
    <t>AU31A034</t>
  </si>
  <si>
    <t>Plesovice_2.0</t>
  </si>
  <si>
    <t>SE01A071</t>
  </si>
  <si>
    <t>SE01A075</t>
  </si>
  <si>
    <t>SE01A067</t>
  </si>
  <si>
    <t>SE01A069</t>
  </si>
  <si>
    <t>SE01A103</t>
  </si>
  <si>
    <t>SE01A099</t>
  </si>
  <si>
    <t>SE01A073</t>
  </si>
  <si>
    <t>SE01A106</t>
  </si>
  <si>
    <t>SE01A112</t>
  </si>
  <si>
    <t>SE01A109</t>
  </si>
  <si>
    <t>SE01A096</t>
  </si>
  <si>
    <t>SE01A088</t>
  </si>
  <si>
    <t>SE01A083</t>
  </si>
  <si>
    <t>Plesovice_1.99</t>
  </si>
  <si>
    <t>AU31A040</t>
  </si>
  <si>
    <t>AU31A050</t>
  </si>
  <si>
    <t>AU31A044</t>
  </si>
  <si>
    <t>AU31A058</t>
  </si>
  <si>
    <t>AU31A060</t>
  </si>
  <si>
    <t>AU31A055</t>
  </si>
  <si>
    <t>AU31A061</t>
  </si>
  <si>
    <r>
      <t>5.0 J/cm</t>
    </r>
    <r>
      <rPr>
        <b/>
        <vertAlign val="superscript"/>
        <sz val="11"/>
        <rFont val="Arial"/>
        <family val="2"/>
      </rPr>
      <t>2</t>
    </r>
  </si>
  <si>
    <t>91500_5.2</t>
  </si>
  <si>
    <t>SE01C045</t>
  </si>
  <si>
    <t>SE01C046</t>
  </si>
  <si>
    <t>SE01C056</t>
  </si>
  <si>
    <t>SE01C065</t>
  </si>
  <si>
    <t>SE01C066</t>
  </si>
  <si>
    <t>SE01C075</t>
  </si>
  <si>
    <t>SE01C084</t>
  </si>
  <si>
    <t>SE01C085</t>
  </si>
  <si>
    <t>91500_5.03</t>
  </si>
  <si>
    <t>AU31A082</t>
  </si>
  <si>
    <t>AU31A120</t>
  </si>
  <si>
    <t>AU31A093</t>
  </si>
  <si>
    <t>AU31A105</t>
  </si>
  <si>
    <t>AU31A083</t>
  </si>
  <si>
    <t>AU31A069</t>
  </si>
  <si>
    <t>AU31A121</t>
  </si>
  <si>
    <t>AU31A070</t>
  </si>
  <si>
    <t>AU31A106</t>
  </si>
  <si>
    <t>AU31A092</t>
  </si>
  <si>
    <t>Mudtank_5.2</t>
  </si>
  <si>
    <t>SE01C047</t>
  </si>
  <si>
    <t>SE01C049</t>
  </si>
  <si>
    <t>SE01C050</t>
  </si>
  <si>
    <t>SE01C052</t>
  </si>
  <si>
    <t>SE01C054</t>
  </si>
  <si>
    <t>SE01C055</t>
  </si>
  <si>
    <t>SE01C058</t>
  </si>
  <si>
    <t>SE01C060</t>
  </si>
  <si>
    <t>SE01C062</t>
  </si>
  <si>
    <t>SE01C063</t>
  </si>
  <si>
    <t>SE01C068</t>
  </si>
  <si>
    <t>SE01C070</t>
  </si>
  <si>
    <t>SE01C071</t>
  </si>
  <si>
    <t>SE01C073</t>
  </si>
  <si>
    <t>SE01C074</t>
  </si>
  <si>
    <t>SE01C077</t>
  </si>
  <si>
    <t>SE01C078</t>
  </si>
  <si>
    <t>SE01C080</t>
  </si>
  <si>
    <t>SE01C081</t>
  </si>
  <si>
    <t>SE01C083</t>
  </si>
  <si>
    <t>Mudtank_5.03</t>
  </si>
  <si>
    <t>AU31A091</t>
  </si>
  <si>
    <t>AU31A085</t>
  </si>
  <si>
    <t>AU31A089</t>
  </si>
  <si>
    <t>AU31A075</t>
  </si>
  <si>
    <t>AU31A080</t>
  </si>
  <si>
    <t>AU31A077</t>
  </si>
  <si>
    <t>AU31A072</t>
  </si>
  <si>
    <t>M257_5.03</t>
  </si>
  <si>
    <t>AU31A084</t>
  </si>
  <si>
    <t>AU31A087</t>
  </si>
  <si>
    <t>AU31A079</t>
  </si>
  <si>
    <t>AU31A076</t>
  </si>
  <si>
    <t>AU31A073</t>
  </si>
  <si>
    <t>NIST610_5.2</t>
  </si>
  <si>
    <t>SE01C044</t>
  </si>
  <si>
    <t>SE01C067</t>
  </si>
  <si>
    <t>SE01C086</t>
  </si>
  <si>
    <t>NIST610_5.03</t>
  </si>
  <si>
    <t>AU31A094</t>
  </si>
  <si>
    <t>AU31A122</t>
  </si>
  <si>
    <t>AU31A068</t>
  </si>
  <si>
    <t>AU31A123</t>
  </si>
  <si>
    <t>AU31A067</t>
  </si>
  <si>
    <t>PLesovice_5.2</t>
  </si>
  <si>
    <t>SE01C048</t>
  </si>
  <si>
    <t>SE01C051</t>
  </si>
  <si>
    <t>SE01C053</t>
  </si>
  <si>
    <t>SE01C057</t>
  </si>
  <si>
    <t>SE01C059</t>
  </si>
  <si>
    <t>SE01C061</t>
  </si>
  <si>
    <t>SE01C064</t>
  </si>
  <si>
    <t>SE01C069</t>
  </si>
  <si>
    <t>SE01C072</t>
  </si>
  <si>
    <t>SE01C076</t>
  </si>
  <si>
    <t>SE01C079</t>
  </si>
  <si>
    <t>SE01C082</t>
  </si>
  <si>
    <t>Plesovice_5.03</t>
  </si>
  <si>
    <t>AU31A071</t>
  </si>
  <si>
    <t>AU31A090</t>
  </si>
  <si>
    <t>AU31A086</t>
  </si>
  <si>
    <t>AU31A081</t>
  </si>
  <si>
    <t>AU31A078</t>
  </si>
  <si>
    <t>AU31A074</t>
  </si>
  <si>
    <t>AU31A088</t>
  </si>
  <si>
    <t/>
  </si>
  <si>
    <t>MA13A183</t>
  </si>
  <si>
    <t>MA13A024</t>
  </si>
  <si>
    <t>MA13A076</t>
  </si>
  <si>
    <t>MA13A002</t>
  </si>
  <si>
    <t>MA13A207</t>
  </si>
  <si>
    <t>MA13A059</t>
  </si>
  <si>
    <t>MA13A112</t>
  </si>
  <si>
    <t>MA13A229</t>
  </si>
  <si>
    <t>MA13A169</t>
  </si>
  <si>
    <t>MA13A095</t>
  </si>
  <si>
    <t>MA13A006</t>
  </si>
  <si>
    <t>MA13A226</t>
  </si>
  <si>
    <t>MA13A022</t>
  </si>
  <si>
    <t>MA13A079</t>
  </si>
  <si>
    <t>MA13A184</t>
  </si>
  <si>
    <t>MA13A153</t>
  </si>
  <si>
    <t>MA13A167</t>
  </si>
  <si>
    <t>MA13A001</t>
  </si>
  <si>
    <t>MA13A041</t>
  </si>
  <si>
    <t>MA13A127</t>
  </si>
  <si>
    <t>MA13A043</t>
  </si>
  <si>
    <t>MA13A170</t>
  </si>
  <si>
    <t>MA13A005</t>
  </si>
  <si>
    <t>MA13A078</t>
  </si>
  <si>
    <t>MA13A128</t>
  </si>
  <si>
    <t>MA13A042</t>
  </si>
  <si>
    <t>MA13A168</t>
  </si>
  <si>
    <t>MA13A077</t>
  </si>
  <si>
    <t>MA13A003</t>
  </si>
  <si>
    <t>MA13A113</t>
  </si>
  <si>
    <t>MA13A228</t>
  </si>
  <si>
    <t>MA13A129</t>
  </si>
  <si>
    <t>MA13A130</t>
  </si>
  <si>
    <t>MA13A171</t>
  </si>
  <si>
    <t>MA13A173</t>
  </si>
  <si>
    <t>MA13A182</t>
  </si>
  <si>
    <t>MA13A192</t>
  </si>
  <si>
    <t>MA13A203</t>
  </si>
  <si>
    <t>MA13A140</t>
  </si>
  <si>
    <t>MA13A152</t>
  </si>
  <si>
    <t>MA13A139</t>
  </si>
  <si>
    <t>MA13A151</t>
  </si>
  <si>
    <t>MA13A202</t>
  </si>
  <si>
    <t>MA13A174</t>
  </si>
  <si>
    <t>MA13A204</t>
  </si>
  <si>
    <t>MA13A175</t>
  </si>
  <si>
    <t>MA13A206</t>
  </si>
  <si>
    <t>MA13A096</t>
  </si>
  <si>
    <t>MA13A227</t>
  </si>
  <si>
    <t>MA13A154</t>
  </si>
  <si>
    <t>MA13A004</t>
  </si>
  <si>
    <t>MA13A023</t>
  </si>
  <si>
    <t>MA13A060</t>
  </si>
  <si>
    <t>MA13A216</t>
  </si>
  <si>
    <t>MA13A218</t>
  </si>
  <si>
    <t>MA13A215</t>
  </si>
  <si>
    <t>MA13A213</t>
  </si>
  <si>
    <t>MA13A214</t>
  </si>
  <si>
    <t>Poorly degassed sample mounts:</t>
  </si>
  <si>
    <t>91500 - Primary - Centre</t>
  </si>
  <si>
    <t>AP26B001</t>
  </si>
  <si>
    <t>AP26B002</t>
  </si>
  <si>
    <t>AP26B011</t>
  </si>
  <si>
    <t>AP26B019</t>
  </si>
  <si>
    <t>AP26B021</t>
  </si>
  <si>
    <t>AP26B028</t>
  </si>
  <si>
    <t>AP26B036</t>
  </si>
  <si>
    <t>AP26B038</t>
  </si>
  <si>
    <t>AP26B046</t>
  </si>
  <si>
    <t>AP26B054</t>
  </si>
  <si>
    <t>AP26B055</t>
  </si>
  <si>
    <t>AP26B063</t>
  </si>
  <si>
    <t>AP26B065</t>
  </si>
  <si>
    <t>AP26B071</t>
  </si>
  <si>
    <t>AP26B077</t>
  </si>
  <si>
    <t>AP26B079</t>
  </si>
  <si>
    <t>91500 bottom center</t>
  </si>
  <si>
    <t>AP26B047</t>
  </si>
  <si>
    <t>AP26B048</t>
  </si>
  <si>
    <t>AP26B049</t>
  </si>
  <si>
    <t>AP26B050</t>
  </si>
  <si>
    <t>AP26B051</t>
  </si>
  <si>
    <t>AP26B052</t>
  </si>
  <si>
    <t>AP26B053</t>
  </si>
  <si>
    <t>91500 bottom left</t>
  </si>
  <si>
    <t>AP26B039</t>
  </si>
  <si>
    <t>AP26B040</t>
  </si>
  <si>
    <t>AP26B041</t>
  </si>
  <si>
    <t>AP26B042</t>
  </si>
  <si>
    <t>AP26B043</t>
  </si>
  <si>
    <t>AP26B044</t>
  </si>
  <si>
    <t>AP26B045</t>
  </si>
  <si>
    <t>91500 bottom Right</t>
  </si>
  <si>
    <t>AP26B022</t>
  </si>
  <si>
    <t>AP26B023</t>
  </si>
  <si>
    <t>AP26B024</t>
  </si>
  <si>
    <t>AP26B025</t>
  </si>
  <si>
    <t>AP26B026</t>
  </si>
  <si>
    <t>AP26B027</t>
  </si>
  <si>
    <t>91500 top center</t>
  </si>
  <si>
    <t>AP26B029</t>
  </si>
  <si>
    <t>AP26B030</t>
  </si>
  <si>
    <t>AP26B031</t>
  </si>
  <si>
    <t>AP26B032</t>
  </si>
  <si>
    <t>AP26B033</t>
  </si>
  <si>
    <t>AP26B034</t>
  </si>
  <si>
    <t>AP26B035</t>
  </si>
  <si>
    <t>91500 top left</t>
  </si>
  <si>
    <t>AP26B012</t>
  </si>
  <si>
    <t>AP26B013</t>
  </si>
  <si>
    <t>AP26B014</t>
  </si>
  <si>
    <t>AP26B015</t>
  </si>
  <si>
    <t>AP26B016</t>
  </si>
  <si>
    <t>AP26B017</t>
  </si>
  <si>
    <t>AP26B018</t>
  </si>
  <si>
    <t>91500 top right</t>
  </si>
  <si>
    <t>AP26B004</t>
  </si>
  <si>
    <t>AP26B005</t>
  </si>
  <si>
    <t>AP26B006</t>
  </si>
  <si>
    <t>AP26B007</t>
  </si>
  <si>
    <t>AP26B008</t>
  </si>
  <si>
    <t>AP26B009</t>
  </si>
  <si>
    <t>AP26B010</t>
  </si>
  <si>
    <t>Well degassed sample mounts:</t>
  </si>
  <si>
    <t>MY02A001</t>
  </si>
  <si>
    <t>MY02A002</t>
  </si>
  <si>
    <t>MY02A004</t>
  </si>
  <si>
    <t>MY02A012</t>
  </si>
  <si>
    <t>MY02A020</t>
  </si>
  <si>
    <t>MY02A022</t>
  </si>
  <si>
    <t>MY02A030</t>
  </si>
  <si>
    <t>MY02A038</t>
  </si>
  <si>
    <t>MY02A040</t>
  </si>
  <si>
    <t>MY02A048</t>
  </si>
  <si>
    <t>MY02A056</t>
  </si>
  <si>
    <t>MY02A057</t>
  </si>
  <si>
    <t>MY02A065</t>
  </si>
  <si>
    <t>MY02A073</t>
  </si>
  <si>
    <t>MY02A074</t>
  </si>
  <si>
    <t>MY02A083</t>
  </si>
  <si>
    <t>MY02A091</t>
  </si>
  <si>
    <t>MY02A093</t>
  </si>
  <si>
    <t>91500_bottomLeft</t>
  </si>
  <si>
    <t>MY02A023</t>
  </si>
  <si>
    <t>MY02A024</t>
  </si>
  <si>
    <t>MY02A025</t>
  </si>
  <si>
    <t>MY02A026</t>
  </si>
  <si>
    <t>MY02A027</t>
  </si>
  <si>
    <t>MY02A028</t>
  </si>
  <si>
    <t>MY02A029</t>
  </si>
  <si>
    <t>91500_BottomRIght</t>
  </si>
  <si>
    <t>MY02A066</t>
  </si>
  <si>
    <t>MY02A067</t>
  </si>
  <si>
    <t>MY02A068</t>
  </si>
  <si>
    <t>MY02A069</t>
  </si>
  <si>
    <t>MY02A070</t>
  </si>
  <si>
    <t>MY02A071</t>
  </si>
  <si>
    <t>MY02A072</t>
  </si>
  <si>
    <t>91500_LeftMiddle</t>
  </si>
  <si>
    <t>MY02A013</t>
  </si>
  <si>
    <t>MY02A014</t>
  </si>
  <si>
    <t>MY02A015</t>
  </si>
  <si>
    <t>MY02A016</t>
  </si>
  <si>
    <t>MY02A017</t>
  </si>
  <si>
    <t>MY02A018</t>
  </si>
  <si>
    <t>MY02A019</t>
  </si>
  <si>
    <t>91500_Rightmiddle</t>
  </si>
  <si>
    <t>MY02A058</t>
  </si>
  <si>
    <t>MY02A059</t>
  </si>
  <si>
    <t>MY02A060</t>
  </si>
  <si>
    <t>MY02A061</t>
  </si>
  <si>
    <t>MY02A062</t>
  </si>
  <si>
    <t>MY02A063</t>
  </si>
  <si>
    <t>MY02A064</t>
  </si>
  <si>
    <t>91500_Topcenter</t>
  </si>
  <si>
    <t>MY02A031</t>
  </si>
  <si>
    <t>MY02A032</t>
  </si>
  <si>
    <t>MY02A033</t>
  </si>
  <si>
    <t>MY02A034</t>
  </si>
  <si>
    <t>MY02A035</t>
  </si>
  <si>
    <t>MY02A036</t>
  </si>
  <si>
    <t>MY02A037</t>
  </si>
  <si>
    <t>91500_TopLeft</t>
  </si>
  <si>
    <t>MY02A049</t>
  </si>
  <si>
    <t>MY02A050</t>
  </si>
  <si>
    <t>MY02A051</t>
  </si>
  <si>
    <t>MY02A052</t>
  </si>
  <si>
    <t>MY02A053</t>
  </si>
  <si>
    <t>MY02A054</t>
  </si>
  <si>
    <t>MY02A055</t>
  </si>
  <si>
    <t>91500_TopRight</t>
  </si>
  <si>
    <t>MY02A005</t>
  </si>
  <si>
    <t>MY02A006</t>
  </si>
  <si>
    <t>MY02A007</t>
  </si>
  <si>
    <t>MY02A008</t>
  </si>
  <si>
    <t>MY02A009</t>
  </si>
  <si>
    <t>MY02A010</t>
  </si>
  <si>
    <t>MY02A011</t>
  </si>
  <si>
    <t>common Pb, do not use 7/6 or Pb/Th age</t>
  </si>
  <si>
    <t>Mass 56 cps in 30sec background:</t>
  </si>
  <si>
    <t>% Deviation from Primary standard degassing trend:</t>
  </si>
  <si>
    <t>Total systematic uncertainty</t>
  </si>
  <si>
    <t>Annealed zircons:</t>
  </si>
  <si>
    <t>91500_Annealed</t>
  </si>
  <si>
    <t>NO09A232</t>
  </si>
  <si>
    <t>NO09A251</t>
  </si>
  <si>
    <t>NO09A240</t>
  </si>
  <si>
    <t>NO09A231</t>
  </si>
  <si>
    <t>NO09A252</t>
  </si>
  <si>
    <t>NO09A239</t>
  </si>
  <si>
    <t>NO09A220</t>
  </si>
  <si>
    <t>NO09A219</t>
  </si>
  <si>
    <t>OC23A180</t>
  </si>
  <si>
    <t>OC23A194</t>
  </si>
  <si>
    <t>OC23A171</t>
  </si>
  <si>
    <t>OC23A181</t>
  </si>
  <si>
    <t>OC23A210</t>
  </si>
  <si>
    <t>OC23A208</t>
  </si>
  <si>
    <t>OC23A196</t>
  </si>
  <si>
    <t>OC23A195</t>
  </si>
  <si>
    <t>OC23A209</t>
  </si>
  <si>
    <t>OC23A170</t>
  </si>
  <si>
    <t>OC17A427</t>
  </si>
  <si>
    <t>OC17A398</t>
  </si>
  <si>
    <t>OC17A413</t>
  </si>
  <si>
    <t>OC17A412</t>
  </si>
  <si>
    <t>OC17A405</t>
  </si>
  <si>
    <t>OC17A420</t>
  </si>
  <si>
    <t>OC17A389</t>
  </si>
  <si>
    <t>OC17A388</t>
  </si>
  <si>
    <t>OC17A399</t>
  </si>
  <si>
    <t>OC17A428</t>
  </si>
  <si>
    <t>JN01A131</t>
  </si>
  <si>
    <t>JN01A009</t>
  </si>
  <si>
    <t>JN01A187</t>
  </si>
  <si>
    <t>JN01A266</t>
  </si>
  <si>
    <t>JN01A050</t>
  </si>
  <si>
    <t>JN01A004</t>
  </si>
  <si>
    <t>JN01A103</t>
  </si>
  <si>
    <t>JN01A319</t>
  </si>
  <si>
    <t>JN01A075</t>
  </si>
  <si>
    <t>JN01A327</t>
  </si>
  <si>
    <t>JN01A238</t>
  </si>
  <si>
    <t>JN01A294</t>
  </si>
  <si>
    <t>JN01A027</t>
  </si>
  <si>
    <t>JN01A215</t>
  </si>
  <si>
    <t>JN01A003</t>
  </si>
  <si>
    <t>JN01A159</t>
  </si>
  <si>
    <t>91500-Annealed</t>
  </si>
  <si>
    <t>MA10D401</t>
  </si>
  <si>
    <t>MA10D028</t>
  </si>
  <si>
    <t>MA10D368</t>
  </si>
  <si>
    <t>MA10D429</t>
  </si>
  <si>
    <t>MA10D004</t>
  </si>
  <si>
    <t>MA10D270</t>
  </si>
  <si>
    <t>MA10D457</t>
  </si>
  <si>
    <t>MA10D538</t>
  </si>
  <si>
    <t>MA10D003</t>
  </si>
  <si>
    <t>MA10D237</t>
  </si>
  <si>
    <t>MA10D335</t>
  </si>
  <si>
    <t>MA10D106</t>
  </si>
  <si>
    <t>MA10D537</t>
  </si>
  <si>
    <t>MA10D204</t>
  </si>
  <si>
    <t>MA10D051</t>
  </si>
  <si>
    <t>MA10D137</t>
  </si>
  <si>
    <t>MA10D509</t>
  </si>
  <si>
    <t>MA10D170</t>
  </si>
  <si>
    <t>MA10D302</t>
  </si>
  <si>
    <t>MA10D077</t>
  </si>
  <si>
    <t>MA10D485</t>
  </si>
  <si>
    <t>JN01A001</t>
  </si>
  <si>
    <t>JN01A329</t>
  </si>
  <si>
    <t>JN01A188</t>
  </si>
  <si>
    <t>JN01A002</t>
  </si>
  <si>
    <t>JN01A076</t>
  </si>
  <si>
    <t>JN01A028</t>
  </si>
  <si>
    <t>JN01A268</t>
  </si>
  <si>
    <t>JN01A216</t>
  </si>
  <si>
    <t>JN01A295</t>
  </si>
  <si>
    <t>JN01A328</t>
  </si>
  <si>
    <t>JN01A132</t>
  </si>
  <si>
    <t>JN01A104</t>
  </si>
  <si>
    <t>JN01A160</t>
  </si>
  <si>
    <t>JN01A051</t>
  </si>
  <si>
    <t>JN01A239</t>
  </si>
  <si>
    <t>MA10D402</t>
  </si>
  <si>
    <t>MA10D458</t>
  </si>
  <si>
    <t>MA10D002</t>
  </si>
  <si>
    <t>MA10D430</t>
  </si>
  <si>
    <t>MA10D001</t>
  </si>
  <si>
    <t>MA10D107</t>
  </si>
  <si>
    <t>MA10D486</t>
  </si>
  <si>
    <t>MA10D510</t>
  </si>
  <si>
    <t>MA10D271</t>
  </si>
  <si>
    <t>MA10D336</t>
  </si>
  <si>
    <t>MA10D540</t>
  </si>
  <si>
    <t>MA10D539</t>
  </si>
  <si>
    <t>MA10D138</t>
  </si>
  <si>
    <t>MA10D171</t>
  </si>
  <si>
    <t>MA10D052</t>
  </si>
  <si>
    <t>MA10D029</t>
  </si>
  <si>
    <t>MA10D238</t>
  </si>
  <si>
    <t>MA10D078</t>
  </si>
  <si>
    <t>MA10D303</t>
  </si>
  <si>
    <t>MA10D205</t>
  </si>
  <si>
    <t>Plesovice_Annealed</t>
  </si>
  <si>
    <t>NO09A237</t>
  </si>
  <si>
    <t>NO09A235</t>
  </si>
  <si>
    <t>NO09A234</t>
  </si>
  <si>
    <t>NO09A236</t>
  </si>
  <si>
    <t>NO09A233</t>
  </si>
  <si>
    <t>NO09A238</t>
  </si>
  <si>
    <t>OC23A179</t>
  </si>
  <si>
    <t>OC23A174</t>
  </si>
  <si>
    <t>OC23A176</t>
  </si>
  <si>
    <t>OC23A177</t>
  </si>
  <si>
    <t>OC23A173</t>
  </si>
  <si>
    <t>OC23A175</t>
  </si>
  <si>
    <t>OC23A178</t>
  </si>
  <si>
    <t>OC17A390</t>
  </si>
  <si>
    <t>OC17A391</t>
  </si>
  <si>
    <t>OC17A392</t>
  </si>
  <si>
    <t>OC17A395</t>
  </si>
  <si>
    <t>OC17A393</t>
  </si>
  <si>
    <t>OC17A397</t>
  </si>
  <si>
    <t>OC17A394</t>
  </si>
  <si>
    <t>OC17A396</t>
  </si>
  <si>
    <t>JN01A029</t>
  </si>
  <si>
    <t>JN01A006</t>
  </si>
  <si>
    <t>JN01A321</t>
  </si>
  <si>
    <t>JN01A161</t>
  </si>
  <si>
    <t>JN01A189</t>
  </si>
  <si>
    <t>Plesovicer-Annealed</t>
  </si>
  <si>
    <t>MA10D108</t>
  </si>
  <si>
    <t>MA10D534</t>
  </si>
  <si>
    <t>MA10D006</t>
  </si>
  <si>
    <t>MA10D030</t>
  </si>
  <si>
    <t>MA10D403</t>
  </si>
  <si>
    <t>MA10D369</t>
  </si>
  <si>
    <t>MA10D535</t>
  </si>
  <si>
    <t>Mudtank_Annealed</t>
  </si>
  <si>
    <t>NO09A228</t>
  </si>
  <si>
    <t>NO09A227</t>
  </si>
  <si>
    <t>NO09A221</t>
  </si>
  <si>
    <t>NO09A230</t>
  </si>
  <si>
    <t>NO09A225</t>
  </si>
  <si>
    <t>NO09A222</t>
  </si>
  <si>
    <t>NO09A226</t>
  </si>
  <si>
    <t>NO09A224</t>
  </si>
  <si>
    <t>NO09A229</t>
  </si>
  <si>
    <t>NO09A223</t>
  </si>
  <si>
    <t>OC23A185</t>
  </si>
  <si>
    <t>OC23A183</t>
  </si>
  <si>
    <t>OC23A184</t>
  </si>
  <si>
    <t>OC23A190</t>
  </si>
  <si>
    <t>OC23A188</t>
  </si>
  <si>
    <t>OC23A192</t>
  </si>
  <si>
    <t>OC23A182</t>
  </si>
  <si>
    <t>OC23A193</t>
  </si>
  <si>
    <t>OC23A187</t>
  </si>
  <si>
    <t>OC23A186</t>
  </si>
  <si>
    <t>OC23A191</t>
  </si>
  <si>
    <t>OC23A189</t>
  </si>
  <si>
    <t>OC17A417</t>
  </si>
  <si>
    <t>OC17A414</t>
  </si>
  <si>
    <t>OC17A426</t>
  </si>
  <si>
    <t>OC17A421</t>
  </si>
  <si>
    <t>OC17A424</t>
  </si>
  <si>
    <t>OC17A425</t>
  </si>
  <si>
    <t>OC17A422</t>
  </si>
  <si>
    <t>OC17A418</t>
  </si>
  <si>
    <t>OC17A415</t>
  </si>
  <si>
    <t>OC17A419</t>
  </si>
  <si>
    <t>OC17A416</t>
  </si>
  <si>
    <t>OC17A423</t>
  </si>
  <si>
    <t>Mudtank-Annealed</t>
  </si>
  <si>
    <t>MA10D511</t>
  </si>
  <si>
    <t>MA10D337</t>
  </si>
  <si>
    <t>MA10D532</t>
  </si>
  <si>
    <t>MA10D459</t>
  </si>
  <si>
    <t>MA10D206</t>
  </si>
  <si>
    <t>MA10D005</t>
  </si>
  <si>
    <t>MA10D304</t>
  </si>
  <si>
    <t>MA10D533</t>
  </si>
  <si>
    <t>OG-1_Annealed</t>
  </si>
  <si>
    <t>JN01A007</t>
  </si>
  <si>
    <t>JN01A324</t>
  </si>
  <si>
    <t>JN01A322</t>
  </si>
  <si>
    <t>JN01A323</t>
  </si>
  <si>
    <t>JN01A133</t>
  </si>
  <si>
    <t>JN01A240</t>
  </si>
  <si>
    <t>QingHu_Annealed</t>
  </si>
  <si>
    <t>JN01A320</t>
  </si>
  <si>
    <t>JN01A005</t>
  </si>
  <si>
    <t>JN01A296</t>
  </si>
  <si>
    <t>JN01A077</t>
  </si>
  <si>
    <t>QingHu-Annealed</t>
  </si>
  <si>
    <t>MA10D536</t>
  </si>
  <si>
    <t>MA10D487</t>
  </si>
  <si>
    <t>MA10D172</t>
  </si>
  <si>
    <t>MA10D007</t>
  </si>
  <si>
    <t>MA10D053</t>
  </si>
  <si>
    <t>MA10D370</t>
  </si>
  <si>
    <t>Temora_Annealed</t>
  </si>
  <si>
    <t>JN01A105</t>
  </si>
  <si>
    <t>JN01A325</t>
  </si>
  <si>
    <t>JN01A326</t>
  </si>
  <si>
    <t>JN01A052</t>
  </si>
  <si>
    <t>JN01A217</t>
  </si>
  <si>
    <t>JN01A267</t>
  </si>
  <si>
    <t>JN01A008</t>
  </si>
  <si>
    <t>TASDOL_Annealed</t>
  </si>
  <si>
    <t>NO09A250</t>
  </si>
  <si>
    <t>NO09A244</t>
  </si>
  <si>
    <t>NO09A242</t>
  </si>
  <si>
    <t>NO09A249</t>
  </si>
  <si>
    <t>NO09A248</t>
  </si>
  <si>
    <t>NO09A245</t>
  </si>
  <si>
    <t>NO09A246</t>
  </si>
  <si>
    <t>NO09A243</t>
  </si>
  <si>
    <t>NO09A241</t>
  </si>
  <si>
    <t>OC23A204</t>
  </si>
  <si>
    <t>OC23A203</t>
  </si>
  <si>
    <t>OC23A198</t>
  </si>
  <si>
    <t>OC23A199</t>
  </si>
  <si>
    <t>OC23A207</t>
  </si>
  <si>
    <t>OC23A205</t>
  </si>
  <si>
    <t>OC23A202</t>
  </si>
  <si>
    <t>OC23A200</t>
  </si>
  <si>
    <t>OC23A201</t>
  </si>
  <si>
    <t>OC17A401</t>
  </si>
  <si>
    <t>OC17A407</t>
  </si>
  <si>
    <t>U in analog, used beginning only</t>
  </si>
  <si>
    <t>OC17A411</t>
  </si>
  <si>
    <t>used beginning only</t>
  </si>
  <si>
    <t>OC17A402</t>
  </si>
  <si>
    <t>OC17A408</t>
  </si>
  <si>
    <t>Used beginning only</t>
  </si>
  <si>
    <t>OC17A403</t>
  </si>
  <si>
    <t>U in analog, used beginning</t>
  </si>
  <si>
    <t>OC17A409</t>
  </si>
  <si>
    <t>OC17A410</t>
  </si>
  <si>
    <t>full of common Pb</t>
  </si>
  <si>
    <t>OC17A404</t>
  </si>
  <si>
    <t>SE19B031</t>
  </si>
  <si>
    <t>SE19B030</t>
  </si>
  <si>
    <t>SE19B032</t>
  </si>
  <si>
    <t>SE19B041</t>
  </si>
  <si>
    <t>SE19B042</t>
  </si>
  <si>
    <t>SE19B033</t>
  </si>
  <si>
    <t>SE19B036</t>
  </si>
  <si>
    <t>SE19B035</t>
  </si>
  <si>
    <t>SE19B028</t>
  </si>
  <si>
    <t>OK</t>
  </si>
  <si>
    <t>SE19B034</t>
  </si>
  <si>
    <t>DE13B259</t>
  </si>
  <si>
    <t>Analog in Beginning &amp; middle, small interval</t>
  </si>
  <si>
    <t>DE13B252</t>
  </si>
  <si>
    <t>Used 1st part of analysis- older @ end</t>
  </si>
  <si>
    <t>DE13B260</t>
  </si>
  <si>
    <t>common pb in middle, Analog @ very beginning</t>
  </si>
  <si>
    <t>DE13B261</t>
  </si>
  <si>
    <t>Perfect</t>
  </si>
  <si>
    <t>DE13B257</t>
  </si>
  <si>
    <t>High Th, Analog @ very beginning</t>
  </si>
  <si>
    <t>DE13B256</t>
  </si>
  <si>
    <t>DE13B254</t>
  </si>
  <si>
    <t>Analog in 1st half</t>
  </si>
  <si>
    <t>DE13B258</t>
  </si>
  <si>
    <t>Small interval. Analog throughout</t>
  </si>
  <si>
    <t>DE18A029</t>
  </si>
  <si>
    <t>DE18A025</t>
  </si>
  <si>
    <t>Metamict, Pb disturbed</t>
  </si>
  <si>
    <t>DE18A028</t>
  </si>
  <si>
    <t>Older &amp; Reverse discordant in 2nd half</t>
  </si>
  <si>
    <t>DE18A027</t>
  </si>
  <si>
    <t>Increasing age throughout</t>
  </si>
  <si>
    <t>DE18A030</t>
  </si>
  <si>
    <t>Variable U-Pb, older @ end</t>
  </si>
  <si>
    <t>DE18A026</t>
  </si>
  <si>
    <t>Older @ end</t>
  </si>
  <si>
    <t>DE18A024</t>
  </si>
  <si>
    <t>older in middle to end</t>
  </si>
  <si>
    <t>JA16A030</t>
  </si>
  <si>
    <t>JA16A269</t>
  </si>
  <si>
    <t>variable U/Pb, massive Th inclusion in middle giving Pb loss</t>
  </si>
  <si>
    <t>JA16A035</t>
  </si>
  <si>
    <t>JA16A031</t>
  </si>
  <si>
    <t>Metamict, Variable U/Pb</t>
  </si>
  <si>
    <t>JA16A266</t>
  </si>
  <si>
    <t>U in analog, metamict, older in 2nd half</t>
  </si>
  <si>
    <t>JA16A032</t>
  </si>
  <si>
    <t>JA16A270</t>
  </si>
  <si>
    <t>JA30B320</t>
  </si>
  <si>
    <t>older in 2nd half</t>
  </si>
  <si>
    <t>JA30B325</t>
  </si>
  <si>
    <t>JA30B321</t>
  </si>
  <si>
    <t>slightly older in 2nd half</t>
  </si>
  <si>
    <t>JA30B323</t>
  </si>
  <si>
    <t>JN12B071</t>
  </si>
  <si>
    <t>JN12B072</t>
  </si>
  <si>
    <t>JN12B073</t>
  </si>
  <si>
    <t>JN12B074</t>
  </si>
  <si>
    <t>JN12B075</t>
  </si>
  <si>
    <t>JN12B076</t>
  </si>
  <si>
    <t>JN12B077</t>
  </si>
  <si>
    <t>metamict, U in analog</t>
  </si>
  <si>
    <t>MA13A220</t>
  </si>
  <si>
    <t>variable U/Pb, slightly reverse discordant</t>
  </si>
  <si>
    <t>MA13A219</t>
  </si>
  <si>
    <t>MA13A223</t>
  </si>
  <si>
    <t>MA13A224</t>
  </si>
  <si>
    <t>MA13A221</t>
  </si>
  <si>
    <t>MA13A225</t>
  </si>
  <si>
    <t>common Pb @ end</t>
  </si>
  <si>
    <t>MA13A222</t>
  </si>
  <si>
    <t>NA</t>
  </si>
  <si>
    <t>TASDOL-Un-annealed</t>
  </si>
  <si>
    <t>bd = below detection; NA = not available</t>
  </si>
  <si>
    <t>April 29, 2015</t>
  </si>
  <si>
    <t>August 14, 2015</t>
  </si>
  <si>
    <t>May25, 2016</t>
  </si>
  <si>
    <t>June 24, 2016</t>
  </si>
  <si>
    <t>June 9, 2016</t>
  </si>
  <si>
    <t>June 8, 2016</t>
  </si>
  <si>
    <t>March 13, 2016</t>
  </si>
  <si>
    <t>Wtd Mean (from internal errs)</t>
  </si>
  <si>
    <t>2-sigma err. of mean</t>
  </si>
  <si>
    <t>MSWD</t>
  </si>
  <si>
    <t>April 30, 2015</t>
  </si>
  <si>
    <t>February 4, 2016</t>
  </si>
  <si>
    <t>September 23, 2016</t>
  </si>
  <si>
    <t>Zircon RM</t>
  </si>
  <si>
    <t>file name</t>
  </si>
  <si>
    <t>2 sigma uncertainty (Ma)</t>
  </si>
  <si>
    <r>
      <t>206</t>
    </r>
    <r>
      <rPr>
        <b/>
        <sz val="10"/>
        <rFont val="Times New Roman"/>
        <family val="1"/>
      </rPr>
      <t>Pb/</t>
    </r>
    <r>
      <rPr>
        <b/>
        <vertAlign val="superscript"/>
        <sz val="10"/>
        <rFont val="Times New Roman"/>
        <family val="1"/>
      </rPr>
      <t>238</t>
    </r>
    <r>
      <rPr>
        <b/>
        <sz val="10"/>
        <rFont val="Times New Roman"/>
        <family val="1"/>
      </rPr>
      <t>U age (Ma)</t>
    </r>
  </si>
  <si>
    <t>March 13, 2014</t>
  </si>
  <si>
    <r>
      <t>3</t>
    </r>
    <r>
      <rPr>
        <sz val="10"/>
        <rFont val="Arial"/>
        <family val="2"/>
      </rPr>
      <t xml:space="preserve"> data not corrected for common-Pb</t>
    </r>
  </si>
  <si>
    <r>
      <t>3</t>
    </r>
    <r>
      <rPr>
        <sz val="10"/>
        <rFont val="Arial"/>
        <family val="2"/>
      </rPr>
      <t xml:space="preserve"> data corrected corrected for common-Pb</t>
    </r>
  </si>
  <si>
    <r>
      <t>Total systematic uncertainties (</t>
    </r>
    <r>
      <rPr>
        <i/>
        <sz val="10"/>
        <color indexed="8"/>
        <rFont val="Calibri"/>
        <family val="2"/>
      </rPr>
      <t>s</t>
    </r>
    <r>
      <rPr>
        <vertAlign val="subscript"/>
        <sz val="10"/>
        <color indexed="8"/>
        <rFont val="Arial"/>
        <family val="2"/>
      </rPr>
      <t>sys</t>
    </r>
    <r>
      <rPr>
        <sz val="10"/>
        <color indexed="8"/>
        <rFont val="Arial"/>
        <family val="2"/>
      </rPr>
      <t xml:space="preserve">): </t>
    </r>
    <r>
      <rPr>
        <vertAlign val="superscript"/>
        <sz val="10"/>
        <color indexed="8"/>
        <rFont val="Arial"/>
        <family val="2"/>
      </rPr>
      <t>206</t>
    </r>
    <r>
      <rPr>
        <sz val="10"/>
        <color indexed="8"/>
        <rFont val="Arial"/>
        <family val="2"/>
      </rPr>
      <t>Pb/</t>
    </r>
    <r>
      <rPr>
        <vertAlign val="superscript"/>
        <sz val="10"/>
        <color indexed="8"/>
        <rFont val="Arial"/>
        <family val="2"/>
      </rPr>
      <t>238</t>
    </r>
    <r>
      <rPr>
        <sz val="10"/>
        <color indexed="8"/>
        <rFont val="Arial"/>
        <family val="2"/>
      </rPr>
      <t xml:space="preserve">U = 1.01%, </t>
    </r>
    <r>
      <rPr>
        <vertAlign val="superscript"/>
        <sz val="10"/>
        <color indexed="8"/>
        <rFont val="Arial"/>
        <family val="2"/>
      </rPr>
      <t>207</t>
    </r>
    <r>
      <rPr>
        <sz val="10"/>
        <color indexed="8"/>
        <rFont val="Arial"/>
        <family val="2"/>
      </rPr>
      <t>Pb/</t>
    </r>
    <r>
      <rPr>
        <vertAlign val="superscript"/>
        <sz val="10"/>
        <color indexed="8"/>
        <rFont val="Arial"/>
        <family val="2"/>
      </rPr>
      <t>206</t>
    </r>
    <r>
      <rPr>
        <sz val="10"/>
        <color indexed="8"/>
        <rFont val="Arial"/>
        <family val="2"/>
      </rPr>
      <t>Pb = 0.28%,  207Pb/235U= 1.05%, and 208Pb/232Th = 2.42% (2s)</t>
    </r>
  </si>
  <si>
    <t>U ppm</t>
  </si>
  <si>
    <t>U238/U235</t>
  </si>
  <si>
    <t>AU14A003.csv</t>
  </si>
  <si>
    <t>AU14A004.csv</t>
  </si>
  <si>
    <t>AU14A019.csv</t>
  </si>
  <si>
    <t>AU14A020.csv</t>
  </si>
  <si>
    <t>AU14A040.csv</t>
  </si>
  <si>
    <t>AU14A041.csv</t>
  </si>
  <si>
    <t>AU14A061.csv</t>
  </si>
  <si>
    <t>AU14A062.csv</t>
  </si>
  <si>
    <t>AU14A081.csv</t>
  </si>
  <si>
    <t>AU14A082.csv</t>
  </si>
  <si>
    <t>AU14A093.csv</t>
  </si>
  <si>
    <t>AU14A094.csv</t>
  </si>
  <si>
    <t>AU14A104.csv</t>
  </si>
  <si>
    <t>AU14A105.csv</t>
  </si>
  <si>
    <t>AU14A118.csv</t>
  </si>
  <si>
    <t>AU14A119.csv</t>
  </si>
  <si>
    <t>AU14A025.csv</t>
  </si>
  <si>
    <t>AU14A026.csv</t>
  </si>
  <si>
    <t>AU14A028.csv</t>
  </si>
  <si>
    <t>AU14A029.csv</t>
  </si>
  <si>
    <t>AU14A030.csv</t>
  </si>
  <si>
    <t>AU14A049.csv</t>
  </si>
  <si>
    <t>AU14A051.csv</t>
  </si>
  <si>
    <t>AU14A054.csv</t>
  </si>
  <si>
    <t>AU14A088.csv</t>
  </si>
  <si>
    <t>AU14A089.csv</t>
  </si>
  <si>
    <t>AU14A098.csv</t>
  </si>
  <si>
    <t>AU14A037.csv</t>
  </si>
  <si>
    <t>AU14A075.csv</t>
  </si>
  <si>
    <t>AU14A076.csv</t>
  </si>
  <si>
    <t>AU14A077.csv</t>
  </si>
  <si>
    <t>AU14A078.csv</t>
  </si>
  <si>
    <t>AU14A079.csv</t>
  </si>
  <si>
    <t>AU14A080.csv</t>
  </si>
  <si>
    <t>AU14A085.csv</t>
  </si>
  <si>
    <t>AU14A086.csv</t>
  </si>
  <si>
    <t>AU14A087.csv</t>
  </si>
  <si>
    <t>AU14A099.csv</t>
  </si>
  <si>
    <t>AU14A033.csv</t>
  </si>
  <si>
    <t>AU14A034.csv</t>
  </si>
  <si>
    <t>AU14A044.csv</t>
  </si>
  <si>
    <t>AU14A045.csv</t>
  </si>
  <si>
    <t>AU14A065.csv</t>
  </si>
  <si>
    <t>AU14A071.csv</t>
  </si>
  <si>
    <t>AU14A084.csv</t>
  </si>
  <si>
    <t>AU14A102.csv</t>
  </si>
  <si>
    <t>AU14A103.csv</t>
  </si>
  <si>
    <t>AU14A007.csv</t>
  </si>
  <si>
    <t>AU14A011.csv</t>
  </si>
  <si>
    <t>AU14A036.csv</t>
  </si>
  <si>
    <t>AU14A038.csv</t>
  </si>
  <si>
    <t>AU14A039.csv</t>
  </si>
  <si>
    <t>AU14A058.csv</t>
  </si>
  <si>
    <t>AU14A059.csv</t>
  </si>
  <si>
    <t>AU14A060.csv</t>
  </si>
  <si>
    <t>AU14A005.csv</t>
  </si>
  <si>
    <t>AU14A008.csv</t>
  </si>
  <si>
    <t>AU14A023.csv</t>
  </si>
  <si>
    <t>AU14A024.csv</t>
  </si>
  <si>
    <t>AU14A074.csv</t>
  </si>
  <si>
    <t>AU14A090.csv</t>
  </si>
  <si>
    <t>AU14A091.csv</t>
  </si>
  <si>
    <t>AU14A100.csv</t>
  </si>
  <si>
    <t>AU14A101.csv</t>
  </si>
  <si>
    <t>AU14A108.csv</t>
  </si>
  <si>
    <t>AU14A109.csv</t>
  </si>
  <si>
    <t>AU14A110.csv</t>
  </si>
  <si>
    <t>AU14A111.csv</t>
  </si>
  <si>
    <t>AU14A112.csv</t>
  </si>
  <si>
    <t>AU14A113.csv</t>
  </si>
  <si>
    <t>AU14A114.csv</t>
  </si>
  <si>
    <t>AU14A115.csv</t>
  </si>
  <si>
    <t>AU14A116.csv</t>
  </si>
  <si>
    <t>AU14A117.csv</t>
  </si>
  <si>
    <t>AU14A006.csv</t>
  </si>
  <si>
    <t>AU14A012.csv</t>
  </si>
  <si>
    <t>AU14A031.csv</t>
  </si>
  <si>
    <t>AU14A032.csv</t>
  </si>
  <si>
    <t>U238/U235 error 1 sigma %</t>
  </si>
  <si>
    <t>SE23A003.csv</t>
  </si>
  <si>
    <t>SE23A004.csv</t>
  </si>
  <si>
    <t>SE23A023.csv</t>
  </si>
  <si>
    <t>SE23A024.csv</t>
  </si>
  <si>
    <t>SE23A045.csv</t>
  </si>
  <si>
    <t>SE23A046.csv</t>
  </si>
  <si>
    <t>SE23A067.csv</t>
  </si>
  <si>
    <t>SE23A068.csv</t>
  </si>
  <si>
    <t>SE23A090.csv</t>
  </si>
  <si>
    <t>SE23A091.csv</t>
  </si>
  <si>
    <t>SE23A113.csv</t>
  </si>
  <si>
    <t>SE23A114.csv</t>
  </si>
  <si>
    <t>SE23A141.csv</t>
  </si>
  <si>
    <t>SE23A142.csv</t>
  </si>
  <si>
    <t>SE23A030.csv</t>
  </si>
  <si>
    <t>SE23A037.csv</t>
  </si>
  <si>
    <t>SE23A039.csv</t>
  </si>
  <si>
    <t>SE23A040.csv</t>
  </si>
  <si>
    <t>SE23A052.csv</t>
  </si>
  <si>
    <t>SE23A061.csv</t>
  </si>
  <si>
    <t>SE23A083.csv</t>
  </si>
  <si>
    <t>SE23A087.csv</t>
  </si>
  <si>
    <t>SE23A032.csv</t>
  </si>
  <si>
    <t>SE23A049.csv</t>
  </si>
  <si>
    <t>SE23A054.csv</t>
  </si>
  <si>
    <t>SE23A057.csv</t>
  </si>
  <si>
    <t>SE23A058.csv</t>
  </si>
  <si>
    <t>SE23A081.csv</t>
  </si>
  <si>
    <t>SE23A094.csv</t>
  </si>
  <si>
    <t>SE23A095.csv</t>
  </si>
  <si>
    <t>SE23A079.csv</t>
  </si>
  <si>
    <t>SE23A085.csv</t>
  </si>
  <si>
    <t>SE23A107.csv</t>
  </si>
  <si>
    <t>SE23A128.csv</t>
  </si>
  <si>
    <t>SE23A129.csv</t>
  </si>
  <si>
    <t>SE23A130.csv</t>
  </si>
  <si>
    <t>SE23A131.csv</t>
  </si>
  <si>
    <t>SE23A076.csv</t>
  </si>
  <si>
    <t>SE23A088.csv</t>
  </si>
  <si>
    <t>SE23A101.csv</t>
  </si>
  <si>
    <t>SE23A110.csv</t>
  </si>
  <si>
    <t>SE23A124.csv</t>
  </si>
  <si>
    <t>SE23A137.csv</t>
  </si>
  <si>
    <t>SE23A139.csv</t>
  </si>
  <si>
    <t>SE23A016.csv</t>
  </si>
  <si>
    <t>SE23A019.csv</t>
  </si>
  <si>
    <t>SE23A036.csv</t>
  </si>
  <si>
    <t>SE23A050.csv</t>
  </si>
  <si>
    <t>SE23A065.csv</t>
  </si>
  <si>
    <t>SE23A080.csv</t>
  </si>
  <si>
    <t>SE23A096.csv</t>
  </si>
  <si>
    <t>SE23A097.csv</t>
  </si>
  <si>
    <t>SE23A099.csv</t>
  </si>
  <si>
    <t>SE23A100.csv</t>
  </si>
  <si>
    <t>SE23A102.csv</t>
  </si>
  <si>
    <t>SE23A120.csv</t>
  </si>
  <si>
    <t>SE23A008.csv</t>
  </si>
  <si>
    <t>SE23A012.csv</t>
  </si>
  <si>
    <t>SE23A021.csv</t>
  </si>
  <si>
    <t>SE23A029.csv</t>
  </si>
  <si>
    <t>SE23A033.csv</t>
  </si>
  <si>
    <t>SE23A072.csv</t>
  </si>
  <si>
    <t>SE23A073.csv</t>
  </si>
  <si>
    <t>SE23A075.csv</t>
  </si>
  <si>
    <t>SE23A078.csv</t>
  </si>
  <si>
    <t>SE23A082.csv</t>
  </si>
  <si>
    <t>SE23A084.csv</t>
  </si>
  <si>
    <t>SE23A086.csv</t>
  </si>
  <si>
    <t>Plesovice_B4</t>
  </si>
  <si>
    <t>SE23A009.csv</t>
  </si>
  <si>
    <t>SE23A011.csv</t>
  </si>
  <si>
    <t>SE23A015.csv</t>
  </si>
  <si>
    <t>SE23A053.csv</t>
  </si>
  <si>
    <t>SE23A062.csv</t>
  </si>
  <si>
    <t>Plesovice_C1</t>
  </si>
  <si>
    <t>SE23A007.csv</t>
  </si>
  <si>
    <t>SE23A013.csv</t>
  </si>
  <si>
    <t>SE23A018.csv</t>
  </si>
  <si>
    <t>SE23A074.csv</t>
  </si>
  <si>
    <t>SE23A098.csv</t>
  </si>
  <si>
    <t>SE23A103.csv</t>
  </si>
  <si>
    <t>SE23A104.csv</t>
  </si>
  <si>
    <t>SE23A106.csv</t>
  </si>
  <si>
    <t>SE23A108.csv</t>
  </si>
  <si>
    <t>SE23A109.csv</t>
  </si>
  <si>
    <t>SE23A111.csv</t>
  </si>
  <si>
    <t>SE23A117.csv</t>
  </si>
  <si>
    <t>SE23A133.csv</t>
  </si>
  <si>
    <t>SE23A138.csv</t>
  </si>
  <si>
    <t>SE23A118.csv</t>
  </si>
  <si>
    <t>SE23A119.csv</t>
  </si>
  <si>
    <t>SE23A122.csv</t>
  </si>
  <si>
    <t>SE23A123.csv</t>
  </si>
  <si>
    <t>SE23A126.csv</t>
  </si>
  <si>
    <t>SE23A127.csv</t>
  </si>
  <si>
    <t>SE23A005.csv</t>
  </si>
  <si>
    <t>SE23A025.csv</t>
  </si>
  <si>
    <t>SE23A047.csv</t>
  </si>
  <si>
    <t>SE23A069.csv</t>
  </si>
  <si>
    <t>SE23A092.csv</t>
  </si>
  <si>
    <t>SE23A115.csv</t>
  </si>
  <si>
    <t>SE23A140.csv</t>
  </si>
  <si>
    <t>ID</t>
  </si>
  <si>
    <t>File #</t>
  </si>
  <si>
    <t>Agilent 7900</t>
  </si>
  <si>
    <t>Agilent 7700</t>
  </si>
  <si>
    <t>FE24B003.csv</t>
  </si>
  <si>
    <t>FE24B004.csv</t>
  </si>
  <si>
    <t>FE24B009.csv</t>
  </si>
  <si>
    <t>FE24B025.csv</t>
  </si>
  <si>
    <t>FE24B045.csv</t>
  </si>
  <si>
    <t>FE24B066.csv</t>
  </si>
  <si>
    <t>FE24B089.csv</t>
  </si>
  <si>
    <t>FE24B093.csv</t>
  </si>
  <si>
    <t>FE24B111.csv</t>
  </si>
  <si>
    <t>FE24B132.csv</t>
  </si>
  <si>
    <t>FE24B154.csv</t>
  </si>
  <si>
    <t>FE24B177.csv</t>
  </si>
  <si>
    <t>FE24B192.csv</t>
  </si>
  <si>
    <t>FE24B193.csv</t>
  </si>
  <si>
    <t>FE24B008.csv</t>
  </si>
  <si>
    <t>FE24B047.csv</t>
  </si>
  <si>
    <t>FE24B070.csv</t>
  </si>
  <si>
    <t>FE24B134.csv</t>
  </si>
  <si>
    <t>FE24B148.csv</t>
  </si>
  <si>
    <t>FE24B149.csv</t>
  </si>
  <si>
    <t>FE24B150.csv</t>
  </si>
  <si>
    <t>FE24B048.csv</t>
  </si>
  <si>
    <t>FE24B091.csv</t>
  </si>
  <si>
    <t>FE24B114.csv</t>
  </si>
  <si>
    <t>FE24B151.csv</t>
  </si>
  <si>
    <t>FE24B152.csv</t>
  </si>
  <si>
    <t>FE24B153.csv</t>
  </si>
  <si>
    <t>FE24B157.csv</t>
  </si>
  <si>
    <t>FE24B005.csv</t>
  </si>
  <si>
    <t>FE24B068.csv</t>
  </si>
  <si>
    <t>FE24B135.csv</t>
  </si>
  <si>
    <t>FE24B158.csv</t>
  </si>
  <si>
    <t>FE24B159.csv</t>
  </si>
  <si>
    <t>FE24B160.csv</t>
  </si>
  <si>
    <t>FE24B161.csv</t>
  </si>
  <si>
    <t>FE24B181.csv</t>
  </si>
  <si>
    <t>FE24B182.csv</t>
  </si>
  <si>
    <t>FE24B183.csv</t>
  </si>
  <si>
    <t>FE24B184.csv</t>
  </si>
  <si>
    <t>FE24B185.csv</t>
  </si>
  <si>
    <t>FE24B186.csv</t>
  </si>
  <si>
    <t>FE24B187.csv</t>
  </si>
  <si>
    <t>FE24B188.csv</t>
  </si>
  <si>
    <t>FE24B189.csv</t>
  </si>
  <si>
    <t>FE24B190.csv</t>
  </si>
  <si>
    <t>FE24B172.csv</t>
  </si>
  <si>
    <t>FE24B173.csv</t>
  </si>
  <si>
    <t>FE24B174.csv</t>
  </si>
  <si>
    <t>FE24B175.csv</t>
  </si>
  <si>
    <t>FE24B176.csv</t>
  </si>
  <si>
    <t>FE24B179.csv</t>
  </si>
  <si>
    <t>FE24B180.csv</t>
  </si>
  <si>
    <t>FE24B164.csv</t>
  </si>
  <si>
    <t>FE24B165.csv</t>
  </si>
  <si>
    <t>FE24B166.csv</t>
  </si>
  <si>
    <t>FE24B167.csv</t>
  </si>
  <si>
    <t>FE24B168.csv</t>
  </si>
  <si>
    <t>FE24B169.csv</t>
  </si>
  <si>
    <t>FE24B170.csv</t>
  </si>
  <si>
    <t>FE24B171.csv</t>
  </si>
  <si>
    <t>FE24B006.csv</t>
  </si>
  <si>
    <t>FE24B027.csv</t>
  </si>
  <si>
    <t>FE24B069.csv</t>
  </si>
  <si>
    <t>FE24B113.csv</t>
  </si>
  <si>
    <t>FE24B162.csv</t>
  </si>
  <si>
    <t>FE24B163.csv</t>
  </si>
  <si>
    <t>FE24B191.csv</t>
  </si>
  <si>
    <t>FE24B007.csv</t>
  </si>
  <si>
    <t>FE24B028.csv</t>
  </si>
  <si>
    <t>FE24B049.csv</t>
  </si>
  <si>
    <t>FE24B092.csv</t>
  </si>
  <si>
    <t>FE24B136.csv</t>
  </si>
  <si>
    <t>FE24B156.csv</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</si>
</sst>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0"/>
    <numFmt numFmtId="166" formatCode="0.0000"/>
    <numFmt numFmtId="167" formatCode="0.000"/>
    <numFmt numFmtId="168" formatCode="0.0%"/>
    <numFmt numFmtId="169" formatCode="0.000000"/>
  </numFmts>
  <fonts count="35" x14ac:knownFonts="1">
    <font>
      <sz val="11"/>
      <color theme="1"/>
      <name val="Calibri"/>
      <family val="2"/>
      <scheme val="minor"/>
    </font>
    <font>
      <sz val="10"/>
      <name val="Arial"/>
      <family val="2"/>
    </font>
    <font>
      <sz val="11"/>
      <color theme="1"/>
      <name val="Calibri"/>
      <family val="2"/>
      <scheme val="minor"/>
    </font>
    <font>
      <sz val="10"/>
      <name val="Times New Roman"/>
      <family val="1"/>
    </font>
    <font>
      <sz val="10"/>
      <color indexed="8"/>
      <name val="Times New Roman"/>
      <family val="1"/>
    </font>
    <font>
      <b/>
      <sz val="12"/>
      <color indexed="8"/>
      <name val="Times New Roman"/>
      <family val="1"/>
    </font>
    <font>
      <b/>
      <sz val="10"/>
      <name val="Times New Roman"/>
      <family val="1"/>
    </font>
    <font>
      <i/>
      <vertAlign val="superscript"/>
      <sz val="10"/>
      <name val="Times New Roman"/>
      <family val="1"/>
    </font>
    <font>
      <b/>
      <sz val="10"/>
      <color indexed="8"/>
      <name val="Times New Roman"/>
      <family val="1"/>
    </font>
    <font>
      <i/>
      <vertAlign val="superscript"/>
      <sz val="10"/>
      <color indexed="8"/>
      <name val="Times New Roman"/>
      <family val="1"/>
    </font>
    <font>
      <vertAlign val="superscript"/>
      <sz val="10"/>
      <name val="Times New Roman"/>
      <family val="1"/>
    </font>
    <font>
      <vertAlign val="superscript"/>
      <sz val="10"/>
      <color indexed="8"/>
      <name val="Times New Roman"/>
      <family val="1"/>
    </font>
    <font>
      <vertAlign val="subscript"/>
      <sz val="10"/>
      <color indexed="8"/>
      <name val="Times New Roman"/>
      <family val="1"/>
    </font>
    <font>
      <sz val="11"/>
      <color theme="1"/>
      <name val="Times New Roman"/>
      <family val="1"/>
    </font>
    <font>
      <sz val="10"/>
      <color theme="1"/>
      <name val="Times New Roman"/>
      <family val="1"/>
    </font>
    <font>
      <b/>
      <sz val="11"/>
      <color theme="1"/>
      <name val="Times New Roman"/>
      <family val="1"/>
    </font>
    <font>
      <sz val="11"/>
      <name val="Times New Roman"/>
      <family val="1"/>
    </font>
    <font>
      <b/>
      <sz val="11"/>
      <color theme="1"/>
      <name val="Calibri"/>
      <family val="2"/>
      <scheme val="minor"/>
    </font>
    <font>
      <sz val="10"/>
      <color theme="1"/>
      <name val="Arial"/>
      <family val="2"/>
    </font>
    <font>
      <b/>
      <sz val="10"/>
      <name val="Arial"/>
      <family val="2"/>
    </font>
    <font>
      <sz val="10"/>
      <color indexed="8"/>
      <name val="Arial"/>
      <family val="2"/>
    </font>
    <font>
      <i/>
      <sz val="10"/>
      <color indexed="8"/>
      <name val="Arial"/>
      <family val="2"/>
    </font>
    <font>
      <vertAlign val="subscript"/>
      <sz val="10"/>
      <color indexed="8"/>
      <name val="Arial"/>
      <family val="2"/>
    </font>
    <font>
      <i/>
      <vertAlign val="superscript"/>
      <sz val="10"/>
      <name val="Arial"/>
      <family val="2"/>
    </font>
    <font>
      <vertAlign val="superscript"/>
      <sz val="10"/>
      <name val="Arial"/>
      <family val="2"/>
    </font>
    <font>
      <i/>
      <sz val="10"/>
      <color indexed="8"/>
      <name val="Calibri"/>
      <family val="2"/>
    </font>
    <font>
      <vertAlign val="superscript"/>
      <sz val="10"/>
      <color indexed="8"/>
      <name val="Arial"/>
      <family val="2"/>
    </font>
    <font>
      <b/>
      <sz val="11"/>
      <name val="Arial"/>
      <family val="2"/>
    </font>
    <font>
      <b/>
      <vertAlign val="superscript"/>
      <sz val="11"/>
      <name val="Arial"/>
      <family val="2"/>
    </font>
    <font>
      <strike/>
      <sz val="10"/>
      <color rgb="FFFF0000"/>
      <name val="Times New Roman"/>
      <family val="1"/>
    </font>
    <font>
      <sz val="9"/>
      <color theme="1"/>
      <name val="Times New Roman"/>
      <family val="1"/>
    </font>
    <font>
      <sz val="9"/>
      <name val="Times New Roman"/>
      <family val="1"/>
    </font>
    <font>
      <sz val="9"/>
      <color theme="1"/>
      <name val="Calibri"/>
      <family val="2"/>
      <scheme val="minor"/>
    </font>
    <font>
      <b/>
      <vertAlign val="superscript"/>
      <sz val="10"/>
      <name val="Times New Roman"/>
      <family val="1"/>
    </font>
    <font>
      <b/>
      <sz val="11"/>
      <name val="Calibri"/>
      <family val="2"/>
    </font>
  </fonts>
  <fills count="2">
    <fill>
      <patternFill patternType="none"/>
    </fill>
    <fill>
      <patternFill patternType="gray125"/>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13">
    <xf numFmtId="0" fontId="0"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4">
    <xf numFmtId="0" fontId="0" fillId="0" borderId="0" xfId="0"/>
    <xf numFmtId="0" fontId="3" fillId="0" borderId="0" xfId="1" applyFont="1" applyFill="1"/>
    <xf numFmtId="0" fontId="5" fillId="0" borderId="2" xfId="0" applyFont="1" applyFill="1" applyBorder="1"/>
    <xf numFmtId="0" fontId="3" fillId="0" borderId="2" xfId="0" applyFont="1" applyFill="1" applyBorder="1"/>
    <xf numFmtId="164" fontId="3" fillId="0" borderId="2" xfId="0" applyNumberFormat="1" applyFont="1" applyFill="1" applyBorder="1"/>
    <xf numFmtId="0" fontId="3" fillId="0" borderId="3" xfId="0" applyFont="1" applyFill="1" applyBorder="1"/>
    <xf numFmtId="0" fontId="3" fillId="0" borderId="1" xfId="0" applyFont="1" applyFill="1" applyBorder="1"/>
    <xf numFmtId="164" fontId="6" fillId="0" borderId="2" xfId="0" applyNumberFormat="1" applyFont="1" applyFill="1" applyBorder="1"/>
    <xf numFmtId="0" fontId="4" fillId="0" borderId="2" xfId="0" applyFont="1" applyFill="1" applyBorder="1"/>
    <xf numFmtId="164" fontId="4" fillId="0" borderId="2" xfId="0" applyNumberFormat="1" applyFont="1" applyFill="1" applyBorder="1"/>
    <xf numFmtId="1" fontId="4" fillId="0" borderId="1" xfId="0" applyNumberFormat="1" applyFont="1" applyFill="1" applyBorder="1" applyAlignment="1">
      <alignment horizontal="center"/>
    </xf>
    <xf numFmtId="1" fontId="4" fillId="0" borderId="2" xfId="0" applyNumberFormat="1" applyFont="1" applyFill="1" applyBorder="1" applyAlignment="1">
      <alignment horizontal="center"/>
    </xf>
    <xf numFmtId="1" fontId="8" fillId="0" borderId="2" xfId="0" applyNumberFormat="1" applyFont="1" applyFill="1" applyBorder="1" applyAlignment="1">
      <alignment horizontal="center"/>
    </xf>
    <xf numFmtId="1" fontId="4" fillId="0" borderId="2" xfId="0" applyNumberFormat="1" applyFont="1" applyFill="1" applyBorder="1"/>
    <xf numFmtId="1" fontId="4" fillId="0" borderId="1" xfId="0" applyNumberFormat="1" applyFont="1" applyFill="1" applyBorder="1"/>
    <xf numFmtId="1" fontId="4" fillId="0" borderId="3" xfId="0" applyNumberFormat="1" applyFont="1" applyFill="1" applyBorder="1"/>
    <xf numFmtId="0" fontId="4" fillId="0" borderId="4" xfId="0" applyFont="1" applyFill="1" applyBorder="1"/>
    <xf numFmtId="0" fontId="3" fillId="0" borderId="0" xfId="0" applyFont="1" applyFill="1" applyAlignment="1">
      <alignment horizontal="center"/>
    </xf>
    <xf numFmtId="0" fontId="4" fillId="0" borderId="0" xfId="0" applyFont="1" applyFill="1" applyBorder="1" applyAlignment="1">
      <alignment horizontal="center"/>
    </xf>
    <xf numFmtId="0" fontId="10" fillId="0" borderId="0" xfId="0" applyFont="1" applyFill="1" applyBorder="1" applyAlignment="1">
      <alignment horizontal="center"/>
    </xf>
    <xf numFmtId="0" fontId="10" fillId="0" borderId="5" xfId="0" applyFont="1" applyFill="1" applyBorder="1" applyAlignment="1">
      <alignment horizontal="center"/>
    </xf>
    <xf numFmtId="1" fontId="4" fillId="0" borderId="0" xfId="0" applyNumberFormat="1" applyFont="1" applyFill="1" applyBorder="1" applyAlignment="1">
      <alignment horizontal="center"/>
    </xf>
    <xf numFmtId="0" fontId="3" fillId="0" borderId="6" xfId="0" applyFont="1" applyFill="1" applyBorder="1" applyAlignment="1">
      <alignment horizontal="center"/>
    </xf>
    <xf numFmtId="0" fontId="11" fillId="0" borderId="0" xfId="0" applyFont="1" applyFill="1" applyBorder="1" applyAlignment="1">
      <alignment horizontal="center"/>
    </xf>
    <xf numFmtId="1" fontId="11" fillId="0" borderId="5" xfId="0" applyNumberFormat="1" applyFont="1" applyFill="1" applyBorder="1" applyAlignment="1">
      <alignment horizontal="center"/>
    </xf>
    <xf numFmtId="1" fontId="11" fillId="0" borderId="0" xfId="0" applyNumberFormat="1" applyFont="1" applyFill="1" applyBorder="1" applyAlignment="1">
      <alignment horizontal="center"/>
    </xf>
    <xf numFmtId="0" fontId="4" fillId="0" borderId="7" xfId="0" applyFont="1" applyFill="1" applyBorder="1" applyAlignment="1">
      <alignment horizontal="center"/>
    </xf>
    <xf numFmtId="0" fontId="4" fillId="0" borderId="9" xfId="0" applyFont="1" applyFill="1" applyBorder="1"/>
    <xf numFmtId="0" fontId="6" fillId="0" borderId="8" xfId="0" applyFont="1" applyFill="1" applyBorder="1"/>
    <xf numFmtId="1" fontId="4" fillId="0" borderId="9" xfId="0" applyNumberFormat="1" applyFont="1" applyFill="1" applyBorder="1" applyAlignment="1">
      <alignment horizontal="center"/>
    </xf>
    <xf numFmtId="0" fontId="6" fillId="0" borderId="9" xfId="0" applyFont="1" applyFill="1" applyBorder="1"/>
    <xf numFmtId="0" fontId="6" fillId="0" borderId="10" xfId="0" applyFont="1" applyFill="1" applyBorder="1"/>
    <xf numFmtId="0" fontId="8" fillId="0" borderId="9" xfId="0" applyFont="1" applyFill="1" applyBorder="1"/>
    <xf numFmtId="1" fontId="8" fillId="0" borderId="8" xfId="0" applyNumberFormat="1" applyFont="1" applyFill="1" applyBorder="1"/>
    <xf numFmtId="1" fontId="8" fillId="0" borderId="9" xfId="0" applyNumberFormat="1" applyFont="1" applyFill="1" applyBorder="1"/>
    <xf numFmtId="0" fontId="8" fillId="0" borderId="11" xfId="0" applyFont="1" applyFill="1" applyBorder="1"/>
    <xf numFmtId="0" fontId="3" fillId="0" borderId="0" xfId="0" applyFont="1" applyAlignment="1">
      <alignment horizontal="center"/>
    </xf>
    <xf numFmtId="10" fontId="13" fillId="0" borderId="0" xfId="0" applyNumberFormat="1" applyFont="1"/>
    <xf numFmtId="1" fontId="3" fillId="0" borderId="0" xfId="1" applyNumberFormat="1" applyFont="1" applyFill="1"/>
    <xf numFmtId="2" fontId="3" fillId="0" borderId="0" xfId="1" applyNumberFormat="1" applyFont="1" applyFill="1"/>
    <xf numFmtId="167" fontId="3" fillId="0" borderId="0" xfId="1" applyNumberFormat="1" applyFont="1" applyFill="1"/>
    <xf numFmtId="1" fontId="3" fillId="0" borderId="0" xfId="0" applyNumberFormat="1" applyFont="1"/>
    <xf numFmtId="1" fontId="14" fillId="0" borderId="0" xfId="0" applyNumberFormat="1" applyFont="1"/>
    <xf numFmtId="164" fontId="3" fillId="0" borderId="0" xfId="1" applyNumberFormat="1" applyFont="1" applyFill="1"/>
    <xf numFmtId="0" fontId="6" fillId="0" borderId="0" xfId="1" applyFont="1" applyFill="1"/>
    <xf numFmtId="166" fontId="3" fillId="0" borderId="0" xfId="4" applyNumberFormat="1" applyFont="1"/>
    <xf numFmtId="0" fontId="15" fillId="0" borderId="0" xfId="0" applyFont="1"/>
    <xf numFmtId="0" fontId="13" fillId="0" borderId="0" xfId="0" applyFont="1"/>
    <xf numFmtId="2" fontId="13" fillId="0" borderId="0" xfId="0" applyNumberFormat="1" applyFont="1"/>
    <xf numFmtId="1" fontId="3" fillId="0" borderId="0" xfId="4" applyNumberFormat="1" applyFont="1"/>
    <xf numFmtId="14" fontId="4" fillId="0" borderId="2" xfId="0" applyNumberFormat="1" applyFont="1" applyFill="1" applyBorder="1" applyAlignment="1">
      <alignment horizontal="center"/>
    </xf>
    <xf numFmtId="164" fontId="8" fillId="0" borderId="1" xfId="0" applyNumberFormat="1" applyFont="1" applyFill="1" applyBorder="1"/>
    <xf numFmtId="165" fontId="4" fillId="0" borderId="2" xfId="0" applyNumberFormat="1" applyFont="1" applyFill="1" applyBorder="1"/>
    <xf numFmtId="0" fontId="4" fillId="0" borderId="3" xfId="0" applyFont="1" applyFill="1" applyBorder="1"/>
    <xf numFmtId="14" fontId="4" fillId="0" borderId="0" xfId="0" applyNumberFormat="1" applyFont="1" applyFill="1" applyBorder="1" applyAlignment="1">
      <alignment horizontal="center"/>
    </xf>
    <xf numFmtId="0" fontId="4" fillId="0" borderId="0" xfId="0" applyFont="1" applyFill="1" applyBorder="1"/>
    <xf numFmtId="164" fontId="11" fillId="0" borderId="5" xfId="0" applyNumberFormat="1" applyFont="1" applyFill="1" applyBorder="1" applyAlignment="1">
      <alignment horizontal="center"/>
    </xf>
    <xf numFmtId="165" fontId="11" fillId="0" borderId="0" xfId="0" applyNumberFormat="1" applyFont="1" applyFill="1" applyBorder="1" applyAlignment="1">
      <alignment horizontal="center"/>
    </xf>
    <xf numFmtId="0" fontId="16" fillId="0" borderId="0" xfId="0" applyFont="1" applyAlignment="1">
      <alignment horizontal="left" vertical="center"/>
    </xf>
    <xf numFmtId="164" fontId="8" fillId="0" borderId="8" xfId="0" applyNumberFormat="1" applyFont="1" applyFill="1" applyBorder="1"/>
    <xf numFmtId="165" fontId="8" fillId="0" borderId="9" xfId="0" applyNumberFormat="1" applyFont="1" applyFill="1" applyBorder="1"/>
    <xf numFmtId="2" fontId="3" fillId="0" borderId="0" xfId="1" applyNumberFormat="1" applyFont="1" applyFill="1" applyAlignment="1">
      <alignment horizontal="right"/>
    </xf>
    <xf numFmtId="166" fontId="3" fillId="0" borderId="0" xfId="1" applyNumberFormat="1" applyFont="1" applyFill="1"/>
    <xf numFmtId="2" fontId="3" fillId="0" borderId="0" xfId="0" applyNumberFormat="1" applyFont="1" applyFill="1" applyAlignment="1">
      <alignment horizontal="right"/>
    </xf>
    <xf numFmtId="2" fontId="14" fillId="0" borderId="0" xfId="0" applyNumberFormat="1" applyFont="1" applyFill="1" applyAlignment="1">
      <alignment horizontal="right"/>
    </xf>
    <xf numFmtId="2" fontId="3" fillId="0" borderId="0" xfId="5" applyNumberFormat="1" applyFont="1" applyFill="1" applyAlignment="1">
      <alignment horizontal="right"/>
    </xf>
    <xf numFmtId="0" fontId="3" fillId="0" borderId="0" xfId="4" applyFont="1"/>
    <xf numFmtId="2" fontId="3" fillId="0" borderId="0" xfId="4" applyNumberFormat="1" applyFont="1"/>
    <xf numFmtId="165" fontId="3" fillId="0" borderId="0" xfId="3" applyNumberFormat="1" applyFont="1"/>
    <xf numFmtId="0" fontId="1" fillId="0" borderId="0" xfId="4"/>
    <xf numFmtId="0" fontId="1" fillId="0" borderId="0" xfId="6"/>
    <xf numFmtId="0" fontId="1" fillId="0" borderId="0" xfId="7"/>
    <xf numFmtId="0" fontId="1" fillId="0" borderId="0" xfId="4" applyAlignment="1">
      <alignment horizontal="right"/>
    </xf>
    <xf numFmtId="1" fontId="1" fillId="0" borderId="0" xfId="4" applyNumberFormat="1"/>
    <xf numFmtId="1" fontId="1" fillId="0" borderId="0" xfId="6" applyNumberFormat="1"/>
    <xf numFmtId="1" fontId="1" fillId="0" borderId="0" xfId="7" applyNumberFormat="1"/>
    <xf numFmtId="2" fontId="1" fillId="0" borderId="0" xfId="4" applyNumberFormat="1"/>
    <xf numFmtId="166" fontId="1" fillId="0" borderId="0" xfId="4" applyNumberFormat="1"/>
    <xf numFmtId="2" fontId="1" fillId="0" borderId="0" xfId="6" applyNumberFormat="1"/>
    <xf numFmtId="166" fontId="1" fillId="0" borderId="0" xfId="6" applyNumberFormat="1"/>
    <xf numFmtId="167" fontId="1" fillId="0" borderId="0" xfId="4" applyNumberFormat="1"/>
    <xf numFmtId="2" fontId="1" fillId="0" borderId="0" xfId="7" applyNumberFormat="1"/>
    <xf numFmtId="166" fontId="1" fillId="0" borderId="0" xfId="7" applyNumberFormat="1"/>
    <xf numFmtId="165" fontId="3" fillId="0" borderId="0" xfId="1" applyNumberFormat="1" applyFont="1" applyFill="1"/>
    <xf numFmtId="164" fontId="14" fillId="0" borderId="0" xfId="0" applyNumberFormat="1" applyFont="1"/>
    <xf numFmtId="167" fontId="0" fillId="0" borderId="0" xfId="0" applyNumberFormat="1"/>
    <xf numFmtId="2" fontId="0" fillId="0" borderId="0" xfId="0" applyNumberFormat="1"/>
    <xf numFmtId="2" fontId="1" fillId="0" borderId="0" xfId="1" applyNumberFormat="1" applyFont="1" applyFill="1" applyAlignment="1">
      <alignment horizontal="right"/>
    </xf>
    <xf numFmtId="2" fontId="18" fillId="0" borderId="0" xfId="0" applyNumberFormat="1" applyFont="1"/>
    <xf numFmtId="0" fontId="1" fillId="0" borderId="0" xfId="0" applyFont="1" applyFill="1" applyBorder="1"/>
    <xf numFmtId="1" fontId="1" fillId="0" borderId="0" xfId="0" applyNumberFormat="1" applyFont="1" applyFill="1" applyBorder="1"/>
    <xf numFmtId="2" fontId="1" fillId="0" borderId="0" xfId="0" applyNumberFormat="1" applyFont="1" applyFill="1" applyBorder="1"/>
    <xf numFmtId="166" fontId="1" fillId="0" borderId="0" xfId="0" applyNumberFormat="1" applyFont="1" applyFill="1" applyBorder="1"/>
    <xf numFmtId="0" fontId="17" fillId="0" borderId="0" xfId="0" applyFont="1"/>
    <xf numFmtId="2" fontId="19" fillId="0" borderId="0" xfId="4" applyNumberFormat="1" applyFont="1"/>
    <xf numFmtId="166" fontId="1" fillId="0" borderId="0" xfId="3" applyNumberFormat="1" applyFont="1"/>
    <xf numFmtId="166" fontId="18" fillId="0" borderId="0" xfId="0" applyNumberFormat="1" applyFont="1"/>
    <xf numFmtId="166" fontId="1" fillId="0" borderId="0" xfId="4" applyNumberFormat="1" applyFont="1"/>
    <xf numFmtId="167" fontId="1" fillId="0" borderId="0" xfId="4" applyNumberFormat="1" applyFont="1"/>
    <xf numFmtId="167" fontId="18" fillId="0" borderId="0" xfId="0" applyNumberFormat="1" applyFont="1"/>
    <xf numFmtId="1" fontId="20" fillId="0" borderId="0" xfId="0" applyNumberFormat="1" applyFont="1" applyFill="1" applyBorder="1" applyAlignment="1">
      <alignment horizontal="center"/>
    </xf>
    <xf numFmtId="0" fontId="23" fillId="0" borderId="0" xfId="0" applyFont="1" applyBorder="1" applyAlignment="1">
      <alignment horizontal="left"/>
    </xf>
    <xf numFmtId="0" fontId="23" fillId="0" borderId="0" xfId="0" applyFont="1" applyBorder="1"/>
    <xf numFmtId="0" fontId="1" fillId="0" borderId="0" xfId="0" applyFont="1" applyBorder="1" applyAlignment="1">
      <alignment horizontal="left"/>
    </xf>
    <xf numFmtId="0" fontId="20" fillId="0" borderId="0" xfId="0" applyFont="1" applyBorder="1"/>
    <xf numFmtId="14" fontId="20" fillId="0" borderId="0" xfId="0" applyNumberFormat="1" applyFont="1" applyFill="1" applyBorder="1" applyAlignment="1">
      <alignment horizontal="left"/>
    </xf>
    <xf numFmtId="0" fontId="1" fillId="0" borderId="0" xfId="4" applyFont="1" applyAlignment="1">
      <alignment horizontal="left"/>
    </xf>
    <xf numFmtId="0" fontId="3" fillId="0" borderId="0" xfId="1" applyFont="1" applyFill="1" applyAlignment="1">
      <alignment horizontal="center"/>
    </xf>
    <xf numFmtId="0" fontId="1" fillId="0" borderId="0" xfId="8"/>
    <xf numFmtId="0" fontId="27" fillId="0" borderId="0" xfId="8" applyFont="1" applyAlignment="1"/>
    <xf numFmtId="0" fontId="1" fillId="0" borderId="0" xfId="9"/>
    <xf numFmtId="1" fontId="0" fillId="0" borderId="0" xfId="0" applyNumberFormat="1"/>
    <xf numFmtId="1" fontId="1" fillId="0" borderId="0" xfId="8" applyNumberFormat="1"/>
    <xf numFmtId="1" fontId="1" fillId="0" borderId="0" xfId="9" applyNumberFormat="1"/>
    <xf numFmtId="2" fontId="1" fillId="0" borderId="0" xfId="8" applyNumberFormat="1"/>
    <xf numFmtId="166" fontId="1" fillId="0" borderId="0" xfId="8" applyNumberFormat="1"/>
    <xf numFmtId="2" fontId="1" fillId="0" borderId="0" xfId="9" applyNumberFormat="1"/>
    <xf numFmtId="166" fontId="1" fillId="0" borderId="0" xfId="9" applyNumberFormat="1"/>
    <xf numFmtId="166" fontId="1" fillId="0" borderId="0" xfId="8" applyNumberFormat="1" applyFont="1"/>
    <xf numFmtId="0" fontId="0" fillId="0" borderId="0" xfId="0" applyFont="1"/>
    <xf numFmtId="166" fontId="1" fillId="0" borderId="0" xfId="7" applyNumberFormat="1" applyFont="1"/>
    <xf numFmtId="10" fontId="18" fillId="0" borderId="0" xfId="0" applyNumberFormat="1" applyFont="1"/>
    <xf numFmtId="0" fontId="0" fillId="0" borderId="0" xfId="0" applyBorder="1"/>
    <xf numFmtId="0" fontId="8" fillId="0" borderId="0" xfId="0" applyFont="1" applyFill="1" applyBorder="1"/>
    <xf numFmtId="2" fontId="0" fillId="0" borderId="0" xfId="0" applyNumberFormat="1" applyBorder="1"/>
    <xf numFmtId="167" fontId="0" fillId="0" borderId="0" xfId="0" applyNumberFormat="1" applyBorder="1"/>
    <xf numFmtId="1" fontId="14" fillId="0" borderId="0" xfId="0" applyNumberFormat="1" applyFont="1" applyBorder="1"/>
    <xf numFmtId="0" fontId="1" fillId="0" borderId="0" xfId="9" applyAlignment="1">
      <alignment horizontal="right"/>
    </xf>
    <xf numFmtId="0" fontId="4" fillId="0" borderId="0" xfId="0" applyFont="1" applyFill="1" applyBorder="1" applyAlignment="1">
      <alignment horizontal="center" wrapText="1"/>
    </xf>
    <xf numFmtId="0" fontId="3" fillId="0" borderId="0" xfId="1" applyFont="1" applyFill="1" applyAlignment="1">
      <alignment wrapText="1"/>
    </xf>
    <xf numFmtId="10" fontId="0" fillId="0" borderId="0" xfId="0" applyNumberFormat="1" applyBorder="1"/>
    <xf numFmtId="168" fontId="0" fillId="0" borderId="0" xfId="0" applyNumberFormat="1" applyBorder="1"/>
    <xf numFmtId="1" fontId="29" fillId="0" borderId="0" xfId="1" applyNumberFormat="1" applyFont="1" applyFill="1"/>
    <xf numFmtId="1" fontId="29" fillId="0" borderId="0" xfId="0" applyNumberFormat="1" applyFont="1"/>
    <xf numFmtId="10" fontId="0" fillId="0" borderId="0" xfId="0" applyNumberFormat="1"/>
    <xf numFmtId="9" fontId="0" fillId="0" borderId="0" xfId="0" applyNumberFormat="1" applyBorder="1"/>
    <xf numFmtId="1" fontId="30" fillId="0" borderId="0" xfId="0" applyNumberFormat="1" applyFont="1" applyBorder="1"/>
    <xf numFmtId="1" fontId="31" fillId="0" borderId="0" xfId="1" applyNumberFormat="1" applyFont="1" applyFill="1"/>
    <xf numFmtId="1" fontId="32" fillId="0" borderId="0" xfId="0" applyNumberFormat="1" applyFont="1" applyBorder="1"/>
    <xf numFmtId="10" fontId="14" fillId="0" borderId="0" xfId="0" applyNumberFormat="1" applyFont="1" applyBorder="1"/>
    <xf numFmtId="168" fontId="14" fillId="0" borderId="0" xfId="0" applyNumberFormat="1" applyFont="1" applyBorder="1"/>
    <xf numFmtId="168" fontId="13" fillId="0" borderId="0" xfId="0" applyNumberFormat="1" applyFont="1"/>
    <xf numFmtId="164" fontId="1" fillId="0" borderId="0" xfId="4" applyNumberFormat="1"/>
    <xf numFmtId="0" fontId="1" fillId="0" borderId="0" xfId="10"/>
    <xf numFmtId="0" fontId="1" fillId="0" borderId="0" xfId="11"/>
    <xf numFmtId="0" fontId="1" fillId="0" borderId="0" xfId="4" applyAlignment="1"/>
    <xf numFmtId="1" fontId="1" fillId="0" borderId="0" xfId="10" applyNumberFormat="1"/>
    <xf numFmtId="1" fontId="1" fillId="0" borderId="0" xfId="11" applyNumberFormat="1"/>
    <xf numFmtId="1" fontId="1" fillId="0" borderId="0" xfId="4" applyNumberFormat="1" applyAlignment="1"/>
    <xf numFmtId="2" fontId="1" fillId="0" borderId="0" xfId="10" applyNumberFormat="1"/>
    <xf numFmtId="166" fontId="1" fillId="0" borderId="0" xfId="10" applyNumberFormat="1"/>
    <xf numFmtId="2" fontId="1" fillId="0" borderId="0" xfId="11" applyNumberFormat="1"/>
    <xf numFmtId="166" fontId="1" fillId="0" borderId="0" xfId="11" applyNumberFormat="1"/>
    <xf numFmtId="2" fontId="1" fillId="0" borderId="0" xfId="4" applyNumberFormat="1" applyAlignment="1"/>
    <xf numFmtId="166" fontId="1" fillId="0" borderId="0" xfId="4" applyNumberFormat="1" applyAlignment="1"/>
    <xf numFmtId="0" fontId="1" fillId="0" borderId="0" xfId="12" applyAlignment="1">
      <alignment horizontal="right"/>
    </xf>
    <xf numFmtId="0" fontId="1" fillId="0" borderId="0" xfId="12"/>
    <xf numFmtId="1" fontId="1" fillId="0" borderId="0" xfId="12" applyNumberFormat="1"/>
    <xf numFmtId="166" fontId="0" fillId="0" borderId="0" xfId="0" applyNumberFormat="1"/>
    <xf numFmtId="2" fontId="1" fillId="0" borderId="0" xfId="12" applyNumberFormat="1"/>
    <xf numFmtId="166" fontId="1" fillId="0" borderId="0" xfId="12" applyNumberFormat="1"/>
    <xf numFmtId="0" fontId="0" fillId="0" borderId="0" xfId="0" applyAlignment="1">
      <alignment horizontal="right"/>
    </xf>
    <xf numFmtId="169" fontId="3" fillId="0" borderId="0" xfId="1" applyNumberFormat="1" applyFont="1" applyFill="1"/>
    <xf numFmtId="164" fontId="0" fillId="0" borderId="0" xfId="0" applyNumberFormat="1"/>
    <xf numFmtId="2" fontId="6" fillId="0" borderId="0" xfId="1" applyNumberFormat="1" applyFont="1" applyFill="1"/>
    <xf numFmtId="0" fontId="33" fillId="0" borderId="0" xfId="1" applyFont="1" applyFill="1"/>
    <xf numFmtId="0" fontId="3" fillId="0" borderId="0" xfId="1" applyFont="1" applyFill="1" applyAlignment="1">
      <alignment horizontal="right"/>
    </xf>
    <xf numFmtId="14" fontId="0" fillId="0" borderId="0" xfId="0" applyNumberFormat="1"/>
    <xf numFmtId="164" fontId="3" fillId="0" borderId="0" xfId="4" applyNumberFormat="1" applyFont="1"/>
    <xf numFmtId="165" fontId="1" fillId="0" borderId="0" xfId="4" applyNumberFormat="1"/>
    <xf numFmtId="167" fontId="1" fillId="0" borderId="0" xfId="7" applyNumberFormat="1"/>
    <xf numFmtId="164" fontId="1" fillId="0" borderId="0" xfId="7" applyNumberFormat="1"/>
    <xf numFmtId="167" fontId="1" fillId="0" borderId="0" xfId="6" applyNumberFormat="1"/>
    <xf numFmtId="164" fontId="1" fillId="0" borderId="0" xfId="0" applyNumberFormat="1" applyFont="1" applyFill="1" applyBorder="1"/>
    <xf numFmtId="167" fontId="1" fillId="0" borderId="0" xfId="8" applyNumberFormat="1" applyFont="1"/>
    <xf numFmtId="164" fontId="1" fillId="0" borderId="0" xfId="8" applyNumberFormat="1"/>
    <xf numFmtId="167" fontId="1" fillId="0" borderId="0" xfId="9" applyNumberFormat="1" applyFont="1"/>
    <xf numFmtId="167" fontId="1" fillId="0" borderId="0" xfId="9" applyNumberFormat="1"/>
    <xf numFmtId="164" fontId="1" fillId="0" borderId="0" xfId="12" applyNumberFormat="1"/>
    <xf numFmtId="164" fontId="1" fillId="0" borderId="0" xfId="9" applyNumberFormat="1"/>
    <xf numFmtId="167" fontId="1" fillId="0" borderId="0" xfId="10" applyNumberFormat="1"/>
    <xf numFmtId="167" fontId="1" fillId="0" borderId="0" xfId="11" applyNumberFormat="1"/>
    <xf numFmtId="167" fontId="1" fillId="0" borderId="0" xfId="4" applyNumberFormat="1" applyAlignment="1"/>
    <xf numFmtId="164" fontId="1" fillId="0" borderId="0" xfId="10" applyNumberFormat="1"/>
    <xf numFmtId="164" fontId="1" fillId="0" borderId="0" xfId="11" applyNumberFormat="1"/>
    <xf numFmtId="164" fontId="1" fillId="0" borderId="0" xfId="4" applyNumberFormat="1" applyAlignment="1"/>
    <xf numFmtId="164" fontId="0" fillId="0" borderId="0" xfId="0" applyNumberFormat="1" applyFont="1"/>
    <xf numFmtId="166" fontId="3" fillId="0" borderId="0" xfId="3" applyNumberFormat="1" applyFont="1"/>
    <xf numFmtId="166" fontId="19" fillId="0" borderId="0" xfId="4" applyNumberFormat="1" applyFont="1"/>
    <xf numFmtId="165" fontId="18" fillId="0" borderId="0" xfId="0" applyNumberFormat="1" applyFont="1"/>
    <xf numFmtId="165" fontId="0" fillId="0" borderId="0" xfId="0" applyNumberFormat="1"/>
    <xf numFmtId="166" fontId="0" fillId="0" borderId="0" xfId="0" applyNumberFormat="1" applyBorder="1"/>
    <xf numFmtId="0" fontId="34" fillId="0" borderId="0" xfId="0" applyFont="1"/>
    <xf numFmtId="1" fontId="0" fillId="0" borderId="0" xfId="0" applyNumberFormat="1" applyFont="1"/>
  </cellXfs>
  <cellStyles count="13">
    <cellStyle name="Normal" xfId="0" builtinId="0"/>
    <cellStyle name="Normal 2" xfId="1"/>
    <cellStyle name="Normal_Ages" xfId="9"/>
    <cellStyle name="Normal_Ages_1" xfId="12"/>
    <cellStyle name="Normal_Energy" xfId="8"/>
    <cellStyle name="Normal_Energy_Tests_All" xfId="7"/>
    <cellStyle name="Normal_Oct17" xfId="11"/>
    <cellStyle name="Normal_repprocessed results" xfId="5"/>
    <cellStyle name="Normal_Sheet1" xfId="4"/>
    <cellStyle name="Normal_Sheet2" xfId="10"/>
    <cellStyle name="Normal_Sheet5" xfId="6"/>
    <cellStyle name="Percent" xfId="3" builtinId="5"/>
    <cellStyle name="Percent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7462817147858"/>
          <c:y val="5.1400554097404488E-2"/>
          <c:w val="0.68119072615923004"/>
          <c:h val="0.73444808982210552"/>
        </c:manualLayout>
      </c:layout>
      <c:scatterChart>
        <c:scatterStyle val="lineMarker"/>
        <c:varyColors val="0"/>
        <c:ser>
          <c:idx val="0"/>
          <c:order val="0"/>
          <c:tx>
            <c:v>Individual analyses</c:v>
          </c:tx>
          <c:spPr>
            <a:ln w="28575">
              <a:noFill/>
            </a:ln>
          </c:spPr>
          <c:marker>
            <c:symbol val="x"/>
            <c:size val="5"/>
            <c:spPr>
              <a:ln>
                <a:solidFill>
                  <a:schemeClr val="bg1">
                    <a:lumMod val="75000"/>
                  </a:schemeClr>
                </a:solidFill>
              </a:ln>
            </c:spPr>
          </c:marker>
          <c:xVal>
            <c:numRef>
              <c:f>'Validation material'!$F$2:$F$62</c:f>
              <c:numCache>
                <c:formatCode>m/d/yyyy</c:formatCode>
                <c:ptCount val="61"/>
                <c:pt idx="0">
                  <c:v>42124</c:v>
                </c:pt>
                <c:pt idx="1">
                  <c:v>42124</c:v>
                </c:pt>
                <c:pt idx="2">
                  <c:v>42124</c:v>
                </c:pt>
                <c:pt idx="3">
                  <c:v>42124</c:v>
                </c:pt>
                <c:pt idx="4">
                  <c:v>42124</c:v>
                </c:pt>
                <c:pt idx="5">
                  <c:v>42124</c:v>
                </c:pt>
                <c:pt idx="6">
                  <c:v>42404</c:v>
                </c:pt>
                <c:pt idx="7">
                  <c:v>42404</c:v>
                </c:pt>
                <c:pt idx="8">
                  <c:v>42404</c:v>
                </c:pt>
                <c:pt idx="9">
                  <c:v>42404</c:v>
                </c:pt>
                <c:pt idx="10">
                  <c:v>42404</c:v>
                </c:pt>
                <c:pt idx="11">
                  <c:v>42404</c:v>
                </c:pt>
                <c:pt idx="12">
                  <c:v>42124</c:v>
                </c:pt>
                <c:pt idx="13">
                  <c:v>42124</c:v>
                </c:pt>
                <c:pt idx="14">
                  <c:v>42124</c:v>
                </c:pt>
                <c:pt idx="15">
                  <c:v>42124</c:v>
                </c:pt>
                <c:pt idx="16">
                  <c:v>42636</c:v>
                </c:pt>
                <c:pt idx="17">
                  <c:v>42636</c:v>
                </c:pt>
                <c:pt idx="18">
                  <c:v>42636</c:v>
                </c:pt>
                <c:pt idx="19">
                  <c:v>42636</c:v>
                </c:pt>
                <c:pt idx="20">
                  <c:v>42636</c:v>
                </c:pt>
                <c:pt idx="21">
                  <c:v>42636</c:v>
                </c:pt>
                <c:pt idx="22">
                  <c:v>42636</c:v>
                </c:pt>
                <c:pt idx="23">
                  <c:v>42123</c:v>
                </c:pt>
                <c:pt idx="24">
                  <c:v>42123</c:v>
                </c:pt>
                <c:pt idx="25">
                  <c:v>42123</c:v>
                </c:pt>
                <c:pt idx="26">
                  <c:v>42123</c:v>
                </c:pt>
                <c:pt idx="27">
                  <c:v>42123</c:v>
                </c:pt>
                <c:pt idx="28">
                  <c:v>42123</c:v>
                </c:pt>
                <c:pt idx="29">
                  <c:v>42123</c:v>
                </c:pt>
                <c:pt idx="30">
                  <c:v>42123</c:v>
                </c:pt>
                <c:pt idx="31">
                  <c:v>42230</c:v>
                </c:pt>
                <c:pt idx="32">
                  <c:v>42230</c:v>
                </c:pt>
                <c:pt idx="33">
                  <c:v>42230</c:v>
                </c:pt>
                <c:pt idx="34">
                  <c:v>42230</c:v>
                </c:pt>
                <c:pt idx="35">
                  <c:v>42515</c:v>
                </c:pt>
                <c:pt idx="36">
                  <c:v>42515</c:v>
                </c:pt>
                <c:pt idx="37">
                  <c:v>42515</c:v>
                </c:pt>
                <c:pt idx="38">
                  <c:v>42515</c:v>
                </c:pt>
                <c:pt idx="39">
                  <c:v>42515</c:v>
                </c:pt>
                <c:pt idx="40">
                  <c:v>42545</c:v>
                </c:pt>
                <c:pt idx="41">
                  <c:v>42545</c:v>
                </c:pt>
                <c:pt idx="42">
                  <c:v>42545</c:v>
                </c:pt>
                <c:pt idx="43">
                  <c:v>42545</c:v>
                </c:pt>
                <c:pt idx="44">
                  <c:v>42545</c:v>
                </c:pt>
                <c:pt idx="45">
                  <c:v>42530</c:v>
                </c:pt>
                <c:pt idx="46">
                  <c:v>42530</c:v>
                </c:pt>
                <c:pt idx="47">
                  <c:v>42530</c:v>
                </c:pt>
                <c:pt idx="48">
                  <c:v>42530</c:v>
                </c:pt>
                <c:pt idx="49">
                  <c:v>42530</c:v>
                </c:pt>
                <c:pt idx="50">
                  <c:v>42529</c:v>
                </c:pt>
                <c:pt idx="51">
                  <c:v>42529</c:v>
                </c:pt>
                <c:pt idx="52">
                  <c:v>42529</c:v>
                </c:pt>
                <c:pt idx="53">
                  <c:v>42529</c:v>
                </c:pt>
                <c:pt idx="54">
                  <c:v>42529</c:v>
                </c:pt>
                <c:pt idx="55">
                  <c:v>41711</c:v>
                </c:pt>
                <c:pt idx="56">
                  <c:v>41711</c:v>
                </c:pt>
                <c:pt idx="57">
                  <c:v>41711</c:v>
                </c:pt>
                <c:pt idx="58">
                  <c:v>41711</c:v>
                </c:pt>
                <c:pt idx="59">
                  <c:v>41711</c:v>
                </c:pt>
                <c:pt idx="60">
                  <c:v>41711</c:v>
                </c:pt>
              </c:numCache>
            </c:numRef>
          </c:xVal>
          <c:yVal>
            <c:numRef>
              <c:f>'Validation material'!$D$2:$D$62</c:f>
              <c:numCache>
                <c:formatCode>0</c:formatCode>
                <c:ptCount val="61"/>
                <c:pt idx="0">
                  <c:v>418.75881882883436</c:v>
                </c:pt>
                <c:pt idx="1">
                  <c:v>407.81948171728834</c:v>
                </c:pt>
                <c:pt idx="2">
                  <c:v>415.32135397547546</c:v>
                </c:pt>
                <c:pt idx="3">
                  <c:v>413.65248494664775</c:v>
                </c:pt>
                <c:pt idx="4">
                  <c:v>426.17774478555236</c:v>
                </c:pt>
                <c:pt idx="5">
                  <c:v>405.12204601772117</c:v>
                </c:pt>
                <c:pt idx="6">
                  <c:v>407.52977116861371</c:v>
                </c:pt>
                <c:pt idx="7">
                  <c:v>412.37502234399381</c:v>
                </c:pt>
                <c:pt idx="8">
                  <c:v>424.52412647890139</c:v>
                </c:pt>
                <c:pt idx="9">
                  <c:v>426.59552468506166</c:v>
                </c:pt>
                <c:pt idx="10">
                  <c:v>427.56986508719388</c:v>
                </c:pt>
                <c:pt idx="11">
                  <c:v>433.21098290486032</c:v>
                </c:pt>
                <c:pt idx="12">
                  <c:v>413.74651981680904</c:v>
                </c:pt>
                <c:pt idx="13">
                  <c:v>409.41958521912062</c:v>
                </c:pt>
                <c:pt idx="14">
                  <c:v>427.06525641060506</c:v>
                </c:pt>
                <c:pt idx="15">
                  <c:v>427.18154626317323</c:v>
                </c:pt>
                <c:pt idx="16">
                  <c:v>423.7608470928422</c:v>
                </c:pt>
                <c:pt idx="17">
                  <c:v>414.54662139017228</c:v>
                </c:pt>
                <c:pt idx="18">
                  <c:v>424.62168321296639</c:v>
                </c:pt>
                <c:pt idx="19">
                  <c:v>419.00897271356308</c:v>
                </c:pt>
                <c:pt idx="20">
                  <c:v>409.07813406304132</c:v>
                </c:pt>
                <c:pt idx="21">
                  <c:v>408.40147590819498</c:v>
                </c:pt>
                <c:pt idx="22">
                  <c:v>417.43809814859361</c:v>
                </c:pt>
                <c:pt idx="23">
                  <c:v>408.62117492101197</c:v>
                </c:pt>
                <c:pt idx="24">
                  <c:v>417.01315867724367</c:v>
                </c:pt>
                <c:pt idx="25">
                  <c:v>417.80518883342529</c:v>
                </c:pt>
                <c:pt idx="26">
                  <c:v>436.73829668834492</c:v>
                </c:pt>
                <c:pt idx="27">
                  <c:v>415.21521455446469</c:v>
                </c:pt>
                <c:pt idx="28">
                  <c:v>416.5068437237174</c:v>
                </c:pt>
                <c:pt idx="29">
                  <c:v>417.53649346201104</c:v>
                </c:pt>
                <c:pt idx="30">
                  <c:v>426.88281576497826</c:v>
                </c:pt>
                <c:pt idx="31">
                  <c:v>417.26500324418686</c:v>
                </c:pt>
                <c:pt idx="32">
                  <c:v>417.32603776567453</c:v>
                </c:pt>
                <c:pt idx="33">
                  <c:v>418.76940168056802</c:v>
                </c:pt>
                <c:pt idx="34">
                  <c:v>422.23855082343323</c:v>
                </c:pt>
                <c:pt idx="35">
                  <c:v>410.2923104947302</c:v>
                </c:pt>
                <c:pt idx="36">
                  <c:v>414.74580539329287</c:v>
                </c:pt>
                <c:pt idx="37">
                  <c:v>414.47729190542947</c:v>
                </c:pt>
                <c:pt idx="38">
                  <c:v>417.35673594507779</c:v>
                </c:pt>
                <c:pt idx="39">
                  <c:v>420.17416174615136</c:v>
                </c:pt>
                <c:pt idx="40">
                  <c:v>413.74807054327562</c:v>
                </c:pt>
                <c:pt idx="41">
                  <c:v>414.45623827374203</c:v>
                </c:pt>
                <c:pt idx="42">
                  <c:v>415.74331048114311</c:v>
                </c:pt>
                <c:pt idx="43">
                  <c:v>418.91637661270011</c:v>
                </c:pt>
                <c:pt idx="44">
                  <c:v>422.4172255221585</c:v>
                </c:pt>
                <c:pt idx="45">
                  <c:v>410.15787999250227</c:v>
                </c:pt>
                <c:pt idx="46">
                  <c:v>412.09339962126489</c:v>
                </c:pt>
                <c:pt idx="47">
                  <c:v>414.98719779445571</c:v>
                </c:pt>
                <c:pt idx="48">
                  <c:v>417.44252726893882</c:v>
                </c:pt>
                <c:pt idx="49">
                  <c:v>417.29835994682537</c:v>
                </c:pt>
                <c:pt idx="50">
                  <c:v>409.95191826980016</c:v>
                </c:pt>
                <c:pt idx="51">
                  <c:v>413.54817481319975</c:v>
                </c:pt>
                <c:pt idx="52">
                  <c:v>416.36948726667777</c:v>
                </c:pt>
                <c:pt idx="53">
                  <c:v>417.20395184884677</c:v>
                </c:pt>
                <c:pt idx="54">
                  <c:v>419.25412340574718</c:v>
                </c:pt>
                <c:pt idx="55">
                  <c:v>407.60983800383764</c:v>
                </c:pt>
                <c:pt idx="56">
                  <c:v>413.26789072166565</c:v>
                </c:pt>
                <c:pt idx="57">
                  <c:v>414.21858482373898</c:v>
                </c:pt>
                <c:pt idx="58">
                  <c:v>414.46527839673837</c:v>
                </c:pt>
                <c:pt idx="59">
                  <c:v>416.28632629938409</c:v>
                </c:pt>
                <c:pt idx="60">
                  <c:v>423.31488436979765</c:v>
                </c:pt>
              </c:numCache>
            </c:numRef>
          </c:yVal>
          <c:smooth val="0"/>
        </c:ser>
        <c:ser>
          <c:idx val="1"/>
          <c:order val="1"/>
          <c:tx>
            <c:v>Wt.Avg.</c:v>
          </c:tx>
          <c:spPr>
            <a:ln w="28575">
              <a:noFill/>
            </a:ln>
          </c:spPr>
          <c:marker>
            <c:symbol val="circle"/>
            <c:size val="7"/>
            <c:spPr>
              <a:solidFill>
                <a:srgbClr val="FF0000"/>
              </a:solidFill>
              <a:ln>
                <a:solidFill>
                  <a:schemeClr val="tx1"/>
                </a:solidFill>
              </a:ln>
            </c:spPr>
          </c:marker>
          <c:errBars>
            <c:errDir val="y"/>
            <c:errBarType val="both"/>
            <c:errValType val="cust"/>
            <c:noEndCap val="0"/>
            <c:plus>
              <c:numRef>
                <c:f>'Validation material'!$K$6:$K$16</c:f>
                <c:numCache>
                  <c:formatCode>General</c:formatCode>
                  <c:ptCount val="11"/>
                  <c:pt idx="0">
                    <c:v>4.0928612005205283</c:v>
                  </c:pt>
                  <c:pt idx="1">
                    <c:v>7.7705835539561727</c:v>
                  </c:pt>
                  <c:pt idx="2">
                    <c:v>4.725938181665132</c:v>
                  </c:pt>
                  <c:pt idx="3">
                    <c:v>9.9492842254297251</c:v>
                  </c:pt>
                  <c:pt idx="4">
                    <c:v>3.3352638952335449</c:v>
                  </c:pt>
                  <c:pt idx="5">
                    <c:v>3.5448796423272984</c:v>
                  </c:pt>
                  <c:pt idx="6">
                    <c:v>5.885316301672681</c:v>
                  </c:pt>
                  <c:pt idx="7">
                    <c:v>5.8191132716771659</c:v>
                  </c:pt>
                  <c:pt idx="8">
                    <c:v>4.6619820341323379</c:v>
                  </c:pt>
                  <c:pt idx="9">
                    <c:v>3.7204463745831893</c:v>
                  </c:pt>
                  <c:pt idx="10">
                    <c:v>6.2124141005463684</c:v>
                  </c:pt>
                </c:numCache>
              </c:numRef>
            </c:plus>
            <c:minus>
              <c:numRef>
                <c:f>'Validation material'!$K$6:$K$16</c:f>
                <c:numCache>
                  <c:formatCode>General</c:formatCode>
                  <c:ptCount val="11"/>
                  <c:pt idx="0">
                    <c:v>4.0928612005205283</c:v>
                  </c:pt>
                  <c:pt idx="1">
                    <c:v>7.7705835539561727</c:v>
                  </c:pt>
                  <c:pt idx="2">
                    <c:v>4.725938181665132</c:v>
                  </c:pt>
                  <c:pt idx="3">
                    <c:v>9.9492842254297251</c:v>
                  </c:pt>
                  <c:pt idx="4">
                    <c:v>3.3352638952335449</c:v>
                  </c:pt>
                  <c:pt idx="5">
                    <c:v>3.5448796423272984</c:v>
                  </c:pt>
                  <c:pt idx="6">
                    <c:v>5.885316301672681</c:v>
                  </c:pt>
                  <c:pt idx="7">
                    <c:v>5.8191132716771659</c:v>
                  </c:pt>
                  <c:pt idx="8">
                    <c:v>4.6619820341323379</c:v>
                  </c:pt>
                  <c:pt idx="9">
                    <c:v>3.7204463745831893</c:v>
                  </c:pt>
                  <c:pt idx="10">
                    <c:v>6.2124141005463684</c:v>
                  </c:pt>
                </c:numCache>
              </c:numRef>
            </c:minus>
          </c:errBars>
          <c:errBars>
            <c:errDir val="x"/>
            <c:errBarType val="both"/>
            <c:errValType val="fixedVal"/>
            <c:noEndCap val="0"/>
            <c:val val="1"/>
          </c:errBars>
          <c:xVal>
            <c:numRef>
              <c:f>'Validation material'!$M$6:$M$16</c:f>
              <c:numCache>
                <c:formatCode>m/d/yyyy</c:formatCode>
                <c:ptCount val="11"/>
                <c:pt idx="0">
                  <c:v>42123</c:v>
                </c:pt>
                <c:pt idx="1">
                  <c:v>42124</c:v>
                </c:pt>
                <c:pt idx="2">
                  <c:v>42230</c:v>
                </c:pt>
                <c:pt idx="3">
                  <c:v>42404</c:v>
                </c:pt>
                <c:pt idx="4">
                  <c:v>42515</c:v>
                </c:pt>
                <c:pt idx="5">
                  <c:v>42545</c:v>
                </c:pt>
                <c:pt idx="6">
                  <c:v>42124</c:v>
                </c:pt>
                <c:pt idx="7">
                  <c:v>42636</c:v>
                </c:pt>
                <c:pt idx="8">
                  <c:v>42529</c:v>
                </c:pt>
                <c:pt idx="9">
                  <c:v>42530</c:v>
                </c:pt>
                <c:pt idx="10">
                  <c:v>41711</c:v>
                </c:pt>
              </c:numCache>
            </c:numRef>
          </c:xVal>
          <c:yVal>
            <c:numRef>
              <c:f>'Validation material'!$J$6:$J$16</c:f>
              <c:numCache>
                <c:formatCode>0.00</c:formatCode>
                <c:ptCount val="11"/>
                <c:pt idx="0">
                  <c:v>418.83787113897318</c:v>
                </c:pt>
                <c:pt idx="1">
                  <c:v>413.76258251447121</c:v>
                </c:pt>
                <c:pt idx="2">
                  <c:v>418.86161035496281</c:v>
                </c:pt>
                <c:pt idx="3">
                  <c:v>415.90185208243304</c:v>
                </c:pt>
                <c:pt idx="4">
                  <c:v>415.43802091419201</c:v>
                </c:pt>
                <c:pt idx="5">
                  <c:v>416.86455952739539</c:v>
                </c:pt>
                <c:pt idx="6">
                  <c:v>423.85384477892546</c:v>
                </c:pt>
                <c:pt idx="7">
                  <c:v>420.90388398325564</c:v>
                </c:pt>
                <c:pt idx="8">
                  <c:v>414.24325438062323</c:v>
                </c:pt>
                <c:pt idx="9">
                  <c:v>415.39486607372424</c:v>
                </c:pt>
                <c:pt idx="10">
                  <c:v>414.86045378971124</c:v>
                </c:pt>
              </c:numCache>
            </c:numRef>
          </c:yVal>
          <c:smooth val="0"/>
        </c:ser>
        <c:ser>
          <c:idx val="2"/>
          <c:order val="2"/>
          <c:tx>
            <c:v>ID-TIMS age</c:v>
          </c:tx>
          <c:spPr>
            <a:ln w="28575">
              <a:solidFill>
                <a:schemeClr val="tx1"/>
              </a:solidFill>
            </a:ln>
          </c:spPr>
          <c:marker>
            <c:symbol val="none"/>
          </c:marker>
          <c:xVal>
            <c:numRef>
              <c:f>'Validation material'!$M$6:$M$16</c:f>
              <c:numCache>
                <c:formatCode>m/d/yyyy</c:formatCode>
                <c:ptCount val="11"/>
                <c:pt idx="0">
                  <c:v>42123</c:v>
                </c:pt>
                <c:pt idx="1">
                  <c:v>42124</c:v>
                </c:pt>
                <c:pt idx="2">
                  <c:v>42230</c:v>
                </c:pt>
                <c:pt idx="3">
                  <c:v>42404</c:v>
                </c:pt>
                <c:pt idx="4">
                  <c:v>42515</c:v>
                </c:pt>
                <c:pt idx="5">
                  <c:v>42545</c:v>
                </c:pt>
                <c:pt idx="6">
                  <c:v>42124</c:v>
                </c:pt>
                <c:pt idx="7">
                  <c:v>42636</c:v>
                </c:pt>
                <c:pt idx="8">
                  <c:v>42529</c:v>
                </c:pt>
                <c:pt idx="9">
                  <c:v>42530</c:v>
                </c:pt>
                <c:pt idx="10">
                  <c:v>41711</c:v>
                </c:pt>
              </c:numCache>
            </c:numRef>
          </c:xVal>
          <c:yVal>
            <c:numRef>
              <c:f>'Validation material'!$N$6:$N$16</c:f>
              <c:numCache>
                <c:formatCode>0.00</c:formatCode>
                <c:ptCount val="11"/>
                <c:pt idx="0">
                  <c:v>416.8</c:v>
                </c:pt>
                <c:pt idx="1">
                  <c:v>416.8</c:v>
                </c:pt>
                <c:pt idx="2">
                  <c:v>416.8</c:v>
                </c:pt>
                <c:pt idx="3">
                  <c:v>416.8</c:v>
                </c:pt>
                <c:pt idx="4">
                  <c:v>416.8</c:v>
                </c:pt>
                <c:pt idx="5">
                  <c:v>416.8</c:v>
                </c:pt>
                <c:pt idx="6">
                  <c:v>416.8</c:v>
                </c:pt>
                <c:pt idx="7">
                  <c:v>416.8</c:v>
                </c:pt>
                <c:pt idx="8">
                  <c:v>416.8</c:v>
                </c:pt>
                <c:pt idx="9">
                  <c:v>416.8</c:v>
                </c:pt>
                <c:pt idx="10">
                  <c:v>416.8</c:v>
                </c:pt>
              </c:numCache>
            </c:numRef>
          </c:yVal>
          <c:smooth val="0"/>
        </c:ser>
        <c:dLbls>
          <c:showLegendKey val="0"/>
          <c:showVal val="0"/>
          <c:showCatName val="0"/>
          <c:showSerName val="0"/>
          <c:showPercent val="0"/>
          <c:showBubbleSize val="0"/>
        </c:dLbls>
        <c:axId val="229283328"/>
        <c:axId val="229285248"/>
      </c:scatterChart>
      <c:valAx>
        <c:axId val="229283328"/>
        <c:scaling>
          <c:orientation val="minMax"/>
          <c:max val="42800"/>
          <c:min val="41700"/>
        </c:scaling>
        <c:delete val="0"/>
        <c:axPos val="b"/>
        <c:title>
          <c:tx>
            <c:rich>
              <a:bodyPr/>
              <a:lstStyle/>
              <a:p>
                <a:pPr>
                  <a:defRPr/>
                </a:pPr>
                <a:r>
                  <a:rPr lang="en-AU"/>
                  <a:t>Analysis</a:t>
                </a:r>
                <a:r>
                  <a:rPr lang="en-AU" baseline="0"/>
                  <a:t> </a:t>
                </a:r>
                <a:endParaRPr lang="en-AU"/>
              </a:p>
            </c:rich>
          </c:tx>
          <c:layout/>
          <c:overlay val="0"/>
        </c:title>
        <c:numFmt formatCode="m/d/yyyy" sourceLinked="1"/>
        <c:majorTickMark val="out"/>
        <c:minorTickMark val="none"/>
        <c:tickLblPos val="nextTo"/>
        <c:crossAx val="229285248"/>
        <c:crosses val="autoZero"/>
        <c:crossBetween val="midCat"/>
        <c:majorUnit val="300"/>
      </c:valAx>
      <c:valAx>
        <c:axId val="229285248"/>
        <c:scaling>
          <c:orientation val="minMax"/>
        </c:scaling>
        <c:delete val="0"/>
        <c:axPos val="l"/>
        <c:title>
          <c:tx>
            <c:rich>
              <a:bodyPr rot="-5400000" vert="horz"/>
              <a:lstStyle/>
              <a:p>
                <a:pPr>
                  <a:defRPr/>
                </a:pPr>
                <a:r>
                  <a:rPr lang="en-AU"/>
                  <a:t>206Pb/238U</a:t>
                </a:r>
                <a:r>
                  <a:rPr lang="en-AU" baseline="0"/>
                  <a:t> age (Ma)</a:t>
                </a:r>
                <a:endParaRPr lang="en-AU"/>
              </a:p>
            </c:rich>
          </c:tx>
          <c:layout/>
          <c:overlay val="0"/>
        </c:title>
        <c:numFmt formatCode="0" sourceLinked="1"/>
        <c:majorTickMark val="out"/>
        <c:minorTickMark val="none"/>
        <c:tickLblPos val="nextTo"/>
        <c:crossAx val="229283328"/>
        <c:crosses val="autoZero"/>
        <c:crossBetween val="midCat"/>
      </c:valAx>
    </c:plotArea>
    <c:legend>
      <c:legendPos val="r"/>
      <c:layout>
        <c:manualLayout>
          <c:xMode val="edge"/>
          <c:yMode val="edge"/>
          <c:x val="0.70433202099737535"/>
          <c:y val="4.0536599591717831E-3"/>
          <c:w val="0.2956679790026246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ICP-MS</a:t>
            </a:r>
            <a:r>
              <a:rPr lang="en-AU" baseline="0"/>
              <a:t> detector Linearity</a:t>
            </a:r>
            <a:endParaRPr lang="en-AU"/>
          </a:p>
        </c:rich>
      </c:tx>
      <c:layout/>
      <c:overlay val="1"/>
    </c:title>
    <c:autoTitleDeleted val="0"/>
    <c:plotArea>
      <c:layout/>
      <c:scatterChart>
        <c:scatterStyle val="lineMarker"/>
        <c:varyColors val="0"/>
        <c:ser>
          <c:idx val="0"/>
          <c:order val="0"/>
          <c:tx>
            <c:v>Agilent 7900</c:v>
          </c:tx>
          <c:spPr>
            <a:ln w="28575">
              <a:noFill/>
            </a:ln>
          </c:spPr>
          <c:marker>
            <c:symbol val="circle"/>
            <c:size val="3"/>
            <c:spPr>
              <a:solidFill>
                <a:srgbClr val="002060"/>
              </a:solidFill>
            </c:spPr>
          </c:marker>
          <c:errBars>
            <c:errDir val="y"/>
            <c:errBarType val="both"/>
            <c:errValType val="percentage"/>
            <c:noEndCap val="1"/>
            <c:val val="3.3"/>
          </c:errBars>
          <c:errBars>
            <c:errDir val="x"/>
            <c:errBarType val="both"/>
            <c:errValType val="fixedVal"/>
            <c:noEndCap val="0"/>
            <c:val val="1"/>
          </c:errBars>
          <c:xVal>
            <c:numRef>
              <c:f>'Detector Linearity'!$C$3:$C$153</c:f>
              <c:numCache>
                <c:formatCode>0</c:formatCode>
                <c:ptCount val="151"/>
                <c:pt idx="0">
                  <c:v>69.648145999999997</c:v>
                </c:pt>
                <c:pt idx="1">
                  <c:v>66.480373</c:v>
                </c:pt>
                <c:pt idx="2">
                  <c:v>67.410522999999998</c:v>
                </c:pt>
                <c:pt idx="3">
                  <c:v>65.454329999999999</c:v>
                </c:pt>
                <c:pt idx="4">
                  <c:v>67.612416999999994</c:v>
                </c:pt>
                <c:pt idx="5">
                  <c:v>65.465873999999999</c:v>
                </c:pt>
                <c:pt idx="6">
                  <c:v>62.772897</c:v>
                </c:pt>
                <c:pt idx="7">
                  <c:v>62.660572999999999</c:v>
                </c:pt>
                <c:pt idx="8">
                  <c:v>63.099522</c:v>
                </c:pt>
                <c:pt idx="9">
                  <c:v>63.192450999999998</c:v>
                </c:pt>
                <c:pt idx="10">
                  <c:v>66.366220999999996</c:v>
                </c:pt>
                <c:pt idx="11">
                  <c:v>65.445340999999999</c:v>
                </c:pt>
                <c:pt idx="12">
                  <c:v>67.341759999999994</c:v>
                </c:pt>
                <c:pt idx="13">
                  <c:v>66.494594000000006</c:v>
                </c:pt>
                <c:pt idx="14">
                  <c:v>65.180092999999999</c:v>
                </c:pt>
                <c:pt idx="15">
                  <c:v>63.71161</c:v>
                </c:pt>
                <c:pt idx="16">
                  <c:v>216.120147</c:v>
                </c:pt>
                <c:pt idx="17">
                  <c:v>217.41648900000001</c:v>
                </c:pt>
                <c:pt idx="18">
                  <c:v>232.88828100000001</c:v>
                </c:pt>
                <c:pt idx="19">
                  <c:v>238.68510800000001</c:v>
                </c:pt>
                <c:pt idx="20">
                  <c:v>211.01831100000001</c:v>
                </c:pt>
                <c:pt idx="21">
                  <c:v>226.31630799999999</c:v>
                </c:pt>
                <c:pt idx="22">
                  <c:v>225.728218</c:v>
                </c:pt>
                <c:pt idx="23">
                  <c:v>230.85461100000001</c:v>
                </c:pt>
                <c:pt idx="24">
                  <c:v>233.411832</c:v>
                </c:pt>
                <c:pt idx="25">
                  <c:v>290.99147199999999</c:v>
                </c:pt>
                <c:pt idx="26">
                  <c:v>228.273403</c:v>
                </c:pt>
                <c:pt idx="27">
                  <c:v>242.13819000000001</c:v>
                </c:pt>
                <c:pt idx="28">
                  <c:v>237.351043</c:v>
                </c:pt>
                <c:pt idx="29">
                  <c:v>240.39094499999999</c:v>
                </c:pt>
                <c:pt idx="30">
                  <c:v>240.59931499999999</c:v>
                </c:pt>
                <c:pt idx="31">
                  <c:v>239.86085299999999</c:v>
                </c:pt>
                <c:pt idx="32">
                  <c:v>240.33840499999999</c:v>
                </c:pt>
                <c:pt idx="33">
                  <c:v>240.11460099999999</c:v>
                </c:pt>
                <c:pt idx="34">
                  <c:v>240.73355599999999</c:v>
                </c:pt>
                <c:pt idx="35">
                  <c:v>214.93860000000001</c:v>
                </c:pt>
                <c:pt idx="36">
                  <c:v>303.83340900000002</c:v>
                </c:pt>
                <c:pt idx="37">
                  <c:v>212.08615900000001</c:v>
                </c:pt>
                <c:pt idx="38">
                  <c:v>242.53179800000001</c:v>
                </c:pt>
                <c:pt idx="39">
                  <c:v>405.633129</c:v>
                </c:pt>
                <c:pt idx="40">
                  <c:v>496.03862500000002</c:v>
                </c:pt>
                <c:pt idx="41">
                  <c:v>107.33309199999999</c:v>
                </c:pt>
                <c:pt idx="42">
                  <c:v>277.67431099999999</c:v>
                </c:pt>
                <c:pt idx="43">
                  <c:v>355.07023700000002</c:v>
                </c:pt>
                <c:pt idx="44">
                  <c:v>315.33580599999999</c:v>
                </c:pt>
                <c:pt idx="45">
                  <c:v>546.47386900000004</c:v>
                </c:pt>
                <c:pt idx="46">
                  <c:v>374.04381100000001</c:v>
                </c:pt>
                <c:pt idx="47">
                  <c:v>352.52885700000002</c:v>
                </c:pt>
                <c:pt idx="48">
                  <c:v>343.84706899999998</c:v>
                </c:pt>
                <c:pt idx="49">
                  <c:v>337.96813900000001</c:v>
                </c:pt>
                <c:pt idx="50">
                  <c:v>345.90748300000001</c:v>
                </c:pt>
                <c:pt idx="51">
                  <c:v>346.694548</c:v>
                </c:pt>
                <c:pt idx="52">
                  <c:v>338.214763</c:v>
                </c:pt>
                <c:pt idx="53">
                  <c:v>344.30859099999998</c:v>
                </c:pt>
                <c:pt idx="54">
                  <c:v>341.21082200000001</c:v>
                </c:pt>
                <c:pt idx="55">
                  <c:v>22.208632999999999</c:v>
                </c:pt>
                <c:pt idx="56">
                  <c:v>18.644137000000001</c:v>
                </c:pt>
                <c:pt idx="57">
                  <c:v>36.101238000000002</c:v>
                </c:pt>
                <c:pt idx="58">
                  <c:v>31.393515000000001</c:v>
                </c:pt>
                <c:pt idx="59">
                  <c:v>70.068201000000002</c:v>
                </c:pt>
                <c:pt idx="60">
                  <c:v>68.024356999999995</c:v>
                </c:pt>
                <c:pt idx="61">
                  <c:v>70.215472000000005</c:v>
                </c:pt>
                <c:pt idx="62">
                  <c:v>69.671245999999996</c:v>
                </c:pt>
                <c:pt idx="63">
                  <c:v>69.793143000000001</c:v>
                </c:pt>
                <c:pt idx="64">
                  <c:v>74.486046999999999</c:v>
                </c:pt>
                <c:pt idx="65">
                  <c:v>70.198280999999994</c:v>
                </c:pt>
                <c:pt idx="66">
                  <c:v>69.522043999999994</c:v>
                </c:pt>
                <c:pt idx="67">
                  <c:v>71.306009000000003</c:v>
                </c:pt>
                <c:pt idx="68">
                  <c:v>70.962222999999994</c:v>
                </c:pt>
                <c:pt idx="69">
                  <c:v>66.794041000000007</c:v>
                </c:pt>
                <c:pt idx="70">
                  <c:v>66.993577999999999</c:v>
                </c:pt>
                <c:pt idx="71">
                  <c:v>66.533232999999996</c:v>
                </c:pt>
                <c:pt idx="72">
                  <c:v>66.572496999999998</c:v>
                </c:pt>
                <c:pt idx="73">
                  <c:v>68.229455000000002</c:v>
                </c:pt>
                <c:pt idx="74">
                  <c:v>120.175134</c:v>
                </c:pt>
                <c:pt idx="75">
                  <c:v>140.58416299999999</c:v>
                </c:pt>
                <c:pt idx="76">
                  <c:v>163.82828499999999</c:v>
                </c:pt>
                <c:pt idx="77">
                  <c:v>453.87032499999998</c:v>
                </c:pt>
                <c:pt idx="78">
                  <c:v>101.643407</c:v>
                </c:pt>
                <c:pt idx="79">
                  <c:v>97.977728999999997</c:v>
                </c:pt>
                <c:pt idx="80">
                  <c:v>87.434543000000005</c:v>
                </c:pt>
                <c:pt idx="81">
                  <c:v>85.925516000000002</c:v>
                </c:pt>
                <c:pt idx="82">
                  <c:v>85.545812999999995</c:v>
                </c:pt>
                <c:pt idx="83">
                  <c:v>85.576447999999999</c:v>
                </c:pt>
                <c:pt idx="84">
                  <c:v>83.547472999999997</c:v>
                </c:pt>
                <c:pt idx="85">
                  <c:v>81.707475000000002</c:v>
                </c:pt>
                <c:pt idx="86">
                  <c:v>82.048477000000005</c:v>
                </c:pt>
                <c:pt idx="87">
                  <c:v>80.920546000000002</c:v>
                </c:pt>
                <c:pt idx="88">
                  <c:v>82.475268</c:v>
                </c:pt>
                <c:pt idx="89">
                  <c:v>81.207724999999996</c:v>
                </c:pt>
                <c:pt idx="90">
                  <c:v>81.716477999999995</c:v>
                </c:pt>
                <c:pt idx="91">
                  <c:v>81.245309000000006</c:v>
                </c:pt>
                <c:pt idx="92">
                  <c:v>84.069209000000001</c:v>
                </c:pt>
                <c:pt idx="93">
                  <c:v>84.547460000000001</c:v>
                </c:pt>
                <c:pt idx="94">
                  <c:v>81.613966000000005</c:v>
                </c:pt>
                <c:pt idx="95">
                  <c:v>79.682529000000002</c:v>
                </c:pt>
                <c:pt idx="96">
                  <c:v>84.037484000000006</c:v>
                </c:pt>
                <c:pt idx="97">
                  <c:v>79.952686</c:v>
                </c:pt>
                <c:pt idx="98">
                  <c:v>80.686361000000005</c:v>
                </c:pt>
                <c:pt idx="99">
                  <c:v>223.61305200000001</c:v>
                </c:pt>
                <c:pt idx="100">
                  <c:v>217.132305</c:v>
                </c:pt>
                <c:pt idx="101">
                  <c:v>215.601887</c:v>
                </c:pt>
                <c:pt idx="102">
                  <c:v>220.55742900000001</c:v>
                </c:pt>
                <c:pt idx="103">
                  <c:v>218.98828499999999</c:v>
                </c:pt>
                <c:pt idx="104">
                  <c:v>219.10790700000001</c:v>
                </c:pt>
                <c:pt idx="105">
                  <c:v>217.97004799999999</c:v>
                </c:pt>
                <c:pt idx="106">
                  <c:v>325.809282</c:v>
                </c:pt>
                <c:pt idx="107">
                  <c:v>330.80810600000001</c:v>
                </c:pt>
                <c:pt idx="108">
                  <c:v>320.61321400000003</c:v>
                </c:pt>
                <c:pt idx="109">
                  <c:v>321.03790900000001</c:v>
                </c:pt>
                <c:pt idx="110">
                  <c:v>316.76729599999999</c:v>
                </c:pt>
                <c:pt idx="111">
                  <c:v>331.848499</c:v>
                </c:pt>
                <c:pt idx="112">
                  <c:v>327.10226899999998</c:v>
                </c:pt>
                <c:pt idx="113">
                  <c:v>10.715731999999999</c:v>
                </c:pt>
                <c:pt idx="114">
                  <c:v>11.314444</c:v>
                </c:pt>
                <c:pt idx="115">
                  <c:v>11.024552999999999</c:v>
                </c:pt>
                <c:pt idx="116">
                  <c:v>10.867347000000001</c:v>
                </c:pt>
                <c:pt idx="117">
                  <c:v>11.455643</c:v>
                </c:pt>
                <c:pt idx="118">
                  <c:v>10.99498</c:v>
                </c:pt>
                <c:pt idx="119">
                  <c:v>10.357162000000001</c:v>
                </c:pt>
                <c:pt idx="120">
                  <c:v>11.178582</c:v>
                </c:pt>
                <c:pt idx="121">
                  <c:v>10.915687999999999</c:v>
                </c:pt>
                <c:pt idx="122">
                  <c:v>10.967805</c:v>
                </c:pt>
                <c:pt idx="123">
                  <c:v>15.814045</c:v>
                </c:pt>
                <c:pt idx="124">
                  <c:v>18.974284000000001</c:v>
                </c:pt>
                <c:pt idx="125">
                  <c:v>15.559685</c:v>
                </c:pt>
                <c:pt idx="126">
                  <c:v>16.097217000000001</c:v>
                </c:pt>
                <c:pt idx="127">
                  <c:v>15.802966</c:v>
                </c:pt>
                <c:pt idx="128">
                  <c:v>15.184934</c:v>
                </c:pt>
                <c:pt idx="129">
                  <c:v>15.401770000000001</c:v>
                </c:pt>
                <c:pt idx="130">
                  <c:v>30.507899999999999</c:v>
                </c:pt>
                <c:pt idx="131">
                  <c:v>30.337135</c:v>
                </c:pt>
                <c:pt idx="132">
                  <c:v>30.025842000000001</c:v>
                </c:pt>
                <c:pt idx="133">
                  <c:v>29.739044</c:v>
                </c:pt>
                <c:pt idx="134">
                  <c:v>30.588204999999999</c:v>
                </c:pt>
                <c:pt idx="135">
                  <c:v>30.170822999999999</c:v>
                </c:pt>
                <c:pt idx="136">
                  <c:v>30.566224999999999</c:v>
                </c:pt>
                <c:pt idx="137">
                  <c:v>31.684381999999999</c:v>
                </c:pt>
                <c:pt idx="138">
                  <c:v>750.262204</c:v>
                </c:pt>
                <c:pt idx="139">
                  <c:v>751.70808399999999</c:v>
                </c:pt>
                <c:pt idx="140">
                  <c:v>699.27629200000001</c:v>
                </c:pt>
                <c:pt idx="141">
                  <c:v>688.20586300000002</c:v>
                </c:pt>
                <c:pt idx="142">
                  <c:v>673.29691700000001</c:v>
                </c:pt>
                <c:pt idx="143">
                  <c:v>735.417958</c:v>
                </c:pt>
                <c:pt idx="144">
                  <c:v>715.98690799999997</c:v>
                </c:pt>
                <c:pt idx="145">
                  <c:v>87.743029000000007</c:v>
                </c:pt>
                <c:pt idx="146">
                  <c:v>696.38578500000006</c:v>
                </c:pt>
                <c:pt idx="147">
                  <c:v>478.31899499999997</c:v>
                </c:pt>
                <c:pt idx="148">
                  <c:v>128.669984</c:v>
                </c:pt>
                <c:pt idx="149">
                  <c:v>119.681668</c:v>
                </c:pt>
                <c:pt idx="150">
                  <c:v>85.082913000000005</c:v>
                </c:pt>
              </c:numCache>
            </c:numRef>
          </c:xVal>
          <c:yVal>
            <c:numRef>
              <c:f>'Detector Linearity'!$D$3:$D$153</c:f>
              <c:numCache>
                <c:formatCode>0</c:formatCode>
                <c:ptCount val="151"/>
                <c:pt idx="0">
                  <c:v>124.58757900000001</c:v>
                </c:pt>
                <c:pt idx="1">
                  <c:v>143.455366</c:v>
                </c:pt>
                <c:pt idx="2">
                  <c:v>138.73359300000001</c:v>
                </c:pt>
                <c:pt idx="3">
                  <c:v>137.86698699999999</c:v>
                </c:pt>
                <c:pt idx="4">
                  <c:v>133.36903899999999</c:v>
                </c:pt>
                <c:pt idx="5">
                  <c:v>131.83108999999999</c:v>
                </c:pt>
                <c:pt idx="6">
                  <c:v>141.98213000000001</c:v>
                </c:pt>
                <c:pt idx="7">
                  <c:v>139.58300700000001</c:v>
                </c:pt>
                <c:pt idx="8">
                  <c:v>142.06175999999999</c:v>
                </c:pt>
                <c:pt idx="9">
                  <c:v>141.63579799999999</c:v>
                </c:pt>
                <c:pt idx="10">
                  <c:v>147.15727100000001</c:v>
                </c:pt>
                <c:pt idx="11">
                  <c:v>144.694413</c:v>
                </c:pt>
                <c:pt idx="12">
                  <c:v>132.79259500000001</c:v>
                </c:pt>
                <c:pt idx="13">
                  <c:v>131.785538</c:v>
                </c:pt>
                <c:pt idx="14">
                  <c:v>136.108835</c:v>
                </c:pt>
                <c:pt idx="15">
                  <c:v>142.42864599999999</c:v>
                </c:pt>
                <c:pt idx="16">
                  <c:v>137.02802500000001</c:v>
                </c:pt>
                <c:pt idx="17">
                  <c:v>139.689413</c:v>
                </c:pt>
                <c:pt idx="18">
                  <c:v>134.120968</c:v>
                </c:pt>
                <c:pt idx="19">
                  <c:v>141.18532300000001</c:v>
                </c:pt>
                <c:pt idx="20">
                  <c:v>141.09754699999999</c:v>
                </c:pt>
                <c:pt idx="21">
                  <c:v>145.65804700000001</c:v>
                </c:pt>
                <c:pt idx="22">
                  <c:v>140.79537500000001</c:v>
                </c:pt>
                <c:pt idx="23">
                  <c:v>140.73278400000001</c:v>
                </c:pt>
                <c:pt idx="24">
                  <c:v>135.353331</c:v>
                </c:pt>
                <c:pt idx="25">
                  <c:v>135.17250799999999</c:v>
                </c:pt>
                <c:pt idx="26">
                  <c:v>132.66438199999999</c:v>
                </c:pt>
                <c:pt idx="27">
                  <c:v>137.74040299999999</c:v>
                </c:pt>
                <c:pt idx="28">
                  <c:v>136.58029300000001</c:v>
                </c:pt>
                <c:pt idx="29">
                  <c:v>137.75979899999999</c:v>
                </c:pt>
                <c:pt idx="30">
                  <c:v>137.39038300000001</c:v>
                </c:pt>
                <c:pt idx="31">
                  <c:v>139.73599999999999</c:v>
                </c:pt>
                <c:pt idx="32">
                  <c:v>142.366433</c:v>
                </c:pt>
                <c:pt idx="33">
                  <c:v>134.864079</c:v>
                </c:pt>
                <c:pt idx="34">
                  <c:v>134.82379800000001</c:v>
                </c:pt>
                <c:pt idx="35">
                  <c:v>134.76763500000001</c:v>
                </c:pt>
                <c:pt idx="36">
                  <c:v>136.58837199999999</c:v>
                </c:pt>
                <c:pt idx="37">
                  <c:v>139.19965300000001</c:v>
                </c:pt>
                <c:pt idx="38">
                  <c:v>133.329399</c:v>
                </c:pt>
                <c:pt idx="39">
                  <c:v>138.456524</c:v>
                </c:pt>
                <c:pt idx="40">
                  <c:v>139.382913</c:v>
                </c:pt>
                <c:pt idx="41">
                  <c:v>133.84559200000001</c:v>
                </c:pt>
                <c:pt idx="42">
                  <c:v>136.77824699999999</c:v>
                </c:pt>
                <c:pt idx="43">
                  <c:v>134.89821499999999</c:v>
                </c:pt>
                <c:pt idx="44">
                  <c:v>135.84352200000001</c:v>
                </c:pt>
                <c:pt idx="45">
                  <c:v>136.29971399999999</c:v>
                </c:pt>
                <c:pt idx="46">
                  <c:v>138.583035</c:v>
                </c:pt>
                <c:pt idx="47">
                  <c:v>136.91895099999999</c:v>
                </c:pt>
                <c:pt idx="48">
                  <c:v>135.89708999999999</c:v>
                </c:pt>
                <c:pt idx="49">
                  <c:v>138.03414000000001</c:v>
                </c:pt>
                <c:pt idx="50">
                  <c:v>137.27288999999999</c:v>
                </c:pt>
                <c:pt idx="51">
                  <c:v>136.05973700000001</c:v>
                </c:pt>
                <c:pt idx="52">
                  <c:v>133.69658899999999</c:v>
                </c:pt>
                <c:pt idx="53">
                  <c:v>140.30393799999999</c:v>
                </c:pt>
                <c:pt idx="54">
                  <c:v>139.11922300000001</c:v>
                </c:pt>
                <c:pt idx="55">
                  <c:v>156.58290700000001</c:v>
                </c:pt>
                <c:pt idx="56">
                  <c:v>149.753758</c:v>
                </c:pt>
                <c:pt idx="57">
                  <c:v>144.562206</c:v>
                </c:pt>
                <c:pt idx="58">
                  <c:v>142.90768700000001</c:v>
                </c:pt>
                <c:pt idx="59">
                  <c:v>143.492786</c:v>
                </c:pt>
                <c:pt idx="60">
                  <c:v>144.170072</c:v>
                </c:pt>
                <c:pt idx="61">
                  <c:v>140.18118699999999</c:v>
                </c:pt>
                <c:pt idx="62">
                  <c:v>140.41020499999999</c:v>
                </c:pt>
                <c:pt idx="63">
                  <c:v>138.526917</c:v>
                </c:pt>
                <c:pt idx="64">
                  <c:v>132.038701</c:v>
                </c:pt>
                <c:pt idx="65">
                  <c:v>140.24173999999999</c:v>
                </c:pt>
                <c:pt idx="66">
                  <c:v>132.65856099999999</c:v>
                </c:pt>
                <c:pt idx="67">
                  <c:v>139.07168300000001</c:v>
                </c:pt>
                <c:pt idx="68">
                  <c:v>135.890094</c:v>
                </c:pt>
                <c:pt idx="69">
                  <c:v>137.29824099999999</c:v>
                </c:pt>
                <c:pt idx="70">
                  <c:v>131.54033999999999</c:v>
                </c:pt>
                <c:pt idx="71">
                  <c:v>132.823397</c:v>
                </c:pt>
                <c:pt idx="72">
                  <c:v>145.058268</c:v>
                </c:pt>
                <c:pt idx="73">
                  <c:v>141.16920999999999</c:v>
                </c:pt>
                <c:pt idx="74">
                  <c:v>135.50689600000001</c:v>
                </c:pt>
                <c:pt idx="75">
                  <c:v>133.36399700000001</c:v>
                </c:pt>
                <c:pt idx="76">
                  <c:v>133.880188</c:v>
                </c:pt>
                <c:pt idx="77">
                  <c:v>136.804652</c:v>
                </c:pt>
                <c:pt idx="78">
                  <c:v>141.8339</c:v>
                </c:pt>
                <c:pt idx="79">
                  <c:v>142.06246400000001</c:v>
                </c:pt>
                <c:pt idx="80">
                  <c:v>138.83782400000001</c:v>
                </c:pt>
                <c:pt idx="81">
                  <c:v>135.26040399999999</c:v>
                </c:pt>
                <c:pt idx="82">
                  <c:v>137.200716</c:v>
                </c:pt>
                <c:pt idx="83">
                  <c:v>138.61648299999999</c:v>
                </c:pt>
                <c:pt idx="84">
                  <c:v>137.780812</c:v>
                </c:pt>
                <c:pt idx="85">
                  <c:v>140.980582</c:v>
                </c:pt>
                <c:pt idx="86">
                  <c:v>141.143079</c:v>
                </c:pt>
                <c:pt idx="87">
                  <c:v>136.13656900000001</c:v>
                </c:pt>
                <c:pt idx="88">
                  <c:v>137.43565000000001</c:v>
                </c:pt>
                <c:pt idx="89">
                  <c:v>138.11581000000001</c:v>
                </c:pt>
                <c:pt idx="90">
                  <c:v>137.927019</c:v>
                </c:pt>
                <c:pt idx="91">
                  <c:v>144.230898</c:v>
                </c:pt>
                <c:pt idx="92">
                  <c:v>142.22248200000001</c:v>
                </c:pt>
                <c:pt idx="93">
                  <c:v>141.35627099999999</c:v>
                </c:pt>
                <c:pt idx="94">
                  <c:v>142.39894000000001</c:v>
                </c:pt>
                <c:pt idx="95">
                  <c:v>131.27983800000001</c:v>
                </c:pt>
                <c:pt idx="96">
                  <c:v>146.20014599999999</c:v>
                </c:pt>
                <c:pt idx="97">
                  <c:v>137.02748299999999</c:v>
                </c:pt>
                <c:pt idx="98">
                  <c:v>141.081065</c:v>
                </c:pt>
                <c:pt idx="99">
                  <c:v>139.418656</c:v>
                </c:pt>
                <c:pt idx="100">
                  <c:v>138.931489</c:v>
                </c:pt>
                <c:pt idx="101">
                  <c:v>138.28044800000001</c:v>
                </c:pt>
                <c:pt idx="102">
                  <c:v>136.45414199999999</c:v>
                </c:pt>
                <c:pt idx="103">
                  <c:v>136.064412</c:v>
                </c:pt>
                <c:pt idx="104">
                  <c:v>137.62877900000001</c:v>
                </c:pt>
                <c:pt idx="105">
                  <c:v>136.19871000000001</c:v>
                </c:pt>
                <c:pt idx="106">
                  <c:v>137.78515300000001</c:v>
                </c:pt>
                <c:pt idx="107">
                  <c:v>136.20926600000001</c:v>
                </c:pt>
                <c:pt idx="108">
                  <c:v>139.382813</c:v>
                </c:pt>
                <c:pt idx="109">
                  <c:v>137.939064</c:v>
                </c:pt>
                <c:pt idx="110">
                  <c:v>139.39347900000001</c:v>
                </c:pt>
                <c:pt idx="111">
                  <c:v>137.60517300000001</c:v>
                </c:pt>
                <c:pt idx="112">
                  <c:v>137.249743</c:v>
                </c:pt>
                <c:pt idx="113">
                  <c:v>141.923317</c:v>
                </c:pt>
                <c:pt idx="114">
                  <c:v>162.616432</c:v>
                </c:pt>
                <c:pt idx="115">
                  <c:v>145.55631099999999</c:v>
                </c:pt>
                <c:pt idx="116">
                  <c:v>154.264825</c:v>
                </c:pt>
                <c:pt idx="117">
                  <c:v>125.04560499999999</c:v>
                </c:pt>
                <c:pt idx="118">
                  <c:v>133.34451999999999</c:v>
                </c:pt>
                <c:pt idx="119">
                  <c:v>148.054012</c:v>
                </c:pt>
                <c:pt idx="120">
                  <c:v>150.73335599999999</c:v>
                </c:pt>
                <c:pt idx="121">
                  <c:v>143.93256299999999</c:v>
                </c:pt>
                <c:pt idx="122">
                  <c:v>146.458766</c:v>
                </c:pt>
                <c:pt idx="123">
                  <c:v>147.40617700000001</c:v>
                </c:pt>
                <c:pt idx="124">
                  <c:v>131.674541</c:v>
                </c:pt>
                <c:pt idx="125">
                  <c:v>159.868617</c:v>
                </c:pt>
                <c:pt idx="126">
                  <c:v>141.882498</c:v>
                </c:pt>
                <c:pt idx="127">
                  <c:v>135.48266799999999</c:v>
                </c:pt>
                <c:pt idx="128">
                  <c:v>139.84934999999999</c:v>
                </c:pt>
                <c:pt idx="129">
                  <c:v>150.09234900000001</c:v>
                </c:pt>
                <c:pt idx="130">
                  <c:v>141.170343</c:v>
                </c:pt>
                <c:pt idx="131">
                  <c:v>144.06778499999999</c:v>
                </c:pt>
                <c:pt idx="132">
                  <c:v>135.34321600000001</c:v>
                </c:pt>
                <c:pt idx="133">
                  <c:v>144.104918</c:v>
                </c:pt>
                <c:pt idx="134">
                  <c:v>144.76587599999999</c:v>
                </c:pt>
                <c:pt idx="135">
                  <c:v>140.64394899999999</c:v>
                </c:pt>
                <c:pt idx="136">
                  <c:v>138.99917300000001</c:v>
                </c:pt>
                <c:pt idx="137">
                  <c:v>140.419567</c:v>
                </c:pt>
                <c:pt idx="138">
                  <c:v>138.008521</c:v>
                </c:pt>
                <c:pt idx="139">
                  <c:v>138.50880900000001</c:v>
                </c:pt>
                <c:pt idx="140">
                  <c:v>138.82610199999999</c:v>
                </c:pt>
                <c:pt idx="141">
                  <c:v>137.32412400000001</c:v>
                </c:pt>
                <c:pt idx="142">
                  <c:v>137.80176</c:v>
                </c:pt>
                <c:pt idx="143">
                  <c:v>137.413231</c:v>
                </c:pt>
                <c:pt idx="144">
                  <c:v>136.710385</c:v>
                </c:pt>
                <c:pt idx="145">
                  <c:v>137.69934699999999</c:v>
                </c:pt>
                <c:pt idx="146">
                  <c:v>138.697081</c:v>
                </c:pt>
                <c:pt idx="147">
                  <c:v>137.57459399999999</c:v>
                </c:pt>
                <c:pt idx="148">
                  <c:v>136.00330299999999</c:v>
                </c:pt>
                <c:pt idx="149">
                  <c:v>138.57120699999999</c:v>
                </c:pt>
                <c:pt idx="150">
                  <c:v>144.39041900000001</c:v>
                </c:pt>
              </c:numCache>
            </c:numRef>
          </c:yVal>
          <c:smooth val="0"/>
        </c:ser>
        <c:ser>
          <c:idx val="1"/>
          <c:order val="1"/>
          <c:tx>
            <c:v>Agilent 7700</c:v>
          </c:tx>
          <c:spPr>
            <a:ln w="28575">
              <a:noFill/>
            </a:ln>
          </c:spPr>
          <c:marker>
            <c:symbol val="circle"/>
            <c:size val="3"/>
          </c:marker>
          <c:errBars>
            <c:errDir val="y"/>
            <c:errBarType val="both"/>
            <c:errValType val="percentage"/>
            <c:noEndCap val="1"/>
            <c:val val="7"/>
            <c:spPr>
              <a:ln w="0"/>
            </c:spPr>
          </c:errBars>
          <c:errBars>
            <c:errDir val="x"/>
            <c:errBarType val="both"/>
            <c:errValType val="fixedVal"/>
            <c:noEndCap val="0"/>
            <c:val val="1"/>
          </c:errBars>
          <c:xVal>
            <c:numRef>
              <c:f>'Detector Linearity'!$M$3:$M$102</c:f>
              <c:numCache>
                <c:formatCode>0</c:formatCode>
                <c:ptCount val="100"/>
                <c:pt idx="0">
                  <c:v>83.135594999999995</c:v>
                </c:pt>
                <c:pt idx="1">
                  <c:v>81.731763000000001</c:v>
                </c:pt>
                <c:pt idx="2">
                  <c:v>83.013030999999998</c:v>
                </c:pt>
                <c:pt idx="3">
                  <c:v>81.267249000000007</c:v>
                </c:pt>
                <c:pt idx="4">
                  <c:v>82.397783000000004</c:v>
                </c:pt>
                <c:pt idx="5">
                  <c:v>86.860913999999994</c:v>
                </c:pt>
                <c:pt idx="6">
                  <c:v>79.668051000000006</c:v>
                </c:pt>
                <c:pt idx="7">
                  <c:v>85.479872999999998</c:v>
                </c:pt>
                <c:pt idx="8">
                  <c:v>83.724210999999997</c:v>
                </c:pt>
                <c:pt idx="9">
                  <c:v>88.295554999999993</c:v>
                </c:pt>
                <c:pt idx="10">
                  <c:v>91.387540000000001</c:v>
                </c:pt>
                <c:pt idx="11">
                  <c:v>89.170089000000004</c:v>
                </c:pt>
                <c:pt idx="12">
                  <c:v>92.086011999999997</c:v>
                </c:pt>
                <c:pt idx="13">
                  <c:v>81.106148000000005</c:v>
                </c:pt>
                <c:pt idx="14">
                  <c:v>224.66705400000001</c:v>
                </c:pt>
                <c:pt idx="15">
                  <c:v>222.39857900000001</c:v>
                </c:pt>
                <c:pt idx="16">
                  <c:v>217.15130400000001</c:v>
                </c:pt>
                <c:pt idx="17">
                  <c:v>219.533424</c:v>
                </c:pt>
                <c:pt idx="18">
                  <c:v>225.27396200000001</c:v>
                </c:pt>
                <c:pt idx="19">
                  <c:v>222.334349</c:v>
                </c:pt>
                <c:pt idx="20">
                  <c:v>221.556704</c:v>
                </c:pt>
                <c:pt idx="21">
                  <c:v>224.312455</c:v>
                </c:pt>
                <c:pt idx="22">
                  <c:v>219.41783599999999</c:v>
                </c:pt>
                <c:pt idx="23">
                  <c:v>220.125248</c:v>
                </c:pt>
                <c:pt idx="24">
                  <c:v>217.94618</c:v>
                </c:pt>
                <c:pt idx="25">
                  <c:v>224.318691</c:v>
                </c:pt>
                <c:pt idx="26">
                  <c:v>222.461772</c:v>
                </c:pt>
                <c:pt idx="27">
                  <c:v>218.800251</c:v>
                </c:pt>
                <c:pt idx="28">
                  <c:v>216.92793699999999</c:v>
                </c:pt>
                <c:pt idx="29">
                  <c:v>215.319683</c:v>
                </c:pt>
                <c:pt idx="30">
                  <c:v>443.94755199999997</c:v>
                </c:pt>
                <c:pt idx="31">
                  <c:v>366.376172</c:v>
                </c:pt>
                <c:pt idx="32">
                  <c:v>410.78101400000003</c:v>
                </c:pt>
                <c:pt idx="33">
                  <c:v>388.73709200000002</c:v>
                </c:pt>
                <c:pt idx="34">
                  <c:v>400.47726299999999</c:v>
                </c:pt>
                <c:pt idx="35">
                  <c:v>386.22992099999999</c:v>
                </c:pt>
                <c:pt idx="36">
                  <c:v>360.115906</c:v>
                </c:pt>
                <c:pt idx="37">
                  <c:v>360.95217700000001</c:v>
                </c:pt>
                <c:pt idx="38">
                  <c:v>356.24564600000002</c:v>
                </c:pt>
                <c:pt idx="39">
                  <c:v>357.211276</c:v>
                </c:pt>
                <c:pt idx="40">
                  <c:v>351.84758699999998</c:v>
                </c:pt>
                <c:pt idx="41">
                  <c:v>359.19373000000002</c:v>
                </c:pt>
                <c:pt idx="42">
                  <c:v>347.38823600000001</c:v>
                </c:pt>
                <c:pt idx="43">
                  <c:v>354.33257500000002</c:v>
                </c:pt>
                <c:pt idx="44">
                  <c:v>837.33314800000005</c:v>
                </c:pt>
                <c:pt idx="45">
                  <c:v>869.72287100000005</c:v>
                </c:pt>
                <c:pt idx="46">
                  <c:v>858.14045599999997</c:v>
                </c:pt>
                <c:pt idx="47">
                  <c:v>855.33967299999995</c:v>
                </c:pt>
                <c:pt idx="48">
                  <c:v>852.13594699999999</c:v>
                </c:pt>
                <c:pt idx="49">
                  <c:v>843.02155100000004</c:v>
                </c:pt>
                <c:pt idx="50">
                  <c:v>235.836783</c:v>
                </c:pt>
                <c:pt idx="51">
                  <c:v>193.79074600000001</c:v>
                </c:pt>
                <c:pt idx="52">
                  <c:v>148.996633</c:v>
                </c:pt>
                <c:pt idx="53">
                  <c:v>106.83759999999999</c:v>
                </c:pt>
                <c:pt idx="54">
                  <c:v>97.601911000000001</c:v>
                </c:pt>
                <c:pt idx="55">
                  <c:v>202.718727</c:v>
                </c:pt>
                <c:pt idx="56">
                  <c:v>35.124239000000003</c:v>
                </c:pt>
                <c:pt idx="57">
                  <c:v>33.407043999999999</c:v>
                </c:pt>
                <c:pt idx="58">
                  <c:v>37.344262000000001</c:v>
                </c:pt>
                <c:pt idx="59">
                  <c:v>34.675032000000002</c:v>
                </c:pt>
                <c:pt idx="60">
                  <c:v>33.425716000000001</c:v>
                </c:pt>
                <c:pt idx="61">
                  <c:v>36.370595000000002</c:v>
                </c:pt>
                <c:pt idx="62">
                  <c:v>39.379286</c:v>
                </c:pt>
                <c:pt idx="63">
                  <c:v>34.337730999999998</c:v>
                </c:pt>
                <c:pt idx="64">
                  <c:v>33.631984000000003</c:v>
                </c:pt>
                <c:pt idx="65">
                  <c:v>33.090730999999998</c:v>
                </c:pt>
                <c:pt idx="66">
                  <c:v>34.311579000000002</c:v>
                </c:pt>
                <c:pt idx="67">
                  <c:v>28.975473999999998</c:v>
                </c:pt>
                <c:pt idx="68">
                  <c:v>696.62040400000001</c:v>
                </c:pt>
                <c:pt idx="69">
                  <c:v>662.860998</c:v>
                </c:pt>
                <c:pt idx="70">
                  <c:v>638.78106700000001</c:v>
                </c:pt>
                <c:pt idx="71">
                  <c:v>661.17358999999999</c:v>
                </c:pt>
                <c:pt idx="72">
                  <c:v>665.06440799999996</c:v>
                </c:pt>
                <c:pt idx="73">
                  <c:v>523.441644</c:v>
                </c:pt>
                <c:pt idx="74">
                  <c:v>433.79259400000001</c:v>
                </c:pt>
                <c:pt idx="75">
                  <c:v>447.88603499999999</c:v>
                </c:pt>
                <c:pt idx="76">
                  <c:v>509.04529200000002</c:v>
                </c:pt>
                <c:pt idx="77">
                  <c:v>921.44372699999997</c:v>
                </c:pt>
                <c:pt idx="78">
                  <c:v>1067.176318</c:v>
                </c:pt>
                <c:pt idx="79">
                  <c:v>1022.74266</c:v>
                </c:pt>
                <c:pt idx="80">
                  <c:v>1031.488509</c:v>
                </c:pt>
                <c:pt idx="81">
                  <c:v>920.16903600000001</c:v>
                </c:pt>
                <c:pt idx="82">
                  <c:v>845.82568300000003</c:v>
                </c:pt>
                <c:pt idx="83">
                  <c:v>644.21850300000006</c:v>
                </c:pt>
                <c:pt idx="84">
                  <c:v>499.19609400000002</c:v>
                </c:pt>
                <c:pt idx="85">
                  <c:v>1250.537806</c:v>
                </c:pt>
                <c:pt idx="86">
                  <c:v>658.16881599999999</c:v>
                </c:pt>
                <c:pt idx="87">
                  <c:v>1317.418909</c:v>
                </c:pt>
                <c:pt idx="88">
                  <c:v>1031.901368</c:v>
                </c:pt>
                <c:pt idx="89">
                  <c:v>997.24718299999995</c:v>
                </c:pt>
                <c:pt idx="90">
                  <c:v>1648.453892</c:v>
                </c:pt>
                <c:pt idx="91">
                  <c:v>3158.3456879999999</c:v>
                </c:pt>
                <c:pt idx="92">
                  <c:v>1748.536194</c:v>
                </c:pt>
                <c:pt idx="93">
                  <c:v>157.917304</c:v>
                </c:pt>
                <c:pt idx="94">
                  <c:v>106.799644</c:v>
                </c:pt>
                <c:pt idx="95">
                  <c:v>152.74494100000001</c:v>
                </c:pt>
                <c:pt idx="96">
                  <c:v>195.44133299999999</c:v>
                </c:pt>
                <c:pt idx="97">
                  <c:v>100.577737</c:v>
                </c:pt>
                <c:pt idx="98">
                  <c:v>106.215761</c:v>
                </c:pt>
                <c:pt idx="99">
                  <c:v>118.55363699999999</c:v>
                </c:pt>
              </c:numCache>
            </c:numRef>
          </c:xVal>
          <c:yVal>
            <c:numRef>
              <c:f>'Detector Linearity'!$N$3:$N$102</c:f>
              <c:numCache>
                <c:formatCode>0</c:formatCode>
                <c:ptCount val="100"/>
                <c:pt idx="0">
                  <c:v>143.5801553093724</c:v>
                </c:pt>
                <c:pt idx="1">
                  <c:v>141.34957072535099</c:v>
                </c:pt>
                <c:pt idx="2">
                  <c:v>148.09567158616079</c:v>
                </c:pt>
                <c:pt idx="3">
                  <c:v>133.26375065295179</c:v>
                </c:pt>
                <c:pt idx="4">
                  <c:v>152.9832211752306</c:v>
                </c:pt>
                <c:pt idx="5">
                  <c:v>141.26418050080318</c:v>
                </c:pt>
                <c:pt idx="6">
                  <c:v>151.51558834688819</c:v>
                </c:pt>
                <c:pt idx="7">
                  <c:v>126.92653616747579</c:v>
                </c:pt>
                <c:pt idx="8">
                  <c:v>136.74313860851038</c:v>
                </c:pt>
                <c:pt idx="9">
                  <c:v>141.0936752114616</c:v>
                </c:pt>
                <c:pt idx="10">
                  <c:v>130.60375073772775</c:v>
                </c:pt>
                <c:pt idx="11">
                  <c:v>140.8617675134598</c:v>
                </c:pt>
                <c:pt idx="12">
                  <c:v>138.2061232752306</c:v>
                </c:pt>
                <c:pt idx="13">
                  <c:v>143.06074235640779</c:v>
                </c:pt>
                <c:pt idx="14">
                  <c:v>140.15935803743221</c:v>
                </c:pt>
                <c:pt idx="15">
                  <c:v>132.6269739120246</c:v>
                </c:pt>
                <c:pt idx="16">
                  <c:v>139.92714052992957</c:v>
                </c:pt>
                <c:pt idx="17">
                  <c:v>134.38916525702399</c:v>
                </c:pt>
                <c:pt idx="18">
                  <c:v>137.02981838421115</c:v>
                </c:pt>
                <c:pt idx="19">
                  <c:v>140.43337944533877</c:v>
                </c:pt>
                <c:pt idx="20">
                  <c:v>145.02678529560299</c:v>
                </c:pt>
                <c:pt idx="21">
                  <c:v>139.216032948345</c:v>
                </c:pt>
                <c:pt idx="22">
                  <c:v>141.26869210165856</c:v>
                </c:pt>
                <c:pt idx="23">
                  <c:v>138.06484810464536</c:v>
                </c:pt>
                <c:pt idx="24">
                  <c:v>140.32506841328279</c:v>
                </c:pt>
                <c:pt idx="25">
                  <c:v>138.77169274826338</c:v>
                </c:pt>
                <c:pt idx="26">
                  <c:v>142.41657400920002</c:v>
                </c:pt>
                <c:pt idx="27">
                  <c:v>134.40846007044058</c:v>
                </c:pt>
                <c:pt idx="28">
                  <c:v>135.11764459107778</c:v>
                </c:pt>
                <c:pt idx="29">
                  <c:v>132.70875852468478</c:v>
                </c:pt>
                <c:pt idx="30">
                  <c:v>135.58755936162839</c:v>
                </c:pt>
                <c:pt idx="31">
                  <c:v>134.695453732083</c:v>
                </c:pt>
                <c:pt idx="32">
                  <c:v>136.82186589057059</c:v>
                </c:pt>
                <c:pt idx="33">
                  <c:v>133.70410918948198</c:v>
                </c:pt>
                <c:pt idx="34">
                  <c:v>136.82929010837759</c:v>
                </c:pt>
                <c:pt idx="35">
                  <c:v>139.74058629315837</c:v>
                </c:pt>
                <c:pt idx="36">
                  <c:v>138.17766462289561</c:v>
                </c:pt>
                <c:pt idx="37">
                  <c:v>140.39598829210081</c:v>
                </c:pt>
                <c:pt idx="38">
                  <c:v>132.65254032961201</c:v>
                </c:pt>
                <c:pt idx="39">
                  <c:v>137.57847674258517</c:v>
                </c:pt>
                <c:pt idx="40">
                  <c:v>134.56158443532118</c:v>
                </c:pt>
                <c:pt idx="41">
                  <c:v>138.1692671548476</c:v>
                </c:pt>
                <c:pt idx="42">
                  <c:v>137.163300419097</c:v>
                </c:pt>
                <c:pt idx="43">
                  <c:v>137.37986541303778</c:v>
                </c:pt>
                <c:pt idx="44">
                  <c:v>135.74726208284997</c:v>
                </c:pt>
                <c:pt idx="45">
                  <c:v>133.806499191276</c:v>
                </c:pt>
                <c:pt idx="46">
                  <c:v>137.88778280294639</c:v>
                </c:pt>
                <c:pt idx="47">
                  <c:v>135.8480449478586</c:v>
                </c:pt>
                <c:pt idx="48">
                  <c:v>137.24272375342377</c:v>
                </c:pt>
                <c:pt idx="49">
                  <c:v>135.85925923649938</c:v>
                </c:pt>
                <c:pt idx="50">
                  <c:v>142.38819586657078</c:v>
                </c:pt>
                <c:pt idx="51">
                  <c:v>133.97299326287043</c:v>
                </c:pt>
                <c:pt idx="52">
                  <c:v>141.0781786217604</c:v>
                </c:pt>
                <c:pt idx="53">
                  <c:v>129.60577688327581</c:v>
                </c:pt>
                <c:pt idx="54">
                  <c:v>139.96783461932577</c:v>
                </c:pt>
                <c:pt idx="55">
                  <c:v>134.46898196788797</c:v>
                </c:pt>
                <c:pt idx="56">
                  <c:v>150.1711598270646</c:v>
                </c:pt>
                <c:pt idx="57">
                  <c:v>158.04309210801836</c:v>
                </c:pt>
                <c:pt idx="58">
                  <c:v>140.4001330132842</c:v>
                </c:pt>
                <c:pt idx="59">
                  <c:v>153.88878517407721</c:v>
                </c:pt>
                <c:pt idx="60">
                  <c:v>137.98297482939779</c:v>
                </c:pt>
                <c:pt idx="61">
                  <c:v>142.35078331201859</c:v>
                </c:pt>
                <c:pt idx="62">
                  <c:v>127.32564214222019</c:v>
                </c:pt>
                <c:pt idx="63">
                  <c:v>147.76220344206777</c:v>
                </c:pt>
                <c:pt idx="64">
                  <c:v>151.82151911426695</c:v>
                </c:pt>
                <c:pt idx="65">
                  <c:v>149.31774267804178</c:v>
                </c:pt>
                <c:pt idx="66">
                  <c:v>149.07094985645881</c:v>
                </c:pt>
                <c:pt idx="67">
                  <c:v>156.1920455637912</c:v>
                </c:pt>
                <c:pt idx="68">
                  <c:v>137.05402632790199</c:v>
                </c:pt>
                <c:pt idx="69">
                  <c:v>138.99645342643262</c:v>
                </c:pt>
                <c:pt idx="70">
                  <c:v>135.30479093087516</c:v>
                </c:pt>
                <c:pt idx="71">
                  <c:v>138.32742286678561</c:v>
                </c:pt>
                <c:pt idx="72">
                  <c:v>141.68381237408579</c:v>
                </c:pt>
                <c:pt idx="73">
                  <c:v>138.34225397752621</c:v>
                </c:pt>
                <c:pt idx="74">
                  <c:v>136.54919174634838</c:v>
                </c:pt>
                <c:pt idx="75">
                  <c:v>135.96459956232238</c:v>
                </c:pt>
                <c:pt idx="76">
                  <c:v>135.40076461485</c:v>
                </c:pt>
                <c:pt idx="77">
                  <c:v>140.57838863569677</c:v>
                </c:pt>
                <c:pt idx="78">
                  <c:v>138.2895303113292</c:v>
                </c:pt>
                <c:pt idx="79">
                  <c:v>138.74484632826477</c:v>
                </c:pt>
                <c:pt idx="80">
                  <c:v>136.10587880934841</c:v>
                </c:pt>
                <c:pt idx="81">
                  <c:v>136.29540477146276</c:v>
                </c:pt>
                <c:pt idx="82">
                  <c:v>133.84012167499438</c:v>
                </c:pt>
                <c:pt idx="83">
                  <c:v>136.53182407032</c:v>
                </c:pt>
                <c:pt idx="84">
                  <c:v>145.69363190209134</c:v>
                </c:pt>
                <c:pt idx="85">
                  <c:v>133.46988199666498</c:v>
                </c:pt>
                <c:pt idx="86">
                  <c:v>137.24208579043858</c:v>
                </c:pt>
                <c:pt idx="87">
                  <c:v>137.172528461958</c:v>
                </c:pt>
                <c:pt idx="88">
                  <c:v>136.577103136506</c:v>
                </c:pt>
                <c:pt idx="89">
                  <c:v>138.06998034361257</c:v>
                </c:pt>
                <c:pt idx="90">
                  <c:v>137.3265404718228</c:v>
                </c:pt>
                <c:pt idx="91">
                  <c:v>137.53408226405278</c:v>
                </c:pt>
                <c:pt idx="92">
                  <c:v>138.75702469515483</c:v>
                </c:pt>
                <c:pt idx="93">
                  <c:v>138.81126683554982</c:v>
                </c:pt>
                <c:pt idx="94">
                  <c:v>135.77103180915481</c:v>
                </c:pt>
                <c:pt idx="95">
                  <c:v>146.65660951227539</c:v>
                </c:pt>
                <c:pt idx="96">
                  <c:v>140.51556558741783</c:v>
                </c:pt>
                <c:pt idx="97">
                  <c:v>130.73781570364798</c:v>
                </c:pt>
                <c:pt idx="98">
                  <c:v>141.907696617483</c:v>
                </c:pt>
                <c:pt idx="99">
                  <c:v>143.71806028252618</c:v>
                </c:pt>
              </c:numCache>
            </c:numRef>
          </c:yVal>
          <c:smooth val="0"/>
        </c:ser>
        <c:dLbls>
          <c:showLegendKey val="0"/>
          <c:showVal val="0"/>
          <c:showCatName val="0"/>
          <c:showSerName val="0"/>
          <c:showPercent val="0"/>
          <c:showBubbleSize val="0"/>
        </c:dLbls>
        <c:axId val="103462784"/>
        <c:axId val="103461248"/>
      </c:scatterChart>
      <c:valAx>
        <c:axId val="103462784"/>
        <c:scaling>
          <c:orientation val="minMax"/>
        </c:scaling>
        <c:delete val="0"/>
        <c:axPos val="b"/>
        <c:title>
          <c:tx>
            <c:rich>
              <a:bodyPr/>
              <a:lstStyle/>
              <a:p>
                <a:pPr>
                  <a:defRPr/>
                </a:pPr>
                <a:r>
                  <a:rPr lang="en-AU"/>
                  <a:t>U</a:t>
                </a:r>
                <a:r>
                  <a:rPr lang="en-AU" baseline="0"/>
                  <a:t> ppm</a:t>
                </a:r>
                <a:endParaRPr lang="en-AU"/>
              </a:p>
            </c:rich>
          </c:tx>
          <c:layout/>
          <c:overlay val="0"/>
        </c:title>
        <c:numFmt formatCode="0" sourceLinked="1"/>
        <c:majorTickMark val="out"/>
        <c:minorTickMark val="none"/>
        <c:tickLblPos val="nextTo"/>
        <c:crossAx val="103461248"/>
        <c:crosses val="autoZero"/>
        <c:crossBetween val="midCat"/>
      </c:valAx>
      <c:valAx>
        <c:axId val="103461248"/>
        <c:scaling>
          <c:orientation val="minMax"/>
          <c:max val="165"/>
          <c:min val="120"/>
        </c:scaling>
        <c:delete val="0"/>
        <c:axPos val="l"/>
        <c:title>
          <c:tx>
            <c:rich>
              <a:bodyPr rot="-5400000" vert="horz"/>
              <a:lstStyle/>
              <a:p>
                <a:pPr>
                  <a:defRPr/>
                </a:pPr>
                <a:r>
                  <a:rPr lang="en-AU"/>
                  <a:t>238U/235U</a:t>
                </a:r>
              </a:p>
            </c:rich>
          </c:tx>
          <c:layout/>
          <c:overlay val="0"/>
        </c:title>
        <c:numFmt formatCode="0" sourceLinked="1"/>
        <c:majorTickMark val="out"/>
        <c:minorTickMark val="none"/>
        <c:tickLblPos val="nextTo"/>
        <c:crossAx val="10346278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209546</xdr:colOff>
      <xdr:row>5</xdr:row>
      <xdr:rowOff>19050</xdr:rowOff>
    </xdr:from>
    <xdr:to>
      <xdr:col>12</xdr:col>
      <xdr:colOff>442090</xdr:colOff>
      <xdr:row>9</xdr:row>
      <xdr:rowOff>31730</xdr:rowOff>
    </xdr:to>
    <xdr:sp macro="" textlink="">
      <xdr:nvSpPr>
        <xdr:cNvPr id="7" name="TextBox 6"/>
        <xdr:cNvSpPr txBox="1"/>
      </xdr:nvSpPr>
      <xdr:spPr>
        <a:xfrm>
          <a:off x="4752971" y="1247775"/>
          <a:ext cx="475691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a:t>
          </a:r>
          <a:r>
            <a:rPr lang="en-AU" sz="1100" b="1" baseline="0">
              <a:latin typeface="Arial"/>
            </a:rPr>
            <a:t> age:</a:t>
          </a:r>
          <a:endParaRPr lang="en-AU" sz="1100" b="1">
            <a:latin typeface="Arial"/>
          </a:endParaRPr>
        </a:p>
        <a:p>
          <a:r>
            <a:rPr lang="en-AU" sz="1100">
              <a:latin typeface="Arial"/>
            </a:rPr>
            <a:t>Mean = 1062.5±2.6  [0.25%] (± 11.1 w/ systematic uncertainty)   95% conf.
Wtd by data-pt errs only, 0 of 77 rej.
MSWD = 0.16, probability = 1.000</a:t>
          </a:r>
        </a:p>
      </xdr:txBody>
    </xdr:sp>
    <xdr:clientData/>
  </xdr:twoCellAnchor>
  <xdr:twoCellAnchor>
    <xdr:from>
      <xdr:col>4</xdr:col>
      <xdr:colOff>533396</xdr:colOff>
      <xdr:row>88</xdr:row>
      <xdr:rowOff>19050</xdr:rowOff>
    </xdr:from>
    <xdr:to>
      <xdr:col>11</xdr:col>
      <xdr:colOff>543952</xdr:colOff>
      <xdr:row>92</xdr:row>
      <xdr:rowOff>31730</xdr:rowOff>
    </xdr:to>
    <xdr:sp macro="" textlink="">
      <xdr:nvSpPr>
        <xdr:cNvPr id="8" name="TextBox 7"/>
        <xdr:cNvSpPr txBox="1"/>
      </xdr:nvSpPr>
      <xdr:spPr>
        <a:xfrm>
          <a:off x="4324346" y="17059275"/>
          <a:ext cx="4677806"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38.44±0.27  [0.70%] (± 0.47 w/ systematic uncertainty) 95% conf.
Wtd by data-pt errs only, 0 of 25 rej.
MSWD = 0.35, probability = 0.999</a:t>
          </a:r>
        </a:p>
      </xdr:txBody>
    </xdr:sp>
    <xdr:clientData/>
  </xdr:twoCellAnchor>
  <xdr:twoCellAnchor>
    <xdr:from>
      <xdr:col>5</xdr:col>
      <xdr:colOff>114296</xdr:colOff>
      <xdr:row>110</xdr:row>
      <xdr:rowOff>123825</xdr:rowOff>
    </xdr:from>
    <xdr:to>
      <xdr:col>12</xdr:col>
      <xdr:colOff>307283</xdr:colOff>
      <xdr:row>114</xdr:row>
      <xdr:rowOff>136505</xdr:rowOff>
    </xdr:to>
    <xdr:sp macro="" textlink="">
      <xdr:nvSpPr>
        <xdr:cNvPr id="9" name="TextBox 8"/>
        <xdr:cNvSpPr txBox="1"/>
      </xdr:nvSpPr>
      <xdr:spPr>
        <a:xfrm>
          <a:off x="4657721" y="21326475"/>
          <a:ext cx="471736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38.29±0.25  [0.65%] (± 0.46 w/ systematic uncertainty)  95% conf.
Wtd by data-pt errs only, 0 of 25 rej.
MSWD = 0.61, probability = 0.93</a:t>
          </a:r>
        </a:p>
      </xdr:txBody>
    </xdr:sp>
    <xdr:clientData/>
  </xdr:twoCellAnchor>
  <xdr:twoCellAnchor>
    <xdr:from>
      <xdr:col>6</xdr:col>
      <xdr:colOff>76196</xdr:colOff>
      <xdr:row>136</xdr:row>
      <xdr:rowOff>38100</xdr:rowOff>
    </xdr:from>
    <xdr:to>
      <xdr:col>13</xdr:col>
      <xdr:colOff>58177</xdr:colOff>
      <xdr:row>140</xdr:row>
      <xdr:rowOff>50780</xdr:rowOff>
    </xdr:to>
    <xdr:sp macro="" textlink="">
      <xdr:nvSpPr>
        <xdr:cNvPr id="10" name="TextBox 9"/>
        <xdr:cNvSpPr txBox="1"/>
      </xdr:nvSpPr>
      <xdr:spPr>
        <a:xfrm>
          <a:off x="5229221" y="26165175"/>
          <a:ext cx="4677806"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1097.3±5.9  [0.53%] (± 12.5 w/ systematic uncertainty) 95% conf.
Wtd by data-pt errs only, 0 of 16 rej.
MSWD = 1.19, probability = 0.27</a:t>
          </a:r>
        </a:p>
      </xdr:txBody>
    </xdr:sp>
    <xdr:clientData/>
  </xdr:twoCellAnchor>
  <xdr:twoCellAnchor>
    <xdr:from>
      <xdr:col>5</xdr:col>
      <xdr:colOff>561975</xdr:colOff>
      <xdr:row>153</xdr:row>
      <xdr:rowOff>161925</xdr:rowOff>
    </xdr:from>
    <xdr:to>
      <xdr:col>12</xdr:col>
      <xdr:colOff>636164</xdr:colOff>
      <xdr:row>157</xdr:row>
      <xdr:rowOff>174605</xdr:rowOff>
    </xdr:to>
    <xdr:sp macro="" textlink="">
      <xdr:nvSpPr>
        <xdr:cNvPr id="11" name="TextBox 10"/>
        <xdr:cNvSpPr txBox="1"/>
      </xdr:nvSpPr>
      <xdr:spPr>
        <a:xfrm>
          <a:off x="5105400" y="29470350"/>
          <a:ext cx="4598564"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604.4±2.7  [0.44%] (± 6.7 w/ systematic uncertainty) 95% conf.
Wtd by data-pt errs only, 0 of 19 rej.
MSWD = 0.49, probability = 0.96</a:t>
          </a:r>
        </a:p>
      </xdr:txBody>
    </xdr:sp>
    <xdr:clientData/>
  </xdr:twoCellAnchor>
  <xdr:twoCellAnchor>
    <xdr:from>
      <xdr:col>5</xdr:col>
      <xdr:colOff>228600</xdr:colOff>
      <xdr:row>173</xdr:row>
      <xdr:rowOff>57150</xdr:rowOff>
    </xdr:from>
    <xdr:to>
      <xdr:col>12</xdr:col>
      <xdr:colOff>342345</xdr:colOff>
      <xdr:row>177</xdr:row>
      <xdr:rowOff>69830</xdr:rowOff>
    </xdr:to>
    <xdr:sp macro="" textlink="">
      <xdr:nvSpPr>
        <xdr:cNvPr id="12" name="TextBox 11"/>
        <xdr:cNvSpPr txBox="1"/>
      </xdr:nvSpPr>
      <xdr:spPr>
        <a:xfrm>
          <a:off x="4772025" y="33147000"/>
          <a:ext cx="4638120"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566.8±3.9  [0.69%] (± 6.9 w/ systematic uncertainty)  95% conf.
Wtd by data-pt errs only, 0 of 11 rej.
MSWD = 0.35, probability = 0.97</a:t>
          </a:r>
        </a:p>
      </xdr:txBody>
    </xdr:sp>
    <xdr:clientData/>
  </xdr:twoCellAnchor>
  <xdr:twoCellAnchor>
    <xdr:from>
      <xdr:col>4</xdr:col>
      <xdr:colOff>466725</xdr:colOff>
      <xdr:row>186</xdr:row>
      <xdr:rowOff>66675</xdr:rowOff>
    </xdr:from>
    <xdr:to>
      <xdr:col>10</xdr:col>
      <xdr:colOff>528749</xdr:colOff>
      <xdr:row>190</xdr:row>
      <xdr:rowOff>79355</xdr:rowOff>
    </xdr:to>
    <xdr:sp macro="" textlink="">
      <xdr:nvSpPr>
        <xdr:cNvPr id="14" name="TextBox 13"/>
        <xdr:cNvSpPr txBox="1"/>
      </xdr:nvSpPr>
      <xdr:spPr>
        <a:xfrm>
          <a:off x="4257675" y="35604450"/>
          <a:ext cx="397679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29 points
Lower intercept: </a:t>
          </a:r>
          <a:r>
            <a:rPr lang="en-AU" sz="1100" b="0">
              <a:latin typeface="Arial"/>
            </a:rPr>
            <a:t>87.5±1.4 Ma (± 1.7 w/ systematic uncertainty)</a:t>
          </a:r>
          <a:r>
            <a:rPr lang="en-AU" sz="1100">
              <a:latin typeface="Arial"/>
            </a:rPr>
            <a:t>
Anchored at 207/206 = .841±.01
MSWD = 0.46, Probability of fit = 0.994</a:t>
          </a:r>
        </a:p>
      </xdr:txBody>
    </xdr:sp>
    <xdr:clientData/>
  </xdr:twoCellAnchor>
  <xdr:twoCellAnchor>
    <xdr:from>
      <xdr:col>4</xdr:col>
      <xdr:colOff>276225</xdr:colOff>
      <xdr:row>215</xdr:row>
      <xdr:rowOff>133350</xdr:rowOff>
    </xdr:from>
    <xdr:to>
      <xdr:col>11</xdr:col>
      <xdr:colOff>257778</xdr:colOff>
      <xdr:row>219</xdr:row>
      <xdr:rowOff>146030</xdr:rowOff>
    </xdr:to>
    <xdr:sp macro="" textlink="">
      <xdr:nvSpPr>
        <xdr:cNvPr id="15" name="TextBox 14"/>
        <xdr:cNvSpPr txBox="1"/>
      </xdr:nvSpPr>
      <xdr:spPr>
        <a:xfrm>
          <a:off x="4067175" y="41167050"/>
          <a:ext cx="46488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32 points
Lower intercept</a:t>
          </a:r>
          <a:r>
            <a:rPr lang="en-AU" sz="1100" b="0">
              <a:latin typeface="Arial"/>
            </a:rPr>
            <a:t>: 715.1±5.9   [±6.0]  Ma (± 9.3 w/ systematic uncertainty)</a:t>
          </a:r>
          <a:r>
            <a:rPr lang="en-AU" sz="1100">
              <a:latin typeface="Arial"/>
            </a:rPr>
            <a:t>
Anchored at 207/206 = .886±.01
MSWD = 0.80, Probability of fit = 0.78</a:t>
          </a:r>
        </a:p>
      </xdr:txBody>
    </xdr:sp>
    <xdr:clientData/>
  </xdr:twoCellAnchor>
  <xdr:twoCellAnchor>
    <xdr:from>
      <xdr:col>5</xdr:col>
      <xdr:colOff>352425</xdr:colOff>
      <xdr:row>299</xdr:row>
      <xdr:rowOff>123825</xdr:rowOff>
    </xdr:from>
    <xdr:to>
      <xdr:col>12</xdr:col>
      <xdr:colOff>347372</xdr:colOff>
      <xdr:row>303</xdr:row>
      <xdr:rowOff>136505</xdr:rowOff>
    </xdr:to>
    <xdr:sp macro="" textlink="">
      <xdr:nvSpPr>
        <xdr:cNvPr id="16" name="TextBox 15"/>
        <xdr:cNvSpPr txBox="1"/>
      </xdr:nvSpPr>
      <xdr:spPr>
        <a:xfrm>
          <a:off x="4895850" y="55702200"/>
          <a:ext cx="451932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3474±21  [0.61%] (± 41 w/ systematic uncertainty)   95% conf.
Wtd by data-pt errs only, 0 of 10 rej.
MSWD = 0.56, probability = 0.83</a:t>
          </a:r>
        </a:p>
      </xdr:txBody>
    </xdr:sp>
    <xdr:clientData/>
  </xdr:twoCellAnchor>
  <xdr:twoCellAnchor>
    <xdr:from>
      <xdr:col>5</xdr:col>
      <xdr:colOff>76200</xdr:colOff>
      <xdr:row>312</xdr:row>
      <xdr:rowOff>19050</xdr:rowOff>
    </xdr:from>
    <xdr:to>
      <xdr:col>11</xdr:col>
      <xdr:colOff>296708</xdr:colOff>
      <xdr:row>316</xdr:row>
      <xdr:rowOff>31730</xdr:rowOff>
    </xdr:to>
    <xdr:sp macro="" textlink="">
      <xdr:nvSpPr>
        <xdr:cNvPr id="17" name="TextBox 16"/>
        <xdr:cNvSpPr txBox="1"/>
      </xdr:nvSpPr>
      <xdr:spPr>
        <a:xfrm>
          <a:off x="4619625" y="58045350"/>
          <a:ext cx="413528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31 points
Lower intercept: </a:t>
          </a:r>
          <a:r>
            <a:rPr lang="en-AU" sz="1100" b="0">
              <a:latin typeface="Arial"/>
            </a:rPr>
            <a:t>4.06±0.15 Ma (± 0.16 w/ systematic uncertainty)</a:t>
          </a:r>
          <a:r>
            <a:rPr lang="en-AU" sz="1100">
              <a:latin typeface="Arial"/>
            </a:rPr>
            <a:t>
Anchored at 207/206 = .836±.01
MSWD = 0.47, Probability of fit = 0.994</a:t>
          </a:r>
        </a:p>
      </xdr:txBody>
    </xdr:sp>
    <xdr:clientData/>
  </xdr:twoCellAnchor>
  <xdr:twoCellAnchor>
    <xdr:from>
      <xdr:col>5</xdr:col>
      <xdr:colOff>466725</xdr:colOff>
      <xdr:row>343</xdr:row>
      <xdr:rowOff>47625</xdr:rowOff>
    </xdr:from>
    <xdr:to>
      <xdr:col>12</xdr:col>
      <xdr:colOff>580340</xdr:colOff>
      <xdr:row>347</xdr:row>
      <xdr:rowOff>60305</xdr:rowOff>
    </xdr:to>
    <xdr:sp macro="" textlink="">
      <xdr:nvSpPr>
        <xdr:cNvPr id="18" name="TextBox 17"/>
        <xdr:cNvSpPr txBox="1"/>
      </xdr:nvSpPr>
      <xdr:spPr>
        <a:xfrm>
          <a:off x="5010150" y="63950850"/>
          <a:ext cx="4637990"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339.4±1.1  [0.32%] (± 3.6 w/ systematic uncertainty)    95% conf.
Wtd by data-pt errs only, 0 of 37 rej.
MSWD = 0.86, probability = 0.70</a:t>
          </a:r>
        </a:p>
      </xdr:txBody>
    </xdr:sp>
    <xdr:clientData/>
  </xdr:twoCellAnchor>
  <xdr:twoCellAnchor>
    <xdr:from>
      <xdr:col>5</xdr:col>
      <xdr:colOff>114300</xdr:colOff>
      <xdr:row>380</xdr:row>
      <xdr:rowOff>85725</xdr:rowOff>
    </xdr:from>
    <xdr:to>
      <xdr:col>12</xdr:col>
      <xdr:colOff>148803</xdr:colOff>
      <xdr:row>384</xdr:row>
      <xdr:rowOff>98405</xdr:rowOff>
    </xdr:to>
    <xdr:sp macro="" textlink="">
      <xdr:nvSpPr>
        <xdr:cNvPr id="19" name="TextBox 18"/>
        <xdr:cNvSpPr txBox="1"/>
      </xdr:nvSpPr>
      <xdr:spPr>
        <a:xfrm>
          <a:off x="4657725" y="71008875"/>
          <a:ext cx="4558878"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416.4±1.5  [0.36%] (± 4.5 w/ systematic uncertainty)  95% conf.
Wtd by data-pt errs only, 0 of 38 rej.
MSWD = 0.86, probability = 0.71</a:t>
          </a:r>
        </a:p>
      </xdr:txBody>
    </xdr:sp>
    <xdr:clientData/>
  </xdr:twoCellAnchor>
  <xdr:twoCellAnchor>
    <xdr:from>
      <xdr:col>7</xdr:col>
      <xdr:colOff>28575</xdr:colOff>
      <xdr:row>421</xdr:row>
      <xdr:rowOff>66675</xdr:rowOff>
    </xdr:from>
    <xdr:to>
      <xdr:col>14</xdr:col>
      <xdr:colOff>190704</xdr:colOff>
      <xdr:row>425</xdr:row>
      <xdr:rowOff>79355</xdr:rowOff>
    </xdr:to>
    <xdr:sp macro="" textlink="">
      <xdr:nvSpPr>
        <xdr:cNvPr id="21" name="TextBox 20"/>
        <xdr:cNvSpPr txBox="1"/>
      </xdr:nvSpPr>
      <xdr:spPr>
        <a:xfrm>
          <a:off x="5791200" y="78800325"/>
          <a:ext cx="488652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16 points
Lower intercept: </a:t>
          </a:r>
          <a:r>
            <a:rPr lang="en-AU" sz="1100" b="0">
              <a:latin typeface="Arial"/>
            </a:rPr>
            <a:t>159.66±0.67   [±0.69]  Ma (± 1.75 w/ systematic uncertainty)</a:t>
          </a:r>
          <a:r>
            <a:rPr lang="en-AU" sz="1100">
              <a:latin typeface="Arial"/>
            </a:rPr>
            <a:t>
Anchored at 207/206 = .846±.01
MSWD = 0.88, Probability of fit = 0.58</a:t>
          </a:r>
        </a:p>
      </xdr:txBody>
    </xdr:sp>
    <xdr:clientData/>
  </xdr:twoCellAnchor>
  <xdr:twoCellAnchor>
    <xdr:from>
      <xdr:col>5</xdr:col>
      <xdr:colOff>523875</xdr:colOff>
      <xdr:row>442</xdr:row>
      <xdr:rowOff>19050</xdr:rowOff>
    </xdr:from>
    <xdr:to>
      <xdr:col>13</xdr:col>
      <xdr:colOff>104979</xdr:colOff>
      <xdr:row>446</xdr:row>
      <xdr:rowOff>146030</xdr:rowOff>
    </xdr:to>
    <xdr:sp macro="" textlink="">
      <xdr:nvSpPr>
        <xdr:cNvPr id="22" name="TextBox 21"/>
        <xdr:cNvSpPr txBox="1"/>
      </xdr:nvSpPr>
      <xdr:spPr>
        <a:xfrm>
          <a:off x="5067300" y="82610325"/>
          <a:ext cx="488652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41 points
Lower intercept: </a:t>
          </a:r>
          <a:r>
            <a:rPr lang="en-AU" sz="1100" b="0">
              <a:latin typeface="Arial"/>
            </a:rPr>
            <a:t>184.07±0.78   [±0.81]  Ma (± 2.02 w/ systematic uncertainty)</a:t>
          </a:r>
          <a:r>
            <a:rPr lang="en-AU" sz="1100">
              <a:latin typeface="Arial"/>
            </a:rPr>
            <a:t>
Anchored at 207/206 = .848±.01
MSWD = 1.6, Probability of fit = 0.007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171446</xdr:colOff>
      <xdr:row>5</xdr:row>
      <xdr:rowOff>66675</xdr:rowOff>
    </xdr:from>
    <xdr:to>
      <xdr:col>14</xdr:col>
      <xdr:colOff>12008</xdr:colOff>
      <xdr:row>9</xdr:row>
      <xdr:rowOff>79355</xdr:rowOff>
    </xdr:to>
    <xdr:sp macro="" textlink="">
      <xdr:nvSpPr>
        <xdr:cNvPr id="2" name="TextBox 1"/>
        <xdr:cNvSpPr txBox="1"/>
      </xdr:nvSpPr>
      <xdr:spPr>
        <a:xfrm>
          <a:off x="3924296" y="1066800"/>
          <a:ext cx="471736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a:t>
          </a:r>
          <a:r>
            <a:rPr lang="en-AU" sz="1100" b="1" baseline="0">
              <a:latin typeface="Arial"/>
            </a:rPr>
            <a:t> age:</a:t>
          </a:r>
          <a:endParaRPr lang="en-AU" sz="1100" b="1">
            <a:latin typeface="Arial"/>
          </a:endParaRPr>
        </a:p>
        <a:p>
          <a:r>
            <a:rPr lang="en-AU" sz="1100">
              <a:latin typeface="Arial"/>
            </a:rPr>
            <a:t>Mean = 1062.3±3.7  [0.34%] (± 11.3 w/ systematic uncertainty)  95% conf.
Wtd by data-pt errs only, 0 of 67 rej.
MSWD = 0.27, probability = 1.000</a:t>
          </a:r>
        </a:p>
      </xdr:txBody>
    </xdr:sp>
    <xdr:clientData/>
  </xdr:twoCellAnchor>
  <xdr:twoCellAnchor>
    <xdr:from>
      <xdr:col>6</xdr:col>
      <xdr:colOff>400050</xdr:colOff>
      <xdr:row>72</xdr:row>
      <xdr:rowOff>9525</xdr:rowOff>
    </xdr:from>
    <xdr:to>
      <xdr:col>14</xdr:col>
      <xdr:colOff>319595</xdr:colOff>
      <xdr:row>76</xdr:row>
      <xdr:rowOff>22205</xdr:rowOff>
    </xdr:to>
    <xdr:sp macro="" textlink="">
      <xdr:nvSpPr>
        <xdr:cNvPr id="3" name="TextBox 2"/>
        <xdr:cNvSpPr txBox="1"/>
      </xdr:nvSpPr>
      <xdr:spPr>
        <a:xfrm>
          <a:off x="4152900" y="13773150"/>
          <a:ext cx="4796345"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38.46±0.64  [1.7%] (± 0.76 w/ systematic uncertainty)   95% conf.
Wtd by data-pt errs only, 0 of 16 rej.
MSWD = 0.57, probability = 0.90</a:t>
          </a:r>
        </a:p>
      </xdr:txBody>
    </xdr:sp>
    <xdr:clientData/>
  </xdr:twoCellAnchor>
  <xdr:twoCellAnchor>
    <xdr:from>
      <xdr:col>5</xdr:col>
      <xdr:colOff>133350</xdr:colOff>
      <xdr:row>89</xdr:row>
      <xdr:rowOff>85725</xdr:rowOff>
    </xdr:from>
    <xdr:to>
      <xdr:col>12</xdr:col>
      <xdr:colOff>583382</xdr:colOff>
      <xdr:row>93</xdr:row>
      <xdr:rowOff>98405</xdr:rowOff>
    </xdr:to>
    <xdr:sp macro="" textlink="">
      <xdr:nvSpPr>
        <xdr:cNvPr id="4" name="TextBox 3"/>
        <xdr:cNvSpPr txBox="1"/>
      </xdr:nvSpPr>
      <xdr:spPr>
        <a:xfrm>
          <a:off x="3276600" y="17087850"/>
          <a:ext cx="471723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38.41±0.59  [1.5%] (± 0.69 w/ systematic uncertainty)    95% conf.
Wtd by data-pt errs only, 0 of 21 rej.
MSWD = 0.54, probability = 0.95</a:t>
          </a:r>
        </a:p>
      </xdr:txBody>
    </xdr:sp>
    <xdr:clientData/>
  </xdr:twoCellAnchor>
  <xdr:twoCellAnchor>
    <xdr:from>
      <xdr:col>4</xdr:col>
      <xdr:colOff>133350</xdr:colOff>
      <xdr:row>110</xdr:row>
      <xdr:rowOff>57150</xdr:rowOff>
    </xdr:from>
    <xdr:to>
      <xdr:col>11</xdr:col>
      <xdr:colOff>543827</xdr:colOff>
      <xdr:row>114</xdr:row>
      <xdr:rowOff>69830</xdr:rowOff>
    </xdr:to>
    <xdr:sp macro="" textlink="">
      <xdr:nvSpPr>
        <xdr:cNvPr id="5" name="TextBox 4"/>
        <xdr:cNvSpPr txBox="1"/>
      </xdr:nvSpPr>
      <xdr:spPr>
        <a:xfrm>
          <a:off x="2667000" y="21059775"/>
          <a:ext cx="4677677"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605.9±3.8  [0.62%] (± 7.2 w/ systematic uncertainty)   95% conf.
Wtd by data-pt errs only, 0 of 12 rej.
MSWD = 0.51, probability = 0.90</a:t>
          </a:r>
        </a:p>
      </xdr:txBody>
    </xdr:sp>
    <xdr:clientData/>
  </xdr:twoCellAnchor>
  <xdr:twoCellAnchor>
    <xdr:from>
      <xdr:col>4</xdr:col>
      <xdr:colOff>238121</xdr:colOff>
      <xdr:row>124</xdr:row>
      <xdr:rowOff>0</xdr:rowOff>
    </xdr:from>
    <xdr:to>
      <xdr:col>12</xdr:col>
      <xdr:colOff>78553</xdr:colOff>
      <xdr:row>128</xdr:row>
      <xdr:rowOff>12680</xdr:rowOff>
    </xdr:to>
    <xdr:sp macro="" textlink="">
      <xdr:nvSpPr>
        <xdr:cNvPr id="6" name="TextBox 5"/>
        <xdr:cNvSpPr txBox="1"/>
      </xdr:nvSpPr>
      <xdr:spPr>
        <a:xfrm>
          <a:off x="2771771" y="23669625"/>
          <a:ext cx="471723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1097.8±5.3  [0.48%] (± 12.3 w/ systematic uncertainty)  95% conf.
Wtd by data-pt errs only, 0 of 13 rej.
MSWD = 0.67, probability = 0.78</a:t>
          </a:r>
        </a:p>
      </xdr:txBody>
    </xdr:sp>
    <xdr:clientData/>
  </xdr:twoCellAnchor>
  <xdr:twoCellAnchor>
    <xdr:from>
      <xdr:col>4</xdr:col>
      <xdr:colOff>466725</xdr:colOff>
      <xdr:row>138</xdr:row>
      <xdr:rowOff>47625</xdr:rowOff>
    </xdr:from>
    <xdr:to>
      <xdr:col>12</xdr:col>
      <xdr:colOff>148803</xdr:colOff>
      <xdr:row>142</xdr:row>
      <xdr:rowOff>60305</xdr:rowOff>
    </xdr:to>
    <xdr:sp macro="" textlink="">
      <xdr:nvSpPr>
        <xdr:cNvPr id="7" name="TextBox 6"/>
        <xdr:cNvSpPr txBox="1"/>
      </xdr:nvSpPr>
      <xdr:spPr>
        <a:xfrm>
          <a:off x="3000375" y="26384250"/>
          <a:ext cx="4558878"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569.6±2.6  [0.46%] (± 6.3 w/ systematic uncertainty)  95% conf.
Wtd by data-pt errs only, 0 of 13 rej.
MSWD = 0.70, probability = 0.75</a:t>
          </a:r>
        </a:p>
      </xdr:txBody>
    </xdr:sp>
    <xdr:clientData/>
  </xdr:twoCellAnchor>
  <xdr:twoCellAnchor>
    <xdr:from>
      <xdr:col>5</xdr:col>
      <xdr:colOff>9525</xdr:colOff>
      <xdr:row>152</xdr:row>
      <xdr:rowOff>28575</xdr:rowOff>
    </xdr:from>
    <xdr:to>
      <xdr:col>11</xdr:col>
      <xdr:colOff>328724</xdr:colOff>
      <xdr:row>156</xdr:row>
      <xdr:rowOff>41255</xdr:rowOff>
    </xdr:to>
    <xdr:sp macro="" textlink="">
      <xdr:nvSpPr>
        <xdr:cNvPr id="8" name="TextBox 7"/>
        <xdr:cNvSpPr txBox="1"/>
      </xdr:nvSpPr>
      <xdr:spPr>
        <a:xfrm>
          <a:off x="3152775" y="29032200"/>
          <a:ext cx="397679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20 points
Lower intercept: </a:t>
          </a:r>
          <a:r>
            <a:rPr lang="en-AU" sz="1100" b="0">
              <a:latin typeface="Arial"/>
            </a:rPr>
            <a:t>88.3±4.1 Ma (± 4.2 w/ systematic uncertainty)</a:t>
          </a:r>
          <a:r>
            <a:rPr lang="en-AU" sz="1100">
              <a:latin typeface="Arial"/>
            </a:rPr>
            <a:t>
Anchored at 207/206 = .841±.01
MSWD = 0.40, Probability of fit = 0.991</a:t>
          </a:r>
        </a:p>
      </xdr:txBody>
    </xdr:sp>
    <xdr:clientData/>
  </xdr:twoCellAnchor>
  <xdr:twoCellAnchor>
    <xdr:from>
      <xdr:col>5</xdr:col>
      <xdr:colOff>47625</xdr:colOff>
      <xdr:row>172</xdr:row>
      <xdr:rowOff>142875</xdr:rowOff>
    </xdr:from>
    <xdr:to>
      <xdr:col>11</xdr:col>
      <xdr:colOff>285110</xdr:colOff>
      <xdr:row>176</xdr:row>
      <xdr:rowOff>155555</xdr:rowOff>
    </xdr:to>
    <xdr:sp macro="" textlink="">
      <xdr:nvSpPr>
        <xdr:cNvPr id="9" name="TextBox 8"/>
        <xdr:cNvSpPr txBox="1"/>
      </xdr:nvSpPr>
      <xdr:spPr>
        <a:xfrm>
          <a:off x="3190875" y="32956500"/>
          <a:ext cx="3895085"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18 points
Lower intercept: </a:t>
          </a:r>
          <a:r>
            <a:rPr lang="en-AU" sz="1100" b="0">
              <a:latin typeface="Arial"/>
            </a:rPr>
            <a:t>707±10 Ma (± 12 w/ systematic uncertainty)</a:t>
          </a:r>
          <a:r>
            <a:rPr lang="en-AU" sz="1100">
              <a:latin typeface="Arial"/>
            </a:rPr>
            <a:t>
Anchored at 207/206 = .886±.01
MSWD = 0.61, Probability of fit = 0.89</a:t>
          </a:r>
        </a:p>
      </xdr:txBody>
    </xdr:sp>
    <xdr:clientData/>
  </xdr:twoCellAnchor>
  <xdr:twoCellAnchor>
    <xdr:from>
      <xdr:col>5</xdr:col>
      <xdr:colOff>390525</xdr:colOff>
      <xdr:row>228</xdr:row>
      <xdr:rowOff>76200</xdr:rowOff>
    </xdr:from>
    <xdr:to>
      <xdr:col>12</xdr:col>
      <xdr:colOff>603090</xdr:colOff>
      <xdr:row>232</xdr:row>
      <xdr:rowOff>88880</xdr:rowOff>
    </xdr:to>
    <xdr:sp macro="" textlink="">
      <xdr:nvSpPr>
        <xdr:cNvPr id="10" name="TextBox 9"/>
        <xdr:cNvSpPr txBox="1"/>
      </xdr:nvSpPr>
      <xdr:spPr>
        <a:xfrm>
          <a:off x="3533775" y="43557825"/>
          <a:ext cx="4479765"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3508±20  [0.58%] (± 41 w/ systematic uncertainty)  95% conf.
Wtd by data-pt errs only, 0 of 11 rej.
MSWD = 0.75, probability = 0.68</a:t>
          </a:r>
        </a:p>
      </xdr:txBody>
    </xdr:sp>
    <xdr:clientData/>
  </xdr:twoCellAnchor>
  <xdr:twoCellAnchor>
    <xdr:from>
      <xdr:col>7</xdr:col>
      <xdr:colOff>38100</xdr:colOff>
      <xdr:row>241</xdr:row>
      <xdr:rowOff>28575</xdr:rowOff>
    </xdr:from>
    <xdr:to>
      <xdr:col>13</xdr:col>
      <xdr:colOff>515783</xdr:colOff>
      <xdr:row>245</xdr:row>
      <xdr:rowOff>41255</xdr:rowOff>
    </xdr:to>
    <xdr:sp macro="" textlink="">
      <xdr:nvSpPr>
        <xdr:cNvPr id="11" name="TextBox 10"/>
        <xdr:cNvSpPr txBox="1"/>
      </xdr:nvSpPr>
      <xdr:spPr>
        <a:xfrm>
          <a:off x="4400550" y="45986700"/>
          <a:ext cx="413528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22 points
Lower intercept: </a:t>
          </a:r>
          <a:r>
            <a:rPr lang="en-AU" sz="1100" b="0">
              <a:latin typeface="Arial"/>
            </a:rPr>
            <a:t>4.18±0.51 Ma (± 0.51 w/ systematic uncertainty)</a:t>
          </a:r>
          <a:r>
            <a:rPr lang="en-AU" sz="1100">
              <a:latin typeface="Arial"/>
            </a:rPr>
            <a:t>
Anchored at 207/206 = .836±.01
MSWD = 0.62, Probability of fit = 0.91</a:t>
          </a:r>
        </a:p>
      </xdr:txBody>
    </xdr:sp>
    <xdr:clientData/>
  </xdr:twoCellAnchor>
  <xdr:twoCellAnchor>
    <xdr:from>
      <xdr:col>5</xdr:col>
      <xdr:colOff>295275</xdr:colOff>
      <xdr:row>264</xdr:row>
      <xdr:rowOff>38100</xdr:rowOff>
    </xdr:from>
    <xdr:to>
      <xdr:col>12</xdr:col>
      <xdr:colOff>547397</xdr:colOff>
      <xdr:row>268</xdr:row>
      <xdr:rowOff>50780</xdr:rowOff>
    </xdr:to>
    <xdr:sp macro="" textlink="">
      <xdr:nvSpPr>
        <xdr:cNvPr id="12" name="TextBox 11"/>
        <xdr:cNvSpPr txBox="1"/>
      </xdr:nvSpPr>
      <xdr:spPr>
        <a:xfrm>
          <a:off x="3438525" y="50377725"/>
          <a:ext cx="451932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338.7±1.1  [0.32%] (± 3.6 w/ systematic uncertainty) 95% conf.
Wtd by data-pt errs only, 0 of 45 rej.
MSWD = 0.53, probability = 0.996</a:t>
          </a:r>
        </a:p>
      </xdr:txBody>
    </xdr:sp>
    <xdr:clientData/>
  </xdr:twoCellAnchor>
  <xdr:twoCellAnchor>
    <xdr:from>
      <xdr:col>4</xdr:col>
      <xdr:colOff>504825</xdr:colOff>
      <xdr:row>323</xdr:row>
      <xdr:rowOff>95250</xdr:rowOff>
    </xdr:from>
    <xdr:to>
      <xdr:col>12</xdr:col>
      <xdr:colOff>384814</xdr:colOff>
      <xdr:row>327</xdr:row>
      <xdr:rowOff>107930</xdr:rowOff>
    </xdr:to>
    <xdr:sp macro="" textlink="">
      <xdr:nvSpPr>
        <xdr:cNvPr id="14" name="TextBox 13"/>
        <xdr:cNvSpPr txBox="1"/>
      </xdr:nvSpPr>
      <xdr:spPr>
        <a:xfrm>
          <a:off x="3038475" y="61674375"/>
          <a:ext cx="475678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419.0±3.4 [0.82%] Ma  (±5.5 w/ systematic uncertainty)  95% conf.
Wtd by data-pt errs only, 0 of 23 rej.
MSWD = 1.3, probability = 0.17</a:t>
          </a:r>
        </a:p>
      </xdr:txBody>
    </xdr:sp>
    <xdr:clientData/>
  </xdr:twoCellAnchor>
  <xdr:twoCellAnchor>
    <xdr:from>
      <xdr:col>5</xdr:col>
      <xdr:colOff>342900</xdr:colOff>
      <xdr:row>311</xdr:row>
      <xdr:rowOff>0</xdr:rowOff>
    </xdr:from>
    <xdr:to>
      <xdr:col>12</xdr:col>
      <xdr:colOff>342900</xdr:colOff>
      <xdr:row>315</xdr:row>
      <xdr:rowOff>12680</xdr:rowOff>
    </xdr:to>
    <xdr:sp macro="" textlink="">
      <xdr:nvSpPr>
        <xdr:cNvPr id="15" name="TextBox 14"/>
        <xdr:cNvSpPr txBox="1"/>
      </xdr:nvSpPr>
      <xdr:spPr>
        <a:xfrm>
          <a:off x="3486150" y="59293125"/>
          <a:ext cx="4267200"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25400" tIns="25400" rIns="25400" bIns="25400" rtlCol="0" anchor="t">
          <a:spAutoFit/>
        </a:bodyPr>
        <a:lstStyle/>
        <a:p>
          <a:r>
            <a:rPr lang="en-AU" sz="1100">
              <a:latin typeface="Arial"/>
            </a:rPr>
            <a:t>Model 1 Solution   (±95%-conf.) on 12 points
Lower intercept: </a:t>
          </a:r>
          <a:r>
            <a:rPr lang="en-AU" sz="1100" b="0">
              <a:latin typeface="Arial"/>
            </a:rPr>
            <a:t>185.5±1.1 Ma (±2.2 w/ systematic uncertainties)</a:t>
          </a:r>
          <a:r>
            <a:rPr lang="en-AU" sz="1100">
              <a:latin typeface="Arial"/>
            </a:rPr>
            <a:t>
Anchored at 207/206 = .848±.01
MSWD = 0.56, Probability of fit = 0.87</a:t>
          </a:r>
        </a:p>
      </xdr:txBody>
    </xdr:sp>
    <xdr:clientData/>
  </xdr:twoCellAnchor>
  <xdr:twoCellAnchor>
    <xdr:from>
      <xdr:col>4</xdr:col>
      <xdr:colOff>228596</xdr:colOff>
      <xdr:row>347</xdr:row>
      <xdr:rowOff>133350</xdr:rowOff>
    </xdr:from>
    <xdr:to>
      <xdr:col>11</xdr:col>
      <xdr:colOff>88781</xdr:colOff>
      <xdr:row>351</xdr:row>
      <xdr:rowOff>146030</xdr:rowOff>
    </xdr:to>
    <xdr:sp macro="" textlink="">
      <xdr:nvSpPr>
        <xdr:cNvPr id="16" name="TextBox 15"/>
        <xdr:cNvSpPr txBox="1"/>
      </xdr:nvSpPr>
      <xdr:spPr>
        <a:xfrm>
          <a:off x="2762246" y="66284475"/>
          <a:ext cx="4127385"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9 points
Lower intercept: </a:t>
          </a:r>
          <a:r>
            <a:rPr lang="en-AU" sz="1100" b="0">
              <a:latin typeface="Arial"/>
            </a:rPr>
            <a:t>159.9±1.2 Ma (±2.0 w/ systematic uncertainties)</a:t>
          </a:r>
          <a:r>
            <a:rPr lang="en-AU" sz="1100">
              <a:latin typeface="Arial"/>
            </a:rPr>
            <a:t>
Anchored at 207/206 = .846±.01
MSWD = 0.85, Probability of fit = 0.56</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314321</xdr:colOff>
      <xdr:row>6</xdr:row>
      <xdr:rowOff>180975</xdr:rowOff>
    </xdr:from>
    <xdr:to>
      <xdr:col>8</xdr:col>
      <xdr:colOff>453509</xdr:colOff>
      <xdr:row>11</xdr:row>
      <xdr:rowOff>3155</xdr:rowOff>
    </xdr:to>
    <xdr:sp macro="" textlink="">
      <xdr:nvSpPr>
        <xdr:cNvPr id="2" name="TextBox 1"/>
        <xdr:cNvSpPr txBox="1"/>
      </xdr:nvSpPr>
      <xdr:spPr>
        <a:xfrm>
          <a:off x="3086096" y="14001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1062.4±6.7  [0.63%]  95% conf.
Wtd by data-pt errs only, 0 of 18 rej.
MSWD = 0.12, probability = 1.000</a:t>
          </a:r>
        </a:p>
      </xdr:txBody>
    </xdr:sp>
    <xdr:clientData/>
  </xdr:twoCellAnchor>
  <xdr:twoCellAnchor>
    <xdr:from>
      <xdr:col>6</xdr:col>
      <xdr:colOff>228600</xdr:colOff>
      <xdr:row>25</xdr:row>
      <xdr:rowOff>123825</xdr:rowOff>
    </xdr:from>
    <xdr:to>
      <xdr:col>11</xdr:col>
      <xdr:colOff>69920</xdr:colOff>
      <xdr:row>29</xdr:row>
      <xdr:rowOff>149205</xdr:rowOff>
    </xdr:to>
    <xdr:sp macro="" textlink="">
      <xdr:nvSpPr>
        <xdr:cNvPr id="3" name="TextBox 2"/>
        <xdr:cNvSpPr txBox="1"/>
      </xdr:nvSpPr>
      <xdr:spPr>
        <a:xfrm>
          <a:off x="4248150" y="4962525"/>
          <a:ext cx="2889320" cy="7873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27 points
Lower intercept: 711.4±5.1 Ma
Anchored at 207/206 = .886±.01
MSWD = 1.6, Probability of fit = 0.033</a:t>
          </a:r>
        </a:p>
      </xdr:txBody>
    </xdr:sp>
    <xdr:clientData/>
  </xdr:twoCellAnchor>
  <xdr:twoCellAnchor>
    <xdr:from>
      <xdr:col>5</xdr:col>
      <xdr:colOff>438150</xdr:colOff>
      <xdr:row>59</xdr:row>
      <xdr:rowOff>123825</xdr:rowOff>
    </xdr:from>
    <xdr:to>
      <xdr:col>9</xdr:col>
      <xdr:colOff>496578</xdr:colOff>
      <xdr:row>63</xdr:row>
      <xdr:rowOff>136505</xdr:rowOff>
    </xdr:to>
    <xdr:sp macro="" textlink="">
      <xdr:nvSpPr>
        <xdr:cNvPr id="5" name="TextBox 4"/>
        <xdr:cNvSpPr txBox="1"/>
      </xdr:nvSpPr>
      <xdr:spPr>
        <a:xfrm>
          <a:off x="3819525" y="11439525"/>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565.8±5.1  [0.90%]  95% conf.
Wtd by data-pt errs only, 0 of 5 rej.
MSWD = 0.17, probability = 0.95</a:t>
          </a:r>
        </a:p>
      </xdr:txBody>
    </xdr:sp>
    <xdr:clientData/>
  </xdr:twoCellAnchor>
  <xdr:twoCellAnchor>
    <xdr:from>
      <xdr:col>6</xdr:col>
      <xdr:colOff>47625</xdr:colOff>
      <xdr:row>65</xdr:row>
      <xdr:rowOff>47625</xdr:rowOff>
    </xdr:from>
    <xdr:to>
      <xdr:col>10</xdr:col>
      <xdr:colOff>134628</xdr:colOff>
      <xdr:row>69</xdr:row>
      <xdr:rowOff>60305</xdr:rowOff>
    </xdr:to>
    <xdr:sp macro="" textlink="">
      <xdr:nvSpPr>
        <xdr:cNvPr id="6" name="TextBox 5"/>
        <xdr:cNvSpPr txBox="1"/>
      </xdr:nvSpPr>
      <xdr:spPr>
        <a:xfrm>
          <a:off x="4067175" y="12506325"/>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338.4±1.9  [0.56%]  95% conf.
Wtd by data-pt errs only, 0 of 19 rej.
MSWD = 0.34, probability = 0.996</a:t>
          </a:r>
        </a:p>
      </xdr:txBody>
    </xdr:sp>
    <xdr:clientData/>
  </xdr:twoCellAnchor>
  <xdr:twoCellAnchor>
    <xdr:from>
      <xdr:col>4</xdr:col>
      <xdr:colOff>514346</xdr:colOff>
      <xdr:row>87</xdr:row>
      <xdr:rowOff>76200</xdr:rowOff>
    </xdr:from>
    <xdr:to>
      <xdr:col>9</xdr:col>
      <xdr:colOff>43934</xdr:colOff>
      <xdr:row>91</xdr:row>
      <xdr:rowOff>88880</xdr:rowOff>
    </xdr:to>
    <xdr:sp macro="" textlink="">
      <xdr:nvSpPr>
        <xdr:cNvPr id="8" name="TextBox 7"/>
        <xdr:cNvSpPr txBox="1"/>
      </xdr:nvSpPr>
      <xdr:spPr>
        <a:xfrm>
          <a:off x="3286121" y="167544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1062.3±6.6  [0.62%]  95% conf.
Wtd by data-pt errs only, 0 of 20 rej.
MSWD = 0.17, probability = 1.000</a:t>
          </a:r>
        </a:p>
      </xdr:txBody>
    </xdr:sp>
    <xdr:clientData/>
  </xdr:twoCellAnchor>
  <xdr:twoCellAnchor>
    <xdr:from>
      <xdr:col>12</xdr:col>
      <xdr:colOff>0</xdr:colOff>
      <xdr:row>107</xdr:row>
      <xdr:rowOff>0</xdr:rowOff>
    </xdr:from>
    <xdr:to>
      <xdr:col>16</xdr:col>
      <xdr:colOff>450920</xdr:colOff>
      <xdr:row>111</xdr:row>
      <xdr:rowOff>25380</xdr:rowOff>
    </xdr:to>
    <xdr:sp macro="" textlink="">
      <xdr:nvSpPr>
        <xdr:cNvPr id="9" name="TextBox 8"/>
        <xdr:cNvSpPr txBox="1"/>
      </xdr:nvSpPr>
      <xdr:spPr>
        <a:xfrm>
          <a:off x="7677150" y="20488275"/>
          <a:ext cx="2889320" cy="7873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37 points
Lower intercept: 715.4±4.4   [±4.5]  Ma
Anchored at 207/206 = .886±.01
MSWD = 2.1, Probability of fit = 0.000</a:t>
          </a:r>
        </a:p>
      </xdr:txBody>
    </xdr:sp>
    <xdr:clientData/>
  </xdr:twoCellAnchor>
  <xdr:twoCellAnchor>
    <xdr:from>
      <xdr:col>5</xdr:col>
      <xdr:colOff>552446</xdr:colOff>
      <xdr:row>145</xdr:row>
      <xdr:rowOff>114300</xdr:rowOff>
    </xdr:from>
    <xdr:to>
      <xdr:col>9</xdr:col>
      <xdr:colOff>530114</xdr:colOff>
      <xdr:row>149</xdr:row>
      <xdr:rowOff>126980</xdr:rowOff>
    </xdr:to>
    <xdr:sp macro="" textlink="">
      <xdr:nvSpPr>
        <xdr:cNvPr id="13" name="TextBox 12"/>
        <xdr:cNvSpPr txBox="1"/>
      </xdr:nvSpPr>
      <xdr:spPr>
        <a:xfrm>
          <a:off x="3933821" y="27841575"/>
          <a:ext cx="244464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570.6±6.0  [1.0%]  95% conf.
Wtd by data-pt errs only, 0 of 5 rej.
MSWD = 0.13, probability = 0.97</a:t>
          </a:r>
        </a:p>
      </xdr:txBody>
    </xdr:sp>
    <xdr:clientData/>
  </xdr:twoCellAnchor>
  <xdr:twoCellAnchor>
    <xdr:from>
      <xdr:col>5</xdr:col>
      <xdr:colOff>47625</xdr:colOff>
      <xdr:row>169</xdr:row>
      <xdr:rowOff>76200</xdr:rowOff>
    </xdr:from>
    <xdr:to>
      <xdr:col>9</xdr:col>
      <xdr:colOff>106053</xdr:colOff>
      <xdr:row>173</xdr:row>
      <xdr:rowOff>88880</xdr:rowOff>
    </xdr:to>
    <xdr:sp macro="" textlink="">
      <xdr:nvSpPr>
        <xdr:cNvPr id="14" name="TextBox 13"/>
        <xdr:cNvSpPr txBox="1"/>
      </xdr:nvSpPr>
      <xdr:spPr>
        <a:xfrm>
          <a:off x="3429000" y="32375475"/>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341.2±1.9  [0.56%]  95% conf.
Wtd by data-pt errs only, 0 of 20 rej.
MSWD = 0.85, probability = 0.65</a:t>
          </a:r>
        </a:p>
      </xdr:txBody>
    </xdr:sp>
    <xdr:clientData/>
  </xdr:twoCellAnchor>
  <xdr:twoCellAnchor>
    <xdr:from>
      <xdr:col>5</xdr:col>
      <xdr:colOff>38096</xdr:colOff>
      <xdr:row>191</xdr:row>
      <xdr:rowOff>152400</xdr:rowOff>
    </xdr:from>
    <xdr:to>
      <xdr:col>9</xdr:col>
      <xdr:colOff>177284</xdr:colOff>
      <xdr:row>195</xdr:row>
      <xdr:rowOff>165080</xdr:rowOff>
    </xdr:to>
    <xdr:sp macro="" textlink="">
      <xdr:nvSpPr>
        <xdr:cNvPr id="15" name="TextBox 14"/>
        <xdr:cNvSpPr txBox="1"/>
      </xdr:nvSpPr>
      <xdr:spPr>
        <a:xfrm>
          <a:off x="3419471" y="3667125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1062.4±5.0  [0.47%]  95% conf.
Wtd by data-pt errs only, 0 of 18 rej.
MSWD = 0.15, probability = 1.000</a:t>
          </a:r>
        </a:p>
      </xdr:txBody>
    </xdr:sp>
    <xdr:clientData/>
  </xdr:twoCellAnchor>
  <xdr:twoCellAnchor>
    <xdr:from>
      <xdr:col>5</xdr:col>
      <xdr:colOff>600075</xdr:colOff>
      <xdr:row>210</xdr:row>
      <xdr:rowOff>85725</xdr:rowOff>
    </xdr:from>
    <xdr:to>
      <xdr:col>10</xdr:col>
      <xdr:colOff>48903</xdr:colOff>
      <xdr:row>214</xdr:row>
      <xdr:rowOff>98405</xdr:rowOff>
    </xdr:to>
    <xdr:sp macro="" textlink="">
      <xdr:nvSpPr>
        <xdr:cNvPr id="16" name="TextBox 15"/>
        <xdr:cNvSpPr txBox="1"/>
      </xdr:nvSpPr>
      <xdr:spPr>
        <a:xfrm>
          <a:off x="3981450" y="40224075"/>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714.7±5.5  [0.76%]  95% conf.
Wtd by data-pt errs only, 0 of 27 rej.
MSWD = 0.61, probability = 0.94</a:t>
          </a:r>
        </a:p>
      </xdr:txBody>
    </xdr:sp>
    <xdr:clientData/>
  </xdr:twoCellAnchor>
  <xdr:twoCellAnchor>
    <xdr:from>
      <xdr:col>5</xdr:col>
      <xdr:colOff>209550</xdr:colOff>
      <xdr:row>235</xdr:row>
      <xdr:rowOff>38100</xdr:rowOff>
    </xdr:from>
    <xdr:to>
      <xdr:col>9</xdr:col>
      <xdr:colOff>267978</xdr:colOff>
      <xdr:row>239</xdr:row>
      <xdr:rowOff>50780</xdr:rowOff>
    </xdr:to>
    <xdr:sp macro="" textlink="">
      <xdr:nvSpPr>
        <xdr:cNvPr id="17" name="TextBox 16"/>
        <xdr:cNvSpPr txBox="1"/>
      </xdr:nvSpPr>
      <xdr:spPr>
        <a:xfrm>
          <a:off x="3590925" y="44938950"/>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572.9±3.8  [0.67%]  95% conf.
Wtd by data-pt errs only, 0 of 5 rej.
MSWD = 0.49, probability = 0.74</a:t>
          </a:r>
        </a:p>
      </xdr:txBody>
    </xdr:sp>
    <xdr:clientData/>
  </xdr:twoCellAnchor>
  <xdr:twoCellAnchor>
    <xdr:from>
      <xdr:col>4</xdr:col>
      <xdr:colOff>400050</xdr:colOff>
      <xdr:row>253</xdr:row>
      <xdr:rowOff>85725</xdr:rowOff>
    </xdr:from>
    <xdr:to>
      <xdr:col>8</xdr:col>
      <xdr:colOff>458478</xdr:colOff>
      <xdr:row>257</xdr:row>
      <xdr:rowOff>98405</xdr:rowOff>
    </xdr:to>
    <xdr:sp macro="" textlink="">
      <xdr:nvSpPr>
        <xdr:cNvPr id="18" name="TextBox 17"/>
        <xdr:cNvSpPr txBox="1"/>
      </xdr:nvSpPr>
      <xdr:spPr>
        <a:xfrm>
          <a:off x="3171825" y="48415575"/>
          <a:ext cx="25254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343.3±1.6  [0.47%]  95% conf.
Wtd by data-pt errs only, 0 of 19 rej.
MSWD = 0.93, probability = 0.54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523871</xdr:colOff>
      <xdr:row>4</xdr:row>
      <xdr:rowOff>114300</xdr:rowOff>
    </xdr:from>
    <xdr:to>
      <xdr:col>10</xdr:col>
      <xdr:colOff>82034</xdr:colOff>
      <xdr:row>8</xdr:row>
      <xdr:rowOff>126980</xdr:rowOff>
    </xdr:to>
    <xdr:sp macro="" textlink="">
      <xdr:nvSpPr>
        <xdr:cNvPr id="2" name="TextBox 1"/>
        <xdr:cNvSpPr txBox="1"/>
      </xdr:nvSpPr>
      <xdr:spPr>
        <a:xfrm>
          <a:off x="4991096" y="12477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1062.3±5.8  [0.54%]  95% conf.
Wtd by data-pt errs only, 0 of 16 rej.
MSWD = 0.33, probability = 0.992</a:t>
          </a:r>
        </a:p>
      </xdr:txBody>
    </xdr:sp>
    <xdr:clientData/>
  </xdr:twoCellAnchor>
  <xdr:twoCellAnchor>
    <xdr:from>
      <xdr:col>4</xdr:col>
      <xdr:colOff>76196</xdr:colOff>
      <xdr:row>21</xdr:row>
      <xdr:rowOff>47625</xdr:rowOff>
    </xdr:from>
    <xdr:to>
      <xdr:col>8</xdr:col>
      <xdr:colOff>243959</xdr:colOff>
      <xdr:row>25</xdr:row>
      <xdr:rowOff>60305</xdr:rowOff>
    </xdr:to>
    <xdr:sp macro="" textlink="">
      <xdr:nvSpPr>
        <xdr:cNvPr id="3" name="TextBox 2"/>
        <xdr:cNvSpPr txBox="1"/>
      </xdr:nvSpPr>
      <xdr:spPr>
        <a:xfrm>
          <a:off x="3933821" y="441960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1074.4±8.7  [0.81%]  95% conf.
Wtd by data-pt errs only, 0 of 7 rej.
MSWD = 0.056, probability = 0.999</a:t>
          </a:r>
        </a:p>
      </xdr:txBody>
    </xdr:sp>
    <xdr:clientData/>
  </xdr:twoCellAnchor>
  <xdr:twoCellAnchor>
    <xdr:from>
      <xdr:col>4</xdr:col>
      <xdr:colOff>76196</xdr:colOff>
      <xdr:row>28</xdr:row>
      <xdr:rowOff>161925</xdr:rowOff>
    </xdr:from>
    <xdr:to>
      <xdr:col>8</xdr:col>
      <xdr:colOff>243959</xdr:colOff>
      <xdr:row>32</xdr:row>
      <xdr:rowOff>174605</xdr:rowOff>
    </xdr:to>
    <xdr:sp macro="" textlink="">
      <xdr:nvSpPr>
        <xdr:cNvPr id="4" name="TextBox 3"/>
        <xdr:cNvSpPr txBox="1"/>
      </xdr:nvSpPr>
      <xdr:spPr>
        <a:xfrm>
          <a:off x="3933821" y="586740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1093.2±8.6  [0.78%]  95% conf.
Wtd by data-pt errs only, 0 of 7 rej.
MSWD = 0.27, probability = 0.95</a:t>
          </a:r>
        </a:p>
      </xdr:txBody>
    </xdr:sp>
    <xdr:clientData/>
  </xdr:twoCellAnchor>
  <xdr:twoCellAnchor>
    <xdr:from>
      <xdr:col>4</xdr:col>
      <xdr:colOff>171446</xdr:colOff>
      <xdr:row>36</xdr:row>
      <xdr:rowOff>95250</xdr:rowOff>
    </xdr:from>
    <xdr:to>
      <xdr:col>8</xdr:col>
      <xdr:colOff>339209</xdr:colOff>
      <xdr:row>40</xdr:row>
      <xdr:rowOff>107930</xdr:rowOff>
    </xdr:to>
    <xdr:sp macro="" textlink="">
      <xdr:nvSpPr>
        <xdr:cNvPr id="5" name="TextBox 4"/>
        <xdr:cNvSpPr txBox="1"/>
      </xdr:nvSpPr>
      <xdr:spPr>
        <a:xfrm>
          <a:off x="4029071" y="732472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1058.3±9.4  [0.88%]  95% conf.
Wtd by data-pt errs only, 0 of 6 rej.
MSWD = 0.51, probability = 0.77</a:t>
          </a:r>
        </a:p>
      </xdr:txBody>
    </xdr:sp>
    <xdr:clientData/>
  </xdr:twoCellAnchor>
  <xdr:twoCellAnchor>
    <xdr:from>
      <xdr:col>4</xdr:col>
      <xdr:colOff>152396</xdr:colOff>
      <xdr:row>43</xdr:row>
      <xdr:rowOff>142875</xdr:rowOff>
    </xdr:from>
    <xdr:to>
      <xdr:col>8</xdr:col>
      <xdr:colOff>320159</xdr:colOff>
      <xdr:row>47</xdr:row>
      <xdr:rowOff>155555</xdr:rowOff>
    </xdr:to>
    <xdr:sp macro="" textlink="">
      <xdr:nvSpPr>
        <xdr:cNvPr id="6" name="TextBox 5"/>
        <xdr:cNvSpPr txBox="1"/>
      </xdr:nvSpPr>
      <xdr:spPr>
        <a:xfrm>
          <a:off x="4010021" y="870585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1055.1±9.3  [0.88%]  95% conf.
Wtd by data-pt errs only, 0 of 7 rej.
MSWD = 0.59, probability = 0.74</a:t>
          </a:r>
        </a:p>
      </xdr:txBody>
    </xdr:sp>
    <xdr:clientData/>
  </xdr:twoCellAnchor>
  <xdr:twoCellAnchor>
    <xdr:from>
      <xdr:col>4</xdr:col>
      <xdr:colOff>247646</xdr:colOff>
      <xdr:row>52</xdr:row>
      <xdr:rowOff>133350</xdr:rowOff>
    </xdr:from>
    <xdr:to>
      <xdr:col>8</xdr:col>
      <xdr:colOff>415409</xdr:colOff>
      <xdr:row>56</xdr:row>
      <xdr:rowOff>146030</xdr:rowOff>
    </xdr:to>
    <xdr:sp macro="" textlink="">
      <xdr:nvSpPr>
        <xdr:cNvPr id="7" name="TextBox 6"/>
        <xdr:cNvSpPr txBox="1"/>
      </xdr:nvSpPr>
      <xdr:spPr>
        <a:xfrm>
          <a:off x="4105271" y="1041082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1070.7±9.0  [0.84%]  95% conf.
Wtd by data-pt errs only, 0 of 7 rej.
MSWD = 0.13, probability = 0.992</a:t>
          </a:r>
        </a:p>
      </xdr:txBody>
    </xdr:sp>
    <xdr:clientData/>
  </xdr:twoCellAnchor>
  <xdr:twoCellAnchor>
    <xdr:from>
      <xdr:col>4</xdr:col>
      <xdr:colOff>342896</xdr:colOff>
      <xdr:row>59</xdr:row>
      <xdr:rowOff>152400</xdr:rowOff>
    </xdr:from>
    <xdr:to>
      <xdr:col>8</xdr:col>
      <xdr:colOff>510659</xdr:colOff>
      <xdr:row>63</xdr:row>
      <xdr:rowOff>165080</xdr:rowOff>
    </xdr:to>
    <xdr:sp macro="" textlink="">
      <xdr:nvSpPr>
        <xdr:cNvPr id="8" name="TextBox 7"/>
        <xdr:cNvSpPr txBox="1"/>
      </xdr:nvSpPr>
      <xdr:spPr>
        <a:xfrm>
          <a:off x="4200521" y="117633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1059.9±8.7  [0.82%]  95% conf.
Wtd by data-pt errs only, 0 of 7 rej.
MSWD = 0.43, probability = 0.86</a:t>
          </a:r>
        </a:p>
      </xdr:txBody>
    </xdr:sp>
    <xdr:clientData/>
  </xdr:twoCellAnchor>
  <xdr:twoCellAnchor>
    <xdr:from>
      <xdr:col>5</xdr:col>
      <xdr:colOff>133346</xdr:colOff>
      <xdr:row>75</xdr:row>
      <xdr:rowOff>9525</xdr:rowOff>
    </xdr:from>
    <xdr:to>
      <xdr:col>9</xdr:col>
      <xdr:colOff>301109</xdr:colOff>
      <xdr:row>79</xdr:row>
      <xdr:rowOff>22205</xdr:rowOff>
    </xdr:to>
    <xdr:sp macro="" textlink="">
      <xdr:nvSpPr>
        <xdr:cNvPr id="9" name="TextBox 8"/>
        <xdr:cNvSpPr txBox="1"/>
      </xdr:nvSpPr>
      <xdr:spPr>
        <a:xfrm>
          <a:off x="4600571" y="1466850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1062.5±5.2  [0.49%]  95% conf.
Wtd by data-pt errs only, 0 of 18 rej.
MSWD = 0.28, probability = 0.998</a:t>
          </a:r>
        </a:p>
      </xdr:txBody>
    </xdr:sp>
    <xdr:clientData/>
  </xdr:twoCellAnchor>
  <xdr:twoCellAnchor>
    <xdr:from>
      <xdr:col>5</xdr:col>
      <xdr:colOff>19046</xdr:colOff>
      <xdr:row>89</xdr:row>
      <xdr:rowOff>66675</xdr:rowOff>
    </xdr:from>
    <xdr:to>
      <xdr:col>9</xdr:col>
      <xdr:colOff>186809</xdr:colOff>
      <xdr:row>93</xdr:row>
      <xdr:rowOff>79355</xdr:rowOff>
    </xdr:to>
    <xdr:sp macro="" textlink="">
      <xdr:nvSpPr>
        <xdr:cNvPr id="10" name="TextBox 9"/>
        <xdr:cNvSpPr txBox="1"/>
      </xdr:nvSpPr>
      <xdr:spPr>
        <a:xfrm>
          <a:off x="4486271" y="1739265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1056.2±8.3  [0.78%]  95% conf.
Wtd by data-pt errs only, 0 of 7 rej.
MSWD = 0.26, probability = 0.96</a:t>
          </a:r>
        </a:p>
      </xdr:txBody>
    </xdr:sp>
    <xdr:clientData/>
  </xdr:twoCellAnchor>
  <xdr:twoCellAnchor>
    <xdr:from>
      <xdr:col>5</xdr:col>
      <xdr:colOff>266696</xdr:colOff>
      <xdr:row>97</xdr:row>
      <xdr:rowOff>57150</xdr:rowOff>
    </xdr:from>
    <xdr:to>
      <xdr:col>9</xdr:col>
      <xdr:colOff>434459</xdr:colOff>
      <xdr:row>101</xdr:row>
      <xdr:rowOff>69830</xdr:rowOff>
    </xdr:to>
    <xdr:sp macro="" textlink="">
      <xdr:nvSpPr>
        <xdr:cNvPr id="11" name="TextBox 10"/>
        <xdr:cNvSpPr txBox="1"/>
      </xdr:nvSpPr>
      <xdr:spPr>
        <a:xfrm>
          <a:off x="4733921" y="1890712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1066.0±8.5  [0.80%]  95% conf.
Wtd by data-pt errs only, 0 of 7 rej.
MSWD = 0.64, probability = 0.70</a:t>
          </a:r>
        </a:p>
      </xdr:txBody>
    </xdr:sp>
    <xdr:clientData/>
  </xdr:twoCellAnchor>
  <xdr:twoCellAnchor>
    <xdr:from>
      <xdr:col>5</xdr:col>
      <xdr:colOff>257171</xdr:colOff>
      <xdr:row>105</xdr:row>
      <xdr:rowOff>152400</xdr:rowOff>
    </xdr:from>
    <xdr:to>
      <xdr:col>9</xdr:col>
      <xdr:colOff>424934</xdr:colOff>
      <xdr:row>109</xdr:row>
      <xdr:rowOff>165080</xdr:rowOff>
    </xdr:to>
    <xdr:sp macro="" textlink="">
      <xdr:nvSpPr>
        <xdr:cNvPr id="12" name="TextBox 11"/>
        <xdr:cNvSpPr txBox="1"/>
      </xdr:nvSpPr>
      <xdr:spPr>
        <a:xfrm>
          <a:off x="4724396" y="205263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1066.8±8.0  [0.75%]  95% conf.
Wtd by data-pt errs only, 0 of 7 rej.
MSWD = 0.21, probability = 0.97</a:t>
          </a:r>
        </a:p>
      </xdr:txBody>
    </xdr:sp>
    <xdr:clientData/>
  </xdr:twoCellAnchor>
  <xdr:twoCellAnchor>
    <xdr:from>
      <xdr:col>5</xdr:col>
      <xdr:colOff>123821</xdr:colOff>
      <xdr:row>113</xdr:row>
      <xdr:rowOff>123825</xdr:rowOff>
    </xdr:from>
    <xdr:to>
      <xdr:col>9</xdr:col>
      <xdr:colOff>291584</xdr:colOff>
      <xdr:row>117</xdr:row>
      <xdr:rowOff>136505</xdr:rowOff>
    </xdr:to>
    <xdr:sp macro="" textlink="">
      <xdr:nvSpPr>
        <xdr:cNvPr id="13" name="TextBox 12"/>
        <xdr:cNvSpPr txBox="1"/>
      </xdr:nvSpPr>
      <xdr:spPr>
        <a:xfrm>
          <a:off x="4591046" y="2202180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1063.2±8.5  [0.80%]  95% conf.
Wtd by data-pt errs only, 0 of 7 rej.
MSWD = 0.44, probability = 0.85</a:t>
          </a:r>
        </a:p>
      </xdr:txBody>
    </xdr:sp>
    <xdr:clientData/>
  </xdr:twoCellAnchor>
  <xdr:twoCellAnchor>
    <xdr:from>
      <xdr:col>5</xdr:col>
      <xdr:colOff>238121</xdr:colOff>
      <xdr:row>121</xdr:row>
      <xdr:rowOff>76200</xdr:rowOff>
    </xdr:from>
    <xdr:to>
      <xdr:col>9</xdr:col>
      <xdr:colOff>405884</xdr:colOff>
      <xdr:row>125</xdr:row>
      <xdr:rowOff>88880</xdr:rowOff>
    </xdr:to>
    <xdr:sp macro="" textlink="">
      <xdr:nvSpPr>
        <xdr:cNvPr id="14" name="TextBox 13"/>
        <xdr:cNvSpPr txBox="1"/>
      </xdr:nvSpPr>
      <xdr:spPr>
        <a:xfrm>
          <a:off x="4705346" y="234981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1063.2±8.8  [0.83%]  95% conf.
Wtd by data-pt errs only, 0 of 7 rej.
MSWD = 0.038, probability = 1.000</a:t>
          </a:r>
        </a:p>
      </xdr:txBody>
    </xdr:sp>
    <xdr:clientData/>
  </xdr:twoCellAnchor>
  <xdr:twoCellAnchor>
    <xdr:from>
      <xdr:col>4</xdr:col>
      <xdr:colOff>447671</xdr:colOff>
      <xdr:row>129</xdr:row>
      <xdr:rowOff>38100</xdr:rowOff>
    </xdr:from>
    <xdr:to>
      <xdr:col>9</xdr:col>
      <xdr:colOff>5834</xdr:colOff>
      <xdr:row>133</xdr:row>
      <xdr:rowOff>50780</xdr:rowOff>
    </xdr:to>
    <xdr:sp macro="" textlink="">
      <xdr:nvSpPr>
        <xdr:cNvPr id="15" name="TextBox 14"/>
        <xdr:cNvSpPr txBox="1"/>
      </xdr:nvSpPr>
      <xdr:spPr>
        <a:xfrm>
          <a:off x="4305296" y="24984075"/>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1055.9±8.4  [0.79%]  95% conf.
Wtd by data-pt errs only, 0 of 7 rej.
MSWD = 0.58, probability = 0.75</a:t>
          </a:r>
        </a:p>
      </xdr:txBody>
    </xdr:sp>
    <xdr:clientData/>
  </xdr:twoCellAnchor>
  <xdr:twoCellAnchor>
    <xdr:from>
      <xdr:col>4</xdr:col>
      <xdr:colOff>238121</xdr:colOff>
      <xdr:row>137</xdr:row>
      <xdr:rowOff>161925</xdr:rowOff>
    </xdr:from>
    <xdr:to>
      <xdr:col>8</xdr:col>
      <xdr:colOff>405884</xdr:colOff>
      <xdr:row>141</xdr:row>
      <xdr:rowOff>174605</xdr:rowOff>
    </xdr:to>
    <xdr:sp macro="" textlink="">
      <xdr:nvSpPr>
        <xdr:cNvPr id="16" name="TextBox 15"/>
        <xdr:cNvSpPr txBox="1"/>
      </xdr:nvSpPr>
      <xdr:spPr>
        <a:xfrm>
          <a:off x="4095746" y="26631900"/>
          <a:ext cx="260616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1061.5±8.5  [0.81%]  95% conf.
Wtd by data-pt errs only, 0 of 7 rej.
MSWD = 0.42, probability = 0.86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409575</xdr:colOff>
      <xdr:row>201</xdr:row>
      <xdr:rowOff>104775</xdr:rowOff>
    </xdr:from>
    <xdr:to>
      <xdr:col>15</xdr:col>
      <xdr:colOff>210452</xdr:colOff>
      <xdr:row>205</xdr:row>
      <xdr:rowOff>117455</xdr:rowOff>
    </xdr:to>
    <xdr:sp macro="" textlink="">
      <xdr:nvSpPr>
        <xdr:cNvPr id="2" name="TextBox 1"/>
        <xdr:cNvSpPr txBox="1"/>
      </xdr:nvSpPr>
      <xdr:spPr>
        <a:xfrm>
          <a:off x="5229225" y="38433375"/>
          <a:ext cx="4677677"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a:t>
          </a:r>
          <a:r>
            <a:rPr lang="en-AU" sz="1100" b="1" baseline="0">
              <a:latin typeface="Arial"/>
            </a:rPr>
            <a:t> age:</a:t>
          </a:r>
          <a:endParaRPr lang="en-AU" sz="1100" b="1">
            <a:latin typeface="Arial"/>
          </a:endParaRPr>
        </a:p>
        <a:p>
          <a:r>
            <a:rPr lang="en-AU" sz="1100">
              <a:latin typeface="Arial"/>
            </a:rPr>
            <a:t>Mean = 413.4±2.6  [0.64%] (± 4.94 w/ systematic uncertainty)   95% conf.
Wtd by data-pt errs only, 0 of 7 rej.
MSWD = 0.48, probability = 0.82</a:t>
          </a:r>
        </a:p>
      </xdr:txBody>
    </xdr:sp>
    <xdr:clientData/>
  </xdr:twoCellAnchor>
  <xdr:twoCellAnchor>
    <xdr:from>
      <xdr:col>5</xdr:col>
      <xdr:colOff>323850</xdr:colOff>
      <xdr:row>191</xdr:row>
      <xdr:rowOff>76200</xdr:rowOff>
    </xdr:from>
    <xdr:to>
      <xdr:col>13</xdr:col>
      <xdr:colOff>5928</xdr:colOff>
      <xdr:row>195</xdr:row>
      <xdr:rowOff>88880</xdr:rowOff>
    </xdr:to>
    <xdr:sp macro="" textlink="">
      <xdr:nvSpPr>
        <xdr:cNvPr id="3" name="TextBox 2"/>
        <xdr:cNvSpPr txBox="1"/>
      </xdr:nvSpPr>
      <xdr:spPr>
        <a:xfrm>
          <a:off x="3924300" y="36499800"/>
          <a:ext cx="4558878"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158.5±1.1  [0.71%] (± 2.0 w/ systematic uncertainty)  95% conf.
Wtd by data-pt errs only, 0 of 10 rej.
MSWD = 1.4, probability = 0.20</a:t>
          </a:r>
        </a:p>
      </xdr:txBody>
    </xdr:sp>
    <xdr:clientData/>
  </xdr:twoCellAnchor>
  <xdr:twoCellAnchor>
    <xdr:from>
      <xdr:col>4</xdr:col>
      <xdr:colOff>342900</xdr:colOff>
      <xdr:row>183</xdr:row>
      <xdr:rowOff>152400</xdr:rowOff>
    </xdr:from>
    <xdr:to>
      <xdr:col>12</xdr:col>
      <xdr:colOff>24978</xdr:colOff>
      <xdr:row>187</xdr:row>
      <xdr:rowOff>165080</xdr:rowOff>
    </xdr:to>
    <xdr:sp macro="" textlink="">
      <xdr:nvSpPr>
        <xdr:cNvPr id="4" name="TextBox 3"/>
        <xdr:cNvSpPr txBox="1"/>
      </xdr:nvSpPr>
      <xdr:spPr>
        <a:xfrm>
          <a:off x="3333750" y="35052000"/>
          <a:ext cx="4558878"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3475±19  [0.55%] (± 40 w/ systematic uncertainty)     95% conf.
Wtd by data-pt errs only, 0 of 6 rej.
MSWD = 0.61, probability = 0.69</a:t>
          </a:r>
        </a:p>
      </xdr:txBody>
    </xdr:sp>
    <xdr:clientData/>
  </xdr:twoCellAnchor>
  <xdr:twoCellAnchor>
    <xdr:from>
      <xdr:col>4</xdr:col>
      <xdr:colOff>152400</xdr:colOff>
      <xdr:row>141</xdr:row>
      <xdr:rowOff>142875</xdr:rowOff>
    </xdr:from>
    <xdr:to>
      <xdr:col>11</xdr:col>
      <xdr:colOff>534003</xdr:colOff>
      <xdr:row>145</xdr:row>
      <xdr:rowOff>155555</xdr:rowOff>
    </xdr:to>
    <xdr:sp macro="" textlink="">
      <xdr:nvSpPr>
        <xdr:cNvPr id="5" name="TextBox 4"/>
        <xdr:cNvSpPr txBox="1"/>
      </xdr:nvSpPr>
      <xdr:spPr>
        <a:xfrm>
          <a:off x="3143250" y="27041475"/>
          <a:ext cx="464880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42 points
Lower intercept: 715.1±6.9   [±7.0]  Ma (± 10.0 w/ systematic uncertainty)
Anchored at 207/206 = .886±.01
MSWD = 0.58, Probability of fit = 0.99</a:t>
          </a:r>
        </a:p>
      </xdr:txBody>
    </xdr:sp>
    <xdr:clientData/>
  </xdr:twoCellAnchor>
  <xdr:twoCellAnchor>
    <xdr:from>
      <xdr:col>5</xdr:col>
      <xdr:colOff>9525</xdr:colOff>
      <xdr:row>106</xdr:row>
      <xdr:rowOff>0</xdr:rowOff>
    </xdr:from>
    <xdr:to>
      <xdr:col>12</xdr:col>
      <xdr:colOff>380315</xdr:colOff>
      <xdr:row>110</xdr:row>
      <xdr:rowOff>12680</xdr:rowOff>
    </xdr:to>
    <xdr:sp macro="" textlink="">
      <xdr:nvSpPr>
        <xdr:cNvPr id="7" name="TextBox 6"/>
        <xdr:cNvSpPr txBox="1"/>
      </xdr:nvSpPr>
      <xdr:spPr>
        <a:xfrm>
          <a:off x="3609975" y="20231100"/>
          <a:ext cx="4637990"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338.1±1.2  [0.35%] (± 3.6 w/ systematic uncertainty)    95% conf.
Wtd by data-pt errs only, 0 of 33 rej.
MSWD = 1.3, probability = 0.14</a:t>
          </a:r>
        </a:p>
      </xdr:txBody>
    </xdr:sp>
    <xdr:clientData/>
  </xdr:twoCellAnchor>
  <xdr:twoCellAnchor>
    <xdr:from>
      <xdr:col>5</xdr:col>
      <xdr:colOff>276221</xdr:colOff>
      <xdr:row>4</xdr:row>
      <xdr:rowOff>85725</xdr:rowOff>
    </xdr:from>
    <xdr:to>
      <xdr:col>13</xdr:col>
      <xdr:colOff>156340</xdr:colOff>
      <xdr:row>8</xdr:row>
      <xdr:rowOff>98405</xdr:rowOff>
    </xdr:to>
    <xdr:sp macro="" textlink="">
      <xdr:nvSpPr>
        <xdr:cNvPr id="9" name="TextBox 8"/>
        <xdr:cNvSpPr txBox="1"/>
      </xdr:nvSpPr>
      <xdr:spPr>
        <a:xfrm>
          <a:off x="3876671" y="885825"/>
          <a:ext cx="4756919"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206Pb/238U age:</a:t>
          </a:r>
        </a:p>
        <a:p>
          <a:r>
            <a:rPr lang="en-AU" sz="1100">
              <a:latin typeface="Arial"/>
            </a:rPr>
            <a:t>Mean = 1062.4±2.5  [0.23%] (± 11.0 w/ systematic uncertainty)   95% conf.
Wtd by data-pt errs only, 0 of 65 rej.
MSWD = 0.53, probability = 0.999</a:t>
          </a:r>
        </a:p>
      </xdr:txBody>
    </xdr:sp>
    <xdr:clientData/>
  </xdr:twoCellAnchor>
  <xdr:twoCellAnchor>
    <xdr:from>
      <xdr:col>3</xdr:col>
      <xdr:colOff>590550</xdr:colOff>
      <xdr:row>209</xdr:row>
      <xdr:rowOff>180975</xdr:rowOff>
    </xdr:from>
    <xdr:to>
      <xdr:col>11</xdr:col>
      <xdr:colOff>560722</xdr:colOff>
      <xdr:row>214</xdr:row>
      <xdr:rowOff>3155</xdr:rowOff>
    </xdr:to>
    <xdr:sp macro="" textlink="">
      <xdr:nvSpPr>
        <xdr:cNvPr id="6" name="TextBox 5"/>
        <xdr:cNvSpPr txBox="1"/>
      </xdr:nvSpPr>
      <xdr:spPr>
        <a:xfrm>
          <a:off x="2971800" y="40033575"/>
          <a:ext cx="4846972"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Model 1 Solution   (±95%-conf.) on 27 points
Lower intercept: 183.03±0.96   [±0.98] (± 2.38 w/ systematic uncertainty) Ma
Anchored at 207/206 = .848±.01
MSWD = 2.2, Probability of fit = 0.001</a:t>
          </a:r>
        </a:p>
      </xdr:txBody>
    </xdr:sp>
    <xdr:clientData/>
  </xdr:twoCellAnchor>
  <xdr:twoCellAnchor>
    <xdr:from>
      <xdr:col>6</xdr:col>
      <xdr:colOff>0</xdr:colOff>
      <xdr:row>239</xdr:row>
      <xdr:rowOff>0</xdr:rowOff>
    </xdr:from>
    <xdr:to>
      <xdr:col>13</xdr:col>
      <xdr:colOff>489848</xdr:colOff>
      <xdr:row>243</xdr:row>
      <xdr:rowOff>12680</xdr:rowOff>
    </xdr:to>
    <xdr:sp macro="" textlink="">
      <xdr:nvSpPr>
        <xdr:cNvPr id="12" name="TextBox 11"/>
        <xdr:cNvSpPr txBox="1"/>
      </xdr:nvSpPr>
      <xdr:spPr>
        <a:xfrm>
          <a:off x="4210050" y="45567600"/>
          <a:ext cx="4757048"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b="1">
              <a:latin typeface="Arial"/>
            </a:rPr>
            <a:t>207Pb corrected 206Pb/238U</a:t>
          </a:r>
          <a:r>
            <a:rPr lang="en-AU" sz="1100" b="1" baseline="0">
              <a:latin typeface="Arial"/>
            </a:rPr>
            <a:t> age</a:t>
          </a:r>
          <a:r>
            <a:rPr lang="en-AU" sz="1100" baseline="0">
              <a:latin typeface="Arial"/>
            </a:rPr>
            <a:t>:</a:t>
          </a:r>
          <a:endParaRPr lang="en-AU" sz="1100">
            <a:latin typeface="Arial"/>
          </a:endParaRPr>
        </a:p>
        <a:p>
          <a:r>
            <a:rPr lang="en-AU" sz="1100">
              <a:latin typeface="Arial"/>
            </a:rPr>
            <a:t>Mean = 184.34±0.78  [0.42%] (± 2.2 w/ systematic uncertainty) 95% conf.
Wtd by data-pt errs only, 0 of 50 rej.
MSWD = 1.9, probability = 0.000</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552450</xdr:colOff>
      <xdr:row>3</xdr:row>
      <xdr:rowOff>109537</xdr:rowOff>
    </xdr:from>
    <xdr:to>
      <xdr:col>22</xdr:col>
      <xdr:colOff>247650</xdr:colOff>
      <xdr:row>17</xdr:row>
      <xdr:rowOff>185737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485775</xdr:colOff>
      <xdr:row>17</xdr:row>
      <xdr:rowOff>4762</xdr:rowOff>
    </xdr:from>
    <xdr:to>
      <xdr:col>20</xdr:col>
      <xdr:colOff>1047750</xdr:colOff>
      <xdr:row>38</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xdr:colOff>
      <xdr:row>4</xdr:row>
      <xdr:rowOff>57150</xdr:rowOff>
    </xdr:from>
    <xdr:to>
      <xdr:col>9</xdr:col>
      <xdr:colOff>280420</xdr:colOff>
      <xdr:row>8</xdr:row>
      <xdr:rowOff>69830</xdr:rowOff>
    </xdr:to>
    <xdr:sp macro="" textlink="">
      <xdr:nvSpPr>
        <xdr:cNvPr id="4" name="TextBox 3"/>
        <xdr:cNvSpPr txBox="1"/>
      </xdr:nvSpPr>
      <xdr:spPr>
        <a:xfrm>
          <a:off x="3105150" y="819150"/>
          <a:ext cx="2661670"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Agilent 7900 ICP-MS:</a:t>
          </a:r>
        </a:p>
        <a:p>
          <a:r>
            <a:rPr lang="en-AU" sz="1100">
              <a:latin typeface="Arial"/>
            </a:rPr>
            <a:t>Mean = 138.22±0.65  [0.47%]  95% conf.
Wtd by data-pt errs only, 0 of 151 rej.
MSWD = 0.69, probability = 0.999</a:t>
          </a:r>
        </a:p>
      </xdr:txBody>
    </xdr:sp>
    <xdr:clientData/>
  </xdr:twoCellAnchor>
  <xdr:twoCellAnchor>
    <xdr:from>
      <xdr:col>15</xdr:col>
      <xdr:colOff>257171</xdr:colOff>
      <xdr:row>4</xdr:row>
      <xdr:rowOff>0</xdr:rowOff>
    </xdr:from>
    <xdr:to>
      <xdr:col>19</xdr:col>
      <xdr:colOff>263414</xdr:colOff>
      <xdr:row>8</xdr:row>
      <xdr:rowOff>12680</xdr:rowOff>
    </xdr:to>
    <xdr:sp macro="" textlink="">
      <xdr:nvSpPr>
        <xdr:cNvPr id="6" name="TextBox 5"/>
        <xdr:cNvSpPr txBox="1"/>
      </xdr:nvSpPr>
      <xdr:spPr>
        <a:xfrm>
          <a:off x="9496421" y="762000"/>
          <a:ext cx="2444643" cy="77468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AU" sz="1100">
              <a:latin typeface="Arial"/>
            </a:rPr>
            <a:t>Agilent 7700 ICP-MS:</a:t>
          </a:r>
        </a:p>
        <a:p>
          <a:r>
            <a:rPr lang="en-AU" sz="1100">
              <a:latin typeface="Arial"/>
            </a:rPr>
            <a:t>Mean = 137.9±2.0  [1.4%]  95% conf.
Wtd by data-pt errs only, 0 of 100 rej.
MSWD = 0.18, probability = 1.000</a:t>
          </a:r>
        </a:p>
      </xdr:txBody>
    </xdr:sp>
    <xdr:clientData/>
  </xdr:twoCellAnchor>
  <xdr:twoCellAnchor>
    <xdr:from>
      <xdr:col>20</xdr:col>
      <xdr:colOff>752475</xdr:colOff>
      <xdr:row>5</xdr:row>
      <xdr:rowOff>57151</xdr:rowOff>
    </xdr:from>
    <xdr:to>
      <xdr:col>24</xdr:col>
      <xdr:colOff>542925</xdr:colOff>
      <xdr:row>11</xdr:row>
      <xdr:rowOff>142875</xdr:rowOff>
    </xdr:to>
    <xdr:sp macro="" textlink="">
      <xdr:nvSpPr>
        <xdr:cNvPr id="7" name="TextBox 6"/>
        <xdr:cNvSpPr txBox="1"/>
      </xdr:nvSpPr>
      <xdr:spPr>
        <a:xfrm>
          <a:off x="13439775" y="1009651"/>
          <a:ext cx="3619500" cy="122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a:t>238U</a:t>
          </a:r>
          <a:r>
            <a:rPr lang="en-AU" sz="1400" baseline="0"/>
            <a:t> and 235U ratios calibrated on the NIST610 assuming a 238U/235 ratio of 420 (GeoReM value)</a:t>
          </a:r>
          <a:endParaRPr lang="en-AU"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yt1.UTAS/Desktop/__Isoplot4.11_files/Isoplot4.11n.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s"/>
      <sheetName val="IsoSetup"/>
      <sheetName val="Logo"/>
      <sheetName val="Caveats"/>
      <sheetName val="Bracket"/>
      <sheetName val="DialogsWin"/>
      <sheetName val="Curve"/>
      <sheetName val="DialogsMac"/>
      <sheetName val="DialogsMacX"/>
      <sheetName val="UserFrms"/>
      <sheetName val="IsoRes"/>
      <sheetName val="3dLinRes"/>
      <sheetName val="3dU"/>
      <sheetName val="Add Points"/>
      <sheetName val="Anch"/>
      <sheetName val="ArStepAge"/>
      <sheetName val="AxLab"/>
      <sheetName val="ConcAge"/>
      <sheetName val="ConcLinRes"/>
      <sheetName val="ConcLinType"/>
      <sheetName val="ConcScale"/>
      <sheetName val="ErrInp"/>
      <sheetName val="InvertPtype"/>
      <sheetName val="KentRes"/>
      <sheetName val="MC"/>
      <sheetName val="Mix"/>
      <sheetName val="MoreUevos"/>
      <sheetName val="PbGrowth"/>
      <sheetName val="PbUdisEq"/>
      <sheetName val="PlotLimits"/>
      <sheetName val="ProbPlot"/>
      <sheetName val="ProjPts"/>
      <sheetName val="RobustRes"/>
      <sheetName val="ThUage"/>
      <sheetName val="Uiso"/>
      <sheetName val="WtdAv"/>
      <sheetName val="xyzErrs"/>
      <sheetName val="xyWtdAv"/>
      <sheetName val="YorkRes"/>
      <sheetName val="bftsplk"/>
    </sheetNames>
    <definedNames>
      <definedName name="AgeErPb76"/>
      <definedName name="AgePb6U8"/>
      <definedName name="AgePb76"/>
      <definedName name="AgePb7U5"/>
      <definedName name="AgePb8Th2"/>
      <definedName name="ConvertConc"/>
      <definedName name="SingleStagePb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T502"/>
  <sheetViews>
    <sheetView tabSelected="1" workbookViewId="0">
      <pane xSplit="3" ySplit="3" topLeftCell="D4" activePane="bottomRight" state="frozen"/>
      <selection pane="topRight" activeCell="F1" sqref="F1"/>
      <selection pane="bottomLeft" activeCell="A4" sqref="A4"/>
      <selection pane="bottomRight" activeCell="A9" sqref="A9"/>
    </sheetView>
  </sheetViews>
  <sheetFormatPr defaultRowHeight="12.75" x14ac:dyDescent="0.2"/>
  <cols>
    <col min="1" max="1" width="26" style="1" customWidth="1"/>
    <col min="2" max="2" width="8" style="1" customWidth="1"/>
    <col min="3" max="4" width="11.42578125" style="1" customWidth="1"/>
    <col min="5" max="5" width="11.28515625" style="1" bestFit="1" customWidth="1"/>
    <col min="6" max="8" width="9.140625" style="1"/>
    <col min="9" max="9" width="10.85546875" style="1" customWidth="1"/>
    <col min="10" max="10" width="9.140625" style="1"/>
    <col min="11" max="11" width="11.28515625" style="1" bestFit="1" customWidth="1"/>
    <col min="12" max="12" width="9.140625" style="1"/>
    <col min="13" max="13" width="11.7109375" style="1" bestFit="1" customWidth="1"/>
    <col min="14" max="14" width="9.5703125" style="1" bestFit="1" customWidth="1"/>
    <col min="15" max="15" width="12.140625" style="1" customWidth="1"/>
    <col min="16" max="16" width="9.5703125" style="1" bestFit="1" customWidth="1"/>
    <col min="17" max="17" width="12.5703125" style="1" bestFit="1" customWidth="1"/>
    <col min="18" max="18" width="11" style="1" bestFit="1" customWidth="1"/>
    <col min="19" max="19" width="9.140625" style="1"/>
    <col min="20" max="20" width="11.28515625" style="1" bestFit="1" customWidth="1"/>
    <col min="21" max="21" width="11.28515625" style="1" customWidth="1"/>
    <col min="22" max="22" width="9.5703125" style="1" bestFit="1" customWidth="1"/>
    <col min="23" max="23" width="10.28515625" style="1" bestFit="1" customWidth="1"/>
    <col min="24" max="24" width="10.28515625" style="1" customWidth="1"/>
    <col min="25" max="25" width="12.42578125" style="1" bestFit="1" customWidth="1"/>
    <col min="26" max="26" width="10.28515625" style="1" bestFit="1" customWidth="1"/>
    <col min="27" max="27" width="10.28515625" style="1" customWidth="1"/>
    <col min="28" max="28" width="9.140625" style="1"/>
    <col min="29" max="29" width="11" style="1" bestFit="1" customWidth="1"/>
    <col min="30" max="30" width="11" style="1" customWidth="1"/>
    <col min="31" max="32" width="9.140625" style="1"/>
    <col min="33" max="33" width="10" style="1" bestFit="1" customWidth="1"/>
    <col min="34" max="16384" width="9.140625" style="1"/>
  </cols>
  <sheetData>
    <row r="1" spans="1:46" ht="34.5" customHeight="1" x14ac:dyDescent="0.25">
      <c r="A1" s="1" t="s">
        <v>38</v>
      </c>
      <c r="D1" s="50"/>
      <c r="E1" s="2"/>
      <c r="F1" s="8"/>
      <c r="G1" s="8"/>
      <c r="H1" s="8"/>
      <c r="I1" s="51" t="s">
        <v>51</v>
      </c>
      <c r="J1" s="9"/>
      <c r="K1" s="52"/>
      <c r="L1" s="53"/>
      <c r="M1" s="6"/>
      <c r="N1" s="7" t="s">
        <v>55</v>
      </c>
      <c r="O1" s="3"/>
      <c r="P1" s="4"/>
      <c r="Q1" s="5"/>
      <c r="R1" s="8"/>
      <c r="S1" s="9"/>
      <c r="T1" s="10"/>
      <c r="U1" s="11"/>
      <c r="V1" s="11"/>
      <c r="W1" s="12" t="s">
        <v>42</v>
      </c>
      <c r="X1" s="12"/>
      <c r="Y1" s="13"/>
      <c r="Z1" s="13"/>
      <c r="AA1" s="13"/>
      <c r="AB1" s="13"/>
      <c r="AC1" s="14"/>
      <c r="AD1" s="13"/>
      <c r="AE1" s="15"/>
      <c r="AF1" s="16"/>
      <c r="AG1" s="1" t="s">
        <v>821</v>
      </c>
    </row>
    <row r="2" spans="1:46" ht="16.5" x14ac:dyDescent="0.25">
      <c r="A2" s="1" t="s">
        <v>0</v>
      </c>
      <c r="B2" s="17" t="s">
        <v>15</v>
      </c>
      <c r="C2" s="1" t="s">
        <v>7</v>
      </c>
      <c r="D2" s="54" t="s">
        <v>1</v>
      </c>
      <c r="E2" s="18" t="s">
        <v>2</v>
      </c>
      <c r="F2" s="23" t="s">
        <v>52</v>
      </c>
      <c r="G2" s="55" t="s">
        <v>53</v>
      </c>
      <c r="H2" s="55" t="s">
        <v>3</v>
      </c>
      <c r="I2" s="56" t="s">
        <v>54</v>
      </c>
      <c r="J2" s="21" t="s">
        <v>21</v>
      </c>
      <c r="K2" s="57" t="s">
        <v>46</v>
      </c>
      <c r="L2" s="21" t="s">
        <v>21</v>
      </c>
      <c r="M2" s="20" t="s">
        <v>43</v>
      </c>
      <c r="N2" s="21" t="s">
        <v>21</v>
      </c>
      <c r="O2" s="19" t="s">
        <v>44</v>
      </c>
      <c r="P2" s="21" t="s">
        <v>21</v>
      </c>
      <c r="Q2" s="22" t="s">
        <v>4</v>
      </c>
      <c r="R2" s="23" t="s">
        <v>45</v>
      </c>
      <c r="S2" s="21" t="s">
        <v>21</v>
      </c>
      <c r="T2" s="24" t="s">
        <v>46</v>
      </c>
      <c r="U2" s="21" t="s">
        <v>17</v>
      </c>
      <c r="V2" s="21" t="s">
        <v>47</v>
      </c>
      <c r="W2" s="25" t="s">
        <v>56</v>
      </c>
      <c r="X2" s="21" t="s">
        <v>17</v>
      </c>
      <c r="Y2" s="21" t="s">
        <v>47</v>
      </c>
      <c r="Z2" s="25" t="s">
        <v>48</v>
      </c>
      <c r="AA2" s="21" t="s">
        <v>17</v>
      </c>
      <c r="AB2" s="21" t="s">
        <v>47</v>
      </c>
      <c r="AC2" s="24" t="s">
        <v>45</v>
      </c>
      <c r="AD2" s="21" t="s">
        <v>17</v>
      </c>
      <c r="AE2" s="21" t="s">
        <v>47</v>
      </c>
      <c r="AF2" s="26" t="s">
        <v>49</v>
      </c>
    </row>
    <row r="3" spans="1:46" ht="15.75" thickBot="1" x14ac:dyDescent="0.25">
      <c r="A3" s="58"/>
      <c r="B3" s="17" t="s">
        <v>16</v>
      </c>
      <c r="D3" s="27"/>
      <c r="E3" s="27"/>
      <c r="F3" s="27"/>
      <c r="G3" s="27"/>
      <c r="I3" s="59"/>
      <c r="J3" s="29" t="s">
        <v>5</v>
      </c>
      <c r="K3" s="60"/>
      <c r="L3" s="29" t="s">
        <v>5</v>
      </c>
      <c r="M3" s="28"/>
      <c r="N3" s="29" t="s">
        <v>5</v>
      </c>
      <c r="O3" s="30"/>
      <c r="P3" s="29" t="s">
        <v>5</v>
      </c>
      <c r="Q3" s="31"/>
      <c r="R3" s="32"/>
      <c r="S3" s="29" t="s">
        <v>5</v>
      </c>
      <c r="T3" s="33"/>
      <c r="U3" s="29" t="s">
        <v>5</v>
      </c>
      <c r="V3" s="29" t="s">
        <v>5</v>
      </c>
      <c r="W3" s="34"/>
      <c r="X3" s="29" t="s">
        <v>5</v>
      </c>
      <c r="Y3" s="29" t="s">
        <v>5</v>
      </c>
      <c r="Z3" s="34"/>
      <c r="AA3" s="29" t="s">
        <v>5</v>
      </c>
      <c r="AB3" s="29" t="s">
        <v>5</v>
      </c>
      <c r="AC3" s="33"/>
      <c r="AD3" s="29" t="s">
        <v>5</v>
      </c>
      <c r="AE3" s="29" t="s">
        <v>5</v>
      </c>
      <c r="AF3" s="35"/>
    </row>
    <row r="4" spans="1:46" ht="15" x14ac:dyDescent="0.25">
      <c r="A4" s="69">
        <v>91500</v>
      </c>
      <c r="B4" s="36">
        <v>2015</v>
      </c>
      <c r="C4" s="69" t="s">
        <v>68</v>
      </c>
      <c r="D4" s="69" t="s">
        <v>6</v>
      </c>
      <c r="E4" s="37">
        <f>(K4-(((2.718282^(0.00098482*W4)-1)/((2.718282^(0.000155125*W4)-1)*137.88))))/(([1]!SingleStagePbR(W4,1)/[1]!SingleStagePbR(W4,0))-(((2.718282^(0.00098482*W4)-1)/((2.718282^(0.000155125*W4)-1)*137.88))))</f>
        <v>1.1370489811669481E-3</v>
      </c>
      <c r="F4" s="73">
        <v>23636.246289593539</v>
      </c>
      <c r="G4" s="73">
        <v>82.239518128910021</v>
      </c>
      <c r="H4" s="61">
        <v>0.3600982822943547</v>
      </c>
      <c r="I4" s="76">
        <v>5.6221921348540409</v>
      </c>
      <c r="J4" s="76">
        <v>7.3613780751692448E-2</v>
      </c>
      <c r="K4" s="77">
        <v>7.5460009365966654E-2</v>
      </c>
      <c r="L4" s="77">
        <v>1.1306493361616507E-3</v>
      </c>
      <c r="M4" s="39">
        <f t="array" ref="M4:Q4">[1]!ConvertConc(I4:L4,TRUE,FALSE)</f>
        <v>1.8497942157374381</v>
      </c>
      <c r="N4" s="39">
        <v>3.6807694085667385E-2</v>
      </c>
      <c r="O4" s="40">
        <v>0.17786656450259525</v>
      </c>
      <c r="P4" s="62">
        <v>2.3288834618759844E-3</v>
      </c>
      <c r="Q4" s="39">
        <v>0.65801871598050121</v>
      </c>
      <c r="R4" s="80">
        <v>5.480633093313015E-2</v>
      </c>
      <c r="S4" s="187">
        <v>1.175846104173224E-3</v>
      </c>
      <c r="T4" s="38">
        <f>[1]!AgePb76(K4)</f>
        <v>1079.9070772050397</v>
      </c>
      <c r="U4" s="41">
        <f>[1]!AgeErPb76(K4,L4,0,FALSE,1)*2</f>
        <v>60.128312010545798</v>
      </c>
      <c r="V4" s="38">
        <f t="shared" ref="V4:V35" si="0">SQRT((U4/T4*100)^2+AO$6^2+AO$8^2+AO$7^2)*T4/100</f>
        <v>60.399210203478887</v>
      </c>
      <c r="W4" s="42">
        <f>[1]!AgePb6U8(O4)</f>
        <v>1055.308982404724</v>
      </c>
      <c r="X4" s="42">
        <f>P4/O4*W4*2</f>
        <v>27.635229174909664</v>
      </c>
      <c r="Y4" s="38">
        <f t="shared" ref="Y4:Y35" si="1">SQRT((X4/W4*100)^2+AP$6^2+AP$7^2+AP$8^2)*W4/100</f>
        <v>29.606195864456687</v>
      </c>
      <c r="Z4" s="38">
        <f>[1]!AgePb7U5(M4)</f>
        <v>1063.3566397616332</v>
      </c>
      <c r="AA4" s="42">
        <f>N4/M4*Z4*2</f>
        <v>42.317902788668839</v>
      </c>
      <c r="AB4" s="38">
        <f t="shared" ref="AB4:AB35" si="2">SQRT((AA4/Z4*100)^2+AQ$6^2+AQ$8^2+AQ$7^2)*Z4/100</f>
        <v>43.662066899100793</v>
      </c>
      <c r="AC4" s="42">
        <f>[1]!AgePb8Th2(R4)</f>
        <v>1078.4674583383564</v>
      </c>
      <c r="AD4" s="42">
        <f>S4/R4*AC4*2</f>
        <v>46.276104886933346</v>
      </c>
      <c r="AE4" s="38">
        <f t="shared" ref="AE4:AE35" si="3">SQRT((AD4/AC4*100)^2+AR$6^2+AR$8^2+AR$7^2)*AC4/100</f>
        <v>49.218870179286924</v>
      </c>
      <c r="AF4" s="43">
        <f>W4/T4*100</f>
        <v>97.722202648770548</v>
      </c>
      <c r="AG4" s="39">
        <v>1.0130565055431522</v>
      </c>
      <c r="AI4" s="40"/>
      <c r="AO4" s="44" t="s">
        <v>39</v>
      </c>
    </row>
    <row r="5" spans="1:46" ht="15" x14ac:dyDescent="0.25">
      <c r="A5" s="69">
        <v>91500</v>
      </c>
      <c r="B5" s="36">
        <v>2015</v>
      </c>
      <c r="C5" s="69" t="s">
        <v>69</v>
      </c>
      <c r="D5" s="69" t="s">
        <v>6</v>
      </c>
      <c r="E5" s="37">
        <f>(K5-(((2.718282^(0.00098482*W5)-1)/((2.718282^(0.000155125*W5)-1)*137.88))))/(([1]!SingleStagePbR(W5,1)/[1]!SingleStagePbR(W5,0))-(((2.718282^(0.00098482*W5)-1)/((2.718282^(0.000155125*W5)-1)*137.88))))</f>
        <v>7.5573555985241399E-4</v>
      </c>
      <c r="F5" s="73">
        <v>23511.190392145134</v>
      </c>
      <c r="G5" s="73">
        <v>81.924384017845199</v>
      </c>
      <c r="H5" s="61">
        <v>0.35226311981933583</v>
      </c>
      <c r="I5" s="76">
        <v>5.6209983278359212</v>
      </c>
      <c r="J5" s="76">
        <v>7.1975451605697599E-2</v>
      </c>
      <c r="K5" s="77">
        <v>7.5147791978796549E-2</v>
      </c>
      <c r="L5" s="77">
        <v>1.0155709572929428E-3</v>
      </c>
      <c r="M5" s="39">
        <f t="array" ref="M5:Q5">[1]!ConvertConc(I5:L5,TRUE,FALSE)</f>
        <v>1.8425318931744148</v>
      </c>
      <c r="N5" s="39">
        <v>3.4302689939739159E-2</v>
      </c>
      <c r="O5" s="40">
        <v>0.17790434041722958</v>
      </c>
      <c r="P5" s="62">
        <v>2.2780197568700706E-3</v>
      </c>
      <c r="Q5" s="39">
        <v>0.68779304298745836</v>
      </c>
      <c r="R5" s="80">
        <v>5.314142875333807E-2</v>
      </c>
      <c r="S5" s="187">
        <v>1.2318655406911084E-3</v>
      </c>
      <c r="T5" s="38">
        <f>[1]!AgePb76(K5)</f>
        <v>1071.5827649155642</v>
      </c>
      <c r="U5" s="41">
        <f>[1]!AgeErPb76(K5,L5,0,FALSE,1)*2</f>
        <v>54.300347809913198</v>
      </c>
      <c r="V5" s="38">
        <f t="shared" si="0"/>
        <v>54.595577053536893</v>
      </c>
      <c r="W5" s="42">
        <f>[1]!AgePb6U8(O5)</f>
        <v>1055.515725081912</v>
      </c>
      <c r="X5" s="42">
        <f t="shared" ref="X5:X68" si="4">P5/O5*W5*2</f>
        <v>27.031219921723341</v>
      </c>
      <c r="Y5" s="38">
        <f t="shared" si="1"/>
        <v>29.043966700188196</v>
      </c>
      <c r="Z5" s="38">
        <f>[1]!AgePb7U5(M5)</f>
        <v>1060.7657680801533</v>
      </c>
      <c r="AA5" s="42">
        <f t="shared" ref="AA5:AA68" si="5">N5/M5*Z5*2</f>
        <v>39.496867735030669</v>
      </c>
      <c r="AB5" s="38">
        <f t="shared" si="2"/>
        <v>40.926901389361539</v>
      </c>
      <c r="AC5" s="42">
        <f>[1]!AgePb8Th2(R5)</f>
        <v>1046.5393519975819</v>
      </c>
      <c r="AD5" s="42">
        <f t="shared" ref="AD5:AD68" si="6">S5/R5*AC5*2</f>
        <v>48.519424296511517</v>
      </c>
      <c r="AE5" s="38">
        <f t="shared" si="3"/>
        <v>51.173830632790896</v>
      </c>
      <c r="AF5" s="43">
        <f t="shared" ref="AF5:AF60" si="7">W5/T5*100</f>
        <v>98.500625396404345</v>
      </c>
      <c r="AG5" s="39">
        <v>1.0233608318782033</v>
      </c>
      <c r="AH5" s="46" t="s">
        <v>24</v>
      </c>
      <c r="AI5" s="40"/>
      <c r="AO5" s="1" t="s">
        <v>30</v>
      </c>
      <c r="AP5" s="1" t="s">
        <v>31</v>
      </c>
      <c r="AQ5" s="1" t="s">
        <v>32</v>
      </c>
      <c r="AR5" s="1" t="s">
        <v>33</v>
      </c>
    </row>
    <row r="6" spans="1:46" ht="15" x14ac:dyDescent="0.25">
      <c r="A6" s="69">
        <v>91500</v>
      </c>
      <c r="B6" s="36">
        <v>2015</v>
      </c>
      <c r="C6" s="69" t="s">
        <v>70</v>
      </c>
      <c r="D6" s="69" t="s">
        <v>6</v>
      </c>
      <c r="E6" s="37">
        <f>(K6-(((2.718282^(0.00098482*W6)-1)/((2.718282^(0.000155125*W6)-1)*137.88))))/(([1]!SingleStagePbR(W6,1)/[1]!SingleStagePbR(W6,0))-(((2.718282^(0.00098482*W6)-1)/((2.718282^(0.000155125*W6)-1)*137.88))))</f>
        <v>-1.9465147631400674E-4</v>
      </c>
      <c r="F6" s="73">
        <v>24437.791877362135</v>
      </c>
      <c r="G6" s="73">
        <v>84.24280502739137</v>
      </c>
      <c r="H6" s="61">
        <v>0.3538085196752746</v>
      </c>
      <c r="I6" s="76">
        <v>5.6123026778440908</v>
      </c>
      <c r="J6" s="76">
        <v>7.0484899672118934E-2</v>
      </c>
      <c r="K6" s="77">
        <v>7.4406350233769764E-2</v>
      </c>
      <c r="L6" s="77">
        <v>1.0826048919449934E-3</v>
      </c>
      <c r="M6" s="39">
        <f t="array" ref="M6:Q6">[1]!ConvertConc(I6:L6,TRUE,FALSE)</f>
        <v>1.8271792841289489</v>
      </c>
      <c r="N6" s="39">
        <v>3.511931762428E-2</v>
      </c>
      <c r="O6" s="40">
        <v>0.17817998376098629</v>
      </c>
      <c r="P6" s="62">
        <v>2.2377621094016461E-3</v>
      </c>
      <c r="Q6" s="39">
        <v>0.65341649659176337</v>
      </c>
      <c r="R6" s="80">
        <v>5.4966110366428171E-2</v>
      </c>
      <c r="S6" s="187">
        <v>1.0536014050088484E-3</v>
      </c>
      <c r="T6" s="38">
        <f>[1]!AgePb76(K6)</f>
        <v>1051.6328912156553</v>
      </c>
      <c r="U6" s="41">
        <f>[1]!AgeErPb76(K6,L6,0,FALSE,1)*2</f>
        <v>58.636608687489002</v>
      </c>
      <c r="V6" s="38">
        <f t="shared" si="0"/>
        <v>58.900044347998318</v>
      </c>
      <c r="W6" s="42">
        <f>[1]!AgePb6U8(O6)</f>
        <v>1057.0240846514487</v>
      </c>
      <c r="X6" s="42">
        <f t="shared" si="4"/>
        <v>26.550327319940898</v>
      </c>
      <c r="Y6" s="38">
        <f t="shared" si="1"/>
        <v>28.602584446324123</v>
      </c>
      <c r="Z6" s="38">
        <f>[1]!AgePb7U5(M6)</f>
        <v>1055.2667870345754</v>
      </c>
      <c r="AA6" s="42">
        <f t="shared" si="5"/>
        <v>40.565531575504934</v>
      </c>
      <c r="AB6" s="38">
        <f t="shared" si="2"/>
        <v>41.94498462524259</v>
      </c>
      <c r="AC6" s="42">
        <f>[1]!AgePb8Th2(R6)</f>
        <v>1081.5289244397286</v>
      </c>
      <c r="AD6" s="42">
        <f t="shared" si="6"/>
        <v>41.461925784851715</v>
      </c>
      <c r="AE6" s="38">
        <f t="shared" si="3"/>
        <v>44.740455096189052</v>
      </c>
      <c r="AF6" s="43">
        <f t="shared" si="7"/>
        <v>100.51264975456991</v>
      </c>
      <c r="AG6" s="39">
        <v>1.0160798053511011</v>
      </c>
      <c r="AH6" s="47" t="s">
        <v>25</v>
      </c>
      <c r="AI6" s="40"/>
      <c r="AO6" s="39">
        <f>0.00005/0.90986*100</f>
        <v>5.4953509331105892E-3</v>
      </c>
      <c r="AP6" s="1">
        <v>0.04</v>
      </c>
      <c r="AQ6" s="1">
        <v>0.06</v>
      </c>
      <c r="AR6" s="39">
        <f>2.8/1058*100</f>
        <v>0.26465028355387521</v>
      </c>
    </row>
    <row r="7" spans="1:46" ht="15" x14ac:dyDescent="0.25">
      <c r="A7" s="69">
        <v>91500</v>
      </c>
      <c r="B7" s="36">
        <v>2015</v>
      </c>
      <c r="C7" s="69" t="s">
        <v>71</v>
      </c>
      <c r="D7" s="69" t="s">
        <v>6</v>
      </c>
      <c r="E7" s="37">
        <f>(K7-(((2.718282^(0.00098482*W7)-1)/((2.718282^(0.000155125*W7)-1)*137.88))))/(([1]!SingleStagePbR(W7,1)/[1]!SingleStagePbR(W7,0))-(((2.718282^(0.00098482*W7)-1)/((2.718282^(0.000155125*W7)-1)*137.88))))</f>
        <v>7.9862660686711036E-4</v>
      </c>
      <c r="F7" s="73">
        <v>23496.088151016989</v>
      </c>
      <c r="G7" s="73">
        <v>82.566601947558894</v>
      </c>
      <c r="H7" s="61">
        <v>0.35520338373930826</v>
      </c>
      <c r="I7" s="76">
        <v>5.6027012343549094</v>
      </c>
      <c r="J7" s="76">
        <v>7.090149547552059E-2</v>
      </c>
      <c r="K7" s="77">
        <v>7.5301629340116888E-2</v>
      </c>
      <c r="L7" s="77">
        <v>1.1301771437264275E-3</v>
      </c>
      <c r="M7" s="39">
        <f t="array" ref="M7:Q7">[1]!ConvertConc(I7:L7,TRUE,FALSE)</f>
        <v>1.8523333873343386</v>
      </c>
      <c r="N7" s="39">
        <v>3.6364565640749073E-2</v>
      </c>
      <c r="O7" s="40">
        <v>0.17848533380080175</v>
      </c>
      <c r="P7" s="62">
        <v>2.2587099610678063E-3</v>
      </c>
      <c r="Q7" s="39">
        <v>0.64461243872125029</v>
      </c>
      <c r="R7" s="80">
        <v>5.347689673763914E-2</v>
      </c>
      <c r="S7" s="187">
        <v>1.0375136130460437E-3</v>
      </c>
      <c r="T7" s="38">
        <f>[1]!AgePb76(K7)</f>
        <v>1075.6899714391673</v>
      </c>
      <c r="U7" s="41">
        <f>[1]!AgeErPb76(K7,L7,0,FALSE,1)*2</f>
        <v>60.267589566803942</v>
      </c>
      <c r="V7" s="38">
        <f t="shared" si="0"/>
        <v>60.535762422254031</v>
      </c>
      <c r="W7" s="42">
        <f>[1]!AgePb6U8(O7)</f>
        <v>1058.6945915524673</v>
      </c>
      <c r="X7" s="42">
        <f t="shared" si="4"/>
        <v>26.795299857376055</v>
      </c>
      <c r="Y7" s="38">
        <f t="shared" si="1"/>
        <v>28.836332895539027</v>
      </c>
      <c r="Z7" s="38">
        <f>[1]!AgePb7U5(M7)</f>
        <v>1064.2609450170371</v>
      </c>
      <c r="AA7" s="42">
        <f t="shared" si="5"/>
        <v>41.786632210578674</v>
      </c>
      <c r="AB7" s="38">
        <f t="shared" si="2"/>
        <v>43.149628895902097</v>
      </c>
      <c r="AC7" s="42">
        <f>[1]!AgePb8Th2(R7)</f>
        <v>1052.9767360212932</v>
      </c>
      <c r="AD7" s="42">
        <f t="shared" si="6"/>
        <v>40.857931723399851</v>
      </c>
      <c r="AE7" s="38">
        <f t="shared" si="3"/>
        <v>44.014344249736403</v>
      </c>
      <c r="AF7" s="43">
        <f t="shared" si="7"/>
        <v>98.420048495575188</v>
      </c>
      <c r="AG7" s="39">
        <v>0.96452678994081553</v>
      </c>
      <c r="AH7" s="47" t="s">
        <v>26</v>
      </c>
      <c r="AI7" s="40"/>
      <c r="AO7" s="1">
        <v>0.5</v>
      </c>
      <c r="AP7" s="1">
        <v>1</v>
      </c>
      <c r="AQ7" s="1">
        <v>1</v>
      </c>
      <c r="AR7" s="1">
        <v>1.5</v>
      </c>
    </row>
    <row r="8" spans="1:46" ht="15" x14ac:dyDescent="0.25">
      <c r="A8" s="69">
        <v>91500</v>
      </c>
      <c r="B8" s="36">
        <v>2015</v>
      </c>
      <c r="C8" s="69" t="s">
        <v>72</v>
      </c>
      <c r="D8" s="69" t="s">
        <v>6</v>
      </c>
      <c r="E8" s="37">
        <f>(K8-(((2.718282^(0.00098482*W8)-1)/((2.718282^(0.000155125*W8)-1)*137.88))))/(([1]!SingleStagePbR(W8,1)/[1]!SingleStagePbR(W8,0))-(((2.718282^(0.00098482*W8)-1)/((2.718282^(0.000155125*W8)-1)*137.88))))</f>
        <v>1.2391991729111911E-3</v>
      </c>
      <c r="F8" s="73">
        <v>23632.38559942734</v>
      </c>
      <c r="G8" s="73">
        <v>84.038596437191615</v>
      </c>
      <c r="H8" s="61">
        <v>0.35350936267290345</v>
      </c>
      <c r="I8" s="76">
        <v>5.5982749632724902</v>
      </c>
      <c r="J8" s="76">
        <v>7.5046539055121583E-2</v>
      </c>
      <c r="K8" s="77">
        <v>7.5699954648032058E-2</v>
      </c>
      <c r="L8" s="77">
        <v>1.143670944695608E-3</v>
      </c>
      <c r="M8" s="39">
        <f t="array" ref="M8:Q8">[1]!ConvertConc(I8:L8,TRUE,FALSE)</f>
        <v>1.8636040241033733</v>
      </c>
      <c r="N8" s="39">
        <v>3.7640744928995849E-2</v>
      </c>
      <c r="O8" s="40">
        <v>0.17862645307000904</v>
      </c>
      <c r="P8" s="62">
        <v>2.3945406709284184E-3</v>
      </c>
      <c r="Q8" s="39">
        <v>0.66370008462923635</v>
      </c>
      <c r="R8" s="80">
        <v>5.5218801378372893E-2</v>
      </c>
      <c r="S8" s="187">
        <v>1.4183692438486763E-3</v>
      </c>
      <c r="T8" s="38">
        <f>[1]!AgePb76(K8)</f>
        <v>1086.2741129984217</v>
      </c>
      <c r="U8" s="41">
        <f>[1]!AgeErPb76(K8,L8,0,FALSE,1)*2</f>
        <v>60.570430501931483</v>
      </c>
      <c r="V8" s="38">
        <f t="shared" si="0"/>
        <v>60.842533520873012</v>
      </c>
      <c r="W8" s="42">
        <f>[1]!AgePb6U8(O8)</f>
        <v>1059.466479644107</v>
      </c>
      <c r="X8" s="42">
        <f t="shared" si="4"/>
        <v>28.404925825839122</v>
      </c>
      <c r="Y8" s="38">
        <f t="shared" si="1"/>
        <v>30.340590689824936</v>
      </c>
      <c r="Z8" s="38">
        <f>[1]!AgePb7U5(M8)</f>
        <v>1068.2651975419585</v>
      </c>
      <c r="AA8" s="42">
        <f t="shared" si="5"/>
        <v>43.153263565790382</v>
      </c>
      <c r="AB8" s="38">
        <f t="shared" si="2"/>
        <v>44.484208256488415</v>
      </c>
      <c r="AC8" s="42">
        <f>[1]!AgePb8Th2(R8)</f>
        <v>1086.369683601245</v>
      </c>
      <c r="AD8" s="42">
        <f t="shared" si="6"/>
        <v>55.809735387451752</v>
      </c>
      <c r="AE8" s="38">
        <f t="shared" si="3"/>
        <v>58.308482744586662</v>
      </c>
      <c r="AF8" s="43">
        <f t="shared" si="7"/>
        <v>97.53214837456467</v>
      </c>
      <c r="AG8" s="39">
        <v>0.97343977068950927</v>
      </c>
      <c r="AH8" s="47" t="s">
        <v>27</v>
      </c>
      <c r="AI8" s="40"/>
      <c r="AM8" s="48"/>
      <c r="AO8" s="40">
        <f>SQRT(AP8^2+AQ8^2)</f>
        <v>0.17304623659588786</v>
      </c>
      <c r="AP8" s="48">
        <v>0.107</v>
      </c>
      <c r="AQ8" s="1">
        <v>0.13600000000000001</v>
      </c>
      <c r="AR8" s="1">
        <v>0.31</v>
      </c>
      <c r="AT8" s="1" t="s">
        <v>36</v>
      </c>
    </row>
    <row r="9" spans="1:46" ht="15" x14ac:dyDescent="0.25">
      <c r="A9" s="69">
        <v>91500</v>
      </c>
      <c r="B9" s="36">
        <v>2015</v>
      </c>
      <c r="C9" s="69" t="s">
        <v>73</v>
      </c>
      <c r="D9" s="69" t="s">
        <v>6</v>
      </c>
      <c r="E9" s="37">
        <f>(K9-(((2.718282^(0.00098482*W9)-1)/((2.718282^(0.000155125*W9)-1)*137.88))))/(([1]!SingleStagePbR(W9,1)/[1]!SingleStagePbR(W9,0))-(((2.718282^(0.00098482*W9)-1)/((2.718282^(0.000155125*W9)-1)*137.88))))</f>
        <v>1.699517897670669E-4</v>
      </c>
      <c r="F9" s="73">
        <v>23736.647887364416</v>
      </c>
      <c r="G9" s="73">
        <v>81.288446001008225</v>
      </c>
      <c r="H9" s="61">
        <v>0.35827307539906122</v>
      </c>
      <c r="I9" s="76">
        <v>5.5976612170833109</v>
      </c>
      <c r="J9" s="76">
        <v>7.4037111154339835E-2</v>
      </c>
      <c r="K9" s="77">
        <v>7.4806756430550916E-2</v>
      </c>
      <c r="L9" s="77">
        <v>1.0112917688937968E-3</v>
      </c>
      <c r="M9" s="39">
        <f t="array" ref="M9:Q9">[1]!ConvertConc(I9:L9,TRUE,FALSE)</f>
        <v>1.8418169252176597</v>
      </c>
      <c r="N9" s="39">
        <v>3.4833938254644557E-2</v>
      </c>
      <c r="O9" s="40">
        <v>0.17864603826829215</v>
      </c>
      <c r="P9" s="62">
        <v>2.3628504976661831E-3</v>
      </c>
      <c r="Q9" s="39">
        <v>0.69933737030817478</v>
      </c>
      <c r="R9" s="80">
        <v>5.3038992217233773E-2</v>
      </c>
      <c r="S9" s="187">
        <v>1.079282361074684E-3</v>
      </c>
      <c r="T9" s="38">
        <f>[1]!AgePb76(K9)</f>
        <v>1062.4385428034971</v>
      </c>
      <c r="U9" s="41">
        <f>[1]!AgeErPb76(K9,L9,0,FALSE,1)*2</f>
        <v>54.392547903467367</v>
      </c>
      <c r="V9" s="38">
        <f t="shared" si="0"/>
        <v>54.682284026398492</v>
      </c>
      <c r="W9" s="42">
        <f>[1]!AgePb6U8(O9)</f>
        <v>1059.5735986135419</v>
      </c>
      <c r="X9" s="42">
        <f t="shared" si="4"/>
        <v>28.028766034408299</v>
      </c>
      <c r="Y9" s="38">
        <f t="shared" si="1"/>
        <v>29.989103901001467</v>
      </c>
      <c r="Z9" s="38">
        <f>[1]!AgePb7U5(M9)</f>
        <v>1060.5103416895736</v>
      </c>
      <c r="AA9" s="42">
        <f t="shared" si="5"/>
        <v>40.114466595490704</v>
      </c>
      <c r="AB9" s="38">
        <f t="shared" si="2"/>
        <v>41.522569121857032</v>
      </c>
      <c r="AC9" s="42">
        <f>[1]!AgePb8Th2(R9)</f>
        <v>1044.5732614907345</v>
      </c>
      <c r="AD9" s="42">
        <f t="shared" si="6"/>
        <v>42.511723878904498</v>
      </c>
      <c r="AE9" s="38">
        <f t="shared" si="3"/>
        <v>45.506919508524589</v>
      </c>
      <c r="AF9" s="43">
        <f t="shared" si="7"/>
        <v>99.730342596344883</v>
      </c>
      <c r="AG9" s="39">
        <v>1.0095362965972186</v>
      </c>
      <c r="AH9" s="47" t="s">
        <v>28</v>
      </c>
      <c r="AI9" s="40"/>
      <c r="AM9" s="48"/>
      <c r="AO9" s="1" t="s">
        <v>57</v>
      </c>
      <c r="AP9" s="1" t="s">
        <v>57</v>
      </c>
      <c r="AQ9" s="1" t="s">
        <v>57</v>
      </c>
    </row>
    <row r="10" spans="1:46" ht="15" x14ac:dyDescent="0.25">
      <c r="A10" s="69">
        <v>91500</v>
      </c>
      <c r="B10" s="36">
        <v>2015</v>
      </c>
      <c r="C10" s="69" t="s">
        <v>74</v>
      </c>
      <c r="D10" s="69" t="s">
        <v>6</v>
      </c>
      <c r="E10" s="37">
        <f>(K10-(((2.718282^(0.00098482*W10)-1)/((2.718282^(0.000155125*W10)-1)*137.88))))/(([1]!SingleStagePbR(W10,1)/[1]!SingleStagePbR(W10,0))-(((2.718282^(0.00098482*W10)-1)/((2.718282^(0.000155125*W10)-1)*137.88))))</f>
        <v>-1.5609688332909424E-6</v>
      </c>
      <c r="F10" s="73">
        <v>24510.159068406923</v>
      </c>
      <c r="G10" s="73">
        <v>83.711489014840268</v>
      </c>
      <c r="H10" s="61">
        <v>0.35383374442516646</v>
      </c>
      <c r="I10" s="76">
        <v>5.5922619187339784</v>
      </c>
      <c r="J10" s="76">
        <v>7.056907849798591E-2</v>
      </c>
      <c r="K10" s="77">
        <v>7.4697848015599186E-2</v>
      </c>
      <c r="L10" s="77">
        <v>1.183495200407853E-3</v>
      </c>
      <c r="M10" s="39">
        <f t="array" ref="M10:Q10">[1]!ConvertConc(I10:L10,TRUE,FALSE)</f>
        <v>1.8409111667360016</v>
      </c>
      <c r="N10" s="39">
        <v>3.7287679088670721E-2</v>
      </c>
      <c r="O10" s="40">
        <v>0.17881852004285023</v>
      </c>
      <c r="P10" s="62">
        <v>2.256521307688387E-3</v>
      </c>
      <c r="Q10" s="39">
        <v>0.62300914621036418</v>
      </c>
      <c r="R10" s="80">
        <v>5.4662473928163563E-2</v>
      </c>
      <c r="S10" s="187">
        <v>1.1870939850318479E-3</v>
      </c>
      <c r="T10" s="38">
        <f>[1]!AgePb76(K10)</f>
        <v>1059.5069324995497</v>
      </c>
      <c r="U10" s="41">
        <f>[1]!AgeErPb76(K10,L10,0,FALSE,1)*2</f>
        <v>63.775412081108328</v>
      </c>
      <c r="V10" s="38">
        <f t="shared" si="0"/>
        <v>64.021339726483532</v>
      </c>
      <c r="W10" s="42">
        <f>[1]!AgePb6U8(O10)</f>
        <v>1060.5168908091605</v>
      </c>
      <c r="X10" s="42">
        <f t="shared" si="4"/>
        <v>26.765448687315569</v>
      </c>
      <c r="Y10" s="38">
        <f t="shared" si="1"/>
        <v>28.815385940702683</v>
      </c>
      <c r="Z10" s="38">
        <f>[1]!AgePb7U5(M10)</f>
        <v>1060.1866620042094</v>
      </c>
      <c r="AA10" s="42">
        <f t="shared" si="5"/>
        <v>42.948188637470629</v>
      </c>
      <c r="AB10" s="38">
        <f t="shared" si="2"/>
        <v>44.265450004449804</v>
      </c>
      <c r="AC10" s="42">
        <f>[1]!AgePb8Th2(R10)</f>
        <v>1075.7106783955869</v>
      </c>
      <c r="AD10" s="42">
        <f t="shared" si="6"/>
        <v>46.721986188773691</v>
      </c>
      <c r="AE10" s="38">
        <f t="shared" si="3"/>
        <v>49.623869700641798</v>
      </c>
      <c r="AF10" s="43">
        <f t="shared" si="7"/>
        <v>100.09532342626848</v>
      </c>
      <c r="AG10" s="39"/>
      <c r="AH10" s="47" t="s">
        <v>1298</v>
      </c>
      <c r="AI10" s="40"/>
      <c r="AO10" s="88">
        <f>SUMSQ(AO6:AO8)</f>
        <v>0.27997519888187805</v>
      </c>
      <c r="AP10" s="88">
        <f>SUMSQ(AP6:AP8)</f>
        <v>1.0130490000000001</v>
      </c>
      <c r="AQ10" s="88">
        <f>SUMSQ(AQ6:AQ8)</f>
        <v>1.0220960000000001</v>
      </c>
      <c r="AR10" s="88">
        <f>SUMSQ(AR6:AR8)</f>
        <v>2.4161397725851463</v>
      </c>
    </row>
    <row r="11" spans="1:46" ht="15" x14ac:dyDescent="0.25">
      <c r="A11" s="69">
        <v>91500</v>
      </c>
      <c r="B11" s="36">
        <v>2015</v>
      </c>
      <c r="C11" s="69" t="s">
        <v>75</v>
      </c>
      <c r="D11" s="69" t="s">
        <v>6</v>
      </c>
      <c r="E11" s="37">
        <f>(K11-(((2.718282^(0.00098482*W11)-1)/((2.718282^(0.000155125*W11)-1)*137.88))))/(([1]!SingleStagePbR(W11,1)/[1]!SingleStagePbR(W11,0))-(((2.718282^(0.00098482*W11)-1)/((2.718282^(0.000155125*W11)-1)*137.88))))</f>
        <v>1.8130431384425262E-3</v>
      </c>
      <c r="F11" s="73">
        <v>25370.675569154413</v>
      </c>
      <c r="G11" s="73">
        <v>84.163077439341407</v>
      </c>
      <c r="H11" s="61">
        <v>0.35630866298046565</v>
      </c>
      <c r="I11" s="76">
        <v>5.5664712169449055</v>
      </c>
      <c r="J11" s="76">
        <v>9.3658009991929095E-2</v>
      </c>
      <c r="K11" s="77">
        <v>7.6389268292381837E-2</v>
      </c>
      <c r="L11" s="77">
        <v>1.7346026200038998E-3</v>
      </c>
      <c r="M11" s="39">
        <f t="array" ref="M11:Q11">[1]!ConvertConc(I11:L11,TRUE,FALSE)</f>
        <v>1.8913183138372931</v>
      </c>
      <c r="N11" s="39">
        <v>5.3451750468803697E-2</v>
      </c>
      <c r="O11" s="40">
        <v>0.17964702610082633</v>
      </c>
      <c r="P11" s="62">
        <v>3.0226300127724291E-3</v>
      </c>
      <c r="Q11" s="39">
        <v>0.59534355116553195</v>
      </c>
      <c r="R11" s="80">
        <v>5.5960179312586747E-2</v>
      </c>
      <c r="S11" s="187">
        <v>1.7535752338179076E-3</v>
      </c>
      <c r="T11" s="38">
        <f>[1]!AgePb76(K11)</f>
        <v>1104.4204793941228</v>
      </c>
      <c r="U11" s="41">
        <f>[1]!AgeErPb76(K11,L11,0,FALSE,1)*2</f>
        <v>90.792538108682777</v>
      </c>
      <c r="V11" s="38">
        <f t="shared" si="0"/>
        <v>90.980408878956879</v>
      </c>
      <c r="W11" s="42">
        <f>[1]!AgePb6U8(O11)</f>
        <v>1065.0460164777817</v>
      </c>
      <c r="X11" s="42">
        <f t="shared" si="4"/>
        <v>35.839614206390188</v>
      </c>
      <c r="Y11" s="38">
        <f t="shared" si="1"/>
        <v>37.408427209514819</v>
      </c>
      <c r="Z11" s="38">
        <f>[1]!AgePb7U5(M11)</f>
        <v>1078.0449429565244</v>
      </c>
      <c r="AA11" s="42">
        <f t="shared" si="5"/>
        <v>60.934628363171555</v>
      </c>
      <c r="AB11" s="38">
        <f t="shared" si="2"/>
        <v>61.901655701408757</v>
      </c>
      <c r="AC11" s="42">
        <f>[1]!AgePb8Th2(R11)</f>
        <v>1100.5654489898998</v>
      </c>
      <c r="AD11" s="42">
        <f t="shared" si="6"/>
        <v>68.974915314836707</v>
      </c>
      <c r="AE11" s="38">
        <f t="shared" si="3"/>
        <v>71.064706410835214</v>
      </c>
      <c r="AF11" s="43">
        <f t="shared" si="7"/>
        <v>96.434830424555173</v>
      </c>
      <c r="AG11" s="39"/>
      <c r="AH11" s="47"/>
      <c r="AI11" s="40"/>
    </row>
    <row r="12" spans="1:46" ht="15" x14ac:dyDescent="0.25">
      <c r="A12" s="69">
        <v>91500</v>
      </c>
      <c r="B12" s="36">
        <v>2015</v>
      </c>
      <c r="C12" s="69" t="s">
        <v>76</v>
      </c>
      <c r="D12" s="69" t="s">
        <v>6</v>
      </c>
      <c r="E12" s="37">
        <f>(K12-(((2.718282^(0.00098482*W12)-1)/((2.718282^(0.000155125*W12)-1)*137.88))))/(([1]!SingleStagePbR(W12,1)/[1]!SingleStagePbR(W12,0))-(((2.718282^(0.00098482*W12)-1)/((2.718282^(0.000155125*W12)-1)*137.88))))</f>
        <v>-3.5051646697857212E-4</v>
      </c>
      <c r="F12" s="73">
        <v>22165.675433766744</v>
      </c>
      <c r="G12" s="73">
        <v>78.611040250454991</v>
      </c>
      <c r="H12" s="61">
        <v>0.35740407236359678</v>
      </c>
      <c r="I12" s="76">
        <v>5.5757390593379483</v>
      </c>
      <c r="J12" s="76">
        <v>6.9709947216140516E-2</v>
      </c>
      <c r="K12" s="77">
        <v>7.4512625353897521E-2</v>
      </c>
      <c r="L12" s="77">
        <v>1.0516069229027677E-3</v>
      </c>
      <c r="M12" s="39">
        <f t="array" ref="M12:Q12">[1]!ConvertConc(I12:L12,TRUE,FALSE)</f>
        <v>1.8417881319384259</v>
      </c>
      <c r="N12" s="39">
        <v>3.4725882440117165E-2</v>
      </c>
      <c r="O12" s="40">
        <v>0.17934842168147264</v>
      </c>
      <c r="P12" s="62">
        <v>2.242280148992136E-3</v>
      </c>
      <c r="Q12" s="39">
        <v>0.66309948785525352</v>
      </c>
      <c r="R12" s="80">
        <v>5.4452219372769617E-2</v>
      </c>
      <c r="S12" s="187">
        <v>1.2679836988286211E-3</v>
      </c>
      <c r="T12" s="38">
        <f>[1]!AgePb76(K12)</f>
        <v>1054.5082800137936</v>
      </c>
      <c r="U12" s="41">
        <f>[1]!AgeErPb76(K12,L12,0,FALSE,1)*2</f>
        <v>56.851851846922926</v>
      </c>
      <c r="V12" s="38">
        <f t="shared" si="0"/>
        <v>57.125002901740906</v>
      </c>
      <c r="W12" s="42">
        <f>[1]!AgePb6U8(O12)</f>
        <v>1063.4140270851335</v>
      </c>
      <c r="X12" s="42">
        <f t="shared" si="4"/>
        <v>26.590389151320927</v>
      </c>
      <c r="Y12" s="38">
        <f t="shared" si="1"/>
        <v>28.66372934375001</v>
      </c>
      <c r="Z12" s="38">
        <f>[1]!AgePb7U5(M12)</f>
        <v>1060.5000537798796</v>
      </c>
      <c r="AA12" s="42">
        <f t="shared" si="5"/>
        <v>39.990267671601231</v>
      </c>
      <c r="AB12" s="38">
        <f t="shared" si="2"/>
        <v>41.402567485525218</v>
      </c>
      <c r="AC12" s="42">
        <f>[1]!AgePb8Th2(R12)</f>
        <v>1071.6808234778287</v>
      </c>
      <c r="AD12" s="42">
        <f t="shared" si="6"/>
        <v>49.910686108660734</v>
      </c>
      <c r="AE12" s="38">
        <f t="shared" si="3"/>
        <v>52.617204309559966</v>
      </c>
      <c r="AF12" s="43">
        <f t="shared" si="7"/>
        <v>100.84454026963385</v>
      </c>
      <c r="AG12" s="39"/>
      <c r="AI12" s="40"/>
    </row>
    <row r="13" spans="1:46" ht="15" x14ac:dyDescent="0.25">
      <c r="A13" s="69">
        <v>91500</v>
      </c>
      <c r="B13" s="36">
        <v>2015</v>
      </c>
      <c r="C13" s="69" t="s">
        <v>77</v>
      </c>
      <c r="D13" s="69" t="s">
        <v>6</v>
      </c>
      <c r="E13" s="37">
        <f>(K13-(((2.718282^(0.00098482*W13)-1)/((2.718282^(0.000155125*W13)-1)*137.88))))/(([1]!SingleStagePbR(W13,1)/[1]!SingleStagePbR(W13,0))-(((2.718282^(0.00098482*W13)-1)/((2.718282^(0.000155125*W13)-1)*137.88))))</f>
        <v>-1.7957867456061034E-4</v>
      </c>
      <c r="F13" s="73">
        <v>24078.020648545466</v>
      </c>
      <c r="G13" s="73">
        <v>82.859237102742455</v>
      </c>
      <c r="H13" s="61">
        <v>0.35197749021424862</v>
      </c>
      <c r="I13" s="76">
        <v>5.5754448122241591</v>
      </c>
      <c r="J13" s="76">
        <v>7.1146242351615346E-2</v>
      </c>
      <c r="K13" s="77">
        <v>7.4658009497135275E-2</v>
      </c>
      <c r="L13" s="77">
        <v>1.0854047633326916E-3</v>
      </c>
      <c r="M13" s="39">
        <f t="array" ref="M13:Q13">[1]!ConvertConc(I13:L13,TRUE,FALSE)</f>
        <v>1.8454790990551557</v>
      </c>
      <c r="N13" s="39">
        <v>3.5699300739038001E-2</v>
      </c>
      <c r="O13" s="40">
        <v>0.17935788689137425</v>
      </c>
      <c r="P13" s="62">
        <v>2.2887213699021164E-3</v>
      </c>
      <c r="Q13" s="39">
        <v>0.65966260817684086</v>
      </c>
      <c r="R13" s="80">
        <v>5.3316332123715761E-2</v>
      </c>
      <c r="S13" s="187">
        <v>1.0875183165720346E-3</v>
      </c>
      <c r="T13" s="38">
        <f>[1]!AgePb76(K13)</f>
        <v>1058.4331636342361</v>
      </c>
      <c r="U13" s="41">
        <f>[1]!AgeErPb76(K13,L13,0,FALSE,1)*2</f>
        <v>58.530227499338032</v>
      </c>
      <c r="V13" s="38">
        <f t="shared" si="0"/>
        <v>58.797556191013399</v>
      </c>
      <c r="W13" s="42">
        <f>[1]!AgePb6U8(O13)</f>
        <v>1063.4657644829817</v>
      </c>
      <c r="X13" s="42">
        <f t="shared" si="4"/>
        <v>27.141006883133024</v>
      </c>
      <c r="Y13" s="38">
        <f t="shared" si="1"/>
        <v>29.175434646567385</v>
      </c>
      <c r="Z13" s="38">
        <f>[1]!AgePb7U5(M13)</f>
        <v>1061.8179964171438</v>
      </c>
      <c r="AA13" s="42">
        <f t="shared" si="5"/>
        <v>41.08002090473471</v>
      </c>
      <c r="AB13" s="38">
        <f t="shared" si="2"/>
        <v>42.459452343183827</v>
      </c>
      <c r="AC13" s="42">
        <f>[1]!AgePb8Th2(R13)</f>
        <v>1049.8958749181638</v>
      </c>
      <c r="AD13" s="42">
        <f t="shared" si="6"/>
        <v>42.830440466816988</v>
      </c>
      <c r="AE13" s="38">
        <f t="shared" si="3"/>
        <v>45.834192598657474</v>
      </c>
      <c r="AF13" s="43">
        <f t="shared" si="7"/>
        <v>100.47547648936714</v>
      </c>
      <c r="AG13" s="39"/>
      <c r="AI13" s="40"/>
    </row>
    <row r="14" spans="1:46" ht="15" x14ac:dyDescent="0.25">
      <c r="A14" s="69">
        <v>91500</v>
      </c>
      <c r="B14" s="36">
        <v>2015</v>
      </c>
      <c r="C14" s="69" t="s">
        <v>78</v>
      </c>
      <c r="D14" s="69" t="s">
        <v>6</v>
      </c>
      <c r="E14" s="37">
        <f>(K14-(((2.718282^(0.00098482*W14)-1)/((2.718282^(0.000155125*W14)-1)*137.88))))/(([1]!SingleStagePbR(W14,1)/[1]!SingleStagePbR(W14,0))-(((2.718282^(0.00098482*W14)-1)/((2.718282^(0.000155125*W14)-1)*137.88))))</f>
        <v>-5.5151035612288504E-4</v>
      </c>
      <c r="F14" s="73">
        <v>23424.055810143396</v>
      </c>
      <c r="G14" s="73">
        <v>83.271141818850225</v>
      </c>
      <c r="H14" s="61">
        <v>0.35412105144467448</v>
      </c>
      <c r="I14" s="76">
        <v>5.5733339492403449</v>
      </c>
      <c r="J14" s="76">
        <v>7.0061960217713506E-2</v>
      </c>
      <c r="K14" s="77">
        <v>7.4359663580493382E-2</v>
      </c>
      <c r="L14" s="77">
        <v>9.3215477256329744E-4</v>
      </c>
      <c r="M14" s="39">
        <f t="array" ref="M14:Q14">[1]!ConvertConc(I14:L14,TRUE,FALSE)</f>
        <v>1.8388004250239574</v>
      </c>
      <c r="N14" s="39">
        <v>3.264445028664318E-2</v>
      </c>
      <c r="O14" s="40">
        <v>0.17942581749229322</v>
      </c>
      <c r="P14" s="62">
        <v>2.2555484027454E-3</v>
      </c>
      <c r="Q14" s="39">
        <v>0.70809650911538868</v>
      </c>
      <c r="R14" s="80">
        <v>5.4418017467765804E-2</v>
      </c>
      <c r="S14" s="187">
        <v>1.0671539208016441E-3</v>
      </c>
      <c r="T14" s="38">
        <f>[1]!AgePb76(K14)</f>
        <v>1050.3680406478054</v>
      </c>
      <c r="U14" s="41">
        <f>[1]!AgeErPb76(K14,L14,0,FALSE,1)*2</f>
        <v>50.52916646893614</v>
      </c>
      <c r="V14" s="38">
        <f t="shared" si="0"/>
        <v>50.833901801728828</v>
      </c>
      <c r="W14" s="42">
        <f>[1]!AgePb6U8(O14)</f>
        <v>1063.8370649871099</v>
      </c>
      <c r="X14" s="42">
        <f t="shared" si="4"/>
        <v>26.746830821223327</v>
      </c>
      <c r="Y14" s="38">
        <f t="shared" si="1"/>
        <v>28.810496502591683</v>
      </c>
      <c r="Z14" s="38">
        <f>[1]!AgePb7U5(M14)</f>
        <v>1059.4319717604351</v>
      </c>
      <c r="AA14" s="42">
        <f t="shared" si="5"/>
        <v>37.616452404032145</v>
      </c>
      <c r="AB14" s="38">
        <f t="shared" si="2"/>
        <v>39.11159863994768</v>
      </c>
      <c r="AC14" s="42">
        <f>[1]!AgePb8Th2(R14)</f>
        <v>1071.025214893122</v>
      </c>
      <c r="AD14" s="42">
        <f t="shared" si="6"/>
        <v>42.006262283540096</v>
      </c>
      <c r="AE14" s="38">
        <f t="shared" si="3"/>
        <v>45.184956112841554</v>
      </c>
      <c r="AF14" s="43">
        <f t="shared" si="7"/>
        <v>101.28231475236029</v>
      </c>
      <c r="AG14" s="39"/>
      <c r="AI14" s="40"/>
    </row>
    <row r="15" spans="1:46" ht="15" x14ac:dyDescent="0.25">
      <c r="A15" s="69">
        <v>91500</v>
      </c>
      <c r="B15" s="36">
        <v>2015</v>
      </c>
      <c r="C15" s="69" t="s">
        <v>79</v>
      </c>
      <c r="D15" s="69" t="s">
        <v>6</v>
      </c>
      <c r="E15" s="37">
        <f>(K15-(((2.718282^(0.00098482*W15)-1)/((2.718282^(0.000155125*W15)-1)*137.88))))/(([1]!SingleStagePbR(W15,1)/[1]!SingleStagePbR(W15,0))-(((2.718282^(0.00098482*W15)-1)/((2.718282^(0.000155125*W15)-1)*137.88))))</f>
        <v>-7.4671131606918813E-4</v>
      </c>
      <c r="F15" s="73">
        <v>23689.062576617376</v>
      </c>
      <c r="G15" s="73">
        <v>82.419110009612169</v>
      </c>
      <c r="H15" s="61">
        <v>0.35325677505080788</v>
      </c>
      <c r="I15" s="76">
        <v>5.5704204922706433</v>
      </c>
      <c r="J15" s="76">
        <v>6.7457701955830091E-2</v>
      </c>
      <c r="K15" s="77">
        <v>7.4214900848093332E-2</v>
      </c>
      <c r="L15" s="77">
        <v>9.7338915831995173E-4</v>
      </c>
      <c r="M15" s="39">
        <f t="array" ref="M15:Q15">[1]!ConvertConc(I15:L15,TRUE,FALSE)</f>
        <v>1.8361805269596285</v>
      </c>
      <c r="N15" s="39">
        <v>3.2778594497581019E-2</v>
      </c>
      <c r="O15" s="40">
        <v>0.17951966128725319</v>
      </c>
      <c r="P15" s="62">
        <v>2.1739801911059612E-3</v>
      </c>
      <c r="Q15" s="39">
        <v>0.67837309035978421</v>
      </c>
      <c r="R15" s="80">
        <v>5.4740162581732865E-2</v>
      </c>
      <c r="S15" s="187">
        <v>1.1244969355061801E-3</v>
      </c>
      <c r="T15" s="38">
        <f>[1]!AgePb76(K15)</f>
        <v>1046.4394896621395</v>
      </c>
      <c r="U15" s="41">
        <f>[1]!AgeErPb76(K15,L15,0,FALSE,1)*2</f>
        <v>52.898557085022901</v>
      </c>
      <c r="V15" s="38">
        <f t="shared" si="0"/>
        <v>53.187551389600259</v>
      </c>
      <c r="W15" s="42">
        <f>[1]!AgePb6U8(O15)</f>
        <v>1064.3499687201504</v>
      </c>
      <c r="X15" s="42">
        <f t="shared" si="4"/>
        <v>25.778521770931544</v>
      </c>
      <c r="Y15" s="38">
        <f t="shared" si="1"/>
        <v>27.915847010591186</v>
      </c>
      <c r="Z15" s="38">
        <f>[1]!AgePb7U5(M15)</f>
        <v>1058.4944530948128</v>
      </c>
      <c r="AA15" s="42">
        <f t="shared" si="5"/>
        <v>37.791448004716273</v>
      </c>
      <c r="AB15" s="38">
        <f t="shared" si="2"/>
        <v>39.277350369814961</v>
      </c>
      <c r="AC15" s="42">
        <f>[1]!AgePb8Th2(R15)</f>
        <v>1077.1994987691078</v>
      </c>
      <c r="AD15" s="42">
        <f t="shared" si="6"/>
        <v>44.256629069599292</v>
      </c>
      <c r="AE15" s="38">
        <f t="shared" si="3"/>
        <v>47.31815837171095</v>
      </c>
      <c r="AF15" s="43">
        <f t="shared" si="7"/>
        <v>101.71156375833958</v>
      </c>
      <c r="AG15" s="39"/>
      <c r="AI15" s="40"/>
    </row>
    <row r="16" spans="1:46" ht="15" x14ac:dyDescent="0.25">
      <c r="A16" s="69">
        <v>91500</v>
      </c>
      <c r="B16" s="36">
        <v>2015</v>
      </c>
      <c r="C16" s="69" t="s">
        <v>80</v>
      </c>
      <c r="D16" s="69" t="s">
        <v>6</v>
      </c>
      <c r="E16" s="37">
        <f>(K16-(((2.718282^(0.00098482*W16)-1)/((2.718282^(0.000155125*W16)-1)*137.88))))/(([1]!SingleStagePbR(W16,1)/[1]!SingleStagePbR(W16,0))-(((2.718282^(0.00098482*W16)-1)/((2.718282^(0.000155125*W16)-1)*137.88))))</f>
        <v>-9.5950137776897374E-4</v>
      </c>
      <c r="F16" s="73">
        <v>25481.250883117093</v>
      </c>
      <c r="G16" s="73">
        <v>83.077145076536539</v>
      </c>
      <c r="H16" s="61">
        <v>0.34940990395031751</v>
      </c>
      <c r="I16" s="76">
        <v>5.5703473003686756</v>
      </c>
      <c r="J16" s="76">
        <v>8.392266673193198E-2</v>
      </c>
      <c r="K16" s="77">
        <v>7.4036785344529385E-2</v>
      </c>
      <c r="L16" s="77">
        <v>1.5609319011964497E-3</v>
      </c>
      <c r="M16" s="39">
        <f t="array" ref="M16:Q16">[1]!ConvertConc(I16:L16,TRUE,FALSE)</f>
        <v>1.8317977687868223</v>
      </c>
      <c r="N16" s="39">
        <v>4.7467405539658308E-2</v>
      </c>
      <c r="O16" s="40">
        <v>0.17952202009627202</v>
      </c>
      <c r="P16" s="62">
        <v>2.7046727701494455E-3</v>
      </c>
      <c r="Q16" s="39">
        <v>0.58140536237881713</v>
      </c>
      <c r="R16" s="80">
        <v>5.6383540060092274E-2</v>
      </c>
      <c r="S16" s="187">
        <v>1.4057772131363644E-3</v>
      </c>
      <c r="T16" s="38">
        <f>[1]!AgePb76(K16)</f>
        <v>1041.5920841123666</v>
      </c>
      <c r="U16" s="41">
        <f>[1]!AgeErPb76(K16,L16,0,FALSE,1)*2</f>
        <v>85.094635974840727</v>
      </c>
      <c r="V16" s="38">
        <f t="shared" si="0"/>
        <v>85.272926388940434</v>
      </c>
      <c r="W16" s="42">
        <f>[1]!AgePb6U8(O16)</f>
        <v>1064.3628602769477</v>
      </c>
      <c r="X16" s="42">
        <f t="shared" si="4"/>
        <v>32.071310741775903</v>
      </c>
      <c r="Y16" s="38">
        <f t="shared" si="1"/>
        <v>33.813223483893736</v>
      </c>
      <c r="Z16" s="38">
        <f>[1]!AgePb7U5(M16)</f>
        <v>1056.9241650556114</v>
      </c>
      <c r="AA16" s="42">
        <f t="shared" si="5"/>
        <v>54.776186347891539</v>
      </c>
      <c r="AB16" s="38">
        <f t="shared" si="2"/>
        <v>55.808671181615779</v>
      </c>
      <c r="AC16" s="42">
        <f>[1]!AgePb8Th2(R16)</f>
        <v>1108.6674109570772</v>
      </c>
      <c r="AD16" s="42">
        <f t="shared" si="6"/>
        <v>55.28348811051216</v>
      </c>
      <c r="AE16" s="38">
        <f t="shared" si="3"/>
        <v>57.907186859266091</v>
      </c>
      <c r="AF16" s="43">
        <f t="shared" si="7"/>
        <v>102.18615103857917</v>
      </c>
      <c r="AG16" s="39"/>
      <c r="AI16" s="40"/>
    </row>
    <row r="17" spans="1:35" ht="15" x14ac:dyDescent="0.25">
      <c r="A17" s="69">
        <v>91500</v>
      </c>
      <c r="B17" s="36">
        <v>2015</v>
      </c>
      <c r="C17" s="69" t="s">
        <v>81</v>
      </c>
      <c r="D17" s="69" t="s">
        <v>6</v>
      </c>
      <c r="E17" s="37">
        <f>(K17-(((2.718282^(0.00098482*W17)-1)/((2.718282^(0.000155125*W17)-1)*137.88))))/(([1]!SingleStagePbR(W17,1)/[1]!SingleStagePbR(W17,0))-(((2.718282^(0.00098482*W17)-1)/((2.718282^(0.000155125*W17)-1)*137.88))))</f>
        <v>-8.0415790675456792E-4</v>
      </c>
      <c r="F17" s="73">
        <v>23987.812764637267</v>
      </c>
      <c r="G17" s="73">
        <v>80.155790386341423</v>
      </c>
      <c r="H17" s="61">
        <v>0.35690534266063734</v>
      </c>
      <c r="I17" s="76">
        <v>5.567769567410517</v>
      </c>
      <c r="J17" s="76">
        <v>7.2648500493598486E-2</v>
      </c>
      <c r="K17" s="77">
        <v>7.4184052938767051E-2</v>
      </c>
      <c r="L17" s="77">
        <v>1.2062180880127731E-3</v>
      </c>
      <c r="M17" s="39">
        <f t="array" ref="M17:Q17">[1]!ConvertConc(I17:L17,TRUE,FALSE)</f>
        <v>1.8362911848695489</v>
      </c>
      <c r="N17" s="39">
        <v>3.8282713859530318E-2</v>
      </c>
      <c r="O17" s="40">
        <v>0.17960513413723844</v>
      </c>
      <c r="P17" s="62">
        <v>2.3434956346604753E-3</v>
      </c>
      <c r="Q17" s="39">
        <v>0.62587014259197571</v>
      </c>
      <c r="R17" s="80">
        <v>5.2570644152052787E-2</v>
      </c>
      <c r="S17" s="187">
        <v>1.3115181273163339E-3</v>
      </c>
      <c r="T17" s="38">
        <f>[1]!AgePb76(K17)</f>
        <v>1045.6010520242626</v>
      </c>
      <c r="U17" s="41">
        <f>[1]!AgeErPb76(K17,L17,0,FALSE,1)*2</f>
        <v>65.587122235509796</v>
      </c>
      <c r="V17" s="38">
        <f t="shared" si="0"/>
        <v>65.820056026678003</v>
      </c>
      <c r="W17" s="42">
        <f>[1]!AgePb6U8(O17)</f>
        <v>1064.8170855031542</v>
      </c>
      <c r="X17" s="42">
        <f t="shared" si="4"/>
        <v>27.787559677239198</v>
      </c>
      <c r="Y17" s="38">
        <f t="shared" si="1"/>
        <v>29.782739249788815</v>
      </c>
      <c r="Z17" s="38">
        <f>[1]!AgePb7U5(M17)</f>
        <v>1058.5340690407936</v>
      </c>
      <c r="AA17" s="42">
        <f t="shared" si="5"/>
        <v>44.136308238643345</v>
      </c>
      <c r="AB17" s="38">
        <f t="shared" si="2"/>
        <v>45.415184540418295</v>
      </c>
      <c r="AC17" s="42">
        <f>[1]!AgePb8Th2(R17)</f>
        <v>1035.5817009888337</v>
      </c>
      <c r="AD17" s="42">
        <f t="shared" si="6"/>
        <v>51.670821047411664</v>
      </c>
      <c r="AE17" s="38">
        <f t="shared" si="3"/>
        <v>54.120122826301987</v>
      </c>
      <c r="AF17" s="43">
        <f t="shared" si="7"/>
        <v>101.83779783328353</v>
      </c>
      <c r="AG17" s="39"/>
      <c r="AI17" s="40"/>
    </row>
    <row r="18" spans="1:35" ht="15" x14ac:dyDescent="0.25">
      <c r="A18" s="69">
        <v>91500</v>
      </c>
      <c r="B18" s="36">
        <v>2015</v>
      </c>
      <c r="C18" s="69" t="s">
        <v>82</v>
      </c>
      <c r="D18" s="69" t="s">
        <v>6</v>
      </c>
      <c r="E18" s="37">
        <f>(K18-(((2.718282^(0.00098482*W18)-1)/((2.718282^(0.000155125*W18)-1)*137.88))))/(([1]!SingleStagePbR(W18,1)/[1]!SingleStagePbR(W18,0))-(((2.718282^(0.00098482*W18)-1)/((2.718282^(0.000155125*W18)-1)*137.88))))</f>
        <v>1.5249758302388731E-4</v>
      </c>
      <c r="F18" s="73">
        <v>23923.562296975037</v>
      </c>
      <c r="G18" s="73">
        <v>84.752427254242846</v>
      </c>
      <c r="H18" s="61">
        <v>0.35681443585210054</v>
      </c>
      <c r="I18" s="76">
        <v>5.558444070757802</v>
      </c>
      <c r="J18" s="76">
        <v>6.8421257307309941E-2</v>
      </c>
      <c r="K18" s="77">
        <v>7.5048326605280893E-2</v>
      </c>
      <c r="L18" s="77">
        <v>8.5230563382004282E-4</v>
      </c>
      <c r="M18" s="39">
        <f t="array" ref="M18:Q18">[1]!ConvertConc(I18:L18,TRUE,FALSE)</f>
        <v>1.8608013755420756</v>
      </c>
      <c r="N18" s="39">
        <v>3.1164835187382677E-2</v>
      </c>
      <c r="O18" s="40">
        <v>0.17990646074156982</v>
      </c>
      <c r="P18" s="62">
        <v>2.2145453088940081E-3</v>
      </c>
      <c r="Q18" s="39">
        <v>0.73497572327489069</v>
      </c>
      <c r="R18" s="80">
        <v>5.0926882610177727E-2</v>
      </c>
      <c r="S18" s="187">
        <v>1.1870841568630856E-3</v>
      </c>
      <c r="T18" s="38">
        <f>[1]!AgePb76(K18)</f>
        <v>1068.9213758670498</v>
      </c>
      <c r="U18" s="41">
        <f>[1]!AgeErPb76(K18,L18,0,FALSE,1)*2</f>
        <v>45.649496909034269</v>
      </c>
      <c r="V18" s="38">
        <f t="shared" si="0"/>
        <v>45.998547104313595</v>
      </c>
      <c r="W18" s="42">
        <f>[1]!AgePb6U8(O18)</f>
        <v>1066.463592441612</v>
      </c>
      <c r="X18" s="42">
        <f t="shared" si="4"/>
        <v>26.255109861122552</v>
      </c>
      <c r="Y18" s="38">
        <f t="shared" si="1"/>
        <v>28.364579569961489</v>
      </c>
      <c r="Z18" s="38">
        <f>[1]!AgePb7U5(M18)</f>
        <v>1067.2709415862455</v>
      </c>
      <c r="AA18" s="42">
        <f t="shared" si="5"/>
        <v>35.74946088496803</v>
      </c>
      <c r="AB18" s="38">
        <f t="shared" si="2"/>
        <v>37.34230259190079</v>
      </c>
      <c r="AC18" s="42">
        <f>[1]!AgePb8Th2(R18)</f>
        <v>1003.9923218176104</v>
      </c>
      <c r="AD18" s="42">
        <f t="shared" si="6"/>
        <v>46.805275239984319</v>
      </c>
      <c r="AE18" s="38">
        <f t="shared" si="3"/>
        <v>49.338431471334118</v>
      </c>
      <c r="AF18" s="43">
        <f t="shared" si="7"/>
        <v>99.770068830044295</v>
      </c>
      <c r="AG18" s="39"/>
      <c r="AI18" s="40"/>
    </row>
    <row r="19" spans="1:35" ht="15" x14ac:dyDescent="0.25">
      <c r="A19" s="69">
        <v>91500</v>
      </c>
      <c r="B19" s="36">
        <v>2015</v>
      </c>
      <c r="C19" s="69" t="s">
        <v>83</v>
      </c>
      <c r="D19" s="69" t="s">
        <v>6</v>
      </c>
      <c r="E19" s="37">
        <f>(K19-(((2.718282^(0.00098482*W19)-1)/((2.718282^(0.000155125*W19)-1)*137.88))))/(([1]!SingleStagePbR(W19,1)/[1]!SingleStagePbR(W19,0))-(((2.718282^(0.00098482*W19)-1)/((2.718282^(0.000155125*W19)-1)*137.88))))</f>
        <v>7.5134842210380394E-4</v>
      </c>
      <c r="F19" s="73">
        <v>23826.59969292094</v>
      </c>
      <c r="G19" s="73">
        <v>81.75448947196665</v>
      </c>
      <c r="H19" s="61">
        <v>0.35934949434814673</v>
      </c>
      <c r="I19" s="76">
        <v>5.6557348665310299</v>
      </c>
      <c r="J19" s="76">
        <v>7.1936150100576093E-2</v>
      </c>
      <c r="K19" s="77">
        <v>7.4922973005289203E-2</v>
      </c>
      <c r="L19" s="77">
        <v>1.0971526911255196E-3</v>
      </c>
      <c r="M19" s="39">
        <f t="array" ref="M19:Q19">[1]!ConvertConc(I19:L19,TRUE,FALSE)</f>
        <v>1.8257369525390048</v>
      </c>
      <c r="N19" s="39">
        <v>3.5412520447109165E-2</v>
      </c>
      <c r="O19" s="40">
        <v>0.17681168293756219</v>
      </c>
      <c r="P19" s="62">
        <v>2.2488946288129826E-3</v>
      </c>
      <c r="Q19" s="39">
        <v>0.65575183822202188</v>
      </c>
      <c r="R19" s="80">
        <v>5.3198227438192199E-2</v>
      </c>
      <c r="S19" s="187">
        <v>1.1564234776115674E-3</v>
      </c>
      <c r="T19" s="38">
        <f>[1]!AgePb76(K19)</f>
        <v>1065.5607532146812</v>
      </c>
      <c r="U19" s="41">
        <f>[1]!AgeErPb76(K19,L19,0,FALSE,1)*2</f>
        <v>58.8914771956482</v>
      </c>
      <c r="V19" s="38">
        <f t="shared" si="0"/>
        <v>59.160755762953677</v>
      </c>
      <c r="W19" s="42">
        <f>[1]!AgePb6U8(O19)</f>
        <v>1049.5330731537681</v>
      </c>
      <c r="X19" s="42">
        <f t="shared" si="4"/>
        <v>26.698340876157886</v>
      </c>
      <c r="Y19" s="38">
        <f t="shared" si="1"/>
        <v>28.712205518270615</v>
      </c>
      <c r="Z19" s="38">
        <f>[1]!AgePb7U5(M19)</f>
        <v>1054.7486406393089</v>
      </c>
      <c r="AA19" s="42">
        <f t="shared" si="5"/>
        <v>40.916417615644605</v>
      </c>
      <c r="AB19" s="38">
        <f t="shared" si="2"/>
        <v>42.283103815457991</v>
      </c>
      <c r="AC19" s="42">
        <f>[1]!AgePb8Th2(R19)</f>
        <v>1047.6294211969068</v>
      </c>
      <c r="AD19" s="42">
        <f t="shared" si="6"/>
        <v>45.546752846842232</v>
      </c>
      <c r="AE19" s="38">
        <f t="shared" si="3"/>
        <v>48.370286914179097</v>
      </c>
      <c r="AF19" s="43">
        <f t="shared" si="7"/>
        <v>98.495845496133441</v>
      </c>
      <c r="AG19" s="39"/>
      <c r="AI19" s="40"/>
    </row>
    <row r="20" spans="1:35" ht="15" x14ac:dyDescent="0.25">
      <c r="A20" s="69">
        <v>91500</v>
      </c>
      <c r="B20" s="36">
        <v>2015</v>
      </c>
      <c r="C20" s="69" t="s">
        <v>84</v>
      </c>
      <c r="D20" s="69" t="s">
        <v>6</v>
      </c>
      <c r="E20" s="37">
        <f>(K20-(((2.718282^(0.00098482*W20)-1)/((2.718282^(0.000155125*W20)-1)*137.88))))/(([1]!SingleStagePbR(W20,1)/[1]!SingleStagePbR(W20,0))-(((2.718282^(0.00098482*W20)-1)/((2.718282^(0.000155125*W20)-1)*137.88))))</f>
        <v>-1.1247043893121397E-4</v>
      </c>
      <c r="F20" s="73">
        <v>24841.738263657509</v>
      </c>
      <c r="G20" s="73">
        <v>85.086824495072321</v>
      </c>
      <c r="H20" s="61">
        <v>0.36339345896270214</v>
      </c>
      <c r="I20" s="76">
        <v>5.5456298754271574</v>
      </c>
      <c r="J20" s="76">
        <v>7.0514684777844297E-2</v>
      </c>
      <c r="K20" s="77">
        <v>7.4910578665079719E-2</v>
      </c>
      <c r="L20" s="77">
        <v>1.0281341529145441E-3</v>
      </c>
      <c r="M20" s="39">
        <f t="array" ref="M20:Q20">[1]!ConvertConc(I20:L20,TRUE,FALSE)</f>
        <v>1.8616777865699263</v>
      </c>
      <c r="N20" s="39">
        <v>3.4831342840383771E-2</v>
      </c>
      <c r="O20" s="40">
        <v>0.18032216762806841</v>
      </c>
      <c r="P20" s="62">
        <v>2.2928614232069411E-3</v>
      </c>
      <c r="Q20" s="39">
        <v>0.6796150488469781</v>
      </c>
      <c r="R20" s="80">
        <v>5.3289763485664325E-2</v>
      </c>
      <c r="S20" s="187">
        <v>1.2212741432959804E-3</v>
      </c>
      <c r="T20" s="38">
        <f>[1]!AgePb76(K20)</f>
        <v>1065.2280740913973</v>
      </c>
      <c r="U20" s="41">
        <f>[1]!AgeErPb76(K20,L20,0,FALSE,1)*2</f>
        <v>55.198677709859794</v>
      </c>
      <c r="V20" s="38">
        <f t="shared" si="0"/>
        <v>55.485701856446752</v>
      </c>
      <c r="W20" s="42">
        <f>[1]!AgePb6U8(O20)</f>
        <v>1068.7344053317067</v>
      </c>
      <c r="X20" s="42">
        <f t="shared" si="4"/>
        <v>27.178687145036843</v>
      </c>
      <c r="Y20" s="38">
        <f t="shared" si="1"/>
        <v>29.229964176961744</v>
      </c>
      <c r="Z20" s="38">
        <f>[1]!AgePb7U5(M20)</f>
        <v>1067.581958153406</v>
      </c>
      <c r="AA20" s="42">
        <f t="shared" si="5"/>
        <v>39.948173054330859</v>
      </c>
      <c r="AB20" s="38">
        <f t="shared" si="2"/>
        <v>41.380526872652737</v>
      </c>
      <c r="AC20" s="42">
        <f>[1]!AgePb8Th2(R20)</f>
        <v>1049.3860393284244</v>
      </c>
      <c r="AD20" s="42">
        <f t="shared" si="6"/>
        <v>48.098844969066086</v>
      </c>
      <c r="AE20" s="38">
        <f t="shared" si="3"/>
        <v>50.789436610914947</v>
      </c>
      <c r="AF20" s="43">
        <f t="shared" si="7"/>
        <v>100.32916248882195</v>
      </c>
      <c r="AG20" s="39"/>
      <c r="AI20" s="40"/>
    </row>
    <row r="21" spans="1:35" ht="15" x14ac:dyDescent="0.25">
      <c r="A21" s="69">
        <v>91500</v>
      </c>
      <c r="B21" s="36">
        <v>2015</v>
      </c>
      <c r="C21" s="69" t="s">
        <v>85</v>
      </c>
      <c r="D21" s="69" t="s">
        <v>6</v>
      </c>
      <c r="E21" s="37">
        <f>(K21-(((2.718282^(0.00098482*W21)-1)/((2.718282^(0.000155125*W21)-1)*137.88))))/(([1]!SingleStagePbR(W21,1)/[1]!SingleStagePbR(W21,0))-(((2.718282^(0.00098482*W21)-1)/((2.718282^(0.000155125*W21)-1)*137.88))))</f>
        <v>-1.996021836078302E-4</v>
      </c>
      <c r="F21" s="73">
        <v>23578.556690938443</v>
      </c>
      <c r="G21" s="73">
        <v>81.678903178424719</v>
      </c>
      <c r="H21" s="61">
        <v>0.35780373577589908</v>
      </c>
      <c r="I21" s="76">
        <v>5.5298301544552508</v>
      </c>
      <c r="J21" s="76">
        <v>6.9737933570632418E-2</v>
      </c>
      <c r="K21" s="77">
        <v>7.4942483070205262E-2</v>
      </c>
      <c r="L21" s="77">
        <v>1.1159722277150302E-3</v>
      </c>
      <c r="M21" s="39">
        <f t="array" ref="M21:Q21">[1]!ConvertConc(I21:L21,TRUE,FALSE)</f>
        <v>1.8677920891321058</v>
      </c>
      <c r="N21" s="39">
        <v>3.6447624005216589E-2</v>
      </c>
      <c r="O21" s="40">
        <v>0.18083738054672874</v>
      </c>
      <c r="P21" s="62">
        <v>2.2805809363772925E-3</v>
      </c>
      <c r="Q21" s="39">
        <v>0.64627386187305291</v>
      </c>
      <c r="R21" s="80">
        <v>5.4406589114657185E-2</v>
      </c>
      <c r="S21" s="187">
        <v>1.1759524143151823E-3</v>
      </c>
      <c r="T21" s="38">
        <f>[1]!AgePb76(K21)</f>
        <v>1066.0842819342383</v>
      </c>
      <c r="U21" s="41">
        <f>[1]!AgeErPb76(K21,L21,0,FALSE,1)*2</f>
        <v>59.88135230239444</v>
      </c>
      <c r="V21" s="38">
        <f t="shared" si="0"/>
        <v>60.146459033937475</v>
      </c>
      <c r="W21" s="42">
        <f>[1]!AgePb6U8(O21)</f>
        <v>1071.5476636910901</v>
      </c>
      <c r="X21" s="42">
        <f t="shared" si="4"/>
        <v>27.027057866523961</v>
      </c>
      <c r="Y21" s="38">
        <f t="shared" si="1"/>
        <v>29.099512048166488</v>
      </c>
      <c r="Z21" s="38">
        <f>[1]!AgePb7U5(M21)</f>
        <v>1069.7491260399991</v>
      </c>
      <c r="AA21" s="42">
        <f t="shared" si="5"/>
        <v>41.749629578881091</v>
      </c>
      <c r="AB21" s="38">
        <f t="shared" si="2"/>
        <v>43.127676428838903</v>
      </c>
      <c r="AC21" s="42">
        <f>[1]!AgePb8Th2(R21)</f>
        <v>1070.8061426359739</v>
      </c>
      <c r="AD21" s="42">
        <f t="shared" si="6"/>
        <v>46.289138473379012</v>
      </c>
      <c r="AE21" s="38">
        <f t="shared" si="3"/>
        <v>49.190701960743056</v>
      </c>
      <c r="AF21" s="43">
        <f t="shared" si="7"/>
        <v>100.51247184199539</v>
      </c>
      <c r="AG21" s="39"/>
      <c r="AI21" s="40"/>
    </row>
    <row r="22" spans="1:35" ht="15" x14ac:dyDescent="0.25">
      <c r="A22" s="69">
        <v>91500</v>
      </c>
      <c r="B22" s="36">
        <v>2015</v>
      </c>
      <c r="C22" s="69" t="s">
        <v>86</v>
      </c>
      <c r="D22" s="69" t="s">
        <v>6</v>
      </c>
      <c r="E22" s="37">
        <f>(K22-(((2.718282^(0.00098482*W22)-1)/((2.718282^(0.000155125*W22)-1)*137.88))))/(([1]!SingleStagePbR(W22,1)/[1]!SingleStagePbR(W22,0))-(((2.718282^(0.00098482*W22)-1)/((2.718282^(0.000155125*W22)-1)*137.88))))</f>
        <v>-3.3089621208039503E-4</v>
      </c>
      <c r="F22" s="73">
        <v>23838.142358456727</v>
      </c>
      <c r="G22" s="73">
        <v>80.295383707072688</v>
      </c>
      <c r="H22" s="61">
        <v>0.35721912900572839</v>
      </c>
      <c r="I22" s="76">
        <v>5.5177314288692498</v>
      </c>
      <c r="J22" s="76">
        <v>7.7481210760130315E-2</v>
      </c>
      <c r="K22" s="77">
        <v>7.4913180180483888E-2</v>
      </c>
      <c r="L22" s="77">
        <v>1.0520493084996455E-3</v>
      </c>
      <c r="M22" s="39">
        <f t="array" ref="M22:Q22">[1]!ConvertConc(I22:L22,TRUE,FALSE)</f>
        <v>1.8711556779395655</v>
      </c>
      <c r="N22" s="39">
        <v>3.716051907036038E-2</v>
      </c>
      <c r="O22" s="40">
        <v>0.18123390253608815</v>
      </c>
      <c r="P22" s="62">
        <v>2.5449267294543254E-3</v>
      </c>
      <c r="Q22" s="39">
        <v>0.70707257208439611</v>
      </c>
      <c r="R22" s="80">
        <v>5.43349261527412E-2</v>
      </c>
      <c r="S22" s="187">
        <v>1.1908682897229723E-3</v>
      </c>
      <c r="T22" s="38">
        <f>[1]!AgePb76(K22)</f>
        <v>1065.2979078600297</v>
      </c>
      <c r="U22" s="41">
        <f>[1]!AgeErPb76(K22,L22,0,FALSE,1)*2</f>
        <v>56.480086622321956</v>
      </c>
      <c r="V22" s="38">
        <f t="shared" si="0"/>
        <v>56.760668072142693</v>
      </c>
      <c r="W22" s="42">
        <f>[1]!AgePb6U8(O22)</f>
        <v>1073.711988720604</v>
      </c>
      <c r="X22" s="42">
        <f t="shared" si="4"/>
        <v>30.154604647290146</v>
      </c>
      <c r="Y22" s="38">
        <f t="shared" si="1"/>
        <v>32.032644108365091</v>
      </c>
      <c r="Z22" s="38">
        <f>[1]!AgePb7U5(M22)</f>
        <v>1070.9393551910237</v>
      </c>
      <c r="AA22" s="42">
        <f t="shared" si="5"/>
        <v>42.536986955139746</v>
      </c>
      <c r="AB22" s="38">
        <f t="shared" si="2"/>
        <v>43.893286323121238</v>
      </c>
      <c r="AC22" s="42">
        <f>[1]!AgePb8Th2(R22)</f>
        <v>1069.4323676673432</v>
      </c>
      <c r="AD22" s="42">
        <f t="shared" si="6"/>
        <v>46.877880760463576</v>
      </c>
      <c r="AE22" s="38">
        <f t="shared" si="3"/>
        <v>49.737974712359375</v>
      </c>
      <c r="AF22" s="43">
        <f t="shared" si="7"/>
        <v>100.78983360414897</v>
      </c>
      <c r="AG22" s="39"/>
    </row>
    <row r="23" spans="1:35" ht="15" x14ac:dyDescent="0.25">
      <c r="A23" s="69">
        <v>91500</v>
      </c>
      <c r="B23" s="36">
        <v>2015</v>
      </c>
      <c r="C23" s="69" t="s">
        <v>87</v>
      </c>
      <c r="D23" s="69" t="s">
        <v>6</v>
      </c>
      <c r="E23" s="37">
        <f>(K23-(((2.718282^(0.00098482*W23)-1)/((2.718282^(0.000155125*W23)-1)*137.88))))/(([1]!SingleStagePbR(W23,1)/[1]!SingleStagePbR(W23,0))-(((2.718282^(0.00098482*W23)-1)/((2.718282^(0.000155125*W23)-1)*137.88))))</f>
        <v>3.096516680439507E-4</v>
      </c>
      <c r="F23" s="73">
        <v>26083.319374652798</v>
      </c>
      <c r="G23" s="73">
        <v>82.730197173514611</v>
      </c>
      <c r="H23" s="61">
        <v>0.35752299433014645</v>
      </c>
      <c r="I23" s="76">
        <v>5.5364046020624</v>
      </c>
      <c r="J23" s="76">
        <v>7.6757701011864979E-2</v>
      </c>
      <c r="K23" s="77">
        <v>7.5326240456787472E-2</v>
      </c>
      <c r="L23" s="77">
        <v>1.1351471871302581E-3</v>
      </c>
      <c r="M23" s="39">
        <f t="array" ref="M23:Q23">[1]!ConvertConc(I23:L23,TRUE,FALSE)</f>
        <v>1.8751271277910553</v>
      </c>
      <c r="N23" s="39">
        <v>3.8397212084237062E-2</v>
      </c>
      <c r="O23" s="40">
        <v>0.18062263723057448</v>
      </c>
      <c r="P23" s="62">
        <v>2.5041844628469457E-3</v>
      </c>
      <c r="Q23" s="39">
        <v>0.67705688986774981</v>
      </c>
      <c r="R23" s="80">
        <v>5.4695717066683976E-2</v>
      </c>
      <c r="S23" s="187">
        <v>1.3032130363788861E-3</v>
      </c>
      <c r="T23" s="38">
        <f>[1]!AgePb76(K23)</f>
        <v>1076.3460356703413</v>
      </c>
      <c r="U23" s="41">
        <f>[1]!AgeErPb76(K23,L23,0,FALSE,1)*2</f>
        <v>60.506907213880339</v>
      </c>
      <c r="V23" s="38">
        <f t="shared" si="0"/>
        <v>60.774349271762048</v>
      </c>
      <c r="W23" s="42">
        <f>[1]!AgePb6U8(O23)</f>
        <v>1070.3752327778718</v>
      </c>
      <c r="X23" s="42">
        <f t="shared" si="4"/>
        <v>29.679746331206907</v>
      </c>
      <c r="Y23" s="38">
        <f t="shared" si="1"/>
        <v>31.574557545676338</v>
      </c>
      <c r="Z23" s="38">
        <f>[1]!AgePb7U5(M23)</f>
        <v>1072.3428863622044</v>
      </c>
      <c r="AA23" s="42">
        <f t="shared" si="5"/>
        <v>43.91699807914101</v>
      </c>
      <c r="AB23" s="38">
        <f t="shared" si="2"/>
        <v>45.235334733882972</v>
      </c>
      <c r="AC23" s="42">
        <f>[1]!AgePb8Th2(R23)</f>
        <v>1076.3477611929711</v>
      </c>
      <c r="AD23" s="42">
        <f t="shared" si="6"/>
        <v>51.291417657208896</v>
      </c>
      <c r="AE23" s="38">
        <f t="shared" si="3"/>
        <v>53.951137506206344</v>
      </c>
      <c r="AF23" s="43">
        <f t="shared" si="7"/>
        <v>99.445271065754355</v>
      </c>
      <c r="AG23" s="39"/>
    </row>
    <row r="24" spans="1:35" ht="15" x14ac:dyDescent="0.25">
      <c r="A24" s="69">
        <v>91500</v>
      </c>
      <c r="B24" s="36">
        <v>2015</v>
      </c>
      <c r="C24" s="69" t="s">
        <v>88</v>
      </c>
      <c r="D24" s="69" t="s">
        <v>6</v>
      </c>
      <c r="E24" s="37">
        <f>(K24-(((2.718282^(0.00098482*W24)-1)/((2.718282^(0.000155125*W24)-1)*137.88))))/(([1]!SingleStagePbR(W24,1)/[1]!SingleStagePbR(W24,0))-(((2.718282^(0.00098482*W24)-1)/((2.718282^(0.000155125*W24)-1)*137.88))))</f>
        <v>3.234003028668489E-4</v>
      </c>
      <c r="F24" s="73">
        <v>23506.350805709673</v>
      </c>
      <c r="G24" s="73">
        <v>81.73358545640734</v>
      </c>
      <c r="H24" s="63">
        <v>0.35988562342817182</v>
      </c>
      <c r="I24" s="76">
        <v>5.59570537668636</v>
      </c>
      <c r="J24" s="76">
        <v>7.3536000637834983E-2</v>
      </c>
      <c r="K24" s="77">
        <v>7.4948186380908235E-2</v>
      </c>
      <c r="L24" s="77">
        <v>1.1037704575028676E-3</v>
      </c>
      <c r="M24" s="39">
        <f t="array" ref="M24:Q24">[1]!ConvertConc(I24:L24,TRUE,FALSE)</f>
        <v>1.8459440502447551</v>
      </c>
      <c r="N24" s="39">
        <v>3.643517047065626E-2</v>
      </c>
      <c r="O24" s="40">
        <v>0.17870847957191333</v>
      </c>
      <c r="P24" s="62">
        <v>2.3484987116260251E-3</v>
      </c>
      <c r="Q24" s="39">
        <v>0.66579862535235124</v>
      </c>
      <c r="R24" s="80">
        <v>5.5639968419798271E-2</v>
      </c>
      <c r="S24" s="187">
        <v>1.2806691974607404E-3</v>
      </c>
      <c r="T24" s="38">
        <f>[1]!AgePb76(K24)</f>
        <v>1066.237289794901</v>
      </c>
      <c r="U24" s="41">
        <f>[1]!AgeErPb76(K24,L24,0,FALSE,1)*2</f>
        <v>59.220758789271223</v>
      </c>
      <c r="V24" s="38">
        <f t="shared" si="0"/>
        <v>59.48888624659611</v>
      </c>
      <c r="W24" s="42">
        <f>[1]!AgePb6U8(O24)</f>
        <v>1059.9151021950026</v>
      </c>
      <c r="X24" s="42">
        <f t="shared" si="4"/>
        <v>27.857763189533021</v>
      </c>
      <c r="Y24" s="38">
        <f t="shared" si="1"/>
        <v>29.830570277809667</v>
      </c>
      <c r="Z24" s="38">
        <f>[1]!AgePb7U5(M24)</f>
        <v>1061.9838964204214</v>
      </c>
      <c r="AA24" s="42">
        <f t="shared" si="5"/>
        <v>41.922792078166623</v>
      </c>
      <c r="AB24" s="38">
        <f t="shared" si="2"/>
        <v>43.275784034268263</v>
      </c>
      <c r="AC24" s="42">
        <f>[1]!AgePb8Th2(R24)</f>
        <v>1094.4353341031522</v>
      </c>
      <c r="AD24" s="42">
        <f t="shared" si="6"/>
        <v>50.381395274114816</v>
      </c>
      <c r="AE24" s="38">
        <f t="shared" si="3"/>
        <v>53.176004754191524</v>
      </c>
      <c r="AF24" s="43">
        <f t="shared" si="7"/>
        <v>99.407056228439131</v>
      </c>
      <c r="AG24" s="39"/>
    </row>
    <row r="25" spans="1:35" ht="15" x14ac:dyDescent="0.25">
      <c r="A25" s="69">
        <v>91500</v>
      </c>
      <c r="B25" s="36">
        <v>2015</v>
      </c>
      <c r="C25" s="69" t="s">
        <v>89</v>
      </c>
      <c r="D25" s="69" t="s">
        <v>6</v>
      </c>
      <c r="E25" s="37">
        <f>(K25-(((2.718282^(0.00098482*W25)-1)/((2.718282^(0.000155125*W25)-1)*137.88))))/(([1]!SingleStagePbR(W25,1)/[1]!SingleStagePbR(W25,0))-(((2.718282^(0.00098482*W25)-1)/((2.718282^(0.000155125*W25)-1)*137.88))))</f>
        <v>1.2673335991057785E-3</v>
      </c>
      <c r="F25" s="73">
        <v>24123.450979906469</v>
      </c>
      <c r="G25" s="73">
        <v>66.669662442518245</v>
      </c>
      <c r="H25" s="63">
        <v>0.3669501317578841</v>
      </c>
      <c r="I25" s="76">
        <v>5.6178246965000147</v>
      </c>
      <c r="J25" s="76">
        <v>5.8358365976883715E-2</v>
      </c>
      <c r="K25" s="77">
        <v>7.5597349072007061E-2</v>
      </c>
      <c r="L25" s="77">
        <v>7.805125930352867E-4</v>
      </c>
      <c r="M25" s="39">
        <f t="array" ref="M25:Q25">[1]!ConvertConc(I25:L25,TRUE,FALSE)</f>
        <v>1.8546015961649873</v>
      </c>
      <c r="N25" s="39">
        <v>2.7162757037534541E-2</v>
      </c>
      <c r="O25" s="40">
        <v>0.1780048424478276</v>
      </c>
      <c r="P25" s="62">
        <v>1.8491270736339933E-3</v>
      </c>
      <c r="Q25" s="39">
        <v>0.70927021162599346</v>
      </c>
      <c r="R25" s="80">
        <v>5.1871021070246159E-2</v>
      </c>
      <c r="S25" s="187">
        <v>9.775263173893618E-4</v>
      </c>
      <c r="T25" s="38">
        <f>[1]!AgePb76(K25)</f>
        <v>1083.5546501919864</v>
      </c>
      <c r="U25" s="41">
        <f>[1]!AgeErPb76(K25,L25,0,FALSE,1)*2</f>
        <v>41.409953924642963</v>
      </c>
      <c r="V25" s="38">
        <f t="shared" si="0"/>
        <v>41.804974718370111</v>
      </c>
      <c r="W25" s="42">
        <f>[1]!AgePb6U8(O25)</f>
        <v>1056.0657273659413</v>
      </c>
      <c r="X25" s="42">
        <f t="shared" si="4"/>
        <v>21.940973078658736</v>
      </c>
      <c r="Y25" s="38">
        <f t="shared" si="1"/>
        <v>24.380096468295925</v>
      </c>
      <c r="Z25" s="38">
        <f>[1]!AgePb7U5(M25)</f>
        <v>1065.0680686081826</v>
      </c>
      <c r="AA25" s="42">
        <f t="shared" si="5"/>
        <v>31.198274859531146</v>
      </c>
      <c r="AB25" s="38">
        <f t="shared" si="2"/>
        <v>33.00417939018228</v>
      </c>
      <c r="AC25" s="42">
        <f>[1]!AgePb8Th2(R25)</f>
        <v>1022.1425619746487</v>
      </c>
      <c r="AD25" s="42">
        <f t="shared" si="6"/>
        <v>38.525220203430408</v>
      </c>
      <c r="AE25" s="38">
        <f t="shared" si="3"/>
        <v>41.672832103975367</v>
      </c>
      <c r="AF25" s="43">
        <f t="shared" si="7"/>
        <v>97.463079243748837</v>
      </c>
      <c r="AG25" s="39"/>
    </row>
    <row r="26" spans="1:35" ht="15" x14ac:dyDescent="0.25">
      <c r="A26" s="69">
        <v>91500</v>
      </c>
      <c r="B26" s="36">
        <v>2015</v>
      </c>
      <c r="C26" s="69" t="s">
        <v>90</v>
      </c>
      <c r="D26" s="69" t="s">
        <v>6</v>
      </c>
      <c r="E26" s="37">
        <f>(K26-(((2.718282^(0.00098482*W26)-1)/((2.718282^(0.000155125*W26)-1)*137.88))))/(([1]!SingleStagePbR(W26,1)/[1]!SingleStagePbR(W26,0))-(((2.718282^(0.00098482*W26)-1)/((2.718282^(0.000155125*W26)-1)*137.88))))</f>
        <v>3.7813668409044981E-4</v>
      </c>
      <c r="F26" s="73">
        <v>23880.661276499177</v>
      </c>
      <c r="G26" s="73">
        <v>69.119257628412825</v>
      </c>
      <c r="H26" s="63">
        <v>0.36232161325353007</v>
      </c>
      <c r="I26" s="76">
        <v>5.6002091933567257</v>
      </c>
      <c r="J26" s="76">
        <v>5.9402613040289133E-2</v>
      </c>
      <c r="K26" s="77">
        <v>7.4964941668561158E-2</v>
      </c>
      <c r="L26" s="77">
        <v>1.0025525445987939E-3</v>
      </c>
      <c r="M26" s="39">
        <f t="array" ref="M26:Q26">[1]!ConvertConc(I26:L26,TRUE,FALSE)</f>
        <v>1.8448718438977401</v>
      </c>
      <c r="N26" s="39">
        <v>3.1490976115812974E-2</v>
      </c>
      <c r="O26" s="40">
        <v>0.17856475811408165</v>
      </c>
      <c r="P26" s="62">
        <v>1.8940744644800908E-3</v>
      </c>
      <c r="Q26" s="39">
        <v>0.62141449525791659</v>
      </c>
      <c r="R26" s="80">
        <v>5.3869843850895806E-2</v>
      </c>
      <c r="S26" s="187">
        <v>1.1810989916403573E-3</v>
      </c>
      <c r="T26" s="38">
        <f>[1]!AgePb76(K26)</f>
        <v>1066.686711377748</v>
      </c>
      <c r="U26" s="41">
        <f>[1]!AgeErPb76(K26,L26,0,FALSE,1)*2</f>
        <v>53.774453993785599</v>
      </c>
      <c r="V26" s="38">
        <f t="shared" si="0"/>
        <v>54.069844234416266</v>
      </c>
      <c r="W26" s="42">
        <f>[1]!AgePb6U8(O26)</f>
        <v>1059.1290346060816</v>
      </c>
      <c r="X26" s="42">
        <f t="shared" si="4"/>
        <v>22.468815013936734</v>
      </c>
      <c r="Y26" s="38">
        <f t="shared" si="1"/>
        <v>24.869395982346006</v>
      </c>
      <c r="Z26" s="38">
        <f>[1]!AgePb7U5(M26)</f>
        <v>1061.6012798721135</v>
      </c>
      <c r="AA26" s="42">
        <f t="shared" si="5"/>
        <v>36.241932641064537</v>
      </c>
      <c r="AB26" s="38">
        <f t="shared" si="2"/>
        <v>37.79771980538338</v>
      </c>
      <c r="AC26" s="42">
        <f>[1]!AgePb8Th2(R26)</f>
        <v>1060.5144959358111</v>
      </c>
      <c r="AD26" s="42">
        <f t="shared" si="6"/>
        <v>46.503665584653035</v>
      </c>
      <c r="AE26" s="38">
        <f t="shared" si="3"/>
        <v>49.338949903310521</v>
      </c>
      <c r="AF26" s="43">
        <f t="shared" si="7"/>
        <v>99.291481117084075</v>
      </c>
      <c r="AG26" s="39"/>
    </row>
    <row r="27" spans="1:35" ht="15" x14ac:dyDescent="0.25">
      <c r="A27" s="69">
        <v>91500</v>
      </c>
      <c r="B27" s="36">
        <v>2015</v>
      </c>
      <c r="C27" s="69" t="s">
        <v>91</v>
      </c>
      <c r="D27" s="69" t="s">
        <v>6</v>
      </c>
      <c r="E27" s="37">
        <f>(K27-(((2.718282^(0.00098482*W27)-1)/((2.718282^(0.000155125*W27)-1)*137.88))))/(([1]!SingleStagePbR(W27,1)/[1]!SingleStagePbR(W27,0))-(((2.718282^(0.00098482*W27)-1)/((2.718282^(0.000155125*W27)-1)*137.88))))</f>
        <v>3.243693907666717E-4</v>
      </c>
      <c r="F27" s="73">
        <v>23751.360306011175</v>
      </c>
      <c r="G27" s="73">
        <v>66.507672301304154</v>
      </c>
      <c r="H27" s="63">
        <v>0.36191686615784274</v>
      </c>
      <c r="I27" s="76">
        <v>5.595937575582747</v>
      </c>
      <c r="J27" s="76">
        <v>6.122973942314721E-2</v>
      </c>
      <c r="K27" s="77">
        <v>7.4947494143069601E-2</v>
      </c>
      <c r="L27" s="77">
        <v>9.0835964339230782E-4</v>
      </c>
      <c r="M27" s="39">
        <f t="array" ref="M27:Q27">[1]!ConvertConc(I27:L27,TRUE,FALSE)</f>
        <v>1.8458504054563525</v>
      </c>
      <c r="N27" s="39">
        <v>3.0139777003807652E-2</v>
      </c>
      <c r="O27" s="40">
        <v>0.1787010642083266</v>
      </c>
      <c r="P27" s="62">
        <v>1.9553148062012617E-3</v>
      </c>
      <c r="Q27" s="39">
        <v>0.67010987292200186</v>
      </c>
      <c r="R27" s="80">
        <v>5.240467617613008E-2</v>
      </c>
      <c r="S27" s="187">
        <v>1.0300920958471245E-3</v>
      </c>
      <c r="T27" s="38">
        <f>[1]!AgePb76(K27)</f>
        <v>1066.2187193139789</v>
      </c>
      <c r="U27" s="41">
        <f>[1]!AgeErPb76(K27,L27,0,FALSE,1)*2</f>
        <v>48.736939439258229</v>
      </c>
      <c r="V27" s="38">
        <f t="shared" si="0"/>
        <v>49.062383477232359</v>
      </c>
      <c r="W27" s="42">
        <f>[1]!AgePb6U8(O27)</f>
        <v>1059.8745470821948</v>
      </c>
      <c r="X27" s="42">
        <f t="shared" si="4"/>
        <v>23.193912177374806</v>
      </c>
      <c r="Y27" s="38">
        <f t="shared" si="1"/>
        <v>25.529528124431412</v>
      </c>
      <c r="Z27" s="38">
        <f>[1]!AgePb7U5(M27)</f>
        <v>1061.9504850483422</v>
      </c>
      <c r="AA27" s="42">
        <f t="shared" si="5"/>
        <v>34.679896825690243</v>
      </c>
      <c r="AB27" s="38">
        <f t="shared" si="2"/>
        <v>36.303732298961812</v>
      </c>
      <c r="AC27" s="42">
        <f>[1]!AgePb8Th2(R27)</f>
        <v>1032.3944117026467</v>
      </c>
      <c r="AD27" s="42">
        <f t="shared" si="6"/>
        <v>40.586504903393973</v>
      </c>
      <c r="AE27" s="38">
        <f t="shared" si="3"/>
        <v>43.643851709481908</v>
      </c>
      <c r="AF27" s="43">
        <f t="shared" si="7"/>
        <v>99.404983975908252</v>
      </c>
      <c r="AG27" s="39"/>
    </row>
    <row r="28" spans="1:35" ht="15" x14ac:dyDescent="0.25">
      <c r="A28" s="69">
        <v>91500</v>
      </c>
      <c r="B28" s="36">
        <v>2015</v>
      </c>
      <c r="C28" s="69" t="s">
        <v>92</v>
      </c>
      <c r="D28" s="69" t="s">
        <v>6</v>
      </c>
      <c r="E28" s="37">
        <f>(K28-(((2.718282^(0.00098482*W28)-1)/((2.718282^(0.000155125*W28)-1)*137.88))))/(([1]!SingleStagePbR(W28,1)/[1]!SingleStagePbR(W28,0))-(((2.718282^(0.00098482*W28)-1)/((2.718282^(0.000155125*W28)-1)*137.88))))</f>
        <v>-1.9346892386540148E-3</v>
      </c>
      <c r="F28" s="73">
        <v>23432.43073559925</v>
      </c>
      <c r="G28" s="73">
        <v>64.299578976429672</v>
      </c>
      <c r="H28" s="63">
        <v>0.35934860015872261</v>
      </c>
      <c r="I28" s="76">
        <v>5.5924475865532264</v>
      </c>
      <c r="J28" s="76">
        <v>5.9717192239104315E-2</v>
      </c>
      <c r="K28" s="77">
        <v>7.3074521455178662E-2</v>
      </c>
      <c r="L28" s="77">
        <v>8.0412009009942691E-4</v>
      </c>
      <c r="M28" s="39">
        <f t="array" ref="M28:Q28">[1]!ConvertConc(I28:L28,TRUE,FALSE)</f>
        <v>1.8008448699936457</v>
      </c>
      <c r="N28" s="39">
        <v>2.7613129365354292E-2</v>
      </c>
      <c r="O28" s="40">
        <v>0.17881258331404881</v>
      </c>
      <c r="P28" s="62">
        <v>1.9093939187219381E-3</v>
      </c>
      <c r="Q28" s="39">
        <v>0.69639899073277478</v>
      </c>
      <c r="R28" s="80">
        <v>5.4290481617396948E-2</v>
      </c>
      <c r="S28" s="187">
        <v>1.1368493207172894E-3</v>
      </c>
      <c r="T28" s="38">
        <f>[1]!AgePb76(K28)</f>
        <v>1015.1382755544792</v>
      </c>
      <c r="U28" s="41">
        <f>[1]!AgeErPb76(K28,L28,0,FALSE,1)*2</f>
        <v>44.592252152784667</v>
      </c>
      <c r="V28" s="38">
        <f t="shared" si="0"/>
        <v>44.914591798278686</v>
      </c>
      <c r="W28" s="42">
        <f>[1]!AgePb6U8(O28)</f>
        <v>1060.4844254988016</v>
      </c>
      <c r="X28" s="42">
        <f t="shared" si="4"/>
        <v>22.648098645165653</v>
      </c>
      <c r="Y28" s="38">
        <f t="shared" si="1"/>
        <v>25.037304566762209</v>
      </c>
      <c r="Z28" s="38">
        <f>[1]!AgePb7U5(M28)</f>
        <v>1045.7644422505568</v>
      </c>
      <c r="AA28" s="42">
        <f t="shared" si="5"/>
        <v>32.070312452459156</v>
      </c>
      <c r="AB28" s="38">
        <f t="shared" si="2"/>
        <v>33.768087562673493</v>
      </c>
      <c r="AC28" s="42">
        <f>[1]!AgePb8Th2(R28)</f>
        <v>1068.5803214990181</v>
      </c>
      <c r="AD28" s="42">
        <f t="shared" si="6"/>
        <v>44.752405078636983</v>
      </c>
      <c r="AE28" s="38">
        <f t="shared" si="3"/>
        <v>47.735396086486588</v>
      </c>
      <c r="AF28" s="43">
        <f t="shared" si="7"/>
        <v>104.46699243209541</v>
      </c>
      <c r="AG28" s="39"/>
    </row>
    <row r="29" spans="1:35" ht="15" x14ac:dyDescent="0.25">
      <c r="A29" s="69">
        <v>91500</v>
      </c>
      <c r="B29" s="36">
        <v>2015</v>
      </c>
      <c r="C29" s="69" t="s">
        <v>93</v>
      </c>
      <c r="D29" s="69" t="s">
        <v>6</v>
      </c>
      <c r="E29" s="37">
        <f>(K29-(((2.718282^(0.00098482*W29)-1)/((2.718282^(0.000155125*W29)-1)*137.88))))/(([1]!SingleStagePbR(W29,1)/[1]!SingleStagePbR(W29,0))-(((2.718282^(0.00098482*W29)-1)/((2.718282^(0.000155125*W29)-1)*137.88))))</f>
        <v>-8.1905718404610441E-4</v>
      </c>
      <c r="F29" s="73">
        <v>23270.052390337361</v>
      </c>
      <c r="G29" s="73">
        <v>66.708445677905928</v>
      </c>
      <c r="H29" s="63">
        <v>0.35376559079164688</v>
      </c>
      <c r="I29" s="76">
        <v>5.5914551634469669</v>
      </c>
      <c r="J29" s="76">
        <v>6.1056238861153002E-2</v>
      </c>
      <c r="K29" s="77">
        <v>7.4017103438090315E-2</v>
      </c>
      <c r="L29" s="77">
        <v>8.7443429267026476E-4</v>
      </c>
      <c r="M29" s="39">
        <f t="array" ref="M29:Q29">[1]!ConvertConc(I29:L29,TRUE,FALSE)</f>
        <v>1.8243975669383654</v>
      </c>
      <c r="N29" s="39">
        <v>2.9349914306760958E-2</v>
      </c>
      <c r="O29" s="40">
        <v>0.17884432062288586</v>
      </c>
      <c r="P29" s="62">
        <v>1.9529015685033166E-3</v>
      </c>
      <c r="Q29" s="39">
        <v>0.6787625112596275</v>
      </c>
      <c r="R29" s="80">
        <v>5.3858974962642303E-2</v>
      </c>
      <c r="S29" s="187">
        <v>1.0646022675843054E-3</v>
      </c>
      <c r="T29" s="38">
        <f>[1]!AgePb76(K29)</f>
        <v>1041.0555087792093</v>
      </c>
      <c r="U29" s="41">
        <f>[1]!AgeErPb76(K29,L29,0,FALSE,1)*2</f>
        <v>47.686563832701005</v>
      </c>
      <c r="V29" s="38">
        <f t="shared" si="0"/>
        <v>48.003666383513391</v>
      </c>
      <c r="W29" s="42">
        <f>[1]!AgePb6U8(O29)</f>
        <v>1060.6579807242963</v>
      </c>
      <c r="X29" s="42">
        <f t="shared" si="4"/>
        <v>23.163840226939548</v>
      </c>
      <c r="Y29" s="38">
        <f t="shared" si="1"/>
        <v>25.505509908674998</v>
      </c>
      <c r="Z29" s="38">
        <f>[1]!AgePb7U5(M29)</f>
        <v>1054.2672399004584</v>
      </c>
      <c r="AA29" s="42">
        <f t="shared" si="5"/>
        <v>33.920954191394408</v>
      </c>
      <c r="AB29" s="38">
        <f t="shared" si="2"/>
        <v>35.556082454042333</v>
      </c>
      <c r="AC29" s="42">
        <f>[1]!AgePb8Th2(R29)</f>
        <v>1060.3060398480513</v>
      </c>
      <c r="AD29" s="42">
        <f t="shared" si="6"/>
        <v>41.917032960190284</v>
      </c>
      <c r="AE29" s="38">
        <f t="shared" si="3"/>
        <v>45.040780409461888</v>
      </c>
      <c r="AF29" s="43">
        <f t="shared" si="7"/>
        <v>101.88294205061878</v>
      </c>
      <c r="AG29" s="39"/>
    </row>
    <row r="30" spans="1:35" ht="15" x14ac:dyDescent="0.25">
      <c r="A30" s="69">
        <v>91500</v>
      </c>
      <c r="B30" s="36">
        <v>2015</v>
      </c>
      <c r="C30" s="69" t="s">
        <v>94</v>
      </c>
      <c r="D30" s="69" t="s">
        <v>6</v>
      </c>
      <c r="E30" s="37">
        <f>(K30-(((2.718282^(0.00098482*W30)-1)/((2.718282^(0.000155125*W30)-1)*137.88))))/(([1]!SingleStagePbR(W30,1)/[1]!SingleStagePbR(W30,0))-(((2.718282^(0.00098482*W30)-1)/((2.718282^(0.000155125*W30)-1)*137.88))))</f>
        <v>6.5749779145277316E-4</v>
      </c>
      <c r="F30" s="73">
        <v>23564.536963470873</v>
      </c>
      <c r="G30" s="73">
        <v>63.849355956233509</v>
      </c>
      <c r="H30" s="63">
        <v>0.36473358296252817</v>
      </c>
      <c r="I30" s="76">
        <v>5.5850030539214632</v>
      </c>
      <c r="J30" s="76">
        <v>6.0715240111075798E-2</v>
      </c>
      <c r="K30" s="77">
        <v>7.5298107614678048E-2</v>
      </c>
      <c r="L30" s="77">
        <v>7.8109696689110863E-4</v>
      </c>
      <c r="M30" s="39">
        <f t="array" ref="M30:Q30">[1]!ConvertConc(I30:L30,TRUE,FALSE)</f>
        <v>1.8581162966721019</v>
      </c>
      <c r="N30" s="39">
        <v>2.792054342156295E-2</v>
      </c>
      <c r="O30" s="40">
        <v>0.17905093163697705</v>
      </c>
      <c r="P30" s="62">
        <v>1.9464842188076895E-3</v>
      </c>
      <c r="Q30" s="39">
        <v>0.72347466521368442</v>
      </c>
      <c r="R30" s="80">
        <v>5.482500521904269E-2</v>
      </c>
      <c r="S30" s="187">
        <v>1.0045611914085257E-3</v>
      </c>
      <c r="T30" s="38">
        <f>[1]!AgePb76(K30)</f>
        <v>1075.596069187591</v>
      </c>
      <c r="U30" s="41">
        <f>[1]!AgeErPb76(K30,L30,0,FALSE,1)*2</f>
        <v>41.655146259048067</v>
      </c>
      <c r="V30" s="38">
        <f t="shared" si="0"/>
        <v>42.042142356422076</v>
      </c>
      <c r="W30" s="42">
        <f>[1]!AgePb6U8(O30)</f>
        <v>1061.7877172327783</v>
      </c>
      <c r="X30" s="42">
        <f t="shared" si="4"/>
        <v>23.085644027898763</v>
      </c>
      <c r="Y30" s="38">
        <f t="shared" si="1"/>
        <v>25.439288731396758</v>
      </c>
      <c r="Z30" s="38">
        <f>[1]!AgePb7U5(M30)</f>
        <v>1066.3174801315338</v>
      </c>
      <c r="AA30" s="42">
        <f t="shared" si="5"/>
        <v>32.045532950231603</v>
      </c>
      <c r="AB30" s="38">
        <f t="shared" si="2"/>
        <v>33.810233169187669</v>
      </c>
      <c r="AC30" s="42">
        <f>[1]!AgePb8Th2(R30)</f>
        <v>1078.825292359475</v>
      </c>
      <c r="AD30" s="42">
        <f t="shared" si="6"/>
        <v>39.534734805200216</v>
      </c>
      <c r="AE30" s="38">
        <f t="shared" si="3"/>
        <v>42.94416222152028</v>
      </c>
      <c r="AF30" s="43">
        <f t="shared" si="7"/>
        <v>98.71621398121674</v>
      </c>
      <c r="AG30" s="39"/>
    </row>
    <row r="31" spans="1:35" ht="15" x14ac:dyDescent="0.25">
      <c r="A31" s="69">
        <v>91500</v>
      </c>
      <c r="B31" s="36">
        <v>2015</v>
      </c>
      <c r="C31" s="69" t="s">
        <v>95</v>
      </c>
      <c r="D31" s="69" t="s">
        <v>6</v>
      </c>
      <c r="E31" s="37">
        <f>(K31-(((2.718282^(0.00098482*W31)-1)/((2.718282^(0.000155125*W31)-1)*137.88))))/(([1]!SingleStagePbR(W31,1)/[1]!SingleStagePbR(W31,0))-(((2.718282^(0.00098482*W31)-1)/((2.718282^(0.000155125*W31)-1)*137.88))))</f>
        <v>1.9943938166381791E-4</v>
      </c>
      <c r="F31" s="73">
        <v>24714.483150441538</v>
      </c>
      <c r="G31" s="73">
        <v>67.843603430124702</v>
      </c>
      <c r="H31" s="63">
        <v>0.36693349717794305</v>
      </c>
      <c r="I31" s="76">
        <v>5.5840780222993578</v>
      </c>
      <c r="J31" s="76">
        <v>5.8484534045716727E-2</v>
      </c>
      <c r="K31" s="77">
        <v>7.4919740991598233E-2</v>
      </c>
      <c r="L31" s="77">
        <v>7.7162819263544818E-4</v>
      </c>
      <c r="M31" s="39">
        <f t="array" ref="M31:Q31">[1]!ConvertConc(I31:L31,TRUE,FALSE)</f>
        <v>1.8490856793598951</v>
      </c>
      <c r="N31" s="39">
        <v>2.7161466141757767E-2</v>
      </c>
      <c r="O31" s="40">
        <v>0.17908059235680765</v>
      </c>
      <c r="P31" s="62">
        <v>1.8755907347272668E-3</v>
      </c>
      <c r="Q31" s="39">
        <v>0.71300632532623942</v>
      </c>
      <c r="R31" s="80">
        <v>5.4253734403691391E-2</v>
      </c>
      <c r="S31" s="187">
        <v>9.9282092606762769E-4</v>
      </c>
      <c r="T31" s="38">
        <f>[1]!AgePb76(K31)</f>
        <v>1065.4740089513834</v>
      </c>
      <c r="U31" s="41">
        <f>[1]!AgeErPb76(K31,L31,0,FALSE,1)*2</f>
        <v>41.420739227155508</v>
      </c>
      <c r="V31" s="38">
        <f t="shared" si="0"/>
        <v>41.80264822711176</v>
      </c>
      <c r="W31" s="42">
        <f>[1]!AgePb6U8(O31)</f>
        <v>1061.9498840017075</v>
      </c>
      <c r="X31" s="42">
        <f t="shared" si="4"/>
        <v>22.244547407010874</v>
      </c>
      <c r="Y31" s="38">
        <f t="shared" si="1"/>
        <v>24.679246943390993</v>
      </c>
      <c r="Z31" s="38">
        <f>[1]!AgePb7U5(M31)</f>
        <v>1063.1041565202515</v>
      </c>
      <c r="AA31" s="42">
        <f t="shared" si="5"/>
        <v>31.232157465502294</v>
      </c>
      <c r="AB31" s="38">
        <f t="shared" si="2"/>
        <v>33.029743770184396</v>
      </c>
      <c r="AC31" s="42">
        <f>[1]!AgePb8Th2(R31)</f>
        <v>1067.8758135538219</v>
      </c>
      <c r="AD31" s="42">
        <f t="shared" si="6"/>
        <v>39.083372445808664</v>
      </c>
      <c r="AE31" s="38">
        <f t="shared" si="3"/>
        <v>42.462178648693268</v>
      </c>
      <c r="AF31" s="43">
        <f t="shared" si="7"/>
        <v>99.669243461589048</v>
      </c>
    </row>
    <row r="32" spans="1:35" ht="15" x14ac:dyDescent="0.25">
      <c r="A32" s="69">
        <v>91500</v>
      </c>
      <c r="B32" s="36">
        <v>2015</v>
      </c>
      <c r="C32" s="69" t="s">
        <v>96</v>
      </c>
      <c r="D32" s="69" t="s">
        <v>6</v>
      </c>
      <c r="E32" s="37">
        <f>(K32-(((2.718282^(0.00098482*W32)-1)/((2.718282^(0.000155125*W32)-1)*137.88))))/(([1]!SingleStagePbR(W32,1)/[1]!SingleStagePbR(W32,0))-(((2.718282^(0.00098482*W32)-1)/((2.718282^(0.000155125*W32)-1)*137.88))))</f>
        <v>-5.7702803655736536E-4</v>
      </c>
      <c r="F32" s="73">
        <v>23865.64762235017</v>
      </c>
      <c r="G32" s="73">
        <v>66.874808197821665</v>
      </c>
      <c r="H32" s="63">
        <v>0.36616380520059261</v>
      </c>
      <c r="I32" s="76">
        <v>5.5829157862982139</v>
      </c>
      <c r="J32" s="76">
        <v>5.8308431741992267E-2</v>
      </c>
      <c r="K32" s="77">
        <v>7.4275707687708192E-2</v>
      </c>
      <c r="L32" s="77">
        <v>7.9092667597064411E-4</v>
      </c>
      <c r="M32" s="39">
        <f t="array" ref="M32:Q32">[1]!ConvertConc(I32:L32,TRUE,FALSE)</f>
        <v>1.833571994519988</v>
      </c>
      <c r="N32" s="39">
        <v>2.7348506827635833E-2</v>
      </c>
      <c r="O32" s="40">
        <v>0.17911787286031339</v>
      </c>
      <c r="P32" s="62">
        <v>1.870721799006652E-3</v>
      </c>
      <c r="Q32" s="39">
        <v>0.7002201936438861</v>
      </c>
      <c r="R32" s="80">
        <v>5.3226568010218044E-2</v>
      </c>
      <c r="S32" s="187">
        <v>1.0137799855511498E-3</v>
      </c>
      <c r="T32" s="38">
        <f>[1]!AgePb76(K32)</f>
        <v>1048.0908729492389</v>
      </c>
      <c r="U32" s="41">
        <f>[1]!AgeErPb76(K32,L32,0,FALSE,1)*2</f>
        <v>42.936815777740129</v>
      </c>
      <c r="V32" s="38">
        <f t="shared" si="0"/>
        <v>43.293478378681122</v>
      </c>
      <c r="W32" s="42">
        <f>[1]!AgePb6U8(O32)</f>
        <v>1062.1537053255524</v>
      </c>
      <c r="X32" s="42">
        <f t="shared" si="4"/>
        <v>22.186441349689019</v>
      </c>
      <c r="Y32" s="38">
        <f t="shared" si="1"/>
        <v>24.627776570655907</v>
      </c>
      <c r="Z32" s="38">
        <f>[1]!AgePb7U5(M32)</f>
        <v>1057.5601407734443</v>
      </c>
      <c r="AA32" s="42">
        <f t="shared" si="5"/>
        <v>31.547919380334715</v>
      </c>
      <c r="AB32" s="38">
        <f t="shared" si="2"/>
        <v>33.310446603392798</v>
      </c>
      <c r="AC32" s="42">
        <f>[1]!AgePb8Th2(R32)</f>
        <v>1048.1733059023979</v>
      </c>
      <c r="AD32" s="42">
        <f t="shared" si="6"/>
        <v>39.928071962439525</v>
      </c>
      <c r="AE32" s="38">
        <f t="shared" si="3"/>
        <v>43.124288998783385</v>
      </c>
      <c r="AF32" s="43">
        <f t="shared" si="7"/>
        <v>101.34175697349046</v>
      </c>
    </row>
    <row r="33" spans="1:32" ht="15" x14ac:dyDescent="0.25">
      <c r="A33" s="69">
        <v>91500</v>
      </c>
      <c r="B33" s="36">
        <v>2015</v>
      </c>
      <c r="C33" s="69" t="s">
        <v>97</v>
      </c>
      <c r="D33" s="69" t="s">
        <v>6</v>
      </c>
      <c r="E33" s="37">
        <f>(K33-(((2.718282^(0.00098482*W33)-1)/((2.718282^(0.000155125*W33)-1)*137.88))))/(([1]!SingleStagePbR(W33,1)/[1]!SingleStagePbR(W33,0))-(((2.718282^(0.00098482*W33)-1)/((2.718282^(0.000155125*W33)-1)*137.88))))</f>
        <v>4.4318028508487524E-4</v>
      </c>
      <c r="F33" s="73">
        <v>24441.482102788224</v>
      </c>
      <c r="G33" s="73">
        <v>67.360928517129892</v>
      </c>
      <c r="H33" s="63">
        <v>0.36785611030776616</v>
      </c>
      <c r="I33" s="76">
        <v>5.5772260347405105</v>
      </c>
      <c r="J33" s="76">
        <v>6.0039637474977633E-2</v>
      </c>
      <c r="K33" s="77">
        <v>7.5169014783661336E-2</v>
      </c>
      <c r="L33" s="77">
        <v>8.1180752225185656E-4</v>
      </c>
      <c r="M33" s="39">
        <f t="array" ref="M33:Q33">[1]!ConvertConc(I33:L33,TRUE,FALSE)</f>
        <v>1.8575172591092968</v>
      </c>
      <c r="N33" s="39">
        <v>2.8324743710576659E-2</v>
      </c>
      <c r="O33" s="40">
        <v>0.17930060459644373</v>
      </c>
      <c r="P33" s="62">
        <v>1.9301967020807066E-3</v>
      </c>
      <c r="Q33" s="39">
        <v>0.7059707116515922</v>
      </c>
      <c r="R33" s="80">
        <v>5.3144363589917559E-2</v>
      </c>
      <c r="S33" s="187">
        <v>1.029094106046543E-3</v>
      </c>
      <c r="T33" s="38">
        <f>[1]!AgePb76(K33)</f>
        <v>1072.1500291027901</v>
      </c>
      <c r="U33" s="41">
        <f>[1]!AgeErPb76(K33,L33,0,FALSE,1)*2</f>
        <v>43.389625201104785</v>
      </c>
      <c r="V33" s="38">
        <f t="shared" si="0"/>
        <v>43.758917758178896</v>
      </c>
      <c r="W33" s="42">
        <f>[1]!AgePb6U8(O33)</f>
        <v>1063.1526497189502</v>
      </c>
      <c r="X33" s="42">
        <f t="shared" si="4"/>
        <v>22.889981245903549</v>
      </c>
      <c r="Y33" s="38">
        <f t="shared" si="1"/>
        <v>25.267677320249913</v>
      </c>
      <c r="Z33" s="38">
        <f>[1]!AgePb7U5(M33)</f>
        <v>1066.1046419270453</v>
      </c>
      <c r="AA33" s="42">
        <f t="shared" si="5"/>
        <v>32.513442987571025</v>
      </c>
      <c r="AB33" s="38">
        <f t="shared" si="2"/>
        <v>34.253368751932818</v>
      </c>
      <c r="AC33" s="42">
        <f>[1]!AgePb8Th2(R33)</f>
        <v>1046.5956782449248</v>
      </c>
      <c r="AD33" s="42">
        <f t="shared" si="6"/>
        <v>40.532819329874187</v>
      </c>
      <c r="AE33" s="38">
        <f t="shared" si="3"/>
        <v>43.675672133445481</v>
      </c>
      <c r="AF33" s="43">
        <f t="shared" si="7"/>
        <v>99.16080966845945</v>
      </c>
    </row>
    <row r="34" spans="1:32" ht="15" x14ac:dyDescent="0.25">
      <c r="A34" s="69">
        <v>91500</v>
      </c>
      <c r="B34" s="36">
        <v>2015</v>
      </c>
      <c r="C34" s="69" t="s">
        <v>98</v>
      </c>
      <c r="D34" s="69" t="s">
        <v>6</v>
      </c>
      <c r="E34" s="37">
        <f>(K34-(((2.718282^(0.00098482*W34)-1)/((2.718282^(0.000155125*W34)-1)*137.88))))/(([1]!SingleStagePbR(W34,1)/[1]!SingleStagePbR(W34,0))-(((2.718282^(0.00098482*W34)-1)/((2.718282^(0.000155125*W34)-1)*137.88))))</f>
        <v>-7.401505143057787E-4</v>
      </c>
      <c r="F34" s="73">
        <v>23540.225951830926</v>
      </c>
      <c r="G34" s="73">
        <v>63.967586798606732</v>
      </c>
      <c r="H34" s="63">
        <v>0.36019108779708697</v>
      </c>
      <c r="I34" s="76">
        <v>5.572213201802632</v>
      </c>
      <c r="J34" s="76">
        <v>5.8847298226317991E-2</v>
      </c>
      <c r="K34" s="77">
        <v>7.4208673429784308E-2</v>
      </c>
      <c r="L34" s="77">
        <v>8.5544481106259926E-4</v>
      </c>
      <c r="M34" s="39">
        <f t="array" ref="M34:Q34">[1]!ConvertConc(I34:L34,TRUE,FALSE)</f>
        <v>1.8354357598492925</v>
      </c>
      <c r="N34" s="39">
        <v>2.8694859938573385E-2</v>
      </c>
      <c r="O34" s="40">
        <v>0.17946190567089146</v>
      </c>
      <c r="P34" s="62">
        <v>1.8952699584182859E-3</v>
      </c>
      <c r="Q34" s="39">
        <v>0.67551326735751605</v>
      </c>
      <c r="R34" s="80">
        <v>5.2778839894934225E-2</v>
      </c>
      <c r="S34" s="187">
        <v>9.7305051544162486E-4</v>
      </c>
      <c r="T34" s="38">
        <f>[1]!AgePb76(K34)</f>
        <v>1046.2702667664266</v>
      </c>
      <c r="U34" s="41">
        <f>[1]!AgeErPb76(K34,L34,0,FALSE,1)*2</f>
        <v>46.493991631336819</v>
      </c>
      <c r="V34" s="38">
        <f t="shared" si="0"/>
        <v>46.822426507750713</v>
      </c>
      <c r="W34" s="42">
        <f>[1]!AgePb6U8(O34)</f>
        <v>1064.0343099378183</v>
      </c>
      <c r="X34" s="42">
        <f t="shared" si="4"/>
        <v>22.474209830912034</v>
      </c>
      <c r="Y34" s="38">
        <f t="shared" si="1"/>
        <v>24.895468988172375</v>
      </c>
      <c r="Z34" s="38">
        <f>[1]!AgePb7U5(M34)</f>
        <v>1058.2277834653585</v>
      </c>
      <c r="AA34" s="42">
        <f t="shared" si="5"/>
        <v>33.088271127657173</v>
      </c>
      <c r="AB34" s="38">
        <f t="shared" si="2"/>
        <v>34.77488608465724</v>
      </c>
      <c r="AC34" s="42">
        <f>[1]!AgePb8Th2(R34)</f>
        <v>1039.5792319947329</v>
      </c>
      <c r="AD34" s="42">
        <f t="shared" si="6"/>
        <v>38.332146350642859</v>
      </c>
      <c r="AE34" s="38">
        <f t="shared" si="3"/>
        <v>41.598938742347976</v>
      </c>
      <c r="AF34" s="43">
        <f t="shared" si="7"/>
        <v>101.6978445948094</v>
      </c>
    </row>
    <row r="35" spans="1:32" ht="15" x14ac:dyDescent="0.25">
      <c r="A35" s="69">
        <v>91500</v>
      </c>
      <c r="B35" s="36">
        <v>2015</v>
      </c>
      <c r="C35" s="69" t="s">
        <v>99</v>
      </c>
      <c r="D35" s="69" t="s">
        <v>6</v>
      </c>
      <c r="E35" s="37">
        <f>(K35-(((2.718282^(0.00098482*W35)-1)/((2.718282^(0.000155125*W35)-1)*137.88))))/(([1]!SingleStagePbR(W35,1)/[1]!SingleStagePbR(W35,0))-(((2.718282^(0.00098482*W35)-1)/((2.718282^(0.000155125*W35)-1)*137.88))))</f>
        <v>1.0932013809031389E-3</v>
      </c>
      <c r="F35" s="73">
        <v>23979.565434850789</v>
      </c>
      <c r="G35" s="73">
        <v>66.498873856926011</v>
      </c>
      <c r="H35" s="63">
        <v>0.36582686780758805</v>
      </c>
      <c r="I35" s="76">
        <v>5.5719268232836701</v>
      </c>
      <c r="J35" s="76">
        <v>6.1914036400104677E-2</v>
      </c>
      <c r="K35" s="77">
        <v>7.5749256009838964E-2</v>
      </c>
      <c r="L35" s="77">
        <v>8.364098296924741E-4</v>
      </c>
      <c r="M35" s="39">
        <f t="array" ref="M35:Q35">[1]!ConvertConc(I35:L35,TRUE,FALSE)</f>
        <v>1.8736359601226067</v>
      </c>
      <c r="N35" s="39">
        <v>2.9350586039807558E-2</v>
      </c>
      <c r="O35" s="40">
        <v>0.1794711294163544</v>
      </c>
      <c r="P35" s="62">
        <v>1.9942440724488239E-3</v>
      </c>
      <c r="Q35" s="39">
        <v>0.70933624227894332</v>
      </c>
      <c r="R35" s="80">
        <v>5.5651166418696087E-2</v>
      </c>
      <c r="S35" s="187">
        <v>1.0023256821481441E-3</v>
      </c>
      <c r="T35" s="38">
        <f>[1]!AgePb76(K35)</f>
        <v>1087.5790959828557</v>
      </c>
      <c r="U35" s="41">
        <f>[1]!AgeErPb76(K35,L35,0,FALSE,1)*2</f>
        <v>44.260002600280423</v>
      </c>
      <c r="V35" s="38">
        <f t="shared" si="0"/>
        <v>44.632545174468198</v>
      </c>
      <c r="W35" s="42">
        <f>[1]!AgePb6U8(O35)</f>
        <v>1064.0847226309136</v>
      </c>
      <c r="X35" s="42">
        <f t="shared" si="4"/>
        <v>23.647755018771033</v>
      </c>
      <c r="Y35" s="38">
        <f t="shared" si="1"/>
        <v>25.959997196866833</v>
      </c>
      <c r="Z35" s="38">
        <f>[1]!AgePb7U5(M35)</f>
        <v>1071.8161273391206</v>
      </c>
      <c r="AA35" s="42">
        <f t="shared" si="5"/>
        <v>33.580089338445042</v>
      </c>
      <c r="AB35" s="38">
        <f t="shared" si="2"/>
        <v>35.285120759696582</v>
      </c>
      <c r="AC35" s="42">
        <f>[1]!AgePb8Th2(R35)</f>
        <v>1094.6497398831891</v>
      </c>
      <c r="AD35" s="42">
        <f t="shared" si="6"/>
        <v>39.431178817955612</v>
      </c>
      <c r="AE35" s="38">
        <f t="shared" si="3"/>
        <v>42.945707084030275</v>
      </c>
      <c r="AF35" s="43">
        <f t="shared" si="7"/>
        <v>97.839754971503012</v>
      </c>
    </row>
    <row r="36" spans="1:32" ht="15" x14ac:dyDescent="0.25">
      <c r="A36" s="69">
        <v>91500</v>
      </c>
      <c r="B36" s="36">
        <v>2015</v>
      </c>
      <c r="C36" s="69" t="s">
        <v>100</v>
      </c>
      <c r="D36" s="69" t="s">
        <v>6</v>
      </c>
      <c r="E36" s="37">
        <f>(K36-(((2.718282^(0.00098482*W36)-1)/((2.718282^(0.000155125*W36)-1)*137.88))))/(([1]!SingleStagePbR(W36,1)/[1]!SingleStagePbR(W36,0))-(((2.718282^(0.00098482*W36)-1)/((2.718282^(0.000155125*W36)-1)*137.88))))</f>
        <v>-2.8487991171583899E-5</v>
      </c>
      <c r="F36" s="73">
        <v>23825.170467625012</v>
      </c>
      <c r="G36" s="73">
        <v>67.418868359778088</v>
      </c>
      <c r="H36" s="64">
        <v>0.37015740248720586</v>
      </c>
      <c r="I36" s="76">
        <v>5.5643749975815471</v>
      </c>
      <c r="J36" s="76">
        <v>5.9656380827629092E-2</v>
      </c>
      <c r="K36" s="77">
        <v>7.4857380307873839E-2</v>
      </c>
      <c r="L36" s="77">
        <v>8.8934127884928555E-4</v>
      </c>
      <c r="M36" s="39">
        <f t="array" ref="M36:Q36">[1]!ConvertConc(I36:L36,TRUE,FALSE)</f>
        <v>1.8540885829073701</v>
      </c>
      <c r="N36" s="39">
        <v>2.9670533125252103E-2</v>
      </c>
      <c r="O36" s="40">
        <v>0.17971470298724143</v>
      </c>
      <c r="P36" s="62">
        <v>1.9267444711024808E-3</v>
      </c>
      <c r="Q36" s="39">
        <v>0.66995501392213741</v>
      </c>
      <c r="R36" s="80">
        <v>5.322938681539615E-2</v>
      </c>
      <c r="S36" s="187">
        <v>1.0672230871142431E-3</v>
      </c>
      <c r="T36" s="38">
        <f>[1]!AgePb76(K36)</f>
        <v>1063.7993515673484</v>
      </c>
      <c r="U36" s="41">
        <f>[1]!AgeErPb76(K36,L36,0,FALSE,1)*2</f>
        <v>47.791308299736883</v>
      </c>
      <c r="V36" s="38">
        <f t="shared" ref="V36:V67" si="8">SQRT((U36/T36*100)^2+AO$6^2+AO$8^2+AO$7^2)*T36/100</f>
        <v>48.121648725139906</v>
      </c>
      <c r="W36" s="42">
        <f>[1]!AgePb6U8(O36)</f>
        <v>1065.4158395830129</v>
      </c>
      <c r="X36" s="42">
        <f t="shared" si="4"/>
        <v>22.844920801914711</v>
      </c>
      <c r="Y36" s="38">
        <f t="shared" ref="Y36:Y67" si="9">SQRT((X36/W36*100)^2+AP$6^2+AP$7^2+AP$8^2)*W36/100</f>
        <v>25.236535098885167</v>
      </c>
      <c r="Z36" s="38">
        <f>[1]!AgePb7U5(M36)</f>
        <v>1064.8855731659908</v>
      </c>
      <c r="AA36" s="42">
        <f t="shared" si="5"/>
        <v>34.082214803005577</v>
      </c>
      <c r="AB36" s="38">
        <f t="shared" ref="AB36:AB67" si="10">SQRT((AA36/Z36*100)^2+AQ$6^2+AQ$8^2+AQ$7^2)*Z36/100</f>
        <v>35.742147939329364</v>
      </c>
      <c r="AC36" s="42">
        <f>[1]!AgePb8Th2(R36)</f>
        <v>1048.227400870717</v>
      </c>
      <c r="AD36" s="42">
        <f t="shared" si="6"/>
        <v>42.032890088879007</v>
      </c>
      <c r="AE36" s="38">
        <f t="shared" ref="AE36:AE67" si="11">SQRT((AD36/AC36*100)^2+AR$6^2+AR$8^2+AR$7^2)*AC36/100</f>
        <v>45.080423915536045</v>
      </c>
      <c r="AF36" s="43">
        <f t="shared" si="7"/>
        <v>100.15195422081081</v>
      </c>
    </row>
    <row r="37" spans="1:32" ht="15" x14ac:dyDescent="0.25">
      <c r="A37" s="69">
        <v>91500</v>
      </c>
      <c r="B37" s="36">
        <v>2015</v>
      </c>
      <c r="C37" s="69" t="s">
        <v>101</v>
      </c>
      <c r="D37" s="69" t="s">
        <v>6</v>
      </c>
      <c r="E37" s="37">
        <f>(K37-(((2.718282^(0.00098482*W37)-1)/((2.718282^(0.000155125*W37)-1)*137.88))))/(([1]!SingleStagePbR(W37,1)/[1]!SingleStagePbR(W37,0))-(((2.718282^(0.00098482*W37)-1)/((2.718282^(0.000155125*W37)-1)*137.88))))</f>
        <v>1.1739247104637219E-3</v>
      </c>
      <c r="F37" s="73">
        <v>23392.669633600603</v>
      </c>
      <c r="G37" s="73">
        <v>64.402384977320452</v>
      </c>
      <c r="H37" s="65">
        <v>0.36179468473812487</v>
      </c>
      <c r="I37" s="76">
        <v>5.5557928408241208</v>
      </c>
      <c r="J37" s="76">
        <v>5.8623556589247082E-2</v>
      </c>
      <c r="K37" s="77">
        <v>7.5923217794191145E-2</v>
      </c>
      <c r="L37" s="77">
        <v>8.3839537778172867E-4</v>
      </c>
      <c r="M37" s="39">
        <f t="array" ref="M37:Q37">[1]!ConvertConc(I37:L37,TRUE,FALSE)</f>
        <v>1.883392375523361</v>
      </c>
      <c r="N37" s="39">
        <v>2.8766062418795094E-2</v>
      </c>
      <c r="O37" s="40">
        <v>0.17999231228565113</v>
      </c>
      <c r="P37" s="62">
        <v>1.8992409917397313E-3</v>
      </c>
      <c r="Q37" s="39">
        <v>0.69085436902497854</v>
      </c>
      <c r="R37" s="80">
        <v>5.4476193527310417E-2</v>
      </c>
      <c r="S37" s="187">
        <v>1.0729474611846446E-3</v>
      </c>
      <c r="T37" s="38">
        <f>[1]!AgePb76(K37)</f>
        <v>1092.1749815571327</v>
      </c>
      <c r="U37" s="41">
        <f>[1]!AgeErPb76(K37,L37,0,FALSE,1)*2</f>
        <v>44.233115794887055</v>
      </c>
      <c r="V37" s="38">
        <f t="shared" si="8"/>
        <v>44.609026753129918</v>
      </c>
      <c r="W37" s="42">
        <f>[1]!AgePb6U8(O37)</f>
        <v>1066.9326249424046</v>
      </c>
      <c r="X37" s="42">
        <f t="shared" si="4"/>
        <v>22.516096948620927</v>
      </c>
      <c r="Y37" s="38">
        <f t="shared" si="9"/>
        <v>24.945832740198718</v>
      </c>
      <c r="Z37" s="38">
        <f>[1]!AgePb7U5(M37)</f>
        <v>1075.2576627163035</v>
      </c>
      <c r="AA37" s="42">
        <f t="shared" si="5"/>
        <v>32.845974576476408</v>
      </c>
      <c r="AB37" s="38">
        <f t="shared" si="10"/>
        <v>34.598130631741498</v>
      </c>
      <c r="AC37" s="42">
        <f>[1]!AgePb8Th2(R37)</f>
        <v>1072.1403659490541</v>
      </c>
      <c r="AD37" s="42">
        <f t="shared" si="6"/>
        <v>42.233137419996531</v>
      </c>
      <c r="AE37" s="38">
        <f t="shared" si="11"/>
        <v>45.402307544430613</v>
      </c>
      <c r="AF37" s="43">
        <f t="shared" si="7"/>
        <v>97.68879922714035</v>
      </c>
    </row>
    <row r="38" spans="1:32" ht="15" x14ac:dyDescent="0.25">
      <c r="A38" s="69">
        <v>91500</v>
      </c>
      <c r="B38" s="36">
        <v>2015</v>
      </c>
      <c r="C38" s="69" t="s">
        <v>102</v>
      </c>
      <c r="D38" s="69" t="s">
        <v>6</v>
      </c>
      <c r="E38" s="37">
        <f>(K38-(((2.718282^(0.00098482*W38)-1)/((2.718282^(0.000155125*W38)-1)*137.88))))/(([1]!SingleStagePbR(W38,1)/[1]!SingleStagePbR(W38,0))-(((2.718282^(0.00098482*W38)-1)/((2.718282^(0.000155125*W38)-1)*137.88))))</f>
        <v>-7.3579707506859322E-4</v>
      </c>
      <c r="F38" s="73">
        <v>25576.895500175109</v>
      </c>
      <c r="G38" s="73">
        <v>68.723106022340531</v>
      </c>
      <c r="H38" s="65">
        <v>0.36684787902208144</v>
      </c>
      <c r="I38" s="76">
        <v>5.5533855453908609</v>
      </c>
      <c r="J38" s="76">
        <v>5.8631307173614117E-2</v>
      </c>
      <c r="K38" s="77">
        <v>7.4336031049536344E-2</v>
      </c>
      <c r="L38" s="77">
        <v>8.4450955436346238E-4</v>
      </c>
      <c r="M38" s="39">
        <f t="array" ref="M38:Q38">[1]!ConvertConc(I38:L38,TRUE,FALSE)</f>
        <v>1.8448191135856085</v>
      </c>
      <c r="N38" s="39">
        <v>2.8611464100610228E-2</v>
      </c>
      <c r="O38" s="40">
        <v>0.18007033580262929</v>
      </c>
      <c r="P38" s="62">
        <v>1.9011392392992445E-3</v>
      </c>
      <c r="Q38" s="39">
        <v>0.68074656534029732</v>
      </c>
      <c r="R38" s="80">
        <v>5.5888267755275119E-2</v>
      </c>
      <c r="S38" s="187">
        <v>1.0537720398218105E-3</v>
      </c>
      <c r="T38" s="38">
        <f>[1]!AgePb76(K38)</f>
        <v>1049.7273855199405</v>
      </c>
      <c r="U38" s="41">
        <f>[1]!AgeErPb76(K38,L38,0,FALSE,1)*2</f>
        <v>45.797165515561602</v>
      </c>
      <c r="V38" s="38">
        <f t="shared" si="8"/>
        <v>46.132760688101278</v>
      </c>
      <c r="W38" s="42">
        <f>[1]!AgePb6U8(O38)</f>
        <v>1067.3588610060758</v>
      </c>
      <c r="X38" s="42">
        <f t="shared" si="4"/>
        <v>22.537835607710015</v>
      </c>
      <c r="Y38" s="38">
        <f t="shared" si="9"/>
        <v>24.96730144540647</v>
      </c>
      <c r="Z38" s="38">
        <f>[1]!AgePb7U5(M38)</f>
        <v>1061.5824593541865</v>
      </c>
      <c r="AA38" s="42">
        <f t="shared" si="5"/>
        <v>32.928354007147867</v>
      </c>
      <c r="AB38" s="38">
        <f t="shared" si="10"/>
        <v>34.6332550348761</v>
      </c>
      <c r="AC38" s="42">
        <f>[1]!AgePb8Th2(R38)</f>
        <v>1099.1889365574568</v>
      </c>
      <c r="AD38" s="42">
        <f t="shared" si="6"/>
        <v>41.450365679526371</v>
      </c>
      <c r="AE38" s="38">
        <f t="shared" si="11"/>
        <v>44.8336343051459</v>
      </c>
      <c r="AF38" s="43">
        <f t="shared" si="7"/>
        <v>101.6796242271418</v>
      </c>
    </row>
    <row r="39" spans="1:32" ht="15" x14ac:dyDescent="0.25">
      <c r="A39" s="69">
        <v>91500</v>
      </c>
      <c r="B39" s="36">
        <v>2015</v>
      </c>
      <c r="C39" s="69" t="s">
        <v>103</v>
      </c>
      <c r="D39" s="69" t="s">
        <v>6</v>
      </c>
      <c r="E39" s="37">
        <f>(K39-(((2.718282^(0.00098482*W39)-1)/((2.718282^(0.000155125*W39)-1)*137.88))))/(([1]!SingleStagePbR(W39,1)/[1]!SingleStagePbR(W39,0))-(((2.718282^(0.00098482*W39)-1)/((2.718282^(0.000155125*W39)-1)*137.88))))</f>
        <v>-1.7332302635923212E-4</v>
      </c>
      <c r="F39" s="73">
        <v>25102.898705944597</v>
      </c>
      <c r="G39" s="73">
        <v>70.467348096627163</v>
      </c>
      <c r="H39" s="65">
        <v>0.37190574758636324</v>
      </c>
      <c r="I39" s="76">
        <v>5.5588563581123802</v>
      </c>
      <c r="J39" s="76">
        <v>5.6129367683051393E-2</v>
      </c>
      <c r="K39" s="77">
        <v>7.4772117175318731E-2</v>
      </c>
      <c r="L39" s="77">
        <v>8.5170553864230808E-4</v>
      </c>
      <c r="M39" s="39">
        <f t="array" ref="M39:Q39">[1]!ConvertConc(I39:L39,TRUE,FALSE)</f>
        <v>1.8538153399239345</v>
      </c>
      <c r="N39" s="39">
        <v>2.8218387104093207E-2</v>
      </c>
      <c r="O39" s="40">
        <v>0.17989311750080367</v>
      </c>
      <c r="P39" s="62">
        <v>1.8164324251907294E-3</v>
      </c>
      <c r="Q39" s="39">
        <v>0.66334427067883639</v>
      </c>
      <c r="R39" s="80">
        <v>5.3185638516356999E-2</v>
      </c>
      <c r="S39" s="187">
        <v>1.0646785521825099E-3</v>
      </c>
      <c r="T39" s="38">
        <f>[1]!AgePb76(K39)</f>
        <v>1061.5067219769101</v>
      </c>
      <c r="U39" s="41">
        <f>[1]!AgeErPb76(K39,L39,0,FALSE,1)*2</f>
        <v>45.836798594257345</v>
      </c>
      <c r="V39" s="38">
        <f t="shared" si="8"/>
        <v>46.179645011320851</v>
      </c>
      <c r="W39" s="42">
        <f>[1]!AgePb6U8(O39)</f>
        <v>1066.390691287374</v>
      </c>
      <c r="X39" s="42">
        <f t="shared" si="4"/>
        <v>21.535305591302453</v>
      </c>
      <c r="Y39" s="38">
        <f t="shared" si="9"/>
        <v>24.061841484438478</v>
      </c>
      <c r="Z39" s="38">
        <f>[1]!AgePb7U5(M39)</f>
        <v>1064.7883583919634</v>
      </c>
      <c r="AA39" s="42">
        <f t="shared" si="5"/>
        <v>32.415968768787103</v>
      </c>
      <c r="AB39" s="38">
        <f t="shared" si="10"/>
        <v>34.156663238882636</v>
      </c>
      <c r="AC39" s="42">
        <f>[1]!AgePb8Th2(R39)</f>
        <v>1047.3878221536027</v>
      </c>
      <c r="AD39" s="42">
        <f t="shared" si="6"/>
        <v>41.933551280808118</v>
      </c>
      <c r="AE39" s="38">
        <f t="shared" si="11"/>
        <v>44.983090049136507</v>
      </c>
      <c r="AF39" s="43">
        <f t="shared" si="7"/>
        <v>100.46009782221334</v>
      </c>
    </row>
    <row r="40" spans="1:32" ht="15" x14ac:dyDescent="0.25">
      <c r="A40" s="69">
        <v>91500</v>
      </c>
      <c r="B40" s="36">
        <v>2015</v>
      </c>
      <c r="C40" s="69" t="s">
        <v>104</v>
      </c>
      <c r="D40" s="69" t="s">
        <v>6</v>
      </c>
      <c r="E40" s="37">
        <f>(K40-(((2.718282^(0.00098482*W40)-1)/((2.718282^(0.000155125*W40)-1)*137.88))))/(([1]!SingleStagePbR(W40,1)/[1]!SingleStagePbR(W40,0))-(((2.718282^(0.00098482*W40)-1)/((2.718282^(0.000155125*W40)-1)*137.88))))</f>
        <v>-5.479494064363718E-4</v>
      </c>
      <c r="F40" s="73">
        <v>18419.904727303456</v>
      </c>
      <c r="G40" s="73">
        <v>66.323369286404812</v>
      </c>
      <c r="H40" s="65">
        <v>0.38042051965153939</v>
      </c>
      <c r="I40" s="76">
        <v>5.5968816280913503</v>
      </c>
      <c r="J40" s="76">
        <v>6.9544143233416164E-2</v>
      </c>
      <c r="K40" s="77">
        <v>7.4209429302474414E-2</v>
      </c>
      <c r="L40" s="77">
        <v>1.4943794226436075E-3</v>
      </c>
      <c r="M40" s="39">
        <f t="array" ref="M40:Q40">[1]!ConvertConc(I40:L40,TRUE,FALSE)</f>
        <v>1.8273646337513882</v>
      </c>
      <c r="N40" s="39">
        <v>4.3239684297060564E-2</v>
      </c>
      <c r="O40" s="40">
        <v>0.17867092185421476</v>
      </c>
      <c r="P40" s="62">
        <v>2.2200784305873144E-3</v>
      </c>
      <c r="Q40" s="39">
        <v>0.52511828415332529</v>
      </c>
      <c r="R40" s="80">
        <v>5.790595864119339E-2</v>
      </c>
      <c r="S40" s="187">
        <v>1.5322511578663076E-3</v>
      </c>
      <c r="T40" s="38">
        <f>[1]!AgePb76(K40)</f>
        <v>1046.2908077205091</v>
      </c>
      <c r="U40" s="41">
        <f>[1]!AgeErPb76(K40,L40,0,FALSE,1)*2</f>
        <v>81.219431995837553</v>
      </c>
      <c r="V40" s="38">
        <f t="shared" si="8"/>
        <v>81.407897058015209</v>
      </c>
      <c r="W40" s="42">
        <f>[1]!AgePb6U8(O40)</f>
        <v>1059.7096939320022</v>
      </c>
      <c r="X40" s="42">
        <f t="shared" si="4"/>
        <v>26.334879898390415</v>
      </c>
      <c r="Y40" s="38">
        <f t="shared" si="9"/>
        <v>28.412844726544794</v>
      </c>
      <c r="Z40" s="38">
        <f>[1]!AgePb7U5(M40)</f>
        <v>1055.3333532752317</v>
      </c>
      <c r="AA40" s="42">
        <f t="shared" si="5"/>
        <v>49.943268224580898</v>
      </c>
      <c r="AB40" s="38">
        <f t="shared" si="10"/>
        <v>51.070184883841897</v>
      </c>
      <c r="AC40" s="42">
        <f>[1]!AgePb8Th2(R40)</f>
        <v>1137.7755131502477</v>
      </c>
      <c r="AD40" s="42">
        <f t="shared" si="6"/>
        <v>60.213418042826483</v>
      </c>
      <c r="AE40" s="38">
        <f t="shared" si="11"/>
        <v>62.756935933898063</v>
      </c>
      <c r="AF40" s="43">
        <f t="shared" si="7"/>
        <v>101.28251974618109</v>
      </c>
    </row>
    <row r="41" spans="1:32" ht="15" x14ac:dyDescent="0.25">
      <c r="A41" s="69">
        <v>91500</v>
      </c>
      <c r="B41" s="36">
        <v>2015</v>
      </c>
      <c r="C41" s="69" t="s">
        <v>105</v>
      </c>
      <c r="D41" s="69" t="s">
        <v>6</v>
      </c>
      <c r="E41" s="37">
        <f>(K41-(((2.718282^(0.00098482*W41)-1)/((2.718282^(0.000155125*W41)-1)*137.88))))/(([1]!SingleStagePbR(W41,1)/[1]!SingleStagePbR(W41,0))-(((2.718282^(0.00098482*W41)-1)/((2.718282^(0.000155125*W41)-1)*137.88))))</f>
        <v>1.6838869069775281E-3</v>
      </c>
      <c r="F41" s="73">
        <v>21808.731452425069</v>
      </c>
      <c r="G41" s="73">
        <v>62.576224225643635</v>
      </c>
      <c r="H41" s="65">
        <v>0.36148705856733337</v>
      </c>
      <c r="I41" s="76">
        <v>5.6230907004496791</v>
      </c>
      <c r="J41" s="76">
        <v>4.6546293131071836E-2</v>
      </c>
      <c r="K41" s="77">
        <v>7.5912970122447868E-2</v>
      </c>
      <c r="L41" s="77">
        <v>1.0365403393911691E-3</v>
      </c>
      <c r="M41" s="39">
        <f t="array" ref="M41:Q41">[1]!ConvertConc(I41:L41,TRUE,FALSE)</f>
        <v>1.8606005308502478</v>
      </c>
      <c r="N41" s="39">
        <v>2.9709135859916112E-2</v>
      </c>
      <c r="O41" s="40">
        <v>0.17783814156154903</v>
      </c>
      <c r="P41" s="62">
        <v>1.4720918989172523E-3</v>
      </c>
      <c r="Q41" s="39">
        <v>0.51840971569284444</v>
      </c>
      <c r="R41" s="80">
        <v>5.4393484462368968E-2</v>
      </c>
      <c r="S41" s="187">
        <v>1.0623170206844074E-3</v>
      </c>
      <c r="T41" s="38">
        <f>[1]!AgePb76(K41)</f>
        <v>1091.9046281043079</v>
      </c>
      <c r="U41" s="41">
        <f>[1]!AgeErPb76(K41,L41,0,FALSE,1)*2</f>
        <v>54.696680949928584</v>
      </c>
      <c r="V41" s="38">
        <f t="shared" si="8"/>
        <v>55.000973719410737</v>
      </c>
      <c r="W41" s="42">
        <f>[1]!AgePb6U8(O41)</f>
        <v>1055.1534229665701</v>
      </c>
      <c r="X41" s="42">
        <f t="shared" si="4"/>
        <v>17.468500203892564</v>
      </c>
      <c r="Y41" s="38">
        <f t="shared" si="9"/>
        <v>20.443487538868077</v>
      </c>
      <c r="Z41" s="38">
        <f>[1]!AgePb7U5(M41)</f>
        <v>1067.1996533600943</v>
      </c>
      <c r="AA41" s="42">
        <f t="shared" si="5"/>
        <v>34.081017355016847</v>
      </c>
      <c r="AB41" s="38">
        <f t="shared" si="10"/>
        <v>35.748060098016524</v>
      </c>
      <c r="AC41" s="42">
        <f>[1]!AgePb8Th2(R41)</f>
        <v>1070.5549341611161</v>
      </c>
      <c r="AD41" s="42">
        <f t="shared" si="6"/>
        <v>41.816358682585417</v>
      </c>
      <c r="AE41" s="38">
        <f t="shared" si="11"/>
        <v>45.005762978955666</v>
      </c>
      <c r="AF41" s="43">
        <f t="shared" si="7"/>
        <v>96.634211066442418</v>
      </c>
    </row>
    <row r="42" spans="1:32" ht="15" x14ac:dyDescent="0.25">
      <c r="A42" s="69">
        <v>91500</v>
      </c>
      <c r="B42" s="36">
        <v>2015</v>
      </c>
      <c r="C42" s="69" t="s">
        <v>106</v>
      </c>
      <c r="D42" s="69" t="s">
        <v>6</v>
      </c>
      <c r="E42" s="37">
        <f>(K42-(((2.718282^(0.00098482*W42)-1)/((2.718282^(0.000155125*W42)-1)*137.88))))/(([1]!SingleStagePbR(W42,1)/[1]!SingleStagePbR(W42,0))-(((2.718282^(0.00098482*W42)-1)/((2.718282^(0.000155125*W42)-1)*137.88))))</f>
        <v>1.4168520870697259E-3</v>
      </c>
      <c r="F42" s="73">
        <v>22293.373885082005</v>
      </c>
      <c r="G42" s="73">
        <v>62.694051474035959</v>
      </c>
      <c r="H42" s="63">
        <v>0.36021200519095486</v>
      </c>
      <c r="I42" s="76">
        <v>5.6028920394248374</v>
      </c>
      <c r="J42" s="76">
        <v>4.5863658866887536E-2</v>
      </c>
      <c r="K42" s="77">
        <v>7.5819105942536436E-2</v>
      </c>
      <c r="L42" s="77">
        <v>1.0414386561410842E-3</v>
      </c>
      <c r="M42" s="39">
        <f t="array" ref="M42:Q42">[1]!ConvertConc(I42:L42,TRUE,FALSE)</f>
        <v>1.8649992017467194</v>
      </c>
      <c r="N42" s="39">
        <v>2.9821273821152655E-2</v>
      </c>
      <c r="O42" s="40">
        <v>0.178479255527946</v>
      </c>
      <c r="P42" s="62">
        <v>1.4609797284600308E-3</v>
      </c>
      <c r="Q42" s="39">
        <v>0.51192802359108047</v>
      </c>
      <c r="R42" s="80">
        <v>5.4026547351539729E-2</v>
      </c>
      <c r="S42" s="187">
        <v>1.0122273763543839E-3</v>
      </c>
      <c r="T42" s="38">
        <f>[1]!AgePb76(K42)</f>
        <v>1089.4261021875132</v>
      </c>
      <c r="U42" s="41">
        <f>[1]!AgeErPb76(K42,L42,0,FALSE,1)*2</f>
        <v>55.043513247132168</v>
      </c>
      <c r="V42" s="38">
        <f t="shared" si="8"/>
        <v>55.344531668160172</v>
      </c>
      <c r="W42" s="42">
        <f>[1]!AgePb6U8(O42)</f>
        <v>1058.6613428014957</v>
      </c>
      <c r="X42" s="42">
        <f t="shared" si="4"/>
        <v>17.33179305978317</v>
      </c>
      <c r="Y42" s="38">
        <f t="shared" si="9"/>
        <v>20.345267736615057</v>
      </c>
      <c r="Z42" s="38">
        <f>[1]!AgePb7U5(M42)</f>
        <v>1068.7597822452431</v>
      </c>
      <c r="AA42" s="42">
        <f t="shared" si="5"/>
        <v>34.178865155031097</v>
      </c>
      <c r="AB42" s="38">
        <f t="shared" si="10"/>
        <v>35.846108303618401</v>
      </c>
      <c r="AC42" s="42">
        <f>[1]!AgePb8Th2(R42)</f>
        <v>1063.5196976761483</v>
      </c>
      <c r="AD42" s="42">
        <f t="shared" si="6"/>
        <v>39.851658344006871</v>
      </c>
      <c r="AE42" s="38">
        <f t="shared" si="11"/>
        <v>43.144385452591635</v>
      </c>
      <c r="AF42" s="43">
        <f t="shared" si="7"/>
        <v>97.176058171890375</v>
      </c>
    </row>
    <row r="43" spans="1:32" ht="15" x14ac:dyDescent="0.25">
      <c r="A43" s="69">
        <v>91500</v>
      </c>
      <c r="B43" s="36">
        <v>2015</v>
      </c>
      <c r="C43" s="69" t="s">
        <v>107</v>
      </c>
      <c r="D43" s="69" t="s">
        <v>6</v>
      </c>
      <c r="E43" s="37">
        <f>(K43-(((2.718282^(0.00098482*W43)-1)/((2.718282^(0.000155125*W43)-1)*137.88))))/(([1]!SingleStagePbR(W43,1)/[1]!SingleStagePbR(W43,0))-(((2.718282^(0.00098482*W43)-1)/((2.718282^(0.000155125*W43)-1)*137.88))))</f>
        <v>9.1399544772371142E-4</v>
      </c>
      <c r="F43" s="73">
        <v>22598.575702880182</v>
      </c>
      <c r="G43" s="73">
        <v>62.953661800332817</v>
      </c>
      <c r="H43" s="63">
        <v>0.3612725447774035</v>
      </c>
      <c r="I43" s="76">
        <v>5.5962718639354874</v>
      </c>
      <c r="J43" s="76">
        <v>4.6230465990895316E-2</v>
      </c>
      <c r="K43" s="77">
        <v>7.544007402930869E-2</v>
      </c>
      <c r="L43" s="77">
        <v>9.9670343797986813E-4</v>
      </c>
      <c r="M43" s="39">
        <f t="array" ref="M43:Q43">[1]!ConvertConc(I43:L43,TRUE,FALSE)</f>
        <v>1.8578709640113329</v>
      </c>
      <c r="N43" s="39">
        <v>2.8949199868678995E-2</v>
      </c>
      <c r="O43" s="40">
        <v>0.1786903896582262</v>
      </c>
      <c r="P43" s="62">
        <v>1.4761505843258098E-3</v>
      </c>
      <c r="Q43" s="39">
        <v>0.53016182131489609</v>
      </c>
      <c r="R43" s="80">
        <v>5.3679127032652145E-2</v>
      </c>
      <c r="S43" s="187">
        <v>1.1221940313885794E-3</v>
      </c>
      <c r="T43" s="38">
        <f>[1]!AgePb76(K43)</f>
        <v>1079.3769022228532</v>
      </c>
      <c r="U43" s="41">
        <f>[1]!AgeErPb76(K43,L43,0,FALSE,1)*2</f>
        <v>53.023230455939625</v>
      </c>
      <c r="V43" s="38">
        <f t="shared" si="8"/>
        <v>53.329931599766041</v>
      </c>
      <c r="W43" s="42">
        <f>[1]!AgePb6U8(O43)</f>
        <v>1059.8161668152745</v>
      </c>
      <c r="X43" s="42">
        <f t="shared" si="4"/>
        <v>17.510155492016818</v>
      </c>
      <c r="Y43" s="38">
        <f t="shared" si="9"/>
        <v>20.503469297391874</v>
      </c>
      <c r="Z43" s="38">
        <f>[1]!AgePb7U5(M43)</f>
        <v>1066.2303187664199</v>
      </c>
      <c r="AA43" s="42">
        <f t="shared" si="5"/>
        <v>33.227834657979102</v>
      </c>
      <c r="AB43" s="38">
        <f t="shared" si="10"/>
        <v>34.932587689142153</v>
      </c>
      <c r="AC43" s="42">
        <f>[1]!AgePb8Th2(R43)</f>
        <v>1056.8563964529608</v>
      </c>
      <c r="AD43" s="42">
        <f t="shared" si="6"/>
        <v>44.188421298764098</v>
      </c>
      <c r="AE43" s="38">
        <f t="shared" si="11"/>
        <v>47.14325198450225</v>
      </c>
      <c r="AF43" s="43">
        <f t="shared" si="7"/>
        <v>98.187775246320768</v>
      </c>
    </row>
    <row r="44" spans="1:32" ht="15" x14ac:dyDescent="0.25">
      <c r="A44" s="69">
        <v>91500</v>
      </c>
      <c r="B44" s="36">
        <v>2015</v>
      </c>
      <c r="C44" s="69" t="s">
        <v>108</v>
      </c>
      <c r="D44" s="69" t="s">
        <v>6</v>
      </c>
      <c r="E44" s="37">
        <f>(K44-(((2.718282^(0.00098482*W44)-1)/((2.718282^(0.000155125*W44)-1)*137.88))))/(([1]!SingleStagePbR(W44,1)/[1]!SingleStagePbR(W44,0))-(((2.718282^(0.00098482*W44)-1)/((2.718282^(0.000155125*W44)-1)*137.88))))</f>
        <v>-1.9556597749020555E-3</v>
      </c>
      <c r="F44" s="73">
        <v>23310.541943232573</v>
      </c>
      <c r="G44" s="73">
        <v>65.098719720712964</v>
      </c>
      <c r="H44" s="63">
        <v>0.36443755836304809</v>
      </c>
      <c r="I44" s="76">
        <v>5.5989980656558584</v>
      </c>
      <c r="J44" s="76">
        <v>4.7017262026431715E-2</v>
      </c>
      <c r="K44" s="77">
        <v>7.3014577886730436E-2</v>
      </c>
      <c r="L44" s="77">
        <v>8.6128371053287496E-4</v>
      </c>
      <c r="M44" s="39">
        <f t="array" ref="M44:Q44">[1]!ConvertConc(I44:L44,TRUE,FALSE)</f>
        <v>1.7972624755980227</v>
      </c>
      <c r="N44" s="39">
        <v>2.6023954849854241E-2</v>
      </c>
      <c r="O44" s="40">
        <v>0.17860338372573833</v>
      </c>
      <c r="P44" s="62">
        <v>1.4998115721721909E-3</v>
      </c>
      <c r="Q44" s="39">
        <v>0.57994288912000969</v>
      </c>
      <c r="R44" s="80">
        <v>5.4029116241253609E-2</v>
      </c>
      <c r="S44" s="187">
        <v>1.1176941325481209E-3</v>
      </c>
      <c r="T44" s="38">
        <f>[1]!AgePb76(K44)</f>
        <v>1013.4753066913305</v>
      </c>
      <c r="U44" s="41">
        <f>[1]!AgeErPb76(K44,L44,0,FALSE,1)*2</f>
        <v>47.813530645626606</v>
      </c>
      <c r="V44" s="38">
        <f t="shared" si="8"/>
        <v>48.113312782651192</v>
      </c>
      <c r="W44" s="42">
        <f>[1]!AgePb6U8(O44)</f>
        <v>1059.3403022593125</v>
      </c>
      <c r="X44" s="42">
        <f t="shared" si="4"/>
        <v>17.791497686703028</v>
      </c>
      <c r="Y44" s="38">
        <f t="shared" si="9"/>
        <v>20.741792081761513</v>
      </c>
      <c r="Z44" s="38">
        <f>[1]!AgePb7U5(M44)</f>
        <v>1044.4648948030454</v>
      </c>
      <c r="AA44" s="42">
        <f t="shared" si="5"/>
        <v>30.247231702278711</v>
      </c>
      <c r="AB44" s="38">
        <f t="shared" si="10"/>
        <v>32.037418516815194</v>
      </c>
      <c r="AC44" s="42">
        <f>[1]!AgePb8Th2(R44)</f>
        <v>1063.5689591700666</v>
      </c>
      <c r="AD44" s="42">
        <f t="shared" si="6"/>
        <v>44.003858212918033</v>
      </c>
      <c r="AE44" s="38">
        <f t="shared" si="11"/>
        <v>47.006895006060738</v>
      </c>
      <c r="AF44" s="43">
        <f t="shared" si="7"/>
        <v>104.5255168295828</v>
      </c>
    </row>
    <row r="45" spans="1:32" ht="15" x14ac:dyDescent="0.25">
      <c r="A45" s="69">
        <v>91500</v>
      </c>
      <c r="B45" s="36">
        <v>2015</v>
      </c>
      <c r="C45" s="69" t="s">
        <v>109</v>
      </c>
      <c r="D45" s="69" t="s">
        <v>6</v>
      </c>
      <c r="E45" s="37">
        <f>(K45-(((2.718282^(0.00098482*W45)-1)/((2.718282^(0.000155125*W45)-1)*137.88))))/(([1]!SingleStagePbR(W45,1)/[1]!SingleStagePbR(W45,0))-(((2.718282^(0.00098482*W45)-1)/((2.718282^(0.000155125*W45)-1)*137.88))))</f>
        <v>1.1669835359165023E-3</v>
      </c>
      <c r="F45" s="73">
        <v>24023.40650002045</v>
      </c>
      <c r="G45" s="73">
        <v>65.074342563995472</v>
      </c>
      <c r="H45" s="63">
        <v>0.36538298655265367</v>
      </c>
      <c r="I45" s="76">
        <v>5.5902114883787979</v>
      </c>
      <c r="J45" s="76">
        <v>4.8760809258351523E-2</v>
      </c>
      <c r="K45" s="77">
        <v>7.5691730434168367E-2</v>
      </c>
      <c r="L45" s="77">
        <v>1.0418152877413513E-3</v>
      </c>
      <c r="M45" s="39">
        <f t="array" ref="M45:Q45">[1]!ConvertConc(I45:L45,TRUE,FALSE)</f>
        <v>1.866089379645705</v>
      </c>
      <c r="N45" s="39">
        <v>3.0407995119565615E-2</v>
      </c>
      <c r="O45" s="40">
        <v>0.1788841087817247</v>
      </c>
      <c r="P45" s="62">
        <v>1.5603227043893971E-3</v>
      </c>
      <c r="Q45" s="39">
        <v>0.5352877697024806</v>
      </c>
      <c r="R45" s="80">
        <v>5.4018716868655149E-2</v>
      </c>
      <c r="S45" s="187">
        <v>1.0276494386229833E-3</v>
      </c>
      <c r="T45" s="38">
        <f>[1]!AgePb76(K45)</f>
        <v>1086.056314631837</v>
      </c>
      <c r="U45" s="41">
        <f>[1]!AgeErPb76(K45,L45,0,FALSE,1)*2</f>
        <v>55.183798552093741</v>
      </c>
      <c r="V45" s="38">
        <f t="shared" si="8"/>
        <v>55.482206248672156</v>
      </c>
      <c r="W45" s="42">
        <f>[1]!AgePb6U8(O45)</f>
        <v>1060.8755553594792</v>
      </c>
      <c r="X45" s="42">
        <f t="shared" si="4"/>
        <v>18.507046006852644</v>
      </c>
      <c r="Y45" s="38">
        <f t="shared" si="9"/>
        <v>21.366446945195666</v>
      </c>
      <c r="Z45" s="38">
        <f>[1]!AgePb7U5(M45)</f>
        <v>1069.1460782032607</v>
      </c>
      <c r="AA45" s="42">
        <f t="shared" si="5"/>
        <v>34.843549384842348</v>
      </c>
      <c r="AB45" s="38">
        <f t="shared" si="10"/>
        <v>36.481584426010087</v>
      </c>
      <c r="AC45" s="42">
        <f>[1]!AgePb8Th2(R45)</f>
        <v>1063.3695381788948</v>
      </c>
      <c r="AD45" s="42">
        <f t="shared" si="6"/>
        <v>40.45898060168151</v>
      </c>
      <c r="AE45" s="38">
        <f t="shared" si="11"/>
        <v>43.705094322664927</v>
      </c>
      <c r="AF45" s="43">
        <f t="shared" si="7"/>
        <v>97.681449945724609</v>
      </c>
    </row>
    <row r="46" spans="1:32" ht="15" x14ac:dyDescent="0.25">
      <c r="A46" s="69">
        <v>91500</v>
      </c>
      <c r="B46" s="36">
        <v>2015</v>
      </c>
      <c r="C46" s="69" t="s">
        <v>110</v>
      </c>
      <c r="D46" s="69" t="s">
        <v>6</v>
      </c>
      <c r="E46" s="37">
        <f>(K46-(((2.718282^(0.00098482*W46)-1)/((2.718282^(0.000155125*W46)-1)*137.88))))/(([1]!SingleStagePbR(W46,1)/[1]!SingleStagePbR(W46,0))-(((2.718282^(0.00098482*W46)-1)/((2.718282^(0.000155125*W46)-1)*137.88))))</f>
        <v>1.2000139429810563E-3</v>
      </c>
      <c r="F46" s="73">
        <v>24076.949299194446</v>
      </c>
      <c r="G46" s="73">
        <v>66.942001246765145</v>
      </c>
      <c r="H46" s="63">
        <v>0.36304022939260316</v>
      </c>
      <c r="I46" s="76">
        <v>5.5897302915685749</v>
      </c>
      <c r="J46" s="76">
        <v>4.6027942435851961E-2</v>
      </c>
      <c r="K46" s="77">
        <v>7.5722578708051422E-2</v>
      </c>
      <c r="L46" s="77">
        <v>9.2682449854286501E-4</v>
      </c>
      <c r="M46" s="39">
        <f t="array" ref="M46:Q46">[1]!ConvertConc(I46:L46,TRUE,FALSE)</f>
        <v>1.8670106164666311</v>
      </c>
      <c r="N46" s="39">
        <v>2.7541800578370305E-2</v>
      </c>
      <c r="O46" s="40">
        <v>0.17889950817633862</v>
      </c>
      <c r="P46" s="62">
        <v>1.4731258637940533E-3</v>
      </c>
      <c r="Q46" s="39">
        <v>0.5581940026538752</v>
      </c>
      <c r="R46" s="80">
        <v>5.4372554363834258E-2</v>
      </c>
      <c r="S46" s="187">
        <v>1.0057374517093069E-3</v>
      </c>
      <c r="T46" s="38">
        <f>[1]!AgePb76(K46)</f>
        <v>1086.8730978421299</v>
      </c>
      <c r="U46" s="41">
        <f>[1]!AgeErPb76(K46,L46,0,FALSE,1)*2</f>
        <v>49.066887121681837</v>
      </c>
      <c r="V46" s="38">
        <f t="shared" si="8"/>
        <v>49.402759940468734</v>
      </c>
      <c r="W46" s="42">
        <f>[1]!AgePb6U8(O46)</f>
        <v>1060.9597623029176</v>
      </c>
      <c r="X46" s="42">
        <f t="shared" si="4"/>
        <v>17.472683767835342</v>
      </c>
      <c r="Y46" s="38">
        <f t="shared" si="9"/>
        <v>20.477477424973053</v>
      </c>
      <c r="Z46" s="38">
        <f>[1]!AgePb7U5(M46)</f>
        <v>1069.4723966922768</v>
      </c>
      <c r="AA46" s="42">
        <f t="shared" si="5"/>
        <v>31.553324029313977</v>
      </c>
      <c r="AB46" s="38">
        <f t="shared" si="10"/>
        <v>33.354409826695722</v>
      </c>
      <c r="AC46" s="42">
        <f>[1]!AgePb8Th2(R46)</f>
        <v>1070.1537100099245</v>
      </c>
      <c r="AD46" s="42">
        <f t="shared" si="6"/>
        <v>39.589593604178198</v>
      </c>
      <c r="AE46" s="38">
        <f t="shared" si="11"/>
        <v>42.942278076246268</v>
      </c>
      <c r="AF46" s="43">
        <f t="shared" si="7"/>
        <v>97.615790142321075</v>
      </c>
    </row>
    <row r="47" spans="1:32" ht="15" x14ac:dyDescent="0.25">
      <c r="A47" s="69">
        <v>91500</v>
      </c>
      <c r="B47" s="36">
        <v>2015</v>
      </c>
      <c r="C47" s="69" t="s">
        <v>111</v>
      </c>
      <c r="D47" s="69" t="s">
        <v>6</v>
      </c>
      <c r="E47" s="37">
        <f>(K47-(((2.718282^(0.00098482*W47)-1)/((2.718282^(0.000155125*W47)-1)*137.88))))/(([1]!SingleStagePbR(W47,1)/[1]!SingleStagePbR(W47,0))-(((2.718282^(0.00098482*W47)-1)/((2.718282^(0.000155125*W47)-1)*137.88))))</f>
        <v>-3.8955954732094355E-4</v>
      </c>
      <c r="F47" s="73">
        <v>21523.300644833875</v>
      </c>
      <c r="G47" s="73">
        <v>61.880680898447018</v>
      </c>
      <c r="H47" s="63">
        <v>0.361226786194493</v>
      </c>
      <c r="I47" s="76">
        <v>5.5894715493408249</v>
      </c>
      <c r="J47" s="76">
        <v>4.7035743141443369E-2</v>
      </c>
      <c r="K47" s="77">
        <v>7.439038493937794E-2</v>
      </c>
      <c r="L47" s="77">
        <v>9.631207271123143E-4</v>
      </c>
      <c r="M47" s="39">
        <f t="array" ref="M47:Q47">[1]!ConvertConc(I47:L47,TRUE,FALSE)</f>
        <v>1.8342490451631619</v>
      </c>
      <c r="N47" s="39">
        <v>2.8323206359067737E-2</v>
      </c>
      <c r="O47" s="40">
        <v>0.17890778961347992</v>
      </c>
      <c r="P47" s="62">
        <v>1.5055199340365964E-3</v>
      </c>
      <c r="Q47" s="39">
        <v>0.54497068982559715</v>
      </c>
      <c r="R47" s="80">
        <v>5.3474457600531246E-2</v>
      </c>
      <c r="S47" s="187">
        <v>9.6994433931648033E-4</v>
      </c>
      <c r="T47" s="38">
        <f>[1]!AgePb76(K47)</f>
        <v>1051.2004704712372</v>
      </c>
      <c r="U47" s="41">
        <f>[1]!AgeErPb76(K47,L47,0,FALSE,1)*2</f>
        <v>52.179635576864214</v>
      </c>
      <c r="V47" s="38">
        <f t="shared" si="8"/>
        <v>52.475253752321251</v>
      </c>
      <c r="W47" s="42">
        <f>[1]!AgePb6U8(O47)</f>
        <v>1061.0050463885893</v>
      </c>
      <c r="X47" s="42">
        <f t="shared" si="4"/>
        <v>17.856844030128141</v>
      </c>
      <c r="Y47" s="38">
        <f t="shared" si="9"/>
        <v>20.806465746707207</v>
      </c>
      <c r="Z47" s="38">
        <f>[1]!AgePb7U5(M47)</f>
        <v>1057.8027263271279</v>
      </c>
      <c r="AA47" s="42">
        <f t="shared" si="5"/>
        <v>32.667717596966376</v>
      </c>
      <c r="AB47" s="38">
        <f t="shared" si="10"/>
        <v>34.373636092248191</v>
      </c>
      <c r="AC47" s="42">
        <f>[1]!AgePb8Th2(R47)</f>
        <v>1052.9299381716733</v>
      </c>
      <c r="AD47" s="42">
        <f t="shared" si="6"/>
        <v>38.197056278933445</v>
      </c>
      <c r="AE47" s="38">
        <f t="shared" si="11"/>
        <v>41.555784337187681</v>
      </c>
      <c r="AF47" s="43">
        <f t="shared" si="7"/>
        <v>100.93270277104776</v>
      </c>
    </row>
    <row r="48" spans="1:32" ht="15" x14ac:dyDescent="0.25">
      <c r="A48" s="69">
        <v>91500</v>
      </c>
      <c r="B48" s="36">
        <v>2015</v>
      </c>
      <c r="C48" s="69" t="s">
        <v>112</v>
      </c>
      <c r="D48" s="69" t="s">
        <v>6</v>
      </c>
      <c r="E48" s="37">
        <f>(K48-(((2.718282^(0.00098482*W48)-1)/((2.718282^(0.000155125*W48)-1)*137.88))))/(([1]!SingleStagePbR(W48,1)/[1]!SingleStagePbR(W48,0))-(((2.718282^(0.00098482*W48)-1)/((2.718282^(0.000155125*W48)-1)*137.88))))</f>
        <v>-6.5657253749331712E-4</v>
      </c>
      <c r="F48" s="73">
        <v>23569.404801392182</v>
      </c>
      <c r="G48" s="73">
        <v>66.111618365713113</v>
      </c>
      <c r="H48" s="63">
        <v>0.36663868186732218</v>
      </c>
      <c r="I48" s="76">
        <v>5.5805150139268456</v>
      </c>
      <c r="J48" s="76">
        <v>4.4284708990023125E-2</v>
      </c>
      <c r="K48" s="77">
        <v>7.4224597204169851E-2</v>
      </c>
      <c r="L48" s="77">
        <v>8.9310611778125649E-4</v>
      </c>
      <c r="M48" s="39">
        <f t="array" ref="M48:Q48">[1]!ConvertConc(I48:L48,TRUE,FALSE)</f>
        <v>1.833098551146159</v>
      </c>
      <c r="N48" s="39">
        <v>2.642170365583681E-2</v>
      </c>
      <c r="O48" s="40">
        <v>0.17919493048659127</v>
      </c>
      <c r="P48" s="62">
        <v>1.4220184569492039E-3</v>
      </c>
      <c r="Q48" s="39">
        <v>0.55055981727652326</v>
      </c>
      <c r="R48" s="80">
        <v>5.3490675701085559E-2</v>
      </c>
      <c r="S48" s="187">
        <v>1.0371812054400177E-3</v>
      </c>
      <c r="T48" s="38">
        <f>[1]!AgePb76(K48)</f>
        <v>1046.7029400810757</v>
      </c>
      <c r="U48" s="41">
        <f>[1]!AgeErPb76(K48,L48,0,FALSE,1)*2</f>
        <v>48.527331597122391</v>
      </c>
      <c r="V48" s="38">
        <f t="shared" si="8"/>
        <v>48.842354898309161</v>
      </c>
      <c r="W48" s="42">
        <f>[1]!AgePb6U8(O48)</f>
        <v>1062.5749771554379</v>
      </c>
      <c r="X48" s="42">
        <f t="shared" si="4"/>
        <v>16.864330093539962</v>
      </c>
      <c r="Y48" s="38">
        <f t="shared" si="9"/>
        <v>19.969614552855482</v>
      </c>
      <c r="Z48" s="38">
        <f>[1]!AgePb7U5(M48)</f>
        <v>1057.3904727556171</v>
      </c>
      <c r="AA48" s="42">
        <f t="shared" si="5"/>
        <v>30.481784737853417</v>
      </c>
      <c r="AB48" s="38">
        <f t="shared" si="10"/>
        <v>32.301968355731297</v>
      </c>
      <c r="AC48" s="42">
        <f>[1]!AgePb8Th2(R48)</f>
        <v>1053.2411003711927</v>
      </c>
      <c r="AD48" s="42">
        <f t="shared" si="6"/>
        <v>40.844571872917832</v>
      </c>
      <c r="AE48" s="38">
        <f t="shared" si="11"/>
        <v>44.003471446209133</v>
      </c>
      <c r="AF48" s="43">
        <f t="shared" si="7"/>
        <v>101.51638411115313</v>
      </c>
    </row>
    <row r="49" spans="1:33" ht="15" x14ac:dyDescent="0.25">
      <c r="A49" s="69">
        <v>91500</v>
      </c>
      <c r="B49" s="36">
        <v>2015</v>
      </c>
      <c r="C49" s="69" t="s">
        <v>113</v>
      </c>
      <c r="D49" s="69" t="s">
        <v>6</v>
      </c>
      <c r="E49" s="37">
        <f>(K49-(((2.718282^(0.00098482*W49)-1)/((2.718282^(0.000155125*W49)-1)*137.88))))/(([1]!SingleStagePbR(W49,1)/[1]!SingleStagePbR(W49,0))-(((2.718282^(0.00098482*W49)-1)/((2.718282^(0.000155125*W49)-1)*137.88))))</f>
        <v>-4.0806820487936107E-4</v>
      </c>
      <c r="F49" s="73">
        <v>21749.196904759257</v>
      </c>
      <c r="G49" s="73">
        <v>60.811143903356943</v>
      </c>
      <c r="H49" s="63">
        <v>0.35897841652616891</v>
      </c>
      <c r="I49" s="76">
        <v>5.5759595390688395</v>
      </c>
      <c r="J49" s="76">
        <v>4.8369084884123087E-2</v>
      </c>
      <c r="K49" s="77">
        <v>7.4462883926820295E-2</v>
      </c>
      <c r="L49" s="77">
        <v>9.6411598640255196E-4</v>
      </c>
      <c r="M49" s="39">
        <f t="array" ref="M49:Q49">[1]!ConvertConc(I49:L49,TRUE,FALSE)</f>
        <v>1.8404858555534211</v>
      </c>
      <c r="N49" s="39">
        <v>2.8683766085336751E-2</v>
      </c>
      <c r="O49" s="40">
        <v>0.17934133004254108</v>
      </c>
      <c r="P49" s="62">
        <v>1.5557100002751849E-3</v>
      </c>
      <c r="Q49" s="39">
        <v>0.55660175211934615</v>
      </c>
      <c r="R49" s="80">
        <v>5.3638789153368685E-2</v>
      </c>
      <c r="S49" s="187">
        <v>1.1028955687183354E-3</v>
      </c>
      <c r="T49" s="38">
        <f>[1]!AgePb76(K49)</f>
        <v>1053.1631373642729</v>
      </c>
      <c r="U49" s="41">
        <f>[1]!AgeErPb76(K49,L49,0,FALSE,1)*2</f>
        <v>52.167295531532353</v>
      </c>
      <c r="V49" s="38">
        <f t="shared" si="8"/>
        <v>52.464085285851205</v>
      </c>
      <c r="W49" s="42">
        <f>[1]!AgePb6U8(O49)</f>
        <v>1063.3752634946698</v>
      </c>
      <c r="X49" s="42">
        <f t="shared" si="4"/>
        <v>18.448659113562996</v>
      </c>
      <c r="Y49" s="38">
        <f t="shared" si="9"/>
        <v>21.328508058091238</v>
      </c>
      <c r="Z49" s="38">
        <f>[1]!AgePb7U5(M49)</f>
        <v>1060.0346382092641</v>
      </c>
      <c r="AA49" s="42">
        <f t="shared" si="5"/>
        <v>33.041042410626183</v>
      </c>
      <c r="AB49" s="38">
        <f t="shared" si="10"/>
        <v>34.73558256055825</v>
      </c>
      <c r="AC49" s="42">
        <f>[1]!AgePb8Th2(R49)</f>
        <v>1056.0825991791719</v>
      </c>
      <c r="AD49" s="42">
        <f t="shared" si="6"/>
        <v>43.429347948362512</v>
      </c>
      <c r="AE49" s="38">
        <f t="shared" si="11"/>
        <v>46.428254957966502</v>
      </c>
      <c r="AF49" s="43">
        <f t="shared" si="7"/>
        <v>100.96966232182743</v>
      </c>
    </row>
    <row r="50" spans="1:33" ht="15" x14ac:dyDescent="0.25">
      <c r="A50" s="69">
        <v>91500</v>
      </c>
      <c r="B50" s="36">
        <v>2015</v>
      </c>
      <c r="C50" s="69" t="s">
        <v>114</v>
      </c>
      <c r="D50" s="69" t="s">
        <v>6</v>
      </c>
      <c r="E50" s="37">
        <f>(K50-(((2.718282^(0.00098482*W50)-1)/((2.718282^(0.000155125*W50)-1)*137.88))))/(([1]!SingleStagePbR(W50,1)/[1]!SingleStagePbR(W50,0))-(((2.718282^(0.00098482*W50)-1)/((2.718282^(0.000155125*W50)-1)*137.88))))</f>
        <v>-1.1123829763531471E-3</v>
      </c>
      <c r="F50" s="73">
        <v>23450.327576132113</v>
      </c>
      <c r="G50" s="73">
        <v>63.935313841170085</v>
      </c>
      <c r="H50" s="63">
        <v>0.36733220493861801</v>
      </c>
      <c r="I50" s="76">
        <v>5.5706459242036663</v>
      </c>
      <c r="J50" s="76">
        <v>4.4520992758305442E-2</v>
      </c>
      <c r="K50" s="77">
        <v>7.3906517384846493E-2</v>
      </c>
      <c r="L50" s="77">
        <v>9.8714204632928838E-4</v>
      </c>
      <c r="M50" s="39">
        <f t="array" ref="M50:Q50">[1]!ConvertConc(I50:L50,TRUE,FALSE)</f>
        <v>1.8284766909567352</v>
      </c>
      <c r="N50" s="39">
        <v>2.8460447541999064E-2</v>
      </c>
      <c r="O50" s="40">
        <v>0.1795123965167382</v>
      </c>
      <c r="P50" s="62">
        <v>1.4346756577407558E-3</v>
      </c>
      <c r="Q50" s="39">
        <v>0.51346043938893271</v>
      </c>
      <c r="R50" s="80">
        <v>5.2835021442976721E-2</v>
      </c>
      <c r="S50" s="187">
        <v>1.0552284064892345E-3</v>
      </c>
      <c r="T50" s="38">
        <f>[1]!AgePb76(K50)</f>
        <v>1038.0372064395283</v>
      </c>
      <c r="U50" s="41">
        <f>[1]!AgeErPb76(K50,L50,0,FALSE,1)*2</f>
        <v>53.938103271932285</v>
      </c>
      <c r="V50" s="38">
        <f t="shared" si="8"/>
        <v>54.217035210117771</v>
      </c>
      <c r="W50" s="42">
        <f>[1]!AgePb6U8(O50)</f>
        <v>1064.3102645376468</v>
      </c>
      <c r="X50" s="42">
        <f t="shared" si="4"/>
        <v>17.012084496052179</v>
      </c>
      <c r="Y50" s="38">
        <f t="shared" si="9"/>
        <v>20.103850043408617</v>
      </c>
      <c r="Z50" s="38">
        <f>[1]!AgePb7U5(M50)</f>
        <v>1055.7326445531464</v>
      </c>
      <c r="AA50" s="42">
        <f t="shared" si="5"/>
        <v>32.86519724017824</v>
      </c>
      <c r="AB50" s="38">
        <f t="shared" si="10"/>
        <v>34.554899628212553</v>
      </c>
      <c r="AC50" s="42">
        <f>[1]!AgePb8Th2(R50)</f>
        <v>1040.6578288846156</v>
      </c>
      <c r="AD50" s="42">
        <f t="shared" si="6"/>
        <v>41.568326177728174</v>
      </c>
      <c r="AE50" s="38">
        <f t="shared" si="11"/>
        <v>44.604776875746751</v>
      </c>
      <c r="AF50" s="43">
        <f t="shared" si="7"/>
        <v>102.53103240761814</v>
      </c>
    </row>
    <row r="51" spans="1:33" ht="15" x14ac:dyDescent="0.25">
      <c r="A51" s="69">
        <v>91500</v>
      </c>
      <c r="B51" s="36">
        <v>2015</v>
      </c>
      <c r="C51" s="69" t="s">
        <v>115</v>
      </c>
      <c r="D51" s="69" t="s">
        <v>6</v>
      </c>
      <c r="E51" s="37">
        <f>(K51-(((2.718282^(0.00098482*W51)-1)/((2.718282^(0.000155125*W51)-1)*137.88))))/(([1]!SingleStagePbR(W51,1)/[1]!SingleStagePbR(W51,0))-(((2.718282^(0.00098482*W51)-1)/((2.718282^(0.000155125*W51)-1)*137.88))))</f>
        <v>-3.491179374117054E-5</v>
      </c>
      <c r="F51" s="73">
        <v>24718.332738359939</v>
      </c>
      <c r="G51" s="73">
        <v>65.545271196991052</v>
      </c>
      <c r="H51" s="63">
        <v>0.36866555226535086</v>
      </c>
      <c r="I51" s="76">
        <v>5.5682762096501621</v>
      </c>
      <c r="J51" s="76">
        <v>4.9574864386160225E-2</v>
      </c>
      <c r="K51" s="77">
        <v>7.4826373928981144E-2</v>
      </c>
      <c r="L51" s="77">
        <v>9.5162383856692604E-4</v>
      </c>
      <c r="M51" s="39">
        <f t="array" ref="M51:Q51">[1]!ConvertConc(I51:L51,TRUE,FALSE)</f>
        <v>1.8520221459237003</v>
      </c>
      <c r="N51" s="39">
        <v>2.8751498422714419E-2</v>
      </c>
      <c r="O51" s="40">
        <v>0.17958879235676906</v>
      </c>
      <c r="P51" s="62">
        <v>1.5988951860777876E-3</v>
      </c>
      <c r="Q51" s="39">
        <v>0.57349080223751714</v>
      </c>
      <c r="R51" s="80">
        <v>5.3305513355357867E-2</v>
      </c>
      <c r="S51" s="187">
        <v>1.124458567599235E-3</v>
      </c>
      <c r="T51" s="38">
        <f>[1]!AgePb76(K51)</f>
        <v>1062.9660184785666</v>
      </c>
      <c r="U51" s="41">
        <f>[1]!AgeErPb76(K51,L51,0,FALSE,1)*2</f>
        <v>51.165826907352482</v>
      </c>
      <c r="V51" s="38">
        <f t="shared" si="8"/>
        <v>51.474033745405926</v>
      </c>
      <c r="W51" s="42">
        <f>[1]!AgePb6U8(O51)</f>
        <v>1064.72777882582</v>
      </c>
      <c r="X51" s="42">
        <f t="shared" si="4"/>
        <v>18.95873453690756</v>
      </c>
      <c r="Y51" s="38">
        <f t="shared" si="9"/>
        <v>21.777911589931271</v>
      </c>
      <c r="Z51" s="38">
        <f>[1]!AgePb7U5(M51)</f>
        <v>1064.1501422270271</v>
      </c>
      <c r="AA51" s="42">
        <f t="shared" si="5"/>
        <v>33.04054565774311</v>
      </c>
      <c r="AB51" s="38">
        <f t="shared" si="10"/>
        <v>34.74796965616946</v>
      </c>
      <c r="AC51" s="42">
        <f>[1]!AgePb8Th2(R51)</f>
        <v>1049.688271054654</v>
      </c>
      <c r="AD51" s="42">
        <f t="shared" si="6"/>
        <v>44.285511775385459</v>
      </c>
      <c r="AE51" s="38">
        <f t="shared" si="11"/>
        <v>47.19563347033796</v>
      </c>
      <c r="AF51" s="43">
        <f t="shared" si="7"/>
        <v>100.1657400440491</v>
      </c>
    </row>
    <row r="52" spans="1:33" ht="15" x14ac:dyDescent="0.25">
      <c r="A52" s="69">
        <v>91500</v>
      </c>
      <c r="B52" s="36">
        <v>2015</v>
      </c>
      <c r="C52" s="69" t="s">
        <v>116</v>
      </c>
      <c r="D52" s="69" t="s">
        <v>6</v>
      </c>
      <c r="E52" s="37">
        <f>(K52-(((2.718282^(0.00098482*W52)-1)/((2.718282^(0.000155125*W52)-1)*137.88))))/(([1]!SingleStagePbR(W52,1)/[1]!SingleStagePbR(W52,0))-(((2.718282^(0.00098482*W52)-1)/((2.718282^(0.000155125*W52)-1)*137.88))))</f>
        <v>-2.8879834366936336E-4</v>
      </c>
      <c r="F52" s="73">
        <v>30018.89286598621</v>
      </c>
      <c r="G52" s="73">
        <v>85.001258239154993</v>
      </c>
      <c r="H52" s="63">
        <v>0.35611909275140546</v>
      </c>
      <c r="I52" s="76">
        <v>5.5632003663835148</v>
      </c>
      <c r="J52" s="76">
        <v>4.3147232792498269E-2</v>
      </c>
      <c r="K52" s="77">
        <v>7.4646607463409662E-2</v>
      </c>
      <c r="L52" s="77">
        <v>8.3755768859575599E-4</v>
      </c>
      <c r="M52" s="39">
        <f t="array" ref="M52:Q52">[1]!ConvertConc(I52:L52,TRUE,FALSE)</f>
        <v>1.8492584776871761</v>
      </c>
      <c r="N52" s="39">
        <v>2.5223785932230909E-2</v>
      </c>
      <c r="O52" s="40">
        <v>0.17975264850114914</v>
      </c>
      <c r="P52" s="62">
        <v>1.3941308705710074E-3</v>
      </c>
      <c r="Q52" s="39">
        <v>0.5686114389173903</v>
      </c>
      <c r="R52" s="80">
        <v>5.5591573723473772E-2</v>
      </c>
      <c r="S52" s="187">
        <v>9.270725645354977E-4</v>
      </c>
      <c r="T52" s="38">
        <f>[1]!AgePb76(K52)</f>
        <v>1058.1257069011774</v>
      </c>
      <c r="U52" s="41">
        <f>[1]!AgeErPb76(K52,L52,0,FALSE,1)*2</f>
        <v>45.174110212785237</v>
      </c>
      <c r="V52" s="38">
        <f t="shared" si="8"/>
        <v>45.519744035244685</v>
      </c>
      <c r="W52" s="42">
        <f>[1]!AgePb6U8(O52)</f>
        <v>1065.6231851085772</v>
      </c>
      <c r="X52" s="42">
        <f t="shared" si="4"/>
        <v>16.529583192723564</v>
      </c>
      <c r="Y52" s="38">
        <f t="shared" si="9"/>
        <v>19.704420331547016</v>
      </c>
      <c r="Z52" s="38">
        <f>[1]!AgePb7U5(M52)</f>
        <v>1063.1657380914482</v>
      </c>
      <c r="AA52" s="42">
        <f t="shared" si="5"/>
        <v>29.003046693224231</v>
      </c>
      <c r="AB52" s="38">
        <f t="shared" si="10"/>
        <v>30.93067109343804</v>
      </c>
      <c r="AC52" s="42">
        <f>[1]!AgePb8Th2(R52)</f>
        <v>1093.5087046586611</v>
      </c>
      <c r="AD52" s="42">
        <f t="shared" si="6"/>
        <v>36.471783447343924</v>
      </c>
      <c r="AE52" s="38">
        <f t="shared" si="11"/>
        <v>40.238086786941906</v>
      </c>
      <c r="AF52" s="43">
        <f t="shared" si="7"/>
        <v>100.70856214516863</v>
      </c>
    </row>
    <row r="53" spans="1:33" ht="15" x14ac:dyDescent="0.25">
      <c r="A53" s="69">
        <v>91500</v>
      </c>
      <c r="B53" s="36">
        <v>2015</v>
      </c>
      <c r="C53" s="69" t="s">
        <v>117</v>
      </c>
      <c r="D53" s="69" t="s">
        <v>6</v>
      </c>
      <c r="E53" s="37">
        <f>(K53-(((2.718282^(0.00098482*W53)-1)/((2.718282^(0.000155125*W53)-1)*137.88))))/(([1]!SingleStagePbR(W53,1)/[1]!SingleStagePbR(W53,0))-(((2.718282^(0.00098482*W53)-1)/((2.718282^(0.000155125*W53)-1)*137.88))))</f>
        <v>-9.7423676434306157E-4</v>
      </c>
      <c r="F53" s="73">
        <v>25118.248537490967</v>
      </c>
      <c r="G53" s="73">
        <v>65.040613218398988</v>
      </c>
      <c r="H53" s="63">
        <v>0.3623071601499015</v>
      </c>
      <c r="I53" s="76">
        <v>5.5631526603128609</v>
      </c>
      <c r="J53" s="76">
        <v>4.8874118016836887E-2</v>
      </c>
      <c r="K53" s="77">
        <v>7.4071591335795287E-2</v>
      </c>
      <c r="L53" s="77">
        <v>1.1726378739677886E-3</v>
      </c>
      <c r="M53" s="39">
        <f t="array" ref="M53:Q53">[1]!ConvertConc(I53:L53,TRUE,FALSE)</f>
        <v>1.8350290458010183</v>
      </c>
      <c r="N53" s="39">
        <v>3.3224012126299676E-2</v>
      </c>
      <c r="O53" s="40">
        <v>0.17975418994591494</v>
      </c>
      <c r="P53" s="62">
        <v>1.5791994269924441E-3</v>
      </c>
      <c r="Q53" s="39">
        <v>0.485231316014683</v>
      </c>
      <c r="R53" s="80">
        <v>5.4000149270621675E-2</v>
      </c>
      <c r="S53" s="187">
        <v>1.0661729362994319E-3</v>
      </c>
      <c r="T53" s="38">
        <f>[1]!AgePb76(K53)</f>
        <v>1042.540522474379</v>
      </c>
      <c r="U53" s="41">
        <f>[1]!AgeErPb76(K53,L53,0,FALSE,1)*2</f>
        <v>63.887501051692119</v>
      </c>
      <c r="V53" s="38">
        <f t="shared" si="8"/>
        <v>64.125213728824548</v>
      </c>
      <c r="W53" s="42">
        <f>[1]!AgePb6U8(O53)</f>
        <v>1065.6316078783166</v>
      </c>
      <c r="X53" s="42">
        <f t="shared" si="4"/>
        <v>18.723845325138896</v>
      </c>
      <c r="Y53" s="38">
        <f t="shared" si="9"/>
        <v>21.578259020783548</v>
      </c>
      <c r="Z53" s="38">
        <f>[1]!AgePb7U5(M53)</f>
        <v>1058.0821267804126</v>
      </c>
      <c r="AA53" s="42">
        <f t="shared" si="5"/>
        <v>38.314089350480266</v>
      </c>
      <c r="AB53" s="38">
        <f t="shared" si="10"/>
        <v>39.779353340042924</v>
      </c>
      <c r="AC53" s="42">
        <f>[1]!AgePb8Th2(R53)</f>
        <v>1063.0134763444423</v>
      </c>
      <c r="AD53" s="42">
        <f t="shared" si="6"/>
        <v>41.976039500195</v>
      </c>
      <c r="AE53" s="38">
        <f t="shared" si="11"/>
        <v>45.111097513208627</v>
      </c>
      <c r="AF53" s="43">
        <f t="shared" si="7"/>
        <v>102.21488612731646</v>
      </c>
    </row>
    <row r="54" spans="1:33" ht="15" x14ac:dyDescent="0.25">
      <c r="A54" s="69">
        <v>91500</v>
      </c>
      <c r="B54" s="36">
        <v>2015</v>
      </c>
      <c r="C54" s="69" t="s">
        <v>118</v>
      </c>
      <c r="D54" s="69" t="s">
        <v>6</v>
      </c>
      <c r="E54" s="37">
        <f>(K54-(((2.718282^(0.00098482*W54)-1)/((2.718282^(0.000155125*W54)-1)*137.88))))/(([1]!SingleStagePbR(W54,1)/[1]!SingleStagePbR(W54,0))-(((2.718282^(0.00098482*W54)-1)/((2.718282^(0.000155125*W54)-1)*137.88))))</f>
        <v>4.0392725659869379E-4</v>
      </c>
      <c r="F54" s="73">
        <v>22796.856227734395</v>
      </c>
      <c r="G54" s="73">
        <v>62.114639714390968</v>
      </c>
      <c r="H54" s="63">
        <v>0.36354016541904127</v>
      </c>
      <c r="I54" s="76">
        <v>5.555172766734719</v>
      </c>
      <c r="J54" s="76">
        <v>4.4235291283529495E-2</v>
      </c>
      <c r="K54" s="77">
        <v>7.5280958685117666E-2</v>
      </c>
      <c r="L54" s="77">
        <v>1.1729839314458348E-3</v>
      </c>
      <c r="M54" s="39">
        <f t="array" ref="M54:Q54">[1]!ConvertConc(I54:L54,TRUE,FALSE)</f>
        <v>1.8676685967557007</v>
      </c>
      <c r="N54" s="39">
        <v>3.2680908763757913E-2</v>
      </c>
      <c r="O54" s="40">
        <v>0.18001240321240108</v>
      </c>
      <c r="P54" s="62">
        <v>1.4334209618883274E-3</v>
      </c>
      <c r="Q54" s="39">
        <v>0.45506875019203097</v>
      </c>
      <c r="R54" s="80">
        <v>5.3494856172323135E-2</v>
      </c>
      <c r="S54" s="187">
        <v>1.044140600749872E-3</v>
      </c>
      <c r="T54" s="38">
        <f>[1]!AgePb76(K54)</f>
        <v>1075.1387335503052</v>
      </c>
      <c r="U54" s="41">
        <f>[1]!AgeErPb76(K54,L54,0,FALSE,1)*2</f>
        <v>62.572628746112173</v>
      </c>
      <c r="V54" s="38">
        <f t="shared" si="8"/>
        <v>62.830699929878286</v>
      </c>
      <c r="W54" s="42">
        <f>[1]!AgePb6U8(O54)</f>
        <v>1067.0423827189766</v>
      </c>
      <c r="X54" s="42">
        <f t="shared" si="4"/>
        <v>16.993505906456107</v>
      </c>
      <c r="Y54" s="38">
        <f t="shared" si="9"/>
        <v>20.10280875809099</v>
      </c>
      <c r="Z54" s="38">
        <f>[1]!AgePb7U5(M54)</f>
        <v>1069.7054008457753</v>
      </c>
      <c r="AA54" s="42">
        <f t="shared" si="5"/>
        <v>37.435918417075207</v>
      </c>
      <c r="AB54" s="38">
        <f t="shared" si="10"/>
        <v>38.96669514337183</v>
      </c>
      <c r="AC54" s="42">
        <f>[1]!AgePb8Th2(R54)</f>
        <v>1053.3213065597868</v>
      </c>
      <c r="AD54" s="42">
        <f t="shared" si="6"/>
        <v>41.118553091203268</v>
      </c>
      <c r="AE54" s="38">
        <f t="shared" si="11"/>
        <v>44.258362815269564</v>
      </c>
      <c r="AF54" s="43">
        <f t="shared" si="7"/>
        <v>99.24694827014622</v>
      </c>
    </row>
    <row r="55" spans="1:33" ht="15" x14ac:dyDescent="0.25">
      <c r="A55" s="69">
        <v>91500</v>
      </c>
      <c r="B55" s="36">
        <v>2015</v>
      </c>
      <c r="C55" s="69" t="s">
        <v>119</v>
      </c>
      <c r="D55" s="69" t="s">
        <v>6</v>
      </c>
      <c r="E55" s="37">
        <f>(K55-(((2.718282^(0.00098482*W55)-1)/((2.718282^(0.000155125*W55)-1)*137.88))))/(([1]!SingleStagePbR(W55,1)/[1]!SingleStagePbR(W55,0))-(((2.718282^(0.00098482*W55)-1)/((2.718282^(0.000155125*W55)-1)*137.88))))</f>
        <v>2.5534574663636548E-5</v>
      </c>
      <c r="F55" s="73">
        <v>22712.711951495337</v>
      </c>
      <c r="G55" s="73">
        <v>62.959533600010694</v>
      </c>
      <c r="H55" s="63">
        <v>0.36248539119911216</v>
      </c>
      <c r="I55" s="76">
        <v>5.5526868851889093</v>
      </c>
      <c r="J55" s="76">
        <v>4.3297130025093722E-2</v>
      </c>
      <c r="K55" s="77">
        <v>7.4979739438687285E-2</v>
      </c>
      <c r="L55" s="77">
        <v>9.6703716232365302E-4</v>
      </c>
      <c r="M55" s="39">
        <f t="array" ref="M55:Q55">[1]!ConvertConc(I55:L55,TRUE,FALSE)</f>
        <v>1.8610283459353238</v>
      </c>
      <c r="N55" s="39">
        <v>2.8047977897124206E-2</v>
      </c>
      <c r="O55" s="40">
        <v>0.18009299293777462</v>
      </c>
      <c r="P55" s="62">
        <v>1.4042768650676099E-3</v>
      </c>
      <c r="Q55" s="39">
        <v>0.51737728444728859</v>
      </c>
      <c r="R55" s="80">
        <v>5.48022291061806E-2</v>
      </c>
      <c r="S55" s="187">
        <v>1.0801306294812227E-3</v>
      </c>
      <c r="T55" s="38">
        <f>[1]!AgePb76(K55)</f>
        <v>1067.083518420447</v>
      </c>
      <c r="U55" s="41">
        <f>[1]!AgeErPb76(K55,L55,0,FALSE,1)*2</f>
        <v>51.856175262140937</v>
      </c>
      <c r="V55" s="38">
        <f t="shared" si="8"/>
        <v>52.16265686661086</v>
      </c>
      <c r="W55" s="42">
        <f>[1]!AgePb6U8(O55)</f>
        <v>1067.4826297940685</v>
      </c>
      <c r="X55" s="42">
        <f t="shared" si="4"/>
        <v>16.647412388768377</v>
      </c>
      <c r="Y55" s="38">
        <f t="shared" si="9"/>
        <v>19.813510902695125</v>
      </c>
      <c r="Z55" s="38">
        <f>[1]!AgePb7U5(M55)</f>
        <v>1067.3514968988759</v>
      </c>
      <c r="AA55" s="42">
        <f t="shared" si="5"/>
        <v>32.172590233639035</v>
      </c>
      <c r="AB55" s="38">
        <f t="shared" si="10"/>
        <v>33.934005762815808</v>
      </c>
      <c r="AC55" s="42">
        <f>[1]!AgePb8Th2(R55)</f>
        <v>1078.3888588628686</v>
      </c>
      <c r="AD55" s="42">
        <f t="shared" si="6"/>
        <v>42.509250296817626</v>
      </c>
      <c r="AE55" s="38">
        <f t="shared" si="11"/>
        <v>45.694799471455198</v>
      </c>
      <c r="AF55" s="43">
        <f t="shared" si="7"/>
        <v>100.03740207460166</v>
      </c>
    </row>
    <row r="56" spans="1:33" ht="15" x14ac:dyDescent="0.25">
      <c r="A56" s="69">
        <v>91500</v>
      </c>
      <c r="B56" s="36">
        <v>2015</v>
      </c>
      <c r="C56" s="69" t="s">
        <v>120</v>
      </c>
      <c r="D56" s="69" t="s">
        <v>6</v>
      </c>
      <c r="E56" s="37">
        <f>(K56-(((2.718282^(0.00098482*W56)-1)/((2.718282^(0.000155125*W56)-1)*137.88))))/(([1]!SingleStagePbR(W56,1)/[1]!SingleStagePbR(W56,0))-(((2.718282^(0.00098482*W56)-1)/((2.718282^(0.000155125*W56)-1)*137.88))))</f>
        <v>-2.0956746354242175E-4</v>
      </c>
      <c r="F56" s="73">
        <v>23496.305728300867</v>
      </c>
      <c r="G56" s="73">
        <v>64.092462085757603</v>
      </c>
      <c r="H56" s="63">
        <v>0.36664613772937638</v>
      </c>
      <c r="I56" s="76">
        <v>5.5517626308858059</v>
      </c>
      <c r="J56" s="76">
        <v>4.2204237559410919E-2</v>
      </c>
      <c r="K56" s="77">
        <v>7.4788489099152089E-2</v>
      </c>
      <c r="L56" s="77">
        <v>9.1721395614797758E-4</v>
      </c>
      <c r="M56" s="39">
        <f t="array" ref="M56:Q56">[1]!ConvertConc(I56:L56,TRUE,FALSE)</f>
        <v>1.8565904655762564</v>
      </c>
      <c r="N56" s="39">
        <v>2.6788868702934659E-2</v>
      </c>
      <c r="O56" s="40">
        <v>0.18012297471739097</v>
      </c>
      <c r="P56" s="62">
        <v>1.3692863546775258E-3</v>
      </c>
      <c r="Q56" s="39">
        <v>0.52684991189350461</v>
      </c>
      <c r="R56" s="80">
        <v>5.3017120001855086E-2</v>
      </c>
      <c r="S56" s="187">
        <v>9.8479208992724291E-4</v>
      </c>
      <c r="T56" s="38">
        <f>[1]!AgePb76(K56)</f>
        <v>1061.9472085035995</v>
      </c>
      <c r="U56" s="41">
        <f>[1]!AgeErPb76(K56,L56,0,FALSE,1)*2</f>
        <v>49.348240108217766</v>
      </c>
      <c r="V56" s="38">
        <f t="shared" si="8"/>
        <v>49.667116861554703</v>
      </c>
      <c r="W56" s="42">
        <f>[1]!AgePb6U8(O56)</f>
        <v>1067.6464071534142</v>
      </c>
      <c r="X56" s="42">
        <f t="shared" si="4"/>
        <v>16.232395220313972</v>
      </c>
      <c r="Y56" s="38">
        <f t="shared" si="9"/>
        <v>19.467022230493281</v>
      </c>
      <c r="Z56" s="38">
        <f>[1]!AgePb7U5(M56)</f>
        <v>1065.7752640080732</v>
      </c>
      <c r="AA56" s="42">
        <f t="shared" si="5"/>
        <v>30.756285937821019</v>
      </c>
      <c r="AB56" s="38">
        <f t="shared" si="10"/>
        <v>32.589057207196717</v>
      </c>
      <c r="AC56" s="42">
        <f>[1]!AgePb8Th2(R56)</f>
        <v>1044.1534377165599</v>
      </c>
      <c r="AD56" s="42">
        <f t="shared" si="6"/>
        <v>38.790264205133234</v>
      </c>
      <c r="AE56" s="38">
        <f t="shared" si="11"/>
        <v>42.048849954557355</v>
      </c>
      <c r="AF56" s="43">
        <f t="shared" si="7"/>
        <v>100.53667438495795</v>
      </c>
    </row>
    <row r="57" spans="1:33" ht="15" x14ac:dyDescent="0.25">
      <c r="A57" s="69">
        <v>91500</v>
      </c>
      <c r="B57" s="36">
        <v>2015</v>
      </c>
      <c r="C57" s="69" t="s">
        <v>121</v>
      </c>
      <c r="D57" s="69" t="s">
        <v>6</v>
      </c>
      <c r="E57" s="37">
        <f>(K57-(((2.718282^(0.00098482*W57)-1)/((2.718282^(0.000155125*W57)-1)*137.88))))/(([1]!SingleStagePbR(W57,1)/[1]!SingleStagePbR(W57,0))-(((2.718282^(0.00098482*W57)-1)/((2.718282^(0.000155125*W57)-1)*137.88))))</f>
        <v>-1.0121535557963838E-5</v>
      </c>
      <c r="F57" s="73">
        <v>23668.03062489751</v>
      </c>
      <c r="G57" s="73">
        <v>61.684980188689352</v>
      </c>
      <c r="H57" s="63">
        <v>0.35811736095959956</v>
      </c>
      <c r="I57" s="76">
        <v>5.5509092962931792</v>
      </c>
      <c r="J57" s="76">
        <v>5.3017382484440281E-2</v>
      </c>
      <c r="K57" s="77">
        <v>7.496155566058002E-2</v>
      </c>
      <c r="L57" s="77">
        <v>1.1958210201732341E-3</v>
      </c>
      <c r="M57" s="39">
        <f t="array" ref="M57:Q57">[1]!ConvertConc(I57:L57,TRUE,FALSE)</f>
        <v>1.8611728366810412</v>
      </c>
      <c r="N57" s="39">
        <v>3.4605040656909648E-2</v>
      </c>
      <c r="O57" s="40">
        <v>0.18015066480509531</v>
      </c>
      <c r="P57" s="62">
        <v>1.7206400232797961E-3</v>
      </c>
      <c r="Q57" s="39">
        <v>0.51369045162344973</v>
      </c>
      <c r="R57" s="80">
        <v>5.5447200556220745E-2</v>
      </c>
      <c r="S57" s="187">
        <v>1.3421221612416948E-3</v>
      </c>
      <c r="T57" s="38">
        <f>[1]!AgePb76(K57)</f>
        <v>1066.5959001365663</v>
      </c>
      <c r="U57" s="41">
        <f>[1]!AgeErPb76(K57,L57,0,FALSE,1)*2</f>
        <v>64.144670265267862</v>
      </c>
      <c r="V57" s="38">
        <f t="shared" si="8"/>
        <v>64.392464254720892</v>
      </c>
      <c r="W57" s="42">
        <f>[1]!AgePb6U8(O57)</f>
        <v>1067.7976623054444</v>
      </c>
      <c r="X57" s="42">
        <f t="shared" si="4"/>
        <v>20.397320171037041</v>
      </c>
      <c r="Y57" s="38">
        <f t="shared" si="9"/>
        <v>23.05553493771631</v>
      </c>
      <c r="Z57" s="38">
        <f>[1]!AgePb7U5(M57)</f>
        <v>1067.4027755763998</v>
      </c>
      <c r="AA57" s="42">
        <f t="shared" si="5"/>
        <v>39.692731075947556</v>
      </c>
      <c r="AB57" s="38">
        <f t="shared" si="10"/>
        <v>41.13350548705241</v>
      </c>
      <c r="AC57" s="42">
        <f>[1]!AgePb8Th2(R57)</f>
        <v>1090.7440908853951</v>
      </c>
      <c r="AD57" s="42">
        <f t="shared" si="6"/>
        <v>52.8038134273841</v>
      </c>
      <c r="AE57" s="38">
        <f t="shared" si="11"/>
        <v>55.45896085433403</v>
      </c>
      <c r="AF57" s="43">
        <f t="shared" si="7"/>
        <v>100.1126726784459</v>
      </c>
    </row>
    <row r="58" spans="1:33" ht="15" x14ac:dyDescent="0.25">
      <c r="A58" s="69">
        <v>91500</v>
      </c>
      <c r="B58" s="36">
        <v>2015</v>
      </c>
      <c r="C58" s="69" t="s">
        <v>122</v>
      </c>
      <c r="D58" s="69" t="s">
        <v>6</v>
      </c>
      <c r="E58" s="37">
        <f>(K58-(((2.718282^(0.00098482*W58)-1)/((2.718282^(0.000155125*W58)-1)*137.88))))/(([1]!SingleStagePbR(W58,1)/[1]!SingleStagePbR(W58,0))-(((2.718282^(0.00098482*W58)-1)/((2.718282^(0.000155125*W58)-1)*137.88))))</f>
        <v>-1.6651337937421422E-4</v>
      </c>
      <c r="F58" s="73">
        <v>22914.382245395776</v>
      </c>
      <c r="G58" s="73">
        <v>64.706763350902776</v>
      </c>
      <c r="H58" s="63">
        <v>0.36505140164210614</v>
      </c>
      <c r="I58" s="76">
        <v>5.5449749731721267</v>
      </c>
      <c r="J58" s="76">
        <v>4.257649057987755E-2</v>
      </c>
      <c r="K58" s="77">
        <v>7.4869549105771829E-2</v>
      </c>
      <c r="L58" s="77">
        <v>9.0938254760329542E-4</v>
      </c>
      <c r="M58" s="39">
        <f t="array" ref="M58:Q58">[1]!ConvertConc(I58:L58,TRUE,FALSE)</f>
        <v>1.860877877299874</v>
      </c>
      <c r="N58" s="39">
        <v>2.6740273430305914E-2</v>
      </c>
      <c r="O58" s="40">
        <v>0.18034346499997414</v>
      </c>
      <c r="P58" s="62">
        <v>1.384747789821183E-3</v>
      </c>
      <c r="Q58" s="39">
        <v>0.53434567687362233</v>
      </c>
      <c r="R58" s="80">
        <v>5.5324161524737243E-2</v>
      </c>
      <c r="S58" s="187">
        <v>1.0790523253638089E-3</v>
      </c>
      <c r="T58" s="38">
        <f>[1]!AgePb76(K58)</f>
        <v>1064.1262796342162</v>
      </c>
      <c r="U58" s="41">
        <f>[1]!AgeErPb76(K58,L58,0,FALSE,1)*2</f>
        <v>48.857944878265393</v>
      </c>
      <c r="V58" s="38">
        <f t="shared" si="8"/>
        <v>49.181319441721797</v>
      </c>
      <c r="W58" s="42">
        <f>[1]!AgePb6U8(O58)</f>
        <v>1068.8507214066319</v>
      </c>
      <c r="X58" s="42">
        <f t="shared" si="4"/>
        <v>16.414109312104245</v>
      </c>
      <c r="Y58" s="38">
        <f t="shared" si="9"/>
        <v>19.625441227244767</v>
      </c>
      <c r="Z58" s="38">
        <f>[1]!AgePb7U5(M58)</f>
        <v>1067.2980939605693</v>
      </c>
      <c r="AA58" s="42">
        <f t="shared" si="5"/>
        <v>30.673525879689805</v>
      </c>
      <c r="AB58" s="38">
        <f t="shared" si="10"/>
        <v>32.516068691007689</v>
      </c>
      <c r="AC58" s="42">
        <f>[1]!AgePb8Th2(R58)</f>
        <v>1088.3877077605077</v>
      </c>
      <c r="AD58" s="42">
        <f t="shared" si="6"/>
        <v>42.456216401263909</v>
      </c>
      <c r="AE58" s="38">
        <f t="shared" si="11"/>
        <v>45.702771047954485</v>
      </c>
      <c r="AF58" s="43">
        <f t="shared" si="7"/>
        <v>100.44397378984378</v>
      </c>
    </row>
    <row r="59" spans="1:33" ht="15" x14ac:dyDescent="0.25">
      <c r="A59" s="69">
        <v>91500</v>
      </c>
      <c r="B59" s="36">
        <v>2015</v>
      </c>
      <c r="C59" s="69" t="s">
        <v>123</v>
      </c>
      <c r="D59" s="69" t="s">
        <v>6</v>
      </c>
      <c r="E59" s="37">
        <f>(K59-(((2.718282^(0.00098482*W59)-1)/((2.718282^(0.000155125*W59)-1)*137.88))))/(([1]!SingleStagePbR(W59,1)/[1]!SingleStagePbR(W59,0))-(((2.718282^(0.00098482*W59)-1)/((2.718282^(0.000155125*W59)-1)*137.88))))</f>
        <v>2.0277852488825893E-3</v>
      </c>
      <c r="F59" s="73">
        <v>31543.156361401667</v>
      </c>
      <c r="G59" s="73">
        <v>85.584079033064242</v>
      </c>
      <c r="H59" s="63">
        <v>0.35756583743605053</v>
      </c>
      <c r="I59" s="76">
        <v>5.6368756802820901</v>
      </c>
      <c r="J59" s="76">
        <v>4.5013369926589643E-2</v>
      </c>
      <c r="K59" s="77">
        <v>7.6113230763500364E-2</v>
      </c>
      <c r="L59" s="77">
        <v>8.8496115164111565E-4</v>
      </c>
      <c r="M59" s="39">
        <f t="array" ref="M59:Q59">[1]!ConvertConc(I59:L59,TRUE,FALSE)</f>
        <v>1.8609467475962971</v>
      </c>
      <c r="N59" s="39">
        <v>2.6248808225317773E-2</v>
      </c>
      <c r="O59" s="40">
        <v>0.17740323837511995</v>
      </c>
      <c r="P59" s="62">
        <v>1.4166566814818619E-3</v>
      </c>
      <c r="Q59" s="39">
        <v>0.5661446747986737</v>
      </c>
      <c r="R59" s="80">
        <v>5.4791532880943024E-2</v>
      </c>
      <c r="S59" s="187">
        <v>1.0598018331808698E-3</v>
      </c>
      <c r="T59" s="38">
        <f>[1]!AgePb76(K59)</f>
        <v>1097.1793266049776</v>
      </c>
      <c r="U59" s="41">
        <f>[1]!AgeErPb76(K59,L59,0,FALSE,1)*2</f>
        <v>46.538658359350499</v>
      </c>
      <c r="V59" s="38">
        <f t="shared" si="8"/>
        <v>46.899362528887622</v>
      </c>
      <c r="W59" s="42">
        <f>[1]!AgePb6U8(O59)</f>
        <v>1052.7727191248425</v>
      </c>
      <c r="X59" s="42">
        <f t="shared" si="4"/>
        <v>16.813870144539599</v>
      </c>
      <c r="Y59" s="38">
        <f t="shared" si="9"/>
        <v>19.874242863246792</v>
      </c>
      <c r="Z59" s="38">
        <f>[1]!AgePb7U5(M59)</f>
        <v>1067.3225371186345</v>
      </c>
      <c r="AA59" s="42">
        <f t="shared" si="5"/>
        <v>30.109345823649829</v>
      </c>
      <c r="AB59" s="38">
        <f t="shared" si="10"/>
        <v>31.98448955558661</v>
      </c>
      <c r="AC59" s="42">
        <f>[1]!AgePb8Th2(R59)</f>
        <v>1078.1838956596196</v>
      </c>
      <c r="AD59" s="42">
        <f t="shared" si="6"/>
        <v>41.709410525493219</v>
      </c>
      <c r="AE59" s="38">
        <f t="shared" si="11"/>
        <v>44.950489058314908</v>
      </c>
      <c r="AF59" s="43">
        <f t="shared" si="7"/>
        <v>95.952657290987858</v>
      </c>
    </row>
    <row r="60" spans="1:33" ht="15" x14ac:dyDescent="0.25">
      <c r="A60" s="69">
        <v>91500</v>
      </c>
      <c r="B60" s="36">
        <v>2015</v>
      </c>
      <c r="C60" s="69" t="s">
        <v>124</v>
      </c>
      <c r="D60" s="69" t="s">
        <v>6</v>
      </c>
      <c r="E60" s="37">
        <f>(K60-(((2.718282^(0.00098482*W60)-1)/((2.718282^(0.000155125*W60)-1)*137.88))))/(([1]!SingleStagePbR(W60,1)/[1]!SingleStagePbR(W60,0))-(((2.718282^(0.00098482*W60)-1)/((2.718282^(0.000155125*W60)-1)*137.88))))</f>
        <v>-5.0780561803618317E-4</v>
      </c>
      <c r="F60" s="73">
        <v>22853.116291982322</v>
      </c>
      <c r="G60" s="73">
        <v>63.422034877585041</v>
      </c>
      <c r="H60" s="63">
        <v>0.36340350926655529</v>
      </c>
      <c r="I60" s="76">
        <v>5.5913193711738103</v>
      </c>
      <c r="J60" s="76">
        <v>4.6222878069013457E-2</v>
      </c>
      <c r="K60" s="77">
        <v>7.4279163746437588E-2</v>
      </c>
      <c r="L60" s="77">
        <v>9.6743187468203485E-4</v>
      </c>
      <c r="M60" s="39">
        <f t="array" ref="M60:Q60">[1]!ConvertConc(I60:L60,TRUE,FALSE)</f>
        <v>1.8309013790755611</v>
      </c>
      <c r="N60" s="39">
        <v>2.8244182869878263E-2</v>
      </c>
      <c r="O60" s="40">
        <v>0.17884866408374481</v>
      </c>
      <c r="P60" s="62">
        <v>1.4785240198170572E-3</v>
      </c>
      <c r="Q60" s="39">
        <v>0.53589366232101987</v>
      </c>
      <c r="R60" s="80">
        <v>5.5268949301529237E-2</v>
      </c>
      <c r="S60" s="187">
        <v>1.0272300639224507E-3</v>
      </c>
      <c r="T60" s="38">
        <f>[1]!AgePb76(K60)</f>
        <v>1048.1846791522401</v>
      </c>
      <c r="U60" s="41">
        <f>[1]!AgeErPb76(K60,L60,0,FALSE,1)*2</f>
        <v>52.51551881506299</v>
      </c>
      <c r="V60" s="38">
        <f t="shared" si="8"/>
        <v>52.807578461272691</v>
      </c>
      <c r="W60" s="42">
        <f>[1]!AgePb6U8(O60)</f>
        <v>1060.6817325425886</v>
      </c>
      <c r="X60" s="42">
        <f t="shared" si="4"/>
        <v>17.537099614130398</v>
      </c>
      <c r="Y60" s="38">
        <f t="shared" si="9"/>
        <v>20.531013341627261</v>
      </c>
      <c r="Z60" s="38">
        <f>[1]!AgePb7U5(M60)</f>
        <v>1056.602700359796</v>
      </c>
      <c r="AA60" s="42">
        <f t="shared" si="5"/>
        <v>32.599112361625082</v>
      </c>
      <c r="AB60" s="38">
        <f t="shared" si="10"/>
        <v>34.304662530356907</v>
      </c>
      <c r="AC60" s="42">
        <f>[1]!AgePb8Th2(R60)</f>
        <v>1087.3302210660022</v>
      </c>
      <c r="AD60" s="42">
        <f t="shared" si="6"/>
        <v>40.418292969413748</v>
      </c>
      <c r="AE60" s="38">
        <f t="shared" si="11"/>
        <v>43.809764587616634</v>
      </c>
      <c r="AF60" s="43">
        <f t="shared" si="7"/>
        <v>101.19225682638826</v>
      </c>
    </row>
    <row r="61" spans="1:33" ht="15" x14ac:dyDescent="0.25">
      <c r="A61" s="69">
        <v>91500</v>
      </c>
      <c r="B61" s="107">
        <v>2014</v>
      </c>
      <c r="C61" s="69" t="s">
        <v>1097</v>
      </c>
      <c r="D61" s="69" t="s">
        <v>6</v>
      </c>
      <c r="E61" s="37">
        <f>(K61-(((2.718282^(0.00098482*W61)-1)/((2.718282^(0.000155125*W61)-1)*137.88))))/(([1]!SingleStagePbR(W61,1)/[1]!SingleStagePbR(W61,0))-(((2.718282^(0.00098482*W61)-1)/((2.718282^(0.000155125*W61)-1)*137.88))))</f>
        <v>-2.0662347760449389E-4</v>
      </c>
      <c r="F61" s="73">
        <v>8710.1785290158332</v>
      </c>
      <c r="G61" s="73">
        <v>86.306076971766842</v>
      </c>
      <c r="H61" s="63">
        <v>0.368676028211402</v>
      </c>
      <c r="I61" s="76">
        <v>5.6468570907231221</v>
      </c>
      <c r="J61" s="76">
        <v>9.1261477230795404E-2</v>
      </c>
      <c r="K61" s="77">
        <v>7.4175745430881262E-2</v>
      </c>
      <c r="L61" s="77">
        <v>1.7212807773381285E-3</v>
      </c>
      <c r="M61" s="39">
        <f t="array" ref="M61:Q61">[1]!ConvertConc(I61:L61,TRUE,FALSE)</f>
        <v>1.8103700998700034</v>
      </c>
      <c r="N61" s="39">
        <v>5.1194927924620937E-2</v>
      </c>
      <c r="O61" s="40">
        <v>0.17708965959893674</v>
      </c>
      <c r="P61" s="62">
        <v>2.8620281472765373E-3</v>
      </c>
      <c r="Q61" s="39">
        <v>0.5715064415226967</v>
      </c>
      <c r="R61" s="80">
        <v>5.26907808390428E-2</v>
      </c>
      <c r="S61" s="187">
        <v>1.3919630296329213E-3</v>
      </c>
      <c r="T61" s="38">
        <f>[1]!AgePb76(K61)</f>
        <v>1045.3751785588897</v>
      </c>
      <c r="U61" s="41">
        <f>[1]!AgeErPb76(K61,L61,0,FALSE,1)*2</f>
        <v>93.606903051018136</v>
      </c>
      <c r="V61" s="38">
        <f t="shared" si="8"/>
        <v>93.770188481756065</v>
      </c>
      <c r="W61" s="42">
        <f>[1]!AgePb6U8(O61)</f>
        <v>1051.0556116460407</v>
      </c>
      <c r="X61" s="42">
        <f t="shared" si="4"/>
        <v>33.973194727423675</v>
      </c>
      <c r="Y61" s="38">
        <f t="shared" si="9"/>
        <v>35.58217666544332</v>
      </c>
      <c r="Z61" s="38">
        <f>[1]!AgePb7U5(M61)</f>
        <v>1049.2117406830384</v>
      </c>
      <c r="AA61" s="42">
        <f t="shared" si="5"/>
        <v>59.340705467673459</v>
      </c>
      <c r="AB61" s="38">
        <f t="shared" si="10"/>
        <v>60.281309547848011</v>
      </c>
      <c r="AC61" s="42">
        <f>[1]!AgePb8Th2(R61)</f>
        <v>1037.8885215387711</v>
      </c>
      <c r="AD61" s="42">
        <f t="shared" si="6"/>
        <v>54.837010492425499</v>
      </c>
      <c r="AE61" s="38">
        <f t="shared" si="11"/>
        <v>57.160889918826712</v>
      </c>
      <c r="AF61" s="43">
        <f t="shared" ref="AF61:AF80" si="12">W61/T61*100</f>
        <v>100.5433870254105</v>
      </c>
      <c r="AG61" s="40">
        <v>1.0018692411393935</v>
      </c>
    </row>
    <row r="62" spans="1:33" ht="15" x14ac:dyDescent="0.25">
      <c r="A62" s="69">
        <v>91500</v>
      </c>
      <c r="B62" s="107">
        <v>2014</v>
      </c>
      <c r="C62" s="69" t="s">
        <v>1098</v>
      </c>
      <c r="D62" s="69" t="s">
        <v>6</v>
      </c>
      <c r="E62" s="37">
        <f>(K62-(((2.718282^(0.00098482*W62)-1)/((2.718282^(0.000155125*W62)-1)*137.88))))/(([1]!SingleStagePbR(W62,1)/[1]!SingleStagePbR(W62,0))-(((2.718282^(0.00098482*W62)-1)/((2.718282^(0.000155125*W62)-1)*137.88))))</f>
        <v>-1.4737608580323055E-4</v>
      </c>
      <c r="F62" s="73">
        <v>6698.1044281618679</v>
      </c>
      <c r="G62" s="73">
        <v>68.368754778722774</v>
      </c>
      <c r="H62" s="63">
        <v>0.33938351811162593</v>
      </c>
      <c r="I62" s="76">
        <v>5.6398202224994254</v>
      </c>
      <c r="J62" s="76">
        <v>9.8191460486736395E-2</v>
      </c>
      <c r="K62" s="77">
        <v>7.4270082849692068E-2</v>
      </c>
      <c r="L62" s="77">
        <v>1.84257320044385E-3</v>
      </c>
      <c r="M62" s="39">
        <f t="array" ref="M62:Q62">[1]!ConvertConc(I62:L62,TRUE,FALSE)</f>
        <v>1.8149342380648203</v>
      </c>
      <c r="N62" s="39">
        <v>5.5008156473244835E-2</v>
      </c>
      <c r="O62" s="40">
        <v>0.17731061639351783</v>
      </c>
      <c r="P62" s="62">
        <v>3.0870466959259098E-3</v>
      </c>
      <c r="Q62" s="39">
        <v>0.57443681084928622</v>
      </c>
      <c r="R62" s="80">
        <v>5.295147832520735E-2</v>
      </c>
      <c r="S62" s="187">
        <v>1.3749595809349139E-3</v>
      </c>
      <c r="T62" s="38">
        <f>[1]!AgePb76(K62)</f>
        <v>1047.9381884065754</v>
      </c>
      <c r="U62" s="41">
        <f>[1]!AgeErPb76(K62,L62,0,FALSE,1)*2</f>
        <v>100.0371329406702</v>
      </c>
      <c r="V62" s="38">
        <f t="shared" si="8"/>
        <v>100.19068882836413</v>
      </c>
      <c r="W62" s="42">
        <f>[1]!AgePb6U8(O62)</f>
        <v>1052.2655834872155</v>
      </c>
      <c r="X62" s="42">
        <f t="shared" si="4"/>
        <v>36.640704982169517</v>
      </c>
      <c r="Y62" s="38">
        <f t="shared" si="9"/>
        <v>38.140692373280338</v>
      </c>
      <c r="Z62" s="38">
        <f>[1]!AgePb7U5(M62)</f>
        <v>1050.8594202801835</v>
      </c>
      <c r="AA62" s="42">
        <f t="shared" si="5"/>
        <v>63.700202695819279</v>
      </c>
      <c r="AB62" s="38">
        <f t="shared" si="10"/>
        <v>64.58007780335393</v>
      </c>
      <c r="AC62" s="42">
        <f>[1]!AgePb8Th2(R62)</f>
        <v>1042.8934335908345</v>
      </c>
      <c r="AD62" s="42">
        <f t="shared" si="6"/>
        <v>54.160388482570745</v>
      </c>
      <c r="AE62" s="38">
        <f t="shared" si="11"/>
        <v>56.534356781370597</v>
      </c>
      <c r="AF62" s="43">
        <f t="shared" si="12"/>
        <v>100.41294373356315</v>
      </c>
      <c r="AG62" s="40">
        <v>1.004363117080675</v>
      </c>
    </row>
    <row r="63" spans="1:33" ht="15" x14ac:dyDescent="0.25">
      <c r="A63" s="69">
        <v>91500</v>
      </c>
      <c r="B63" s="107">
        <v>2014</v>
      </c>
      <c r="C63" s="69" t="s">
        <v>1099</v>
      </c>
      <c r="D63" s="69" t="s">
        <v>6</v>
      </c>
      <c r="E63" s="37">
        <f>(K63-(((2.718282^(0.00098482*W63)-1)/((2.718282^(0.000155125*W63)-1)*137.88))))/(([1]!SingleStagePbR(W63,1)/[1]!SingleStagePbR(W63,0))-(((2.718282^(0.00098482*W63)-1)/((2.718282^(0.000155125*W63)-1)*137.88))))</f>
        <v>2.564815651128973E-3</v>
      </c>
      <c r="F63" s="73">
        <v>7904.9790395418167</v>
      </c>
      <c r="G63" s="73">
        <v>80.532261265658661</v>
      </c>
      <c r="H63" s="63">
        <v>0.35328062103369395</v>
      </c>
      <c r="I63" s="76">
        <v>5.6241909318414169</v>
      </c>
      <c r="J63" s="76">
        <v>9.2141745313533405E-2</v>
      </c>
      <c r="K63" s="77">
        <v>7.6644885153075659E-2</v>
      </c>
      <c r="L63" s="77">
        <v>1.8210550349541934E-3</v>
      </c>
      <c r="M63" s="39">
        <f t="array" ref="M63:Q63">[1]!ConvertConc(I63:L63,TRUE,FALSE)</f>
        <v>1.8781720250628813</v>
      </c>
      <c r="N63" s="39">
        <v>5.4204933656615793E-2</v>
      </c>
      <c r="O63" s="40">
        <v>0.17780335200543945</v>
      </c>
      <c r="P63" s="62">
        <v>2.9129720834377387E-3</v>
      </c>
      <c r="Q63" s="39">
        <v>0.56766605951213311</v>
      </c>
      <c r="R63" s="80">
        <v>5.2590453426605135E-2</v>
      </c>
      <c r="S63" s="187">
        <v>1.2984813124547747E-3</v>
      </c>
      <c r="T63" s="38">
        <f>[1]!AgePb76(K63)</f>
        <v>1111.0957512289492</v>
      </c>
      <c r="U63" s="41">
        <f>[1]!AgeErPb76(K63,L63,0,FALSE,1)*2</f>
        <v>94.905718851959989</v>
      </c>
      <c r="V63" s="38">
        <f t="shared" si="8"/>
        <v>95.087640387910909</v>
      </c>
      <c r="W63" s="42">
        <f>[1]!AgePb6U8(O63)</f>
        <v>1054.9630137820454</v>
      </c>
      <c r="X63" s="42">
        <f t="shared" si="4"/>
        <v>34.567152683515523</v>
      </c>
      <c r="Y63" s="38">
        <f t="shared" si="9"/>
        <v>36.161236499585755</v>
      </c>
      <c r="Z63" s="38">
        <f>[1]!AgePb7U5(M63)</f>
        <v>1073.417656609759</v>
      </c>
      <c r="AA63" s="42">
        <f t="shared" si="5"/>
        <v>61.958683321804834</v>
      </c>
      <c r="AB63" s="38">
        <f t="shared" si="10"/>
        <v>62.90188346077143</v>
      </c>
      <c r="AC63" s="42">
        <f>[1]!AgePb8Th2(R63)</f>
        <v>1035.962089532138</v>
      </c>
      <c r="AD63" s="42">
        <f t="shared" si="6"/>
        <v>51.156714803625007</v>
      </c>
      <c r="AE63" s="38">
        <f t="shared" si="11"/>
        <v>53.631276381288629</v>
      </c>
      <c r="AF63" s="43">
        <f t="shared" si="12"/>
        <v>94.947983791242379</v>
      </c>
      <c r="AG63" s="40">
        <v>1.0025876755992991</v>
      </c>
    </row>
    <row r="64" spans="1:33" ht="15" x14ac:dyDescent="0.25">
      <c r="A64" s="69">
        <v>91500</v>
      </c>
      <c r="B64" s="107">
        <v>2014</v>
      </c>
      <c r="C64" s="69" t="s">
        <v>1100</v>
      </c>
      <c r="D64" s="69" t="s">
        <v>6</v>
      </c>
      <c r="E64" s="37">
        <f>(K64-(((2.718282^(0.00098482*W64)-1)/((2.718282^(0.000155125*W64)-1)*137.88))))/(([1]!SingleStagePbR(W64,1)/[1]!SingleStagePbR(W64,0))-(((2.718282^(0.00098482*W64)-1)/((2.718282^(0.000155125*W64)-1)*137.88))))</f>
        <v>3.9754306783152635E-4</v>
      </c>
      <c r="F64" s="73">
        <v>10519.346191551116</v>
      </c>
      <c r="G64" s="73">
        <v>96.997173400261985</v>
      </c>
      <c r="H64" s="63">
        <v>0.35063830232267029</v>
      </c>
      <c r="I64" s="76">
        <v>5.6324180309592196</v>
      </c>
      <c r="J64" s="76">
        <v>9.2929301911113468E-2</v>
      </c>
      <c r="K64" s="77">
        <v>7.4774270838639467E-2</v>
      </c>
      <c r="L64" s="77">
        <v>1.8080523891321667E-3</v>
      </c>
      <c r="M64" s="39">
        <f t="array" ref="M64:Q64">[1]!ConvertConc(I64:L64,TRUE,FALSE)</f>
        <v>1.8296564548896326</v>
      </c>
      <c r="N64" s="39">
        <v>5.3559154997613878E-2</v>
      </c>
      <c r="O64" s="40">
        <v>0.1775436401388156</v>
      </c>
      <c r="P64" s="62">
        <v>2.9292936792278969E-3</v>
      </c>
      <c r="Q64" s="39">
        <v>0.5636293890516666</v>
      </c>
      <c r="R64" s="80">
        <v>5.4953202785998259E-2</v>
      </c>
      <c r="S64" s="187">
        <v>1.4047910156414921E-3</v>
      </c>
      <c r="T64" s="38">
        <f>[1]!AgePb76(K64)</f>
        <v>1061.5646734498437</v>
      </c>
      <c r="U64" s="41">
        <f>[1]!AgeErPb76(K64,L64,0,FALSE,1)*2</f>
        <v>97.301498791027328</v>
      </c>
      <c r="V64" s="38">
        <f t="shared" si="8"/>
        <v>97.463493779257973</v>
      </c>
      <c r="W64" s="42">
        <f>[1]!AgePb6U8(O64)</f>
        <v>1053.5413886264862</v>
      </c>
      <c r="X64" s="42">
        <f t="shared" si="4"/>
        <v>34.764772515597869</v>
      </c>
      <c r="Y64" s="38">
        <f t="shared" si="9"/>
        <v>36.346013906112553</v>
      </c>
      <c r="Z64" s="38">
        <f>[1]!AgePb7U5(M64)</f>
        <v>1056.1560747873914</v>
      </c>
      <c r="AA64" s="42">
        <f t="shared" si="5"/>
        <v>61.833276689772411</v>
      </c>
      <c r="AB64" s="38">
        <f t="shared" si="10"/>
        <v>62.748429498551971</v>
      </c>
      <c r="AC64" s="42">
        <f>[1]!AgePb8Th2(R64)</f>
        <v>1081.2816249699408</v>
      </c>
      <c r="AD64" s="42">
        <f t="shared" si="6"/>
        <v>55.282481643564246</v>
      </c>
      <c r="AE64" s="38">
        <f t="shared" si="11"/>
        <v>57.780970734188266</v>
      </c>
      <c r="AF64" s="43">
        <f t="shared" si="12"/>
        <v>99.244201976193906</v>
      </c>
      <c r="AG64" s="40">
        <v>1.0239755520493623</v>
      </c>
    </row>
    <row r="65" spans="1:33" ht="15" x14ac:dyDescent="0.25">
      <c r="A65" s="69">
        <v>91500</v>
      </c>
      <c r="B65" s="107">
        <v>2014</v>
      </c>
      <c r="C65" s="69" t="s">
        <v>1101</v>
      </c>
      <c r="D65" s="69" t="s">
        <v>6</v>
      </c>
      <c r="E65" s="37">
        <f>(K65-(((2.718282^(0.00098482*W65)-1)/((2.718282^(0.000155125*W65)-1)*137.88))))/(([1]!SingleStagePbR(W65,1)/[1]!SingleStagePbR(W65,0))-(((2.718282^(0.00098482*W65)-1)/((2.718282^(0.000155125*W65)-1)*137.88))))</f>
        <v>6.5594024796915133E-4</v>
      </c>
      <c r="F65" s="73">
        <v>8926.4369296030673</v>
      </c>
      <c r="G65" s="73">
        <v>89.323674674984815</v>
      </c>
      <c r="H65" s="63">
        <v>0.36485264923737393</v>
      </c>
      <c r="I65" s="76">
        <v>5.6168250766348677</v>
      </c>
      <c r="J65" s="76">
        <v>9.0863434800504156E-2</v>
      </c>
      <c r="K65" s="77">
        <v>7.5090867867634775E-2</v>
      </c>
      <c r="L65" s="77">
        <v>1.6099434695376312E-3</v>
      </c>
      <c r="M65" s="39">
        <f t="array" ref="M65:Q65">[1]!ConvertConc(I65:L65,TRUE,FALSE)</f>
        <v>1.8425041314830646</v>
      </c>
      <c r="N65" s="39">
        <v>4.9486469192182081E-2</v>
      </c>
      <c r="O65" s="40">
        <v>0.17803652176384252</v>
      </c>
      <c r="P65" s="62">
        <v>2.8800985728915304E-3</v>
      </c>
      <c r="Q65" s="39">
        <v>0.60231024842000624</v>
      </c>
      <c r="R65" s="80">
        <v>5.4743351315381807E-2</v>
      </c>
      <c r="S65" s="187">
        <v>1.2588767443844008E-3</v>
      </c>
      <c r="T65" s="38">
        <f>[1]!AgePb76(K65)</f>
        <v>1070.06021114091</v>
      </c>
      <c r="U65" s="41">
        <f>[1]!AgeErPb76(K65,L65,0,FALSE,1)*2</f>
        <v>86.165035816595449</v>
      </c>
      <c r="V65" s="38">
        <f t="shared" si="8"/>
        <v>86.350861984282815</v>
      </c>
      <c r="W65" s="42">
        <f>[1]!AgePb6U8(O65)</f>
        <v>1056.2390842476602</v>
      </c>
      <c r="X65" s="42">
        <f t="shared" si="4"/>
        <v>34.173580218660042</v>
      </c>
      <c r="Y65" s="38">
        <f t="shared" si="9"/>
        <v>35.789013470831549</v>
      </c>
      <c r="Z65" s="38">
        <f>[1]!AgePb7U5(M65)</f>
        <v>1060.7558512561245</v>
      </c>
      <c r="AA65" s="42">
        <f t="shared" si="5"/>
        <v>56.980129223765132</v>
      </c>
      <c r="AB65" s="38">
        <f t="shared" si="10"/>
        <v>57.980528390573475</v>
      </c>
      <c r="AC65" s="42">
        <f>[1]!AgePb8Th2(R65)</f>
        <v>1077.2606051132841</v>
      </c>
      <c r="AD65" s="42">
        <f t="shared" si="6"/>
        <v>49.545316128190073</v>
      </c>
      <c r="AE65" s="38">
        <f t="shared" si="11"/>
        <v>52.298461297574228</v>
      </c>
      <c r="AF65" s="43">
        <f t="shared" si="12"/>
        <v>98.708378580069478</v>
      </c>
      <c r="AG65" s="40">
        <v>0.99173683789451805</v>
      </c>
    </row>
    <row r="66" spans="1:33" ht="15" x14ac:dyDescent="0.25">
      <c r="A66" s="69">
        <v>91500</v>
      </c>
      <c r="B66" s="107">
        <v>2014</v>
      </c>
      <c r="C66" s="69" t="s">
        <v>1102</v>
      </c>
      <c r="D66" s="69" t="s">
        <v>6</v>
      </c>
      <c r="E66" s="37">
        <f>(K66-(((2.718282^(0.00098482*W66)-1)/((2.718282^(0.000155125*W66)-1)*137.88))))/(([1]!SingleStagePbR(W66,1)/[1]!SingleStagePbR(W66,0))-(((2.718282^(0.00098482*W66)-1)/((2.718282^(0.000155125*W66)-1)*137.88))))</f>
        <v>2.4928306515761942E-3</v>
      </c>
      <c r="F66" s="73">
        <v>7912.7170026778531</v>
      </c>
      <c r="G66" s="73">
        <v>80.626392372110814</v>
      </c>
      <c r="H66" s="63">
        <v>0.34063269259793039</v>
      </c>
      <c r="I66" s="76">
        <v>5.5771131551413502</v>
      </c>
      <c r="J66" s="76">
        <v>9.0795849562962133E-2</v>
      </c>
      <c r="K66" s="77">
        <v>7.6889909909953716E-2</v>
      </c>
      <c r="L66" s="77">
        <v>1.8095212591155939E-3</v>
      </c>
      <c r="M66" s="39">
        <f t="array" ref="M66:Q66">[1]!ConvertConc(I66:L66,TRUE,FALSE)</f>
        <v>1.9000811152667465</v>
      </c>
      <c r="N66" s="39">
        <v>5.4373090111510682E-2</v>
      </c>
      <c r="O66" s="40">
        <v>0.17930423360303066</v>
      </c>
      <c r="P66" s="62">
        <v>2.9190873068829421E-3</v>
      </c>
      <c r="Q66" s="39">
        <v>0.56891143979556247</v>
      </c>
      <c r="R66" s="80">
        <v>5.4424817001789985E-2</v>
      </c>
      <c r="S66" s="187">
        <v>1.3834424684020625E-3</v>
      </c>
      <c r="T66" s="38">
        <f>[1]!AgePb76(K66)</f>
        <v>1117.467388613589</v>
      </c>
      <c r="U66" s="41">
        <f>[1]!AgeErPb76(K66,L66,0,FALSE,1)*2</f>
        <v>93.915451487989159</v>
      </c>
      <c r="V66" s="38">
        <f t="shared" si="8"/>
        <v>94.101399912029422</v>
      </c>
      <c r="W66" s="42">
        <f>[1]!AgePb6U8(O66)</f>
        <v>1063.172486937249</v>
      </c>
      <c r="X66" s="42">
        <f t="shared" si="4"/>
        <v>34.617066750544787</v>
      </c>
      <c r="Y66" s="38">
        <f t="shared" si="9"/>
        <v>36.233270059613623</v>
      </c>
      <c r="Z66" s="38">
        <f>[1]!AgePb7U5(M66)</f>
        <v>1081.1176396231813</v>
      </c>
      <c r="AA66" s="42">
        <f t="shared" si="5"/>
        <v>61.874944567429694</v>
      </c>
      <c r="AB66" s="38">
        <f t="shared" si="10"/>
        <v>62.832896755536055</v>
      </c>
      <c r="AC66" s="42">
        <f>[1]!AgePb8Th2(R66)</f>
        <v>1071.15555531722</v>
      </c>
      <c r="AD66" s="42">
        <f t="shared" si="6"/>
        <v>54.456116423575629</v>
      </c>
      <c r="AE66" s="38">
        <f t="shared" si="11"/>
        <v>56.944624553393325</v>
      </c>
      <c r="AF66" s="43">
        <f t="shared" si="12"/>
        <v>95.14125403304142</v>
      </c>
      <c r="AG66" s="40">
        <v>0.97463479460182256</v>
      </c>
    </row>
    <row r="67" spans="1:33" ht="15" x14ac:dyDescent="0.25">
      <c r="A67" s="69">
        <v>91500</v>
      </c>
      <c r="B67" s="107">
        <v>2014</v>
      </c>
      <c r="C67" s="69" t="s">
        <v>1103</v>
      </c>
      <c r="D67" s="69" t="s">
        <v>6</v>
      </c>
      <c r="E67" s="37">
        <f>(K67-(((2.718282^(0.00098482*W67)-1)/((2.718282^(0.000155125*W67)-1)*137.88))))/(([1]!SingleStagePbR(W67,1)/[1]!SingleStagePbR(W67,0))-(((2.718282^(0.00098482*W67)-1)/((2.718282^(0.000155125*W67)-1)*137.88))))</f>
        <v>1.7658237729795635E-3</v>
      </c>
      <c r="F67" s="73">
        <v>8224.7686483817288</v>
      </c>
      <c r="G67" s="73">
        <v>82.578618064405973</v>
      </c>
      <c r="H67" s="63">
        <v>0.36474468578171043</v>
      </c>
      <c r="I67" s="76">
        <v>5.5809155503539811</v>
      </c>
      <c r="J67" s="76">
        <v>9.448706458808824E-2</v>
      </c>
      <c r="K67" s="77">
        <v>7.6254891884804069E-2</v>
      </c>
      <c r="L67" s="77">
        <v>1.7974355400837035E-3</v>
      </c>
      <c r="M67" s="39">
        <f t="array" ref="M67:Q67">[1]!ConvertConc(I67:L67,TRUE,FALSE)</f>
        <v>1.8831048606168415</v>
      </c>
      <c r="N67" s="39">
        <v>5.4650594993738019E-2</v>
      </c>
      <c r="O67" s="40">
        <v>0.17918206985528978</v>
      </c>
      <c r="P67" s="62">
        <v>3.0336219307905954E-3</v>
      </c>
      <c r="Q67" s="39">
        <v>0.58337325652134564</v>
      </c>
      <c r="R67" s="80">
        <v>5.3583610043797567E-2</v>
      </c>
      <c r="S67" s="187">
        <v>1.345288305460582E-3</v>
      </c>
      <c r="T67" s="38">
        <f>[1]!AgePb76(K67)</f>
        <v>1100.899698626612</v>
      </c>
      <c r="U67" s="41">
        <f>[1]!AgeErPb76(K67,L67,0,FALSE,1)*2</f>
        <v>94.296424678701058</v>
      </c>
      <c r="V67" s="38">
        <f t="shared" si="8"/>
        <v>94.476177661037255</v>
      </c>
      <c r="W67" s="42">
        <f>[1]!AgePb6U8(O67)</f>
        <v>1062.5046703673363</v>
      </c>
      <c r="X67" s="42">
        <f t="shared" si="4"/>
        <v>35.977232233079135</v>
      </c>
      <c r="Y67" s="38">
        <f t="shared" si="9"/>
        <v>37.532998538943325</v>
      </c>
      <c r="Z67" s="38">
        <f>[1]!AgePb7U5(M67)</f>
        <v>1075.156409649866</v>
      </c>
      <c r="AA67" s="42">
        <f t="shared" si="5"/>
        <v>62.405380313711468</v>
      </c>
      <c r="AB67" s="38">
        <f t="shared" si="10"/>
        <v>63.344943245061643</v>
      </c>
      <c r="AC67" s="42">
        <f>[1]!AgePb8Th2(R67)</f>
        <v>1055.0240561738024</v>
      </c>
      <c r="AD67" s="42">
        <f t="shared" si="6"/>
        <v>52.975584272508094</v>
      </c>
      <c r="AE67" s="38">
        <f t="shared" si="11"/>
        <v>55.455812951944971</v>
      </c>
      <c r="AF67" s="43">
        <f t="shared" si="12"/>
        <v>96.512395424653661</v>
      </c>
      <c r="AG67" s="40"/>
    </row>
    <row r="68" spans="1:33" ht="15" x14ac:dyDescent="0.25">
      <c r="A68" s="69">
        <v>91500</v>
      </c>
      <c r="B68" s="107">
        <v>2014</v>
      </c>
      <c r="C68" s="69" t="s">
        <v>1104</v>
      </c>
      <c r="D68" s="69" t="s">
        <v>6</v>
      </c>
      <c r="E68" s="37">
        <f>(K68-(((2.718282^(0.00098482*W68)-1)/((2.718282^(0.000155125*W68)-1)*137.88))))/(([1]!SingleStagePbR(W68,1)/[1]!SingleStagePbR(W68,0))-(((2.718282^(0.00098482*W68)-1)/((2.718282^(0.000155125*W68)-1)*137.88))))</f>
        <v>-1.6936706687021748E-3</v>
      </c>
      <c r="F68" s="73">
        <v>10052.989930906766</v>
      </c>
      <c r="G68" s="73">
        <v>102.39949513955416</v>
      </c>
      <c r="H68" s="63">
        <v>0.36164581228795911</v>
      </c>
      <c r="I68" s="76">
        <v>5.5755113811459935</v>
      </c>
      <c r="J68" s="76">
        <v>8.7739399019671704E-2</v>
      </c>
      <c r="K68" s="77">
        <v>7.3386861299917519E-2</v>
      </c>
      <c r="L68" s="77">
        <v>1.6366562449574632E-3</v>
      </c>
      <c r="M68" s="39">
        <f t="array" ref="M68:Q68">[1]!ConvertConc(I68:L68,TRUE,FALSE)</f>
        <v>1.8140357956323925</v>
      </c>
      <c r="N68" s="39">
        <v>4.9513808264955203E-2</v>
      </c>
      <c r="O68" s="40">
        <v>0.1793557454445478</v>
      </c>
      <c r="P68" s="62">
        <v>2.8224434029933488E-3</v>
      </c>
      <c r="Q68" s="39">
        <v>0.57654003567707879</v>
      </c>
      <c r="R68" s="80">
        <v>5.2551342289277804E-2</v>
      </c>
      <c r="S68" s="187">
        <v>1.2089000515292242E-3</v>
      </c>
      <c r="T68" s="38">
        <f>[1]!AgePb76(K68)</f>
        <v>1023.7745177736945</v>
      </c>
      <c r="U68" s="41">
        <f>[1]!AgeErPb76(K68,L68,0,FALSE,1)*2</f>
        <v>90.255721607830154</v>
      </c>
      <c r="V68" s="38">
        <f t="shared" ref="V68:V80" si="13">SQRT((U68/T68*100)^2+AO$6^2+AO$8^2+AO$7^2)*T68/100</f>
        <v>90.418139125290381</v>
      </c>
      <c r="W68" s="42">
        <f>[1]!AgePb6U8(O68)</f>
        <v>1063.4540592441572</v>
      </c>
      <c r="X68" s="42">
        <f t="shared" si="4"/>
        <v>33.470228527785508</v>
      </c>
      <c r="Y68" s="38">
        <f t="shared" ref="Y68:Y80" si="14">SQRT((X68/W68*100)^2+AP$6^2+AP$7^2+AP$8^2)*W68/100</f>
        <v>35.140082637789298</v>
      </c>
      <c r="Z68" s="38">
        <f>[1]!AgePb7U5(M68)</f>
        <v>1050.535288788099</v>
      </c>
      <c r="AA68" s="42">
        <f t="shared" si="5"/>
        <v>57.348375362670218</v>
      </c>
      <c r="AB68" s="38">
        <f t="shared" ref="AB68:AB80" si="15">SQRT((AA68/Z68*100)^2+AQ$6^2+AQ$8^2+AQ$7^2)*Z68/100</f>
        <v>58.323555828630489</v>
      </c>
      <c r="AC68" s="42">
        <f>[1]!AgePb8Th2(R68)</f>
        <v>1035.2110491582584</v>
      </c>
      <c r="AD68" s="42">
        <f t="shared" si="6"/>
        <v>47.628343488626022</v>
      </c>
      <c r="AE68" s="38">
        <f t="shared" ref="AE68:AE80" si="16">SQRT((AD68/AC68*100)^2+AR$6^2+AR$8^2+AR$7^2)*AC68/100</f>
        <v>50.273130013398905</v>
      </c>
      <c r="AF68" s="43">
        <f t="shared" si="12"/>
        <v>103.87580866505158</v>
      </c>
      <c r="AG68" s="40">
        <v>1.0033308836612704</v>
      </c>
    </row>
    <row r="69" spans="1:33" ht="15" x14ac:dyDescent="0.25">
      <c r="A69" s="69">
        <v>91500</v>
      </c>
      <c r="B69" s="107">
        <v>2014</v>
      </c>
      <c r="C69" s="69" t="s">
        <v>1105</v>
      </c>
      <c r="D69" s="69" t="s">
        <v>6</v>
      </c>
      <c r="E69" s="37">
        <f>(K69-(((2.718282^(0.00098482*W69)-1)/((2.718282^(0.000155125*W69)-1)*137.88))))/(([1]!SingleStagePbR(W69,1)/[1]!SingleStagePbR(W69,0))-(((2.718282^(0.00098482*W69)-1)/((2.718282^(0.000155125*W69)-1)*137.88))))</f>
        <v>7.9473907742950837E-5</v>
      </c>
      <c r="F69" s="73">
        <v>8097.9684990202904</v>
      </c>
      <c r="G69" s="73">
        <v>79.658748507745301</v>
      </c>
      <c r="H69" s="63">
        <v>0.36295917686471796</v>
      </c>
      <c r="I69" s="76">
        <v>5.5731968986534701</v>
      </c>
      <c r="J69" s="76">
        <v>9.2879249488351329E-2</v>
      </c>
      <c r="K69" s="77">
        <v>7.4890130417359382E-2</v>
      </c>
      <c r="L69" s="77">
        <v>1.9587272650876965E-3</v>
      </c>
      <c r="M69" s="39">
        <f t="array" ref="M69:Q69">[1]!ConvertConc(I69:L69,TRUE,FALSE)</f>
        <v>1.8519635968027963</v>
      </c>
      <c r="N69" s="39">
        <v>5.7434790326904003E-2</v>
      </c>
      <c r="O69" s="40">
        <v>0.17943022975585307</v>
      </c>
      <c r="P69" s="62">
        <v>2.9902666958119785E-3</v>
      </c>
      <c r="Q69" s="39">
        <v>0.53736789551846154</v>
      </c>
      <c r="R69" s="80">
        <v>5.5002163214116953E-2</v>
      </c>
      <c r="S69" s="187">
        <v>1.4058110537127017E-3</v>
      </c>
      <c r="T69" s="38">
        <f>[1]!AgePb76(K69)</f>
        <v>1064.6790616986502</v>
      </c>
      <c r="U69" s="41">
        <f>[1]!AgeErPb76(K69,L69,0,FALSE,1)*2</f>
        <v>105.19792546099225</v>
      </c>
      <c r="V69" s="38">
        <f t="shared" si="13"/>
        <v>105.34865861562049</v>
      </c>
      <c r="W69" s="42">
        <f>[1]!AgePb6U8(O69)</f>
        <v>1063.8611811500446</v>
      </c>
      <c r="X69" s="42">
        <f t="shared" ref="X69:X80" si="17">P69/O69*W69*2</f>
        <v>35.459227392048739</v>
      </c>
      <c r="Y69" s="38">
        <f t="shared" si="14"/>
        <v>37.040704031327543</v>
      </c>
      <c r="Z69" s="38">
        <f>[1]!AgePb7U5(M69)</f>
        <v>1064.1292972292192</v>
      </c>
      <c r="AA69" s="42">
        <f t="shared" ref="AA69:AA80" si="18">N69/M69*Z69*2</f>
        <v>66.003503710968445</v>
      </c>
      <c r="AB69" s="38">
        <f t="shared" si="15"/>
        <v>66.874522095965773</v>
      </c>
      <c r="AC69" s="42">
        <f>[1]!AgePb8Th2(R69)</f>
        <v>1082.2196536806241</v>
      </c>
      <c r="AD69" s="42">
        <f t="shared" ref="AD69:AD80" si="19">S69/R69*AC69*2</f>
        <v>55.321327845478955</v>
      </c>
      <c r="AE69" s="38">
        <f t="shared" si="16"/>
        <v>57.822378493664381</v>
      </c>
      <c r="AF69" s="43">
        <f t="shared" si="12"/>
        <v>99.923180554776692</v>
      </c>
      <c r="AG69" s="40">
        <v>1.003355657263336</v>
      </c>
    </row>
    <row r="70" spans="1:33" ht="15" x14ac:dyDescent="0.25">
      <c r="A70" s="69">
        <v>91500</v>
      </c>
      <c r="B70" s="107">
        <v>2014</v>
      </c>
      <c r="C70" s="69" t="s">
        <v>1106</v>
      </c>
      <c r="D70" s="69" t="s">
        <v>6</v>
      </c>
      <c r="E70" s="37">
        <f>(K70-(((2.718282^(0.00098482*W70)-1)/((2.718282^(0.000155125*W70)-1)*137.88))))/(([1]!SingleStagePbR(W70,1)/[1]!SingleStagePbR(W70,0))-(((2.718282^(0.00098482*W70)-1)/((2.718282^(0.000155125*W70)-1)*137.88))))</f>
        <v>-3.269001393856078E-4</v>
      </c>
      <c r="F70" s="73">
        <v>8067.9796473924107</v>
      </c>
      <c r="G70" s="73">
        <v>80.545481980416426</v>
      </c>
      <c r="H70" s="63">
        <v>0.36062383991474745</v>
      </c>
      <c r="I70" s="76">
        <v>5.5705318786571754</v>
      </c>
      <c r="J70" s="76">
        <v>9.2353571812891874E-2</v>
      </c>
      <c r="K70" s="77">
        <v>7.4566518526181624E-2</v>
      </c>
      <c r="L70" s="77">
        <v>1.8632366344507459E-3</v>
      </c>
      <c r="M70" s="39">
        <f t="array" ref="M70:Q70">[1]!ConvertConc(I70:L70,TRUE,FALSE)</f>
        <v>1.8448431509121266</v>
      </c>
      <c r="N70" s="39">
        <v>5.532194030382255E-2</v>
      </c>
      <c r="O70" s="40">
        <v>0.17951607167555761</v>
      </c>
      <c r="P70" s="62">
        <v>2.9761880513738937E-3</v>
      </c>
      <c r="Q70" s="39">
        <v>0.55286497469622786</v>
      </c>
      <c r="R70" s="80">
        <v>5.3807659752782885E-2</v>
      </c>
      <c r="S70" s="187">
        <v>1.3066451628507081E-3</v>
      </c>
      <c r="T70" s="38">
        <f>[1]!AgePb76(K70)</f>
        <v>1055.9643772863928</v>
      </c>
      <c r="U70" s="41">
        <f>[1]!AgeErPb76(K70,L70,0,FALSE,1)*2</f>
        <v>100.6352509866595</v>
      </c>
      <c r="V70" s="38">
        <f t="shared" si="13"/>
        <v>100.79024098157178</v>
      </c>
      <c r="W70" s="42">
        <f>[1]!AgePb6U8(O70)</f>
        <v>1064.3303504299993</v>
      </c>
      <c r="X70" s="42">
        <f t="shared" si="17"/>
        <v>35.290960214295403</v>
      </c>
      <c r="Y70" s="38">
        <f t="shared" si="14"/>
        <v>36.881024550173372</v>
      </c>
      <c r="Z70" s="38">
        <f>[1]!AgePb7U5(M70)</f>
        <v>1061.5910388068348</v>
      </c>
      <c r="AA70" s="42">
        <f t="shared" si="18"/>
        <v>63.668584558972157</v>
      </c>
      <c r="AB70" s="38">
        <f t="shared" si="15"/>
        <v>64.566836520381671</v>
      </c>
      <c r="AC70" s="42">
        <f>[1]!AgePb8Th2(R70)</f>
        <v>1059.3218284693603</v>
      </c>
      <c r="AD70" s="42">
        <f t="shared" si="19"/>
        <v>51.4483532430555</v>
      </c>
      <c r="AE70" s="38">
        <f t="shared" si="16"/>
        <v>54.019100818729981</v>
      </c>
      <c r="AF70" s="43">
        <f t="shared" si="12"/>
        <v>100.79225903103904</v>
      </c>
      <c r="AG70" s="40">
        <v>0.98290917769176978</v>
      </c>
    </row>
    <row r="71" spans="1:33" ht="15" x14ac:dyDescent="0.25">
      <c r="A71" s="69">
        <v>91500</v>
      </c>
      <c r="B71" s="107">
        <v>2014</v>
      </c>
      <c r="C71" s="69" t="s">
        <v>1107</v>
      </c>
      <c r="D71" s="69" t="s">
        <v>6</v>
      </c>
      <c r="E71" s="37">
        <f>(K71-(((2.718282^(0.00098482*W71)-1)/((2.718282^(0.000155125*W71)-1)*137.88))))/(([1]!SingleStagePbR(W71,1)/[1]!SingleStagePbR(W71,0))-(((2.718282^(0.00098482*W71)-1)/((2.718282^(0.000155125*W71)-1)*137.88))))</f>
        <v>3.5901021882449725E-4</v>
      </c>
      <c r="F71" s="73">
        <v>10542.358740922629</v>
      </c>
      <c r="G71" s="73">
        <v>105.17367717343326</v>
      </c>
      <c r="H71" s="63">
        <v>0.35228382141929776</v>
      </c>
      <c r="I71" s="76">
        <v>5.5683887099371221</v>
      </c>
      <c r="J71" s="76">
        <v>8.5066921741184479E-2</v>
      </c>
      <c r="K71" s="77">
        <v>7.5156261215189479E-2</v>
      </c>
      <c r="L71" s="77">
        <v>1.9046699050804627E-3</v>
      </c>
      <c r="M71" s="39">
        <f t="array" ref="M71:Q71">[1]!ConvertConc(I71:L71,TRUE,FALSE)</f>
        <v>1.8601495801097505</v>
      </c>
      <c r="N71" s="39">
        <v>5.504398195801561E-2</v>
      </c>
      <c r="O71" s="40">
        <v>0.17958516405570615</v>
      </c>
      <c r="P71" s="62">
        <v>2.7434789294328975E-3</v>
      </c>
      <c r="Q71" s="39">
        <v>0.5162608570063566</v>
      </c>
      <c r="R71" s="80">
        <v>5.4453168067112631E-2</v>
      </c>
      <c r="S71" s="187">
        <v>1.1693660446805453E-3</v>
      </c>
      <c r="T71" s="38">
        <f>[1]!AgePb76(K71)</f>
        <v>1071.8091640525636</v>
      </c>
      <c r="U71" s="41">
        <f>[1]!AgeErPb76(K71,L71,0,FALSE,1)*2</f>
        <v>101.82358814806678</v>
      </c>
      <c r="V71" s="38">
        <f t="shared" si="13"/>
        <v>101.98140002477452</v>
      </c>
      <c r="W71" s="42">
        <f>[1]!AgePb6U8(O71)</f>
        <v>1064.7079502486486</v>
      </c>
      <c r="X71" s="42">
        <f t="shared" si="17"/>
        <v>32.530569469544609</v>
      </c>
      <c r="Y71" s="38">
        <f t="shared" si="14"/>
        <v>34.250218839082621</v>
      </c>
      <c r="Z71" s="38">
        <f>[1]!AgePb7U5(M71)</f>
        <v>1067.0395737440222</v>
      </c>
      <c r="AA71" s="42">
        <f t="shared" si="18"/>
        <v>63.14987533657294</v>
      </c>
      <c r="AB71" s="38">
        <f t="shared" si="15"/>
        <v>64.064653999828039</v>
      </c>
      <c r="AC71" s="42">
        <f>[1]!AgePb8Th2(R71)</f>
        <v>1071.6990084820989</v>
      </c>
      <c r="AD71" s="42">
        <f t="shared" si="19"/>
        <v>46.028852870129256</v>
      </c>
      <c r="AE71" s="38">
        <f t="shared" si="16"/>
        <v>48.950570124713046</v>
      </c>
      <c r="AF71" s="43">
        <f t="shared" si="12"/>
        <v>99.337455393918731</v>
      </c>
      <c r="AG71" s="40">
        <v>1.026296012776184</v>
      </c>
    </row>
    <row r="72" spans="1:33" ht="15" x14ac:dyDescent="0.25">
      <c r="A72" s="69">
        <v>91500</v>
      </c>
      <c r="B72" s="107">
        <v>2014</v>
      </c>
      <c r="C72" s="69" t="s">
        <v>1108</v>
      </c>
      <c r="D72" s="69" t="s">
        <v>6</v>
      </c>
      <c r="E72" s="37">
        <f>(K72-(((2.718282^(0.00098482*W72)-1)/((2.718282^(0.000155125*W72)-1)*137.88))))/(([1]!SingleStagePbR(W72,1)/[1]!SingleStagePbR(W72,0))-(((2.718282^(0.00098482*W72)-1)/((2.718282^(0.000155125*W72)-1)*137.88))))</f>
        <v>-2.0658610322072017E-3</v>
      </c>
      <c r="F72" s="73">
        <v>8937.8382907974174</v>
      </c>
      <c r="G72" s="73">
        <v>90.899727246522815</v>
      </c>
      <c r="H72" s="63">
        <v>0.34845928480279298</v>
      </c>
      <c r="I72" s="76">
        <v>5.5702482455041711</v>
      </c>
      <c r="J72" s="76">
        <v>9.1108964797767381E-2</v>
      </c>
      <c r="K72" s="77">
        <v>7.3108864894519399E-2</v>
      </c>
      <c r="L72" s="77">
        <v>1.6670079183415225E-3</v>
      </c>
      <c r="M72" s="39">
        <f t="array" ref="M72:Q72">[1]!ConvertConc(I72:L72,TRUE,FALSE)</f>
        <v>1.8088715826794686</v>
      </c>
      <c r="N72" s="39">
        <v>5.0759684570190367E-2</v>
      </c>
      <c r="O72" s="40">
        <v>0.17952521250863723</v>
      </c>
      <c r="P72" s="62">
        <v>2.9363783346572736E-3</v>
      </c>
      <c r="Q72" s="39">
        <v>0.58287493899244491</v>
      </c>
      <c r="R72" s="80">
        <v>5.366109938811553E-2</v>
      </c>
      <c r="S72" s="187">
        <v>1.2371127776110895E-3</v>
      </c>
      <c r="T72" s="38">
        <f>[1]!AgePb76(K72)</f>
        <v>1016.0902359137781</v>
      </c>
      <c r="U72" s="41">
        <f>[1]!AgeErPb76(K72,L72,0,FALSE,1)*2</f>
        <v>92.386673066079297</v>
      </c>
      <c r="V72" s="38">
        <f t="shared" si="13"/>
        <v>92.542979755052698</v>
      </c>
      <c r="W72" s="42">
        <f>[1]!AgePb6U8(O72)</f>
        <v>1064.3803076701688</v>
      </c>
      <c r="X72" s="42">
        <f t="shared" si="17"/>
        <v>34.818767031156227</v>
      </c>
      <c r="Y72" s="38">
        <f t="shared" si="14"/>
        <v>36.429595246356378</v>
      </c>
      <c r="Z72" s="38">
        <f>[1]!AgePb7U5(M72)</f>
        <v>1048.6701839811517</v>
      </c>
      <c r="AA72" s="42">
        <f t="shared" si="18"/>
        <v>58.854556914645421</v>
      </c>
      <c r="AB72" s="38">
        <f t="shared" si="15"/>
        <v>59.801836948748694</v>
      </c>
      <c r="AC72" s="42">
        <f>[1]!AgePb8Th2(R72)</f>
        <v>1056.5105777149154</v>
      </c>
      <c r="AD72" s="42">
        <f t="shared" si="19"/>
        <v>48.713975310832552</v>
      </c>
      <c r="AE72" s="38">
        <f t="shared" si="16"/>
        <v>51.407630170660433</v>
      </c>
      <c r="AF72" s="43">
        <f t="shared" si="12"/>
        <v>104.75253772249499</v>
      </c>
      <c r="AG72" s="40">
        <v>0.98160443464964231</v>
      </c>
    </row>
    <row r="73" spans="1:33" ht="15" x14ac:dyDescent="0.25">
      <c r="A73" s="69">
        <v>91500</v>
      </c>
      <c r="B73" s="107">
        <v>2014</v>
      </c>
      <c r="C73" s="69" t="s">
        <v>1109</v>
      </c>
      <c r="D73" s="69" t="s">
        <v>6</v>
      </c>
      <c r="E73" s="37">
        <f>(K73-(((2.718282^(0.00098482*W73)-1)/((2.718282^(0.000155125*W73)-1)*137.88))))/(([1]!SingleStagePbR(W73,1)/[1]!SingleStagePbR(W73,0))-(((2.718282^(0.00098482*W73)-1)/((2.718282^(0.000155125*W73)-1)*137.88))))</f>
        <v>6.5172426892301039E-4</v>
      </c>
      <c r="F73" s="73">
        <v>9840.0766747770613</v>
      </c>
      <c r="G73" s="73">
        <v>95.591692009318265</v>
      </c>
      <c r="H73" s="63">
        <v>0.35339965804425694</v>
      </c>
      <c r="I73" s="76">
        <v>5.5403370532051417</v>
      </c>
      <c r="J73" s="76">
        <v>9.0902953770166064E-2</v>
      </c>
      <c r="K73" s="77">
        <v>7.5587271779302245E-2</v>
      </c>
      <c r="L73" s="77">
        <v>1.6820977388724034E-3</v>
      </c>
      <c r="M73" s="39">
        <f t="array" ref="M73:Q73">[1]!ConvertConc(I73:L73,TRUE,FALSE)</f>
        <v>1.8802895377271027</v>
      </c>
      <c r="N73" s="39">
        <v>5.1986969905316892E-2</v>
      </c>
      <c r="O73" s="40">
        <v>0.18049443389396133</v>
      </c>
      <c r="P73" s="62">
        <v>2.9614583052385178E-3</v>
      </c>
      <c r="Q73" s="39">
        <v>0.5934334649298515</v>
      </c>
      <c r="R73" s="80">
        <v>5.29839480331585E-2</v>
      </c>
      <c r="S73" s="187">
        <v>1.2831737257501413E-3</v>
      </c>
      <c r="T73" s="38">
        <f>[1]!AgePb76(K73)</f>
        <v>1083.2873025716899</v>
      </c>
      <c r="U73" s="41">
        <f>[1]!AgeErPb76(K73,L73,0,FALSE,1)*2</f>
        <v>89.258849645905187</v>
      </c>
      <c r="V73" s="38">
        <f t="shared" si="13"/>
        <v>89.442705953635141</v>
      </c>
      <c r="W73" s="42">
        <f>[1]!AgePb6U8(O73)</f>
        <v>1069.6751812486557</v>
      </c>
      <c r="X73" s="42">
        <f t="shared" si="17"/>
        <v>35.10134225277438</v>
      </c>
      <c r="Y73" s="38">
        <f t="shared" si="14"/>
        <v>36.715361912695336</v>
      </c>
      <c r="Z73" s="38">
        <f>[1]!AgePb7U5(M73)</f>
        <v>1074.1644138982374</v>
      </c>
      <c r="AA73" s="42">
        <f t="shared" si="18"/>
        <v>59.39782351413028</v>
      </c>
      <c r="AB73" s="38">
        <f t="shared" si="15"/>
        <v>60.382396921605348</v>
      </c>
      <c r="AC73" s="42">
        <f>[1]!AgePb8Th2(R73)</f>
        <v>1043.5167054584956</v>
      </c>
      <c r="AD73" s="42">
        <f t="shared" si="19"/>
        <v>50.544108868131424</v>
      </c>
      <c r="AE73" s="38">
        <f t="shared" si="16"/>
        <v>53.083019435311407</v>
      </c>
      <c r="AF73" s="43">
        <f t="shared" si="12"/>
        <v>98.743443102238942</v>
      </c>
      <c r="AG73" s="40">
        <v>1.0100519619016977</v>
      </c>
    </row>
    <row r="74" spans="1:33" ht="15" x14ac:dyDescent="0.25">
      <c r="A74" s="69">
        <v>91500</v>
      </c>
      <c r="B74" s="107">
        <v>2014</v>
      </c>
      <c r="C74" s="69" t="s">
        <v>1110</v>
      </c>
      <c r="D74" s="69" t="s">
        <v>6</v>
      </c>
      <c r="E74" s="37">
        <f>(K74-(((2.718282^(0.00098482*W74)-1)/((2.718282^(0.000155125*W74)-1)*137.88))))/(([1]!SingleStagePbR(W74,1)/[1]!SingleStagePbR(W74,0))-(((2.718282^(0.00098482*W74)-1)/((2.718282^(0.000155125*W74)-1)*137.88))))</f>
        <v>-1.4227533540861661E-3</v>
      </c>
      <c r="F74" s="73">
        <v>8349.2074774468292</v>
      </c>
      <c r="G74" s="73">
        <v>84.180160243249247</v>
      </c>
      <c r="H74" s="63">
        <v>0.36288555250543175</v>
      </c>
      <c r="I74" s="76">
        <v>5.5353326282659356</v>
      </c>
      <c r="J74" s="76">
        <v>9.2661038948296998E-2</v>
      </c>
      <c r="K74" s="77">
        <v>7.3878863661394747E-2</v>
      </c>
      <c r="L74" s="77">
        <v>1.7930873495736349E-3</v>
      </c>
      <c r="M74" s="39">
        <f t="array" ref="M74:Q74">[1]!ConvertConc(I74:L74,TRUE,FALSE)</f>
        <v>1.8394531410487527</v>
      </c>
      <c r="N74" s="39">
        <v>5.423389812242909E-2</v>
      </c>
      <c r="O74" s="40">
        <v>0.18065761665225744</v>
      </c>
      <c r="P74" s="62">
        <v>3.0241944932883793E-3</v>
      </c>
      <c r="Q74" s="39">
        <v>0.567768572847692</v>
      </c>
      <c r="R74" s="80">
        <v>5.1652579366177773E-2</v>
      </c>
      <c r="S74" s="187">
        <v>1.2468898579659903E-3</v>
      </c>
      <c r="T74" s="38">
        <f>[1]!AgePb76(K74)</f>
        <v>1037.2815129548303</v>
      </c>
      <c r="U74" s="41">
        <f>[1]!AgeErPb76(K74,L74,0,FALSE,1)*2</f>
        <v>98.023352146362598</v>
      </c>
      <c r="V74" s="38">
        <f t="shared" si="13"/>
        <v>98.176889234511407</v>
      </c>
      <c r="W74" s="42">
        <f>[1]!AgePb6U8(O74)</f>
        <v>1070.5662239485839</v>
      </c>
      <c r="X74" s="42">
        <f t="shared" si="17"/>
        <v>35.84239113923222</v>
      </c>
      <c r="Y74" s="38">
        <f t="shared" si="14"/>
        <v>37.42704594493771</v>
      </c>
      <c r="Z74" s="38">
        <f>[1]!AgePb7U5(M74)</f>
        <v>1059.6654086034268</v>
      </c>
      <c r="AA74" s="42">
        <f t="shared" si="18"/>
        <v>62.485729624288673</v>
      </c>
      <c r="AB74" s="38">
        <f t="shared" si="15"/>
        <v>63.397449664495689</v>
      </c>
      <c r="AC74" s="42">
        <f>[1]!AgePb8Th2(R74)</f>
        <v>1017.944659341871</v>
      </c>
      <c r="AD74" s="42">
        <f t="shared" si="19"/>
        <v>49.146233829133479</v>
      </c>
      <c r="AE74" s="38">
        <f t="shared" si="16"/>
        <v>51.630566917132498</v>
      </c>
      <c r="AF74" s="43">
        <f t="shared" si="12"/>
        <v>103.20884066456924</v>
      </c>
      <c r="AG74" s="40">
        <v>1.0064110681847738</v>
      </c>
    </row>
    <row r="75" spans="1:33" ht="15" x14ac:dyDescent="0.25">
      <c r="A75" s="69">
        <v>91500</v>
      </c>
      <c r="B75" s="107">
        <v>2014</v>
      </c>
      <c r="C75" s="69" t="s">
        <v>1111</v>
      </c>
      <c r="D75" s="69" t="s">
        <v>6</v>
      </c>
      <c r="E75" s="37">
        <f>(K75-(((2.718282^(0.00098482*W75)-1)/((2.718282^(0.000155125*W75)-1)*137.88))))/(([1]!SingleStagePbR(W75,1)/[1]!SingleStagePbR(W75,0))-(((2.718282^(0.00098482*W75)-1)/((2.718282^(0.000155125*W75)-1)*137.88))))</f>
        <v>1.5749136973785643E-4</v>
      </c>
      <c r="F75" s="73">
        <v>8959.5516287733772</v>
      </c>
      <c r="G75" s="73">
        <v>88.390091827491986</v>
      </c>
      <c r="H75" s="63">
        <v>0.3687015105639237</v>
      </c>
      <c r="I75" s="76">
        <v>5.5261598425141827</v>
      </c>
      <c r="J75" s="76">
        <v>8.616548745053465E-2</v>
      </c>
      <c r="K75" s="77">
        <v>7.5266834566251592E-2</v>
      </c>
      <c r="L75" s="77">
        <v>1.7264580264998353E-3</v>
      </c>
      <c r="M75" s="39">
        <f t="array" ref="M75:Q75">[1]!ConvertConc(I75:L75,TRUE,FALSE)</f>
        <v>1.877121805293523</v>
      </c>
      <c r="N75" s="39">
        <v>5.2063104705040775E-2</v>
      </c>
      <c r="O75" s="40">
        <v>0.18095748738694462</v>
      </c>
      <c r="P75" s="62">
        <v>2.8215416406460994E-3</v>
      </c>
      <c r="Q75" s="39">
        <v>0.56217599628344317</v>
      </c>
      <c r="R75" s="80">
        <v>5.5064685587148235E-2</v>
      </c>
      <c r="S75" s="187">
        <v>1.2053012168215867E-3</v>
      </c>
      <c r="T75" s="38">
        <f>[1]!AgePb76(K75)</f>
        <v>1074.7619632276896</v>
      </c>
      <c r="U75" s="41">
        <f>[1]!AgeErPb76(K75,L75,0,FALSE,1)*2</f>
        <v>92.120084147841041</v>
      </c>
      <c r="V75" s="38">
        <f t="shared" si="13"/>
        <v>92.295450648274425</v>
      </c>
      <c r="W75" s="42">
        <f>[1]!AgePb6U8(O75)</f>
        <v>1072.2033162622054</v>
      </c>
      <c r="X75" s="42">
        <f t="shared" si="17"/>
        <v>33.436210324955169</v>
      </c>
      <c r="Y75" s="38">
        <f t="shared" si="14"/>
        <v>35.134630994356442</v>
      </c>
      <c r="Z75" s="38">
        <f>[1]!AgePb7U5(M75)</f>
        <v>1073.0470846114317</v>
      </c>
      <c r="AA75" s="42">
        <f t="shared" si="18"/>
        <v>59.523215341721524</v>
      </c>
      <c r="AB75" s="38">
        <f t="shared" si="15"/>
        <v>60.503721943575066</v>
      </c>
      <c r="AC75" s="42">
        <f>[1]!AgePb8Th2(R75)</f>
        <v>1083.4174512620539</v>
      </c>
      <c r="AD75" s="42">
        <f t="shared" si="19"/>
        <v>47.429468030474759</v>
      </c>
      <c r="AE75" s="38">
        <f t="shared" si="16"/>
        <v>50.330500922929161</v>
      </c>
      <c r="AF75" s="43">
        <f t="shared" si="12"/>
        <v>99.761933613858062</v>
      </c>
      <c r="AG75" s="40">
        <v>0.99269475050772549</v>
      </c>
    </row>
    <row r="76" spans="1:33" ht="15" x14ac:dyDescent="0.25">
      <c r="A76" s="69">
        <v>91500</v>
      </c>
      <c r="B76" s="107">
        <v>2014</v>
      </c>
      <c r="C76" s="69" t="s">
        <v>1112</v>
      </c>
      <c r="D76" s="69" t="s">
        <v>6</v>
      </c>
      <c r="E76" s="37">
        <f>(K76-(((2.718282^(0.00098482*W76)-1)/((2.718282^(0.000155125*W76)-1)*137.88))))/(([1]!SingleStagePbR(W76,1)/[1]!SingleStagePbR(W76,0))-(((2.718282^(0.00098482*W76)-1)/((2.718282^(0.000155125*W76)-1)*137.88))))</f>
        <v>-4.9235860035726384E-5</v>
      </c>
      <c r="F76" s="73">
        <v>8253.4112076097463</v>
      </c>
      <c r="G76" s="73">
        <v>79.61680644207577</v>
      </c>
      <c r="H76" s="63">
        <v>0.3550348192658021</v>
      </c>
      <c r="I76" s="76">
        <v>5.6202933437552698</v>
      </c>
      <c r="J76" s="76">
        <v>9.2364943048237946E-2</v>
      </c>
      <c r="K76" s="77">
        <v>7.4477033715520807E-2</v>
      </c>
      <c r="L76" s="77">
        <v>1.8012018980159809E-3</v>
      </c>
      <c r="M76" s="39">
        <f t="array" ref="M76:Q76">[1]!ConvertConc(I76:L76,TRUE,FALSE)</f>
        <v>1.8263147773377204</v>
      </c>
      <c r="N76" s="39">
        <v>5.3401529478559522E-2</v>
      </c>
      <c r="O76" s="40">
        <v>0.17792665592999768</v>
      </c>
      <c r="P76" s="62">
        <v>2.9240796585818345E-3</v>
      </c>
      <c r="Q76" s="39">
        <v>0.56204374703920068</v>
      </c>
      <c r="R76" s="80">
        <v>5.3805158444333527E-2</v>
      </c>
      <c r="S76" s="187">
        <v>1.6355020723897739E-3</v>
      </c>
      <c r="T76" s="38">
        <f>[1]!AgePb76(K76)</f>
        <v>1053.5459050240343</v>
      </c>
      <c r="U76" s="41">
        <f>[1]!AgeErPb76(K76,L76,0,FALSE,1)*2</f>
        <v>97.437002557329805</v>
      </c>
      <c r="V76" s="38">
        <f t="shared" si="13"/>
        <v>97.59633992013498</v>
      </c>
      <c r="W76" s="42">
        <f>[1]!AgePb6U8(O76)</f>
        <v>1055.6378518713266</v>
      </c>
      <c r="X76" s="42">
        <f t="shared" si="17"/>
        <v>34.697096433941951</v>
      </c>
      <c r="Y76" s="38">
        <f t="shared" si="14"/>
        <v>36.287460250787142</v>
      </c>
      <c r="Z76" s="38">
        <f>[1]!AgePb7U5(M76)</f>
        <v>1054.956251446305</v>
      </c>
      <c r="AA76" s="42">
        <f t="shared" si="18"/>
        <v>61.693940233373979</v>
      </c>
      <c r="AB76" s="38">
        <f t="shared" si="15"/>
        <v>62.60906217827381</v>
      </c>
      <c r="AC76" s="42">
        <f>[1]!AgePb8Th2(R76)</f>
        <v>1059.2738528476198</v>
      </c>
      <c r="AD76" s="42">
        <f t="shared" si="19"/>
        <v>64.396969794372353</v>
      </c>
      <c r="AE76" s="38">
        <f t="shared" si="16"/>
        <v>66.468604338185258</v>
      </c>
      <c r="AF76" s="43">
        <f t="shared" si="12"/>
        <v>100.19856247718457</v>
      </c>
      <c r="AG76" s="40"/>
    </row>
    <row r="77" spans="1:33" ht="15" x14ac:dyDescent="0.25">
      <c r="A77" s="69">
        <v>91500</v>
      </c>
      <c r="B77" s="107">
        <v>2014</v>
      </c>
      <c r="C77" s="69" t="s">
        <v>1113</v>
      </c>
      <c r="D77" s="69" t="s">
        <v>6</v>
      </c>
      <c r="E77" s="37">
        <f>(K77-(((2.718282^(0.00098482*W77)-1)/((2.718282^(0.000155125*W77)-1)*137.88))))/(([1]!SingleStagePbR(W77,1)/[1]!SingleStagePbR(W77,0))-(((2.718282^(0.00098482*W77)-1)/((2.718282^(0.000155125*W77)-1)*137.88))))</f>
        <v>1.5091298680981681E-3</v>
      </c>
      <c r="F77" s="73">
        <v>7418.3943582051288</v>
      </c>
      <c r="G77" s="73">
        <v>80.043996622413459</v>
      </c>
      <c r="H77" s="63">
        <v>0.36327926428724527</v>
      </c>
      <c r="I77" s="76">
        <v>5.5298644250122004</v>
      </c>
      <c r="J77" s="76">
        <v>0.11502023545278801</v>
      </c>
      <c r="K77" s="77">
        <v>7.6376972165773285E-2</v>
      </c>
      <c r="L77" s="77">
        <v>2.4306013660752657E-3</v>
      </c>
      <c r="M77" s="39">
        <f t="array" ref="M77:Q77">[1]!ConvertConc(I77:L77,TRUE,FALSE)</f>
        <v>1.9035320750858462</v>
      </c>
      <c r="N77" s="39">
        <v>7.2368867526798192E-2</v>
      </c>
      <c r="O77" s="40">
        <v>0.18083625983249918</v>
      </c>
      <c r="P77" s="62">
        <v>3.7613633148501136E-3</v>
      </c>
      <c r="Q77" s="39">
        <v>0.54710185970546188</v>
      </c>
      <c r="R77" s="80">
        <v>5.0370537464544202E-2</v>
      </c>
      <c r="S77" s="187">
        <v>1.6063550213277988E-3</v>
      </c>
      <c r="T77" s="38">
        <f>[1]!AgePb76(K77)</f>
        <v>1104.0986439878261</v>
      </c>
      <c r="U77" s="41">
        <f>[1]!AgeErPb76(K77,L77,0,FALSE,1)*2</f>
        <v>127.24905336835046</v>
      </c>
      <c r="V77" s="38">
        <f t="shared" si="13"/>
        <v>127.38308956309507</v>
      </c>
      <c r="W77" s="42">
        <f>[1]!AgePb6U8(O77)</f>
        <v>1071.5415454976367</v>
      </c>
      <c r="X77" s="42">
        <f t="shared" si="17"/>
        <v>44.575762220539652</v>
      </c>
      <c r="Y77" s="38">
        <f t="shared" si="14"/>
        <v>45.861934038698934</v>
      </c>
      <c r="Z77" s="38">
        <f>[1]!AgePb7U5(M77)</f>
        <v>1082.3251792767858</v>
      </c>
      <c r="AA77" s="42">
        <f t="shared" si="18"/>
        <v>82.296115253500432</v>
      </c>
      <c r="AB77" s="38">
        <f t="shared" si="15"/>
        <v>83.020369500743797</v>
      </c>
      <c r="AC77" s="42">
        <f>[1]!AgePb8Th2(R77)</f>
        <v>993.28943387125128</v>
      </c>
      <c r="AD77" s="42">
        <f t="shared" si="19"/>
        <v>63.35352172305312</v>
      </c>
      <c r="AE77" s="38">
        <f t="shared" si="16"/>
        <v>65.207751372942099</v>
      </c>
      <c r="AF77" s="43">
        <f t="shared" si="12"/>
        <v>97.051250930569168</v>
      </c>
      <c r="AG77" s="40">
        <v>0.98713720577765096</v>
      </c>
    </row>
    <row r="78" spans="1:33" ht="15" x14ac:dyDescent="0.25">
      <c r="A78" s="69">
        <v>91500</v>
      </c>
      <c r="B78" s="107">
        <v>2014</v>
      </c>
      <c r="C78" s="69" t="s">
        <v>1114</v>
      </c>
      <c r="D78" s="69" t="s">
        <v>6</v>
      </c>
      <c r="E78" s="37">
        <f>(K78-(((2.718282^(0.00098482*W78)-1)/((2.718282^(0.000155125*W78)-1)*137.88))))/(([1]!SingleStagePbR(W78,1)/[1]!SingleStagePbR(W78,0))-(((2.718282^(0.00098482*W78)-1)/((2.718282^(0.000155125*W78)-1)*137.88))))</f>
        <v>-6.8217224097754365E-5</v>
      </c>
      <c r="F78" s="73">
        <v>10790.076673291253</v>
      </c>
      <c r="G78" s="73">
        <v>103.34258060982707</v>
      </c>
      <c r="H78" s="63">
        <v>0.35740119047379759</v>
      </c>
      <c r="I78" s="76">
        <v>5.5960164616484196</v>
      </c>
      <c r="J78" s="76">
        <v>8.8314630921448853E-2</v>
      </c>
      <c r="K78" s="77">
        <v>7.4617568052540648E-2</v>
      </c>
      <c r="L78" s="77">
        <v>1.4365398906069687E-3</v>
      </c>
      <c r="M78" s="39">
        <f t="array" ref="M78:Q78">[1]!ConvertConc(I78:L78,TRUE,FALSE)</f>
        <v>1.8376988880357676</v>
      </c>
      <c r="N78" s="39">
        <v>4.574736138951107E-2</v>
      </c>
      <c r="O78" s="40">
        <v>0.1786985450906679</v>
      </c>
      <c r="P78" s="62">
        <v>2.8201661242492856E-3</v>
      </c>
      <c r="Q78" s="39">
        <v>0.63396017633189194</v>
      </c>
      <c r="R78" s="80">
        <v>5.4006497368284556E-2</v>
      </c>
      <c r="S78" s="187">
        <v>1.2116317920151047E-3</v>
      </c>
      <c r="T78" s="38">
        <f>[1]!AgePb76(K78)</f>
        <v>1057.3423805718023</v>
      </c>
      <c r="U78" s="41">
        <f>[1]!AgeErPb76(K78,L78,0,FALSE,1)*2</f>
        <v>77.519802528341316</v>
      </c>
      <c r="V78" s="38">
        <f t="shared" si="13"/>
        <v>77.721427243767877</v>
      </c>
      <c r="W78" s="42">
        <f>[1]!AgePb6U8(O78)</f>
        <v>1059.8607698034191</v>
      </c>
      <c r="X78" s="42">
        <f t="shared" si="17"/>
        <v>33.45280106118183</v>
      </c>
      <c r="Y78" s="38">
        <f t="shared" si="14"/>
        <v>35.112479042021349</v>
      </c>
      <c r="Z78" s="38">
        <f>[1]!AgePb7U5(M78)</f>
        <v>1059.0378971934535</v>
      </c>
      <c r="AA78" s="42">
        <f t="shared" si="18"/>
        <v>52.727016078113692</v>
      </c>
      <c r="AB78" s="38">
        <f t="shared" si="15"/>
        <v>53.803090552940773</v>
      </c>
      <c r="AC78" s="42">
        <f>[1]!AgePb8Th2(R78)</f>
        <v>1063.1352114443393</v>
      </c>
      <c r="AD78" s="42">
        <f t="shared" si="19"/>
        <v>47.702720382422676</v>
      </c>
      <c r="AE78" s="38">
        <f t="shared" si="16"/>
        <v>50.484010288507726</v>
      </c>
      <c r="AF78" s="43">
        <f t="shared" si="12"/>
        <v>100.23818105449011</v>
      </c>
      <c r="AG78" s="40">
        <v>1.0094499633715008</v>
      </c>
    </row>
    <row r="79" spans="1:33" ht="15" x14ac:dyDescent="0.25">
      <c r="A79" s="69">
        <v>91500</v>
      </c>
      <c r="B79" s="107">
        <v>2014</v>
      </c>
      <c r="C79" s="69" t="s">
        <v>1115</v>
      </c>
      <c r="D79" s="69" t="s">
        <v>6</v>
      </c>
      <c r="E79" s="37">
        <f>(K79-(((2.718282^(0.00098482*W79)-1)/((2.718282^(0.000155125*W79)-1)*137.88))))/(([1]!SingleStagePbR(W79,1)/[1]!SingleStagePbR(W79,0))-(((2.718282^(0.00098482*W79)-1)/((2.718282^(0.000155125*W79)-1)*137.88))))</f>
        <v>-1.8208510543506271E-3</v>
      </c>
      <c r="F79" s="73">
        <v>6966.4281747543782</v>
      </c>
      <c r="G79" s="73">
        <v>70.468379868370647</v>
      </c>
      <c r="H79" s="63">
        <v>0.35480824244740766</v>
      </c>
      <c r="I79" s="76">
        <v>5.5898715627667501</v>
      </c>
      <c r="J79" s="76">
        <v>9.2838532092604842E-2</v>
      </c>
      <c r="K79" s="77">
        <v>7.3186734873317685E-2</v>
      </c>
      <c r="L79" s="77">
        <v>1.9625780659380957E-3</v>
      </c>
      <c r="M79" s="39">
        <f t="array" ref="M79:Q79">[1]!ConvertConc(I79:L79,TRUE,FALSE)</f>
        <v>1.8044414235607598</v>
      </c>
      <c r="N79" s="39">
        <v>5.6916812867803243E-2</v>
      </c>
      <c r="O79" s="40">
        <v>0.17889498690110195</v>
      </c>
      <c r="P79" s="62">
        <v>2.9711501948004771E-3</v>
      </c>
      <c r="Q79" s="39">
        <v>0.52653670447720091</v>
      </c>
      <c r="R79" s="80">
        <v>5.4481912705614158E-2</v>
      </c>
      <c r="S79" s="187">
        <v>1.6649328204495809E-3</v>
      </c>
      <c r="T79" s="38">
        <f>[1]!AgePb76(K79)</f>
        <v>1018.2465373424327</v>
      </c>
      <c r="U79" s="41">
        <f>[1]!AgeErPb76(K79,L79,0,FALSE,1)*2</f>
        <v>108.61608700689969</v>
      </c>
      <c r="V79" s="38">
        <f t="shared" si="13"/>
        <v>108.74963408466552</v>
      </c>
      <c r="W79" s="42">
        <f>[1]!AgePb6U8(O79)</f>
        <v>1060.9350391874223</v>
      </c>
      <c r="X79" s="42">
        <f t="shared" si="17"/>
        <v>35.240756635567237</v>
      </c>
      <c r="Y79" s="38">
        <f t="shared" si="14"/>
        <v>36.823063661880404</v>
      </c>
      <c r="Z79" s="38">
        <f>[1]!AgePb7U5(M79)</f>
        <v>1047.0674551038103</v>
      </c>
      <c r="AA79" s="42">
        <f t="shared" si="18"/>
        <v>66.054504872215176</v>
      </c>
      <c r="AB79" s="38">
        <f t="shared" si="15"/>
        <v>66.89734774258163</v>
      </c>
      <c r="AC79" s="42">
        <f>[1]!AgePb8Th2(R79)</f>
        <v>1072.2499910172673</v>
      </c>
      <c r="AD79" s="42">
        <f t="shared" si="19"/>
        <v>65.534564155911355</v>
      </c>
      <c r="AE79" s="38">
        <f t="shared" si="16"/>
        <v>67.620762576929508</v>
      </c>
      <c r="AF79" s="43">
        <f t="shared" si="12"/>
        <v>104.19235423637228</v>
      </c>
      <c r="AG79" s="40">
        <v>0.99759166584938075</v>
      </c>
    </row>
    <row r="80" spans="1:33" ht="15" x14ac:dyDescent="0.25">
      <c r="A80" s="69">
        <v>91500</v>
      </c>
      <c r="B80" s="107">
        <v>2014</v>
      </c>
      <c r="C80" s="69" t="s">
        <v>1116</v>
      </c>
      <c r="D80" s="69" t="s">
        <v>6</v>
      </c>
      <c r="E80" s="37">
        <f>(K80-(((2.718282^(0.00098482*W80)-1)/((2.718282^(0.000155125*W80)-1)*137.88))))/(([1]!SingleStagePbR(W80,1)/[1]!SingleStagePbR(W80,0))-(((2.718282^(0.00098482*W80)-1)/((2.718282^(0.000155125*W80)-1)*137.88))))</f>
        <v>4.3534214299408507E-4</v>
      </c>
      <c r="F80" s="73">
        <v>8639.1439572406798</v>
      </c>
      <c r="G80" s="73">
        <v>82.176861116057296</v>
      </c>
      <c r="H80" s="63">
        <v>0.36581169812381131</v>
      </c>
      <c r="I80" s="76">
        <v>5.5797592588416398</v>
      </c>
      <c r="J80" s="76">
        <v>0.11329428681979126</v>
      </c>
      <c r="K80" s="77">
        <v>7.5145884092370954E-2</v>
      </c>
      <c r="L80" s="77">
        <v>2.3641091466695655E-3</v>
      </c>
      <c r="M80" s="39">
        <f t="array" ref="M80:Q80">[1]!ConvertConc(I80:L80,TRUE,FALSE)</f>
        <v>1.8561026139612697</v>
      </c>
      <c r="N80" s="39">
        <v>6.9499115528416713E-2</v>
      </c>
      <c r="O80" s="40">
        <v>0.17921920169143649</v>
      </c>
      <c r="P80" s="62">
        <v>3.6389583668630979E-3</v>
      </c>
      <c r="Q80" s="39">
        <v>0.54226959355881987</v>
      </c>
      <c r="R80" s="80">
        <v>5.4162083711237576E-2</v>
      </c>
      <c r="S80" s="187">
        <v>1.9682492574164844E-3</v>
      </c>
      <c r="T80" s="38">
        <f>[1]!AgePb76(K80)</f>
        <v>1071.531758825638</v>
      </c>
      <c r="U80" s="41">
        <f>[1]!AgeErPb76(K80,L80,0,FALSE,1)*2</f>
        <v>126.40789645353948</v>
      </c>
      <c r="V80" s="38">
        <f t="shared" si="13"/>
        <v>126.53498522890033</v>
      </c>
      <c r="W80" s="42">
        <f>[1]!AgePb6U8(O80)</f>
        <v>1062.7076614342525</v>
      </c>
      <c r="X80" s="42">
        <f t="shared" si="17"/>
        <v>43.155520163110637</v>
      </c>
      <c r="Y80" s="38">
        <f t="shared" si="14"/>
        <v>44.461301865382183</v>
      </c>
      <c r="Z80" s="38">
        <f>[1]!AgePb7U5(M80)</f>
        <v>1065.601840980906</v>
      </c>
      <c r="AA80" s="42">
        <f t="shared" si="18"/>
        <v>79.799882718306279</v>
      </c>
      <c r="AB80" s="38">
        <f t="shared" si="15"/>
        <v>80.523791683571716</v>
      </c>
      <c r="AC80" s="42">
        <f>[1]!AgePb8Th2(R80)</f>
        <v>1066.1186035063752</v>
      </c>
      <c r="AD80" s="42">
        <f t="shared" si="19"/>
        <v>77.485466063557212</v>
      </c>
      <c r="AE80" s="38">
        <f t="shared" si="16"/>
        <v>79.237731178925983</v>
      </c>
      <c r="AF80" s="43">
        <f t="shared" si="12"/>
        <v>99.176496886937215</v>
      </c>
    </row>
    <row r="81" spans="1:33" ht="15" x14ac:dyDescent="0.25">
      <c r="A81" s="69"/>
      <c r="B81" s="36"/>
      <c r="C81" s="69"/>
      <c r="D81" s="69"/>
      <c r="E81" s="37"/>
      <c r="F81" s="73"/>
      <c r="G81" s="73"/>
      <c r="H81" s="63"/>
      <c r="I81" s="76"/>
      <c r="J81" s="76"/>
      <c r="K81" s="77"/>
      <c r="L81" s="77"/>
      <c r="M81" s="40"/>
      <c r="N81" s="62"/>
      <c r="O81" s="62"/>
      <c r="P81" s="62"/>
      <c r="Q81" s="39"/>
      <c r="R81" s="77"/>
      <c r="S81" s="187"/>
      <c r="T81" s="38"/>
      <c r="U81" s="41"/>
      <c r="V81" s="38"/>
      <c r="W81" s="42"/>
      <c r="X81" s="42"/>
      <c r="Y81" s="38"/>
      <c r="Z81" s="38"/>
      <c r="AA81" s="42"/>
      <c r="AB81" s="38"/>
      <c r="AC81" s="42"/>
      <c r="AD81" s="42"/>
      <c r="AE81" s="38"/>
      <c r="AF81" s="43"/>
    </row>
    <row r="82" spans="1:33" ht="15" x14ac:dyDescent="0.25">
      <c r="A82" s="69"/>
      <c r="B82" s="36"/>
      <c r="C82" s="69"/>
      <c r="D82" s="69"/>
      <c r="E82" s="37"/>
      <c r="F82" s="73"/>
      <c r="G82" s="73"/>
      <c r="H82" s="63"/>
      <c r="I82" s="76"/>
      <c r="J82" s="76"/>
      <c r="K82" s="77"/>
      <c r="L82" s="77"/>
      <c r="M82" s="40"/>
      <c r="N82" s="62"/>
      <c r="O82" s="62"/>
      <c r="P82" s="62"/>
      <c r="Q82" s="39"/>
      <c r="R82" s="77"/>
      <c r="S82" s="187"/>
      <c r="T82" s="38"/>
      <c r="U82" s="41"/>
      <c r="V82" s="38"/>
      <c r="W82" s="42"/>
      <c r="X82" s="42"/>
      <c r="Y82" s="38"/>
      <c r="Z82" s="38"/>
      <c r="AA82" s="42"/>
      <c r="AB82" s="38"/>
      <c r="AC82" s="42"/>
      <c r="AD82" s="42"/>
      <c r="AE82" s="38"/>
      <c r="AF82" s="43"/>
    </row>
    <row r="83" spans="1:33" ht="15" x14ac:dyDescent="0.25">
      <c r="A83" s="69"/>
      <c r="B83" s="36"/>
      <c r="C83" s="69"/>
      <c r="D83" s="69"/>
      <c r="E83" s="37"/>
      <c r="F83" s="73"/>
      <c r="G83" s="73"/>
      <c r="I83" s="76"/>
      <c r="J83" s="76"/>
      <c r="K83" s="77"/>
      <c r="L83" s="77"/>
      <c r="M83" s="40"/>
      <c r="N83" s="62"/>
      <c r="O83" s="62"/>
      <c r="P83" s="62"/>
      <c r="Q83" s="39"/>
      <c r="R83" s="77"/>
      <c r="S83" s="187"/>
      <c r="T83" s="38"/>
      <c r="U83" s="41"/>
      <c r="V83" s="38"/>
      <c r="W83" s="42"/>
      <c r="X83" s="42"/>
      <c r="Y83" s="38"/>
      <c r="Z83" s="38"/>
      <c r="AA83" s="42"/>
      <c r="AB83" s="38"/>
      <c r="AC83" s="42"/>
      <c r="AD83" s="42"/>
      <c r="AE83" s="38"/>
      <c r="AF83" s="43"/>
    </row>
    <row r="84" spans="1:33" ht="15" x14ac:dyDescent="0.25">
      <c r="A84" s="69" t="s">
        <v>58</v>
      </c>
      <c r="B84" s="36">
        <v>2015</v>
      </c>
      <c r="C84" s="69" t="s">
        <v>125</v>
      </c>
      <c r="D84" s="69" t="s">
        <v>6</v>
      </c>
      <c r="E84" s="37">
        <f>(K84-(((2.718282^(0.00098482*W84)-1)/((2.718282^(0.000155125*W84)-1)*137.88))))/(([1]!SingleStagePbR(W84,1)/[1]!SingleStagePbR(W84,0))-(((2.718282^(0.00098482*W84)-1)/((2.718282^(0.000155125*W84)-1)*137.88))))</f>
        <v>-2.314835507102085E-3</v>
      </c>
      <c r="F84" s="73">
        <v>2354.4142549130875</v>
      </c>
      <c r="G84" s="73">
        <v>251.46112341492332</v>
      </c>
      <c r="H84" s="63">
        <v>0.42795468653848179</v>
      </c>
      <c r="I84" s="73">
        <v>166.07312748435083</v>
      </c>
      <c r="J84" s="142">
        <v>3.6585252538027224</v>
      </c>
      <c r="K84" s="77">
        <v>4.4960139988658145E-2</v>
      </c>
      <c r="L84" s="77">
        <v>2.56114549338185E-3</v>
      </c>
      <c r="M84" s="40">
        <f t="array" ref="M84:Q84">[1]!ConvertConc(I84:L84,TRUE,FALSE)</f>
        <v>3.7311313317807883E-2</v>
      </c>
      <c r="N84" s="40">
        <v>2.2788301712775667E-3</v>
      </c>
      <c r="O84" s="62">
        <v>6.0214437768941909E-3</v>
      </c>
      <c r="P84" s="62">
        <v>1.3265002264858597E-4</v>
      </c>
      <c r="Q84" s="39">
        <v>0.3606909685625711</v>
      </c>
      <c r="R84" s="77">
        <v>1.9370130463376202E-3</v>
      </c>
      <c r="S84" s="68">
        <v>8.5072848548592721E-5</v>
      </c>
      <c r="T84" s="38">
        <f>[1]!AgePb76(K84)</f>
        <v>-58.875368754748223</v>
      </c>
      <c r="U84" s="41">
        <f>[1]!AgeErPb76(K84,L84,0,FALSE,1)*2</f>
        <v>277.7266498051045</v>
      </c>
      <c r="V84" s="38">
        <f t="shared" ref="V84:V108" si="20">SQRT((U84/T84*100)^2+AO$6^2+AO$8^2+AO$7^2)*T84/100</f>
        <v>-277.72682452370998</v>
      </c>
      <c r="W84" s="84">
        <f>[1]!AgePb6U8(O84)</f>
        <v>38.70032123752997</v>
      </c>
      <c r="X84" s="42">
        <f t="shared" ref="X84:X147" si="21">P84/O84*W84*2</f>
        <v>1.7051055125233667</v>
      </c>
      <c r="Y84" s="38">
        <f t="shared" ref="Y84:Y108" si="22">SQRT((X84/W84*100)^2+AP$6^2+AP$7^2+AP$8^2)*W84/100</f>
        <v>1.7490313500198509</v>
      </c>
      <c r="Z84" s="38">
        <f>[1]!AgePb7U5(M84)</f>
        <v>37.195603291196569</v>
      </c>
      <c r="AA84" s="42">
        <f t="shared" ref="AA84:AA147" si="23">N84/M84*Z84*2</f>
        <v>4.5435261040996169</v>
      </c>
      <c r="AB84" s="38">
        <f t="shared" ref="AB84:AB108" si="24">SQRT((AA84/Z84*100)^2+AQ$6^2+AQ$8^2+AQ$7^2)*Z84/100</f>
        <v>4.5590610611360933</v>
      </c>
      <c r="AC84" s="42">
        <f>[1]!AgePb8Th2(R84)</f>
        <v>39.113480659385587</v>
      </c>
      <c r="AD84" s="42">
        <f t="shared" ref="AD84:AD147" si="25">S84/R84*AC84*2</f>
        <v>3.4356972686741938</v>
      </c>
      <c r="AE84" s="38">
        <f t="shared" ref="AE84:AE108" si="26">SQRT((AD84/AC84*100)^2+AR$6^2+AR$8^2+AR$7^2)*AC84/100</f>
        <v>3.4890761437529672</v>
      </c>
      <c r="AF84" s="43">
        <f t="shared" ref="AF84:AF108" si="27">W84/T84*100</f>
        <v>-65.732617996399114</v>
      </c>
      <c r="AG84" s="39">
        <v>0.97601323696201958</v>
      </c>
    </row>
    <row r="85" spans="1:33" ht="15" x14ac:dyDescent="0.25">
      <c r="A85" s="69" t="s">
        <v>58</v>
      </c>
      <c r="B85" s="36">
        <v>2015</v>
      </c>
      <c r="C85" s="69" t="s">
        <v>126</v>
      </c>
      <c r="D85" s="69" t="s">
        <v>6</v>
      </c>
      <c r="E85" s="37">
        <f>(K85-(((2.718282^(0.00098482*W85)-1)/((2.718282^(0.000155125*W85)-1)*137.88))))/(([1]!SingleStagePbR(W85,1)/[1]!SingleStagePbR(W85,0))-(((2.718282^(0.00098482*W85)-1)/((2.718282^(0.000155125*W85)-1)*137.88))))</f>
        <v>5.3858700464817048E-3</v>
      </c>
      <c r="F85" s="73">
        <v>2278.1781709775232</v>
      </c>
      <c r="G85" s="73">
        <v>245.84658249042195</v>
      </c>
      <c r="H85" s="63">
        <v>0.42636647867713373</v>
      </c>
      <c r="I85" s="73">
        <v>168.53018774008359</v>
      </c>
      <c r="J85" s="142">
        <v>3.7114047888499218</v>
      </c>
      <c r="K85" s="77">
        <v>5.1043114818927086E-2</v>
      </c>
      <c r="L85" s="77">
        <v>2.7241750717564147E-3</v>
      </c>
      <c r="M85" s="40">
        <f t="array" ref="M85:Q85">[1]!ConvertConc(I85:L85,TRUE,FALSE)</f>
        <v>4.1741851585627633E-2</v>
      </c>
      <c r="N85" s="40">
        <v>2.4099702178221375E-3</v>
      </c>
      <c r="O85" s="62">
        <v>5.9336550526025303E-3</v>
      </c>
      <c r="P85" s="62">
        <v>1.3067211324523291E-4</v>
      </c>
      <c r="Q85" s="39">
        <v>0.38143509863348124</v>
      </c>
      <c r="R85" s="77">
        <v>1.7074913922020634E-3</v>
      </c>
      <c r="S85" s="68">
        <v>8.9689039034487327E-5</v>
      </c>
      <c r="T85" s="38">
        <f>[1]!AgePb76(K85)</f>
        <v>241.77436086992128</v>
      </c>
      <c r="U85" s="41">
        <f>[1]!AgeErPb76(K85,L85,0,FALSE,1)*2</f>
        <v>246.00104174111826</v>
      </c>
      <c r="V85" s="38">
        <f t="shared" si="20"/>
        <v>246.00436810818002</v>
      </c>
      <c r="W85" s="84">
        <f>[1]!AgePb6U8(O85)</f>
        <v>38.137761488566149</v>
      </c>
      <c r="X85" s="42">
        <f t="shared" si="21"/>
        <v>1.6797545000421932</v>
      </c>
      <c r="Y85" s="38">
        <f t="shared" si="22"/>
        <v>1.7230560141939706</v>
      </c>
      <c r="Z85" s="38">
        <f>[1]!AgePb7U5(M85)</f>
        <v>41.523246624141343</v>
      </c>
      <c r="AA85" s="42">
        <f t="shared" si="23"/>
        <v>4.7946980744821497</v>
      </c>
      <c r="AB85" s="38">
        <f t="shared" si="24"/>
        <v>4.8130403462483384</v>
      </c>
      <c r="AC85" s="42">
        <f>[1]!AgePb8Th2(R85)</f>
        <v>34.482774857303752</v>
      </c>
      <c r="AD85" s="42">
        <f t="shared" si="25"/>
        <v>3.6225388360003672</v>
      </c>
      <c r="AE85" s="38">
        <f t="shared" si="26"/>
        <v>3.6619778207711455</v>
      </c>
      <c r="AF85" s="43">
        <f t="shared" si="27"/>
        <v>15.774113248130936</v>
      </c>
      <c r="AG85" s="39">
        <v>1.0003147091207236</v>
      </c>
    </row>
    <row r="86" spans="1:33" ht="15" x14ac:dyDescent="0.25">
      <c r="A86" s="69" t="s">
        <v>58</v>
      </c>
      <c r="B86" s="36">
        <v>2015</v>
      </c>
      <c r="C86" s="69" t="s">
        <v>127</v>
      </c>
      <c r="D86" s="69" t="s">
        <v>6</v>
      </c>
      <c r="E86" s="37">
        <f>(K86-(((2.718282^(0.00098482*W86)-1)/((2.718282^(0.000155125*W86)-1)*137.88))))/(([1]!SingleStagePbR(W86,1)/[1]!SingleStagePbR(W86,0))-(((2.718282^(0.00098482*W86)-1)/((2.718282^(0.000155125*W86)-1)*137.88))))</f>
        <v>5.4644964955937866E-3</v>
      </c>
      <c r="F86" s="73">
        <v>2277.5588603401598</v>
      </c>
      <c r="G86" s="73">
        <v>249.4045303173244</v>
      </c>
      <c r="H86" s="63">
        <v>0.42897480172854313</v>
      </c>
      <c r="I86" s="73">
        <v>170.51124574128991</v>
      </c>
      <c r="J86" s="142">
        <v>3.9955581171279375</v>
      </c>
      <c r="K86" s="77">
        <v>5.1096592012331916E-2</v>
      </c>
      <c r="L86" s="77">
        <v>2.9309976957699619E-3</v>
      </c>
      <c r="M86" s="40">
        <f t="array" ref="M86:Q86">[1]!ConvertConc(I86:L86,TRUE,FALSE)</f>
        <v>4.1300104755696516E-2</v>
      </c>
      <c r="N86" s="40">
        <v>2.5591020974682793E-3</v>
      </c>
      <c r="O86" s="62">
        <v>5.8647158177312312E-3</v>
      </c>
      <c r="P86" s="62">
        <v>1.374267884110021E-4</v>
      </c>
      <c r="Q86" s="39">
        <v>0.37817077639953628</v>
      </c>
      <c r="R86" s="77">
        <v>1.8506589255101239E-3</v>
      </c>
      <c r="S86" s="68">
        <v>1.0141970251240597E-4</v>
      </c>
      <c r="T86" s="38">
        <f>[1]!AgePb76(K86)</f>
        <v>244.18714379673779</v>
      </c>
      <c r="U86" s="41">
        <f>[1]!AgeErPb76(K86,L86,0,FALSE,1)*2</f>
        <v>264.2852272256394</v>
      </c>
      <c r="V86" s="38">
        <f t="shared" si="20"/>
        <v>264.28838557140347</v>
      </c>
      <c r="W86" s="84">
        <f>[1]!AgePb6U8(O86)</f>
        <v>37.69595691412411</v>
      </c>
      <c r="X86" s="42">
        <f t="shared" si="21"/>
        <v>1.766644610170264</v>
      </c>
      <c r="Y86" s="38">
        <f t="shared" si="22"/>
        <v>1.8069272090917463</v>
      </c>
      <c r="Z86" s="38">
        <f>[1]!AgePb7U5(M86)</f>
        <v>41.092585829911428</v>
      </c>
      <c r="AA86" s="42">
        <f t="shared" si="23"/>
        <v>5.0924869663056684</v>
      </c>
      <c r="AB86" s="38">
        <f t="shared" si="24"/>
        <v>5.1094045342799248</v>
      </c>
      <c r="AC86" s="42">
        <f>[1]!AgePb8Th2(R86)</f>
        <v>37.37137071551701</v>
      </c>
      <c r="AD86" s="42">
        <f t="shared" si="25"/>
        <v>4.0960473571907148</v>
      </c>
      <c r="AE86" s="38">
        <f t="shared" si="26"/>
        <v>4.1370335638008751</v>
      </c>
      <c r="AF86" s="43">
        <f t="shared" si="27"/>
        <v>15.437322509289167</v>
      </c>
      <c r="AG86" s="39">
        <v>0.99716587437265214</v>
      </c>
    </row>
    <row r="87" spans="1:33" ht="15" x14ac:dyDescent="0.25">
      <c r="A87" s="69" t="s">
        <v>58</v>
      </c>
      <c r="B87" s="36">
        <v>2015</v>
      </c>
      <c r="C87" s="69" t="s">
        <v>128</v>
      </c>
      <c r="D87" s="69" t="s">
        <v>6</v>
      </c>
      <c r="E87" s="37">
        <f>(K87-(((2.718282^(0.00098482*W87)-1)/((2.718282^(0.000155125*W87)-1)*137.88))))/(([1]!SingleStagePbR(W87,1)/[1]!SingleStagePbR(W87,0))-(((2.718282^(0.00098482*W87)-1)/((2.718282^(0.000155125*W87)-1)*137.88))))</f>
        <v>1.820013375491354E-3</v>
      </c>
      <c r="F87" s="73">
        <v>2292.585583603895</v>
      </c>
      <c r="G87" s="73">
        <v>251.39137746664525</v>
      </c>
      <c r="H87" s="63">
        <v>0.43145511901377126</v>
      </c>
      <c r="I87" s="73">
        <v>172.43119879829936</v>
      </c>
      <c r="J87" s="142">
        <v>3.4858071321523894</v>
      </c>
      <c r="K87" s="77">
        <v>4.8204408757451404E-2</v>
      </c>
      <c r="L87" s="77">
        <v>2.5746772638025389E-3</v>
      </c>
      <c r="M87" s="40">
        <f t="array" ref="M87:Q87">[1]!ConvertConc(I87:L87,TRUE,FALSE)</f>
        <v>3.8528593788431487E-2</v>
      </c>
      <c r="N87" s="40">
        <v>2.2003426728294368E-3</v>
      </c>
      <c r="O87" s="62">
        <v>5.7994145315300259E-3</v>
      </c>
      <c r="P87" s="62">
        <v>1.1723887949049598E-4</v>
      </c>
      <c r="Q87" s="39">
        <v>0.35398131937107968</v>
      </c>
      <c r="R87" s="77">
        <v>1.9960346079777465E-3</v>
      </c>
      <c r="S87" s="68">
        <v>9.5997446372611612E-5</v>
      </c>
      <c r="T87" s="38">
        <f>[1]!AgePb76(K87)</f>
        <v>108.28530465433944</v>
      </c>
      <c r="U87" s="41">
        <f>[1]!AgeErPb76(K87,L87,0,FALSE,1)*2</f>
        <v>252.30110734874975</v>
      </c>
      <c r="V87" s="38">
        <f t="shared" si="20"/>
        <v>252.30175794101393</v>
      </c>
      <c r="W87" s="84">
        <f>[1]!AgePb6U8(O87)</f>
        <v>37.277438602569269</v>
      </c>
      <c r="X87" s="42">
        <f t="shared" si="21"/>
        <v>1.5071745978082285</v>
      </c>
      <c r="Y87" s="38">
        <f t="shared" si="22"/>
        <v>1.553173947080309</v>
      </c>
      <c r="Z87" s="38">
        <f>[1]!AgePb7U5(M87)</f>
        <v>38.386452449048726</v>
      </c>
      <c r="AA87" s="42">
        <f t="shared" si="23"/>
        <v>4.3844501486862324</v>
      </c>
      <c r="AB87" s="38">
        <f t="shared" si="24"/>
        <v>4.4015918675720069</v>
      </c>
      <c r="AC87" s="42">
        <f>[1]!AgePb8Th2(R87)</f>
        <v>40.304096569460597</v>
      </c>
      <c r="AD87" s="42">
        <f t="shared" si="25"/>
        <v>3.8767768189583305</v>
      </c>
      <c r="AE87" s="38">
        <f t="shared" si="26"/>
        <v>3.9270702984975321</v>
      </c>
      <c r="AF87" s="43">
        <f t="shared" si="27"/>
        <v>34.425205452913147</v>
      </c>
      <c r="AG87" s="39">
        <v>0.95339079462745324</v>
      </c>
    </row>
    <row r="88" spans="1:33" ht="15" x14ac:dyDescent="0.25">
      <c r="A88" s="69" t="s">
        <v>58</v>
      </c>
      <c r="B88" s="36">
        <v>2015</v>
      </c>
      <c r="C88" s="69" t="s">
        <v>129</v>
      </c>
      <c r="D88" s="69" t="s">
        <v>6</v>
      </c>
      <c r="E88" s="37">
        <f>(K88-(((2.718282^(0.00098482*W88)-1)/((2.718282^(0.000155125*W88)-1)*137.88))))/(([1]!SingleStagePbR(W88,1)/[1]!SingleStagePbR(W88,0))-(((2.718282^(0.00098482*W88)-1)/((2.718282^(0.000155125*W88)-1)*137.88))))</f>
        <v>4.5975330256632675E-3</v>
      </c>
      <c r="F88" s="73">
        <v>2297.7402888531474</v>
      </c>
      <c r="G88" s="73">
        <v>243.85679047682387</v>
      </c>
      <c r="H88" s="63">
        <v>0.4227237930614689</v>
      </c>
      <c r="I88" s="73">
        <v>167.0138910098446</v>
      </c>
      <c r="J88" s="142">
        <v>3.6324861884996662</v>
      </c>
      <c r="K88" s="77">
        <v>5.042608836533112E-2</v>
      </c>
      <c r="L88" s="77">
        <v>2.8558770083322769E-3</v>
      </c>
      <c r="M88" s="40">
        <f t="array" ref="M88:Q88">[1]!ConvertConc(I88:L88,TRUE,FALSE)</f>
        <v>4.1611649525010376E-2</v>
      </c>
      <c r="N88" s="40">
        <v>2.5244791619630437E-3</v>
      </c>
      <c r="O88" s="62">
        <v>5.9875259114887348E-3</v>
      </c>
      <c r="P88" s="62">
        <v>1.3022632456054017E-4</v>
      </c>
      <c r="Q88" s="39">
        <v>0.35850442402511562</v>
      </c>
      <c r="R88" s="77">
        <v>1.884553627722392E-3</v>
      </c>
      <c r="S88" s="68">
        <v>8.7860267387774481E-5</v>
      </c>
      <c r="T88" s="38">
        <f>[1]!AgePb76(K88)</f>
        <v>213.67341638470162</v>
      </c>
      <c r="U88" s="41">
        <f>[1]!AgeErPb76(K88,L88,0,FALSE,1)*2</f>
        <v>262.38574878376772</v>
      </c>
      <c r="V88" s="38">
        <f t="shared" si="20"/>
        <v>262.38818462117155</v>
      </c>
      <c r="W88" s="84">
        <f>[1]!AgePb6U8(O88)</f>
        <v>38.482977665119414</v>
      </c>
      <c r="X88" s="42">
        <f t="shared" si="21"/>
        <v>1.6739791404853572</v>
      </c>
      <c r="Y88" s="38">
        <f t="shared" si="22"/>
        <v>1.7182062151623017</v>
      </c>
      <c r="Z88" s="38">
        <f>[1]!AgePb7U5(M88)</f>
        <v>41.396331085370235</v>
      </c>
      <c r="AA88" s="42">
        <f t="shared" si="23"/>
        <v>5.0228326153678999</v>
      </c>
      <c r="AB88" s="38">
        <f t="shared" si="24"/>
        <v>5.0402380498877637</v>
      </c>
      <c r="AC88" s="42">
        <f>[1]!AgePb8Th2(R88)</f>
        <v>38.055181089638303</v>
      </c>
      <c r="AD88" s="42">
        <f t="shared" si="25"/>
        <v>3.5483610939389272</v>
      </c>
      <c r="AE88" s="38">
        <f t="shared" si="26"/>
        <v>3.5973283202338768</v>
      </c>
      <c r="AF88" s="43">
        <f t="shared" si="27"/>
        <v>18.010185036698221</v>
      </c>
      <c r="AG88" s="39">
        <v>0.95139792745300933</v>
      </c>
    </row>
    <row r="89" spans="1:33" ht="15" x14ac:dyDescent="0.25">
      <c r="A89" s="69" t="s">
        <v>58</v>
      </c>
      <c r="B89" s="36">
        <v>2015</v>
      </c>
      <c r="C89" s="69" t="s">
        <v>130</v>
      </c>
      <c r="D89" s="69" t="s">
        <v>6</v>
      </c>
      <c r="E89" s="37">
        <f>(K89-(((2.718282^(0.00098482*W89)-1)/((2.718282^(0.000155125*W89)-1)*137.88))))/(([1]!SingleStagePbR(W89,1)/[1]!SingleStagePbR(W89,0))-(((2.718282^(0.00098482*W89)-1)/((2.718282^(0.000155125*W89)-1)*137.88))))</f>
        <v>-1.3715177093363781E-3</v>
      </c>
      <c r="F89" s="73">
        <v>2339.8662129030972</v>
      </c>
      <c r="G89" s="73">
        <v>247.61131515798434</v>
      </c>
      <c r="H89" s="63">
        <v>0.42941757639963746</v>
      </c>
      <c r="I89" s="73">
        <v>165.64222831071652</v>
      </c>
      <c r="J89" s="142">
        <v>3.7316011516761693</v>
      </c>
      <c r="K89" s="77">
        <v>4.5708610232235575E-2</v>
      </c>
      <c r="L89" s="77">
        <v>2.5768809717137088E-3</v>
      </c>
      <c r="M89" s="40">
        <f t="array" ref="M89:Q89">[1]!ConvertConc(I89:L89,TRUE,FALSE)</f>
        <v>3.8031127246065582E-2</v>
      </c>
      <c r="N89" s="40">
        <v>2.3088992080056783E-3</v>
      </c>
      <c r="O89" s="62">
        <v>6.0371078691610625E-3</v>
      </c>
      <c r="P89" s="62">
        <v>1.360044410601375E-4</v>
      </c>
      <c r="Q89" s="39">
        <v>0.37107216452635461</v>
      </c>
      <c r="R89" s="77">
        <v>1.6727000034037088E-3</v>
      </c>
      <c r="S89" s="68">
        <v>7.6464887633735331E-5</v>
      </c>
      <c r="T89" s="38">
        <f>[1]!AgePb76(K89)</f>
        <v>-18.782392499471168</v>
      </c>
      <c r="U89" s="41">
        <f>[1]!AgeErPb76(K89,L89,0,FALSE,1)*2</f>
        <v>272.75626398420474</v>
      </c>
      <c r="V89" s="38">
        <f t="shared" si="20"/>
        <v>-272.75628208995988</v>
      </c>
      <c r="W89" s="84">
        <f>[1]!AgePb6U8(O89)</f>
        <v>38.80069329326188</v>
      </c>
      <c r="X89" s="42">
        <f t="shared" si="21"/>
        <v>1.7482101424930236</v>
      </c>
      <c r="Y89" s="38">
        <f t="shared" si="22"/>
        <v>1.7912991378267684</v>
      </c>
      <c r="Z89" s="38">
        <f>[1]!AgePb7U5(M89)</f>
        <v>37.899956345684188</v>
      </c>
      <c r="AA89" s="42">
        <f t="shared" si="23"/>
        <v>4.601871441980613</v>
      </c>
      <c r="AB89" s="38">
        <f t="shared" si="24"/>
        <v>4.6177955045499415</v>
      </c>
      <c r="AC89" s="42">
        <f>[1]!AgePb8Th2(R89)</f>
        <v>33.780749849995274</v>
      </c>
      <c r="AD89" s="42">
        <f t="shared" si="25"/>
        <v>3.0884692248545287</v>
      </c>
      <c r="AE89" s="38">
        <f t="shared" si="26"/>
        <v>3.1327874648415879</v>
      </c>
      <c r="AF89" s="43">
        <f t="shared" si="27"/>
        <v>-206.58014304809328</v>
      </c>
      <c r="AG89" s="39">
        <v>0.94696759019118804</v>
      </c>
    </row>
    <row r="90" spans="1:33" ht="15" x14ac:dyDescent="0.25">
      <c r="A90" s="69" t="s">
        <v>58</v>
      </c>
      <c r="B90" s="36">
        <v>2015</v>
      </c>
      <c r="C90" s="69" t="s">
        <v>131</v>
      </c>
      <c r="D90" s="69" t="s">
        <v>6</v>
      </c>
      <c r="E90" s="37">
        <f>(K90-(((2.718282^(0.00098482*W90)-1)/((2.718282^(0.000155125*W90)-1)*137.88))))/(([1]!SingleStagePbR(W90,1)/[1]!SingleStagePbR(W90,0))-(((2.718282^(0.00098482*W90)-1)/((2.718282^(0.000155125*W90)-1)*137.88))))</f>
        <v>-3.4520330787970945E-3</v>
      </c>
      <c r="F90" s="73">
        <v>2306.658599758654</v>
      </c>
      <c r="G90" s="73">
        <v>244.86829911102006</v>
      </c>
      <c r="H90" s="63">
        <v>0.43011320207826542</v>
      </c>
      <c r="I90" s="73">
        <v>166.4807828645547</v>
      </c>
      <c r="J90" s="142">
        <v>3.4891670106172716</v>
      </c>
      <c r="K90" s="77">
        <v>4.4058362829452573E-2</v>
      </c>
      <c r="L90" s="77">
        <v>2.626745161995929E-3</v>
      </c>
      <c r="M90" s="40">
        <f t="array" ref="M90:Q90">[1]!ConvertConc(I90:L90,TRUE,FALSE)</f>
        <v>3.6473420299178355E-2</v>
      </c>
      <c r="N90" s="40">
        <v>2.3049813385199935E-3</v>
      </c>
      <c r="O90" s="62">
        <v>6.0066992886114619E-3</v>
      </c>
      <c r="P90" s="62">
        <v>1.2589066821948241E-4</v>
      </c>
      <c r="Q90" s="39">
        <v>0.33163986204741996</v>
      </c>
      <c r="R90" s="77">
        <v>1.9086288813797828E-3</v>
      </c>
      <c r="S90" s="68">
        <v>9.6136883281428023E-5</v>
      </c>
      <c r="T90" s="38">
        <f>[1]!AgePb76(K90)</f>
        <v>-108.50256559334784</v>
      </c>
      <c r="U90" s="41">
        <f>[1]!AgeErPb76(K90,L90,0,FALSE,1)*2</f>
        <v>293.46761768524476</v>
      </c>
      <c r="V90" s="38">
        <f t="shared" si="20"/>
        <v>-293.46817926181336</v>
      </c>
      <c r="W90" s="84">
        <f>[1]!AgePb6U8(O90)</f>
        <v>38.6058403738271</v>
      </c>
      <c r="X90" s="42">
        <f t="shared" si="21"/>
        <v>1.6182315139532326</v>
      </c>
      <c r="Y90" s="38">
        <f t="shared" si="22"/>
        <v>1.6642292994194152</v>
      </c>
      <c r="Z90" s="38">
        <f>[1]!AgePb7U5(M90)</f>
        <v>36.375091495479879</v>
      </c>
      <c r="AA90" s="42">
        <f t="shared" si="23"/>
        <v>4.5975346647666715</v>
      </c>
      <c r="AB90" s="38">
        <f t="shared" si="24"/>
        <v>4.6122189180582502</v>
      </c>
      <c r="AC90" s="42">
        <f>[1]!AgePb8Th2(R90)</f>
        <v>38.540874453545911</v>
      </c>
      <c r="AD90" s="42">
        <f t="shared" si="25"/>
        <v>3.8825772627166342</v>
      </c>
      <c r="AE90" s="38">
        <f t="shared" si="26"/>
        <v>3.9285238146217791</v>
      </c>
      <c r="AF90" s="43">
        <f t="shared" si="27"/>
        <v>-35.58057836025398</v>
      </c>
      <c r="AG90" s="39">
        <v>0.96239792658123891</v>
      </c>
    </row>
    <row r="91" spans="1:33" ht="15" x14ac:dyDescent="0.25">
      <c r="A91" s="69" t="s">
        <v>58</v>
      </c>
      <c r="B91" s="36">
        <v>2015</v>
      </c>
      <c r="C91" s="69" t="s">
        <v>132</v>
      </c>
      <c r="D91" s="69" t="s">
        <v>6</v>
      </c>
      <c r="E91" s="37">
        <f>(K91-(((2.718282^(0.00098482*W91)-1)/((2.718282^(0.000155125*W91)-1)*137.88))))/(([1]!SingleStagePbR(W91,1)/[1]!SingleStagePbR(W91,0))-(((2.718282^(0.00098482*W91)-1)/((2.718282^(0.000155125*W91)-1)*137.88))))</f>
        <v>4.2602998329171133E-3</v>
      </c>
      <c r="F91" s="73">
        <v>2662.1191511163829</v>
      </c>
      <c r="G91" s="73">
        <v>229.36585097677656</v>
      </c>
      <c r="H91" s="63">
        <v>0.42737728030909039</v>
      </c>
      <c r="I91" s="73">
        <v>169.37396226124358</v>
      </c>
      <c r="J91" s="142">
        <v>3.0150003366342393</v>
      </c>
      <c r="K91" s="77">
        <v>5.0148661446088649E-2</v>
      </c>
      <c r="L91" s="77">
        <v>2.0311922844258759E-3</v>
      </c>
      <c r="M91" s="40">
        <f t="array" ref="M91:Q91">[1]!ConvertConc(I91:L91,TRUE,FALSE)</f>
        <v>4.0806086297016597E-2</v>
      </c>
      <c r="N91" s="40">
        <v>1.8053625500533644E-3</v>
      </c>
      <c r="O91" s="62">
        <v>5.9040952142194857E-3</v>
      </c>
      <c r="P91" s="62">
        <v>1.0509790773469771E-4</v>
      </c>
      <c r="Q91" s="39">
        <v>0.40234743033495063</v>
      </c>
      <c r="R91" s="77">
        <v>1.7483557484513676E-3</v>
      </c>
      <c r="S91" s="68">
        <v>7.5765053664445626E-5</v>
      </c>
      <c r="T91" s="38">
        <f>[1]!AgePb76(K91)</f>
        <v>200.87891872143868</v>
      </c>
      <c r="U91" s="41">
        <f>[1]!AgeErPb76(K91,L91,0,FALSE,1)*2</f>
        <v>188.08809342847957</v>
      </c>
      <c r="V91" s="38">
        <f t="shared" si="20"/>
        <v>188.09109669253823</v>
      </c>
      <c r="W91" s="84">
        <f>[1]!AgePb6U8(O91)</f>
        <v>37.948327761754136</v>
      </c>
      <c r="X91" s="42">
        <f t="shared" si="21"/>
        <v>1.3510249090107709</v>
      </c>
      <c r="Y91" s="38">
        <f t="shared" si="22"/>
        <v>1.4039782823758855</v>
      </c>
      <c r="Z91" s="38">
        <f>[1]!AgePb7U5(M91)</f>
        <v>40.610748753101113</v>
      </c>
      <c r="AA91" s="42">
        <f t="shared" si="23"/>
        <v>3.5934406644547754</v>
      </c>
      <c r="AB91" s="38">
        <f t="shared" si="24"/>
        <v>3.6168194930675406</v>
      </c>
      <c r="AC91" s="42">
        <f>[1]!AgePb8Th2(R91)</f>
        <v>35.307309825866668</v>
      </c>
      <c r="AD91" s="42">
        <f t="shared" si="25"/>
        <v>3.060086857121008</v>
      </c>
      <c r="AE91" s="38">
        <f t="shared" si="26"/>
        <v>3.1089112302505191</v>
      </c>
      <c r="AF91" s="43">
        <f t="shared" si="27"/>
        <v>18.891144975933269</v>
      </c>
    </row>
    <row r="92" spans="1:33" ht="15" x14ac:dyDescent="0.25">
      <c r="A92" s="69" t="s">
        <v>58</v>
      </c>
      <c r="B92" s="36">
        <v>2015</v>
      </c>
      <c r="C92" s="69" t="s">
        <v>133</v>
      </c>
      <c r="D92" s="69" t="s">
        <v>6</v>
      </c>
      <c r="E92" s="37">
        <f>(K92-(((2.718282^(0.00098482*W92)-1)/((2.718282^(0.000155125*W92)-1)*137.88))))/(([1]!SingleStagePbR(W92,1)/[1]!SingleStagePbR(W92,0))-(((2.718282^(0.00098482*W92)-1)/((2.718282^(0.000155125*W92)-1)*137.88))))</f>
        <v>-2.4458735226162682E-4</v>
      </c>
      <c r="F92" s="73">
        <v>2567.9035070300843</v>
      </c>
      <c r="G92" s="73">
        <v>220.6460864521255</v>
      </c>
      <c r="H92" s="63">
        <v>0.42945755661888546</v>
      </c>
      <c r="I92" s="73">
        <v>169.17306588403375</v>
      </c>
      <c r="J92" s="142">
        <v>2.8608572183419985</v>
      </c>
      <c r="K92" s="77">
        <v>4.6584657477672271E-2</v>
      </c>
      <c r="L92" s="77">
        <v>1.912062396584521E-3</v>
      </c>
      <c r="M92" s="40">
        <f t="array" ref="M92:Q92">[1]!ConvertConc(I92:L92,TRUE,FALSE)</f>
        <v>3.7951061890512963E-2</v>
      </c>
      <c r="N92" s="40">
        <v>1.6847278154168224E-3</v>
      </c>
      <c r="O92" s="62">
        <v>5.9111064446008728E-3</v>
      </c>
      <c r="P92" s="62">
        <v>9.9961725302161864E-5</v>
      </c>
      <c r="Q92" s="39">
        <v>0.38094225579809554</v>
      </c>
      <c r="R92" s="77">
        <v>1.9919764615118725E-3</v>
      </c>
      <c r="S92" s="68">
        <v>7.392530623291459E-5</v>
      </c>
      <c r="T92" s="38">
        <f>[1]!AgePb76(K92)</f>
        <v>26.943248798403971</v>
      </c>
      <c r="U92" s="41">
        <f>[1]!AgeErPb76(K92,L92,0,FALSE,1)*2</f>
        <v>196.8645271739268</v>
      </c>
      <c r="V92" s="38">
        <f t="shared" si="20"/>
        <v>196.86457879439794</v>
      </c>
      <c r="W92" s="84">
        <f>[1]!AgePb6U8(O92)</f>
        <v>37.9932596172521</v>
      </c>
      <c r="X92" s="42">
        <f t="shared" si="21"/>
        <v>1.2849952261179125</v>
      </c>
      <c r="Y92" s="38">
        <f t="shared" si="22"/>
        <v>1.3406882993371605</v>
      </c>
      <c r="Z92" s="38">
        <f>[1]!AgePb7U5(M92)</f>
        <v>37.821634859452921</v>
      </c>
      <c r="AA92" s="42">
        <f t="shared" si="23"/>
        <v>3.3579645521427381</v>
      </c>
      <c r="AB92" s="38">
        <f t="shared" si="24"/>
        <v>3.3796648235736542</v>
      </c>
      <c r="AC92" s="42">
        <f>[1]!AgePb8Th2(R92)</f>
        <v>40.222235617412778</v>
      </c>
      <c r="AD92" s="42">
        <f t="shared" si="25"/>
        <v>2.9854178930737953</v>
      </c>
      <c r="AE92" s="38">
        <f t="shared" si="26"/>
        <v>3.0501819472622667</v>
      </c>
      <c r="AF92" s="43">
        <f t="shared" si="27"/>
        <v>141.01216932496533</v>
      </c>
    </row>
    <row r="93" spans="1:33" ht="15" x14ac:dyDescent="0.25">
      <c r="A93" s="69" t="s">
        <v>58</v>
      </c>
      <c r="B93" s="36">
        <v>2015</v>
      </c>
      <c r="C93" s="69" t="s">
        <v>134</v>
      </c>
      <c r="D93" s="69" t="s">
        <v>6</v>
      </c>
      <c r="E93" s="37">
        <f>(K93-(((2.718282^(0.00098482*W93)-1)/((2.718282^(0.000155125*W93)-1)*137.88))))/(([1]!SingleStagePbR(W93,1)/[1]!SingleStagePbR(W93,0))-(((2.718282^(0.00098482*W93)-1)/((2.718282^(0.000155125*W93)-1)*137.88))))</f>
        <v>3.9521000237717693E-3</v>
      </c>
      <c r="F93" s="73">
        <v>2561.8781993526277</v>
      </c>
      <c r="G93" s="73">
        <v>214.34796445668817</v>
      </c>
      <c r="H93" s="39">
        <v>0.42001644176653508</v>
      </c>
      <c r="I93" s="73">
        <v>167.37770007077802</v>
      </c>
      <c r="J93" s="142">
        <v>2.9884608285433432</v>
      </c>
      <c r="K93" s="77">
        <v>4.9913672858794951E-2</v>
      </c>
      <c r="L93" s="77">
        <v>2.3296939028826058E-3</v>
      </c>
      <c r="M93" s="40">
        <f t="array" ref="M93:Q93">[1]!ConvertConc(I93:L93,TRUE,FALSE)</f>
        <v>4.1099276609071547E-2</v>
      </c>
      <c r="N93" s="40">
        <v>2.0538505854555402E-3</v>
      </c>
      <c r="O93" s="62">
        <v>5.9745115363464543E-3</v>
      </c>
      <c r="P93" s="62">
        <v>1.0667247601383948E-4</v>
      </c>
      <c r="Q93" s="39">
        <v>0.35728542779749262</v>
      </c>
      <c r="R93" s="77">
        <v>1.9556697070226511E-3</v>
      </c>
      <c r="S93" s="83">
        <v>8.2815481418458509E-5</v>
      </c>
      <c r="T93" s="38">
        <f>[1]!AgePb76(K93)</f>
        <v>189.96251067721627</v>
      </c>
      <c r="U93" s="41">
        <f>[1]!AgeErPb76(K93,L93,0,FALSE,1)*2</f>
        <v>217.17800070904644</v>
      </c>
      <c r="V93" s="38">
        <f t="shared" si="20"/>
        <v>217.18032669566284</v>
      </c>
      <c r="W93" s="84">
        <f>[1]!AgePb6U8(O93)</f>
        <v>38.399580413155583</v>
      </c>
      <c r="X93" s="42">
        <f t="shared" si="21"/>
        <v>1.3712178127515151</v>
      </c>
      <c r="Y93" s="38">
        <f t="shared" si="22"/>
        <v>1.4246456327425669</v>
      </c>
      <c r="Z93" s="38">
        <f>[1]!AgePb7U5(M93)</f>
        <v>40.896737234145547</v>
      </c>
      <c r="AA93" s="42">
        <f t="shared" si="23"/>
        <v>4.0874582056771018</v>
      </c>
      <c r="AB93" s="38">
        <f t="shared" si="24"/>
        <v>4.108316509966941</v>
      </c>
      <c r="AC93" s="42">
        <f>[1]!AgePb8Th2(R93)</f>
        <v>39.489840820954321</v>
      </c>
      <c r="AD93" s="42">
        <f t="shared" si="25"/>
        <v>3.3445015454112657</v>
      </c>
      <c r="AE93" s="38">
        <f t="shared" si="26"/>
        <v>3.4003639374102188</v>
      </c>
      <c r="AF93" s="43">
        <f t="shared" si="27"/>
        <v>20.214294007939301</v>
      </c>
    </row>
    <row r="94" spans="1:33" ht="15" x14ac:dyDescent="0.25">
      <c r="A94" s="69" t="s">
        <v>58</v>
      </c>
      <c r="B94" s="36">
        <v>2015</v>
      </c>
      <c r="C94" s="69" t="s">
        <v>135</v>
      </c>
      <c r="D94" s="69" t="s">
        <v>6</v>
      </c>
      <c r="E94" s="37">
        <f>(K94-(((2.718282^(0.00098482*W94)-1)/((2.718282^(0.000155125*W94)-1)*137.88))))/(([1]!SingleStagePbR(W94,1)/[1]!SingleStagePbR(W94,0))-(((2.718282^(0.00098482*W94)-1)/((2.718282^(0.000155125*W94)-1)*137.88))))</f>
        <v>-7.3761479183355949E-4</v>
      </c>
      <c r="F94" s="73">
        <v>2781.5080193160074</v>
      </c>
      <c r="G94" s="73">
        <v>233.22746749912642</v>
      </c>
      <c r="H94" s="39">
        <v>0.42645026790361923</v>
      </c>
      <c r="I94" s="73">
        <v>167.57140931861898</v>
      </c>
      <c r="J94" s="142">
        <v>2.8104919339819707</v>
      </c>
      <c r="K94" s="77">
        <v>4.6201571512661271E-2</v>
      </c>
      <c r="L94" s="77">
        <v>1.860869883863953E-3</v>
      </c>
      <c r="M94" s="40">
        <f t="array" ref="M94:Q94">[1]!ConvertConc(I94:L94,TRUE,FALSE)</f>
        <v>3.7998729089685344E-2</v>
      </c>
      <c r="N94" s="40">
        <v>1.6578726537890835E-3</v>
      </c>
      <c r="O94" s="62">
        <v>5.9676051187145399E-3</v>
      </c>
      <c r="P94" s="62">
        <v>1.0008811240255648E-4</v>
      </c>
      <c r="Q94" s="39">
        <v>0.38441499888777247</v>
      </c>
      <c r="R94" s="77">
        <v>1.9011459969386145E-3</v>
      </c>
      <c r="S94" s="83">
        <v>7.3843069415839305E-5</v>
      </c>
      <c r="T94" s="38">
        <f>[1]!AgePb76(K94)</f>
        <v>7.1033884398242186</v>
      </c>
      <c r="U94" s="41">
        <f>[1]!AgeErPb76(K94,L94,0,FALSE,1)*2</f>
        <v>193.90961342338784</v>
      </c>
      <c r="V94" s="38">
        <f t="shared" si="20"/>
        <v>193.90961706607061</v>
      </c>
      <c r="W94" s="84">
        <f>[1]!AgePb6U8(O94)</f>
        <v>38.355323047894217</v>
      </c>
      <c r="X94" s="42">
        <f t="shared" si="21"/>
        <v>1.2865837494559049</v>
      </c>
      <c r="Y94" s="38">
        <f t="shared" si="22"/>
        <v>1.3432537003722482</v>
      </c>
      <c r="Z94" s="38">
        <f>[1]!AgePb7U5(M94)</f>
        <v>37.868264567410726</v>
      </c>
      <c r="AA94" s="42">
        <f t="shared" si="23"/>
        <v>3.3043610550544447</v>
      </c>
      <c r="AB94" s="38">
        <f t="shared" si="24"/>
        <v>3.3264652571104141</v>
      </c>
      <c r="AC94" s="42">
        <f>[1]!AgePb8Th2(R94)</f>
        <v>38.389916242542661</v>
      </c>
      <c r="AD94" s="42">
        <f t="shared" si="25"/>
        <v>2.982232037446062</v>
      </c>
      <c r="AE94" s="38">
        <f t="shared" si="26"/>
        <v>3.0413475865658341</v>
      </c>
      <c r="AF94" s="43">
        <f t="shared" si="27"/>
        <v>539.95812523583982</v>
      </c>
    </row>
    <row r="95" spans="1:33" ht="15" x14ac:dyDescent="0.25">
      <c r="A95" s="69" t="s">
        <v>58</v>
      </c>
      <c r="B95" s="36">
        <v>2015</v>
      </c>
      <c r="C95" s="69" t="s">
        <v>136</v>
      </c>
      <c r="D95" s="69" t="s">
        <v>6</v>
      </c>
      <c r="E95" s="37">
        <f>(K95-(((2.718282^(0.00098482*W95)-1)/((2.718282^(0.000155125*W95)-1)*137.88))))/(([1]!SingleStagePbR(W95,1)/[1]!SingleStagePbR(W95,0))-(((2.718282^(0.00098482*W95)-1)/((2.718282^(0.000155125*W95)-1)*137.88))))</f>
        <v>4.9765212548744985E-3</v>
      </c>
      <c r="F95" s="73">
        <v>2816.9763886527849</v>
      </c>
      <c r="G95" s="73">
        <v>236.39073071303801</v>
      </c>
      <c r="H95" s="39">
        <v>0.43798581613326998</v>
      </c>
      <c r="I95" s="73">
        <v>166.35708719434962</v>
      </c>
      <c r="J95" s="142">
        <v>2.9329526119325711</v>
      </c>
      <c r="K95" s="77">
        <v>5.0729000407592484E-2</v>
      </c>
      <c r="L95" s="77">
        <v>2.0162521947099943E-3</v>
      </c>
      <c r="M95" s="40">
        <f t="array" ref="M95:Q95">[1]!ConvertConc(I95:L95,TRUE,FALSE)</f>
        <v>4.2026888989745811E-2</v>
      </c>
      <c r="N95" s="40">
        <v>1.8273445360243031E-3</v>
      </c>
      <c r="O95" s="62">
        <v>6.0111656008483266E-3</v>
      </c>
      <c r="P95" s="62">
        <v>1.0597963782072128E-4</v>
      </c>
      <c r="Q95" s="39">
        <v>0.40548103132426655</v>
      </c>
      <c r="R95" s="77">
        <v>1.9658477676215984E-3</v>
      </c>
      <c r="S95" s="68">
        <v>7.6164731052393464E-5</v>
      </c>
      <c r="T95" s="38">
        <f>[1]!AgePb76(K95)</f>
        <v>227.52943305025232</v>
      </c>
      <c r="U95" s="41">
        <f>[1]!AgeErPb76(K95,L95,0,FALSE,1)*2</f>
        <v>183.67492061570732</v>
      </c>
      <c r="V95" s="38">
        <f t="shared" si="20"/>
        <v>183.67886618986191</v>
      </c>
      <c r="W95" s="84">
        <f>[1]!AgePb6U8(O95)</f>
        <v>38.634460098381659</v>
      </c>
      <c r="X95" s="42">
        <f t="shared" si="21"/>
        <v>1.3622869042395918</v>
      </c>
      <c r="Y95" s="38">
        <f t="shared" si="22"/>
        <v>1.416698797196017</v>
      </c>
      <c r="Z95" s="38">
        <f>[1]!AgePb7U5(M95)</f>
        <v>41.801033833302661</v>
      </c>
      <c r="AA95" s="42">
        <f t="shared" si="23"/>
        <v>3.635048542093605</v>
      </c>
      <c r="AB95" s="38">
        <f t="shared" si="24"/>
        <v>3.6595315873495111</v>
      </c>
      <c r="AC95" s="42">
        <f>[1]!AgePb8Th2(R95)</f>
        <v>39.695159525988721</v>
      </c>
      <c r="AD95" s="42">
        <f t="shared" si="25"/>
        <v>3.0758954982934843</v>
      </c>
      <c r="AE95" s="38">
        <f t="shared" si="26"/>
        <v>3.1371715979719772</v>
      </c>
      <c r="AF95" s="43">
        <f t="shared" si="27"/>
        <v>16.979983459919591</v>
      </c>
    </row>
    <row r="96" spans="1:33" ht="15" x14ac:dyDescent="0.25">
      <c r="A96" s="69" t="s">
        <v>58</v>
      </c>
      <c r="B96" s="36">
        <v>2015</v>
      </c>
      <c r="C96" s="69" t="s">
        <v>137</v>
      </c>
      <c r="D96" s="69" t="s">
        <v>6</v>
      </c>
      <c r="E96" s="37">
        <f>(K96-(((2.718282^(0.00098482*W96)-1)/((2.718282^(0.000155125*W96)-1)*137.88))))/(([1]!SingleStagePbR(W96,1)/[1]!SingleStagePbR(W96,0))-(((2.718282^(0.00098482*W96)-1)/((2.718282^(0.000155125*W96)-1)*137.88))))</f>
        <v>-3.185602387312669E-3</v>
      </c>
      <c r="F96" s="73">
        <v>2875.5433967365111</v>
      </c>
      <c r="G96" s="73">
        <v>237.94143425856865</v>
      </c>
      <c r="H96" s="39">
        <v>0.43686522418267321</v>
      </c>
      <c r="I96" s="73">
        <v>166.35463946533736</v>
      </c>
      <c r="J96" s="142">
        <v>2.8455819445111228</v>
      </c>
      <c r="K96" s="77">
        <v>4.4269773546409617E-2</v>
      </c>
      <c r="L96" s="77">
        <v>2.0710229090061013E-3</v>
      </c>
      <c r="M96" s="40">
        <f t="array" ref="M96:Q96">[1]!ConvertConc(I96:L96,TRUE,FALSE)</f>
        <v>3.6676225020087092E-2</v>
      </c>
      <c r="N96" s="40">
        <v>1.8268818618656056E-3</v>
      </c>
      <c r="O96" s="62">
        <v>6.0112540486637039E-3</v>
      </c>
      <c r="P96" s="62">
        <v>1.0282560221779105E-4</v>
      </c>
      <c r="Q96" s="39">
        <v>0.3434079490507434</v>
      </c>
      <c r="R96" s="77">
        <v>1.8176670536393985E-3</v>
      </c>
      <c r="S96" s="68">
        <v>7.9359864886957649E-5</v>
      </c>
      <c r="T96" s="38">
        <f>[1]!AgePb76(K96)</f>
        <v>-96.734524369926831</v>
      </c>
      <c r="U96" s="41">
        <f>[1]!AgeErPb76(K96,L96,0,FALSE,1)*2</f>
        <v>229.75151629640121</v>
      </c>
      <c r="V96" s="38">
        <f t="shared" si="20"/>
        <v>-229.75208645232681</v>
      </c>
      <c r="W96" s="84">
        <f>[1]!AgePb6U8(O96)</f>
        <v>38.635026862693351</v>
      </c>
      <c r="X96" s="42">
        <f t="shared" si="21"/>
        <v>1.3217441391418481</v>
      </c>
      <c r="Y96" s="38">
        <f t="shared" si="22"/>
        <v>1.377759731729298</v>
      </c>
      <c r="Z96" s="38">
        <f>[1]!AgePb7U5(M96)</f>
        <v>36.573750070709238</v>
      </c>
      <c r="AA96" s="42">
        <f t="shared" si="23"/>
        <v>3.6435549508157075</v>
      </c>
      <c r="AB96" s="38">
        <f t="shared" si="24"/>
        <v>3.6622687294354446</v>
      </c>
      <c r="AC96" s="42">
        <f>[1]!AgePb8Th2(R96)</f>
        <v>36.705752318552157</v>
      </c>
      <c r="AD96" s="42">
        <f t="shared" si="25"/>
        <v>3.2051673476085636</v>
      </c>
      <c r="AE96" s="38">
        <f t="shared" si="26"/>
        <v>3.2555532860480145</v>
      </c>
      <c r="AF96" s="43">
        <f t="shared" si="27"/>
        <v>-39.939232775826149</v>
      </c>
    </row>
    <row r="97" spans="1:33" ht="15" x14ac:dyDescent="0.25">
      <c r="A97" s="69" t="s">
        <v>58</v>
      </c>
      <c r="B97" s="36">
        <v>2015</v>
      </c>
      <c r="C97" s="69" t="s">
        <v>138</v>
      </c>
      <c r="D97" s="69" t="s">
        <v>6</v>
      </c>
      <c r="E97" s="37">
        <f>(K97-(((2.718282^(0.00098482*W97)-1)/((2.718282^(0.000155125*W97)-1)*137.88))))/(([1]!SingleStagePbR(W97,1)/[1]!SingleStagePbR(W97,0))-(((2.718282^(0.00098482*W97)-1)/((2.718282^(0.000155125*W97)-1)*137.88))))</f>
        <v>2.9579541279682923E-3</v>
      </c>
      <c r="F97" s="73">
        <v>2823.5912910661946</v>
      </c>
      <c r="G97" s="73">
        <v>234.858831564365</v>
      </c>
      <c r="H97" s="39">
        <v>0.43650645591607123</v>
      </c>
      <c r="I97" s="73">
        <v>165.79682435855176</v>
      </c>
      <c r="J97" s="142">
        <v>2.7377315333013152</v>
      </c>
      <c r="K97" s="77">
        <v>4.9134134879152268E-2</v>
      </c>
      <c r="L97" s="77">
        <v>1.8771062563959493E-3</v>
      </c>
      <c r="M97" s="40">
        <f t="array" ref="M97:Q97">[1]!ConvertConc(I97:L97,TRUE,FALSE)</f>
        <v>4.0843161473348717E-2</v>
      </c>
      <c r="N97" s="40">
        <v>1.699874728371097E-3</v>
      </c>
      <c r="O97" s="62">
        <v>6.03147861166148E-3</v>
      </c>
      <c r="P97" s="62">
        <v>9.9595207878457528E-5</v>
      </c>
      <c r="Q97" s="39">
        <v>0.39675013600229309</v>
      </c>
      <c r="R97" s="77">
        <v>1.9005344417600736E-3</v>
      </c>
      <c r="S97" s="68">
        <v>8.2693641728258792E-5</v>
      </c>
      <c r="T97" s="38">
        <f>[1]!AgePb76(K97)</f>
        <v>153.21725610013698</v>
      </c>
      <c r="U97" s="41">
        <f>[1]!AgeErPb76(K97,L97,0,FALSE,1)*2</f>
        <v>178.9674564179879</v>
      </c>
      <c r="V97" s="38">
        <f t="shared" si="20"/>
        <v>178.9692926545622</v>
      </c>
      <c r="W97" s="84">
        <f>[1]!AgePb6U8(O97)</f>
        <v>38.764622430048483</v>
      </c>
      <c r="X97" s="42">
        <f t="shared" si="21"/>
        <v>1.2802070198130329</v>
      </c>
      <c r="Y97" s="38">
        <f t="shared" si="22"/>
        <v>1.3383424362774059</v>
      </c>
      <c r="Z97" s="38">
        <f>[1]!AgePb7U5(M97)</f>
        <v>40.64691767616867</v>
      </c>
      <c r="AA97" s="42">
        <f t="shared" si="23"/>
        <v>3.3834142926955217</v>
      </c>
      <c r="AB97" s="38">
        <f t="shared" si="24"/>
        <v>3.4082781733216141</v>
      </c>
      <c r="AC97" s="42">
        <f>[1]!AgePb8Th2(R97)</f>
        <v>38.377578801097179</v>
      </c>
      <c r="AD97" s="42">
        <f t="shared" si="25"/>
        <v>3.3396729699219918</v>
      </c>
      <c r="AE97" s="38">
        <f t="shared" si="26"/>
        <v>3.3925320819518396</v>
      </c>
      <c r="AF97" s="43">
        <f t="shared" si="27"/>
        <v>25.300428565770293</v>
      </c>
    </row>
    <row r="98" spans="1:33" ht="15" x14ac:dyDescent="0.25">
      <c r="A98" s="69" t="s">
        <v>58</v>
      </c>
      <c r="B98" s="36">
        <v>2015</v>
      </c>
      <c r="C98" s="69" t="s">
        <v>139</v>
      </c>
      <c r="D98" s="69" t="s">
        <v>6</v>
      </c>
      <c r="E98" s="37">
        <f>(K98-(((2.718282^(0.00098482*W98)-1)/((2.718282^(0.000155125*W98)-1)*137.88))))/(([1]!SingleStagePbR(W98,1)/[1]!SingleStagePbR(W98,0))-(((2.718282^(0.00098482*W98)-1)/((2.718282^(0.000155125*W98)-1)*137.88))))</f>
        <v>-1.6235976037449155E-3</v>
      </c>
      <c r="F98" s="73">
        <v>3479.7419001738645</v>
      </c>
      <c r="G98" s="73">
        <v>296.84712781809344</v>
      </c>
      <c r="H98" s="39">
        <v>0.47324814208230181</v>
      </c>
      <c r="I98" s="73">
        <v>165.80715894202152</v>
      </c>
      <c r="J98" s="142">
        <v>2.7160688890202227</v>
      </c>
      <c r="K98" s="77">
        <v>4.550837088563809E-2</v>
      </c>
      <c r="L98" s="77">
        <v>1.6200109716615382E-3</v>
      </c>
      <c r="M98" s="40">
        <f t="array" ref="M98:Q98">[1]!ConvertConc(I98:L98,TRUE,FALSE)</f>
        <v>3.7826856907015607E-2</v>
      </c>
      <c r="N98" s="40">
        <v>1.4822903632275366E-3</v>
      </c>
      <c r="O98" s="62">
        <v>6.0311026760290504E-3</v>
      </c>
      <c r="P98" s="62">
        <v>9.8794831594557921E-5</v>
      </c>
      <c r="Q98" s="39">
        <v>0.41802713588107193</v>
      </c>
      <c r="R98" s="77">
        <v>1.8759212986957786E-3</v>
      </c>
      <c r="S98" s="68">
        <v>6.8770810570198358E-5</v>
      </c>
      <c r="T98" s="38">
        <f>[1]!AgePb76(K98)</f>
        <v>-29.413860094408957</v>
      </c>
      <c r="U98" s="41">
        <f>[1]!AgeErPb76(K98,L98,0,FALSE,1)*2</f>
        <v>172.57835069270527</v>
      </c>
      <c r="V98" s="38">
        <f t="shared" si="20"/>
        <v>-172.57842087171062</v>
      </c>
      <c r="W98" s="84">
        <f>[1]!AgePb6U8(O98)</f>
        <v>38.762213522080302</v>
      </c>
      <c r="X98" s="42">
        <f t="shared" si="21"/>
        <v>1.2699191384576498</v>
      </c>
      <c r="Y98" s="38">
        <f t="shared" si="22"/>
        <v>1.3284977087618524</v>
      </c>
      <c r="Z98" s="38">
        <f>[1]!AgePb7U5(M98)</f>
        <v>37.700123175200325</v>
      </c>
      <c r="AA98" s="42">
        <f t="shared" si="23"/>
        <v>2.954648302525301</v>
      </c>
      <c r="AB98" s="38">
        <f t="shared" si="24"/>
        <v>2.9791302461060116</v>
      </c>
      <c r="AC98" s="42">
        <f>[1]!AgePb8Th2(R98)</f>
        <v>37.881029929281702</v>
      </c>
      <c r="AD98" s="42">
        <f t="shared" si="25"/>
        <v>2.7774183653459565</v>
      </c>
      <c r="AE98" s="38">
        <f t="shared" si="26"/>
        <v>2.8391481419376405</v>
      </c>
      <c r="AF98" s="43">
        <f t="shared" si="27"/>
        <v>-131.78213739259709</v>
      </c>
    </row>
    <row r="99" spans="1:33" ht="15" x14ac:dyDescent="0.25">
      <c r="A99" s="69" t="s">
        <v>58</v>
      </c>
      <c r="B99" s="36">
        <v>2015</v>
      </c>
      <c r="C99" s="69" t="s">
        <v>140</v>
      </c>
      <c r="D99" s="69" t="s">
        <v>6</v>
      </c>
      <c r="E99" s="37">
        <f>(K99-(((2.718282^(0.00098482*W99)-1)/((2.718282^(0.000155125*W99)-1)*137.88))))/(([1]!SingleStagePbR(W99,1)/[1]!SingleStagePbR(W99,0))-(((2.718282^(0.00098482*W99)-1)/((2.718282^(0.000155125*W99)-1)*137.88))))</f>
        <v>-3.0187862745392406E-3</v>
      </c>
      <c r="F99" s="73">
        <v>2716.8500595009668</v>
      </c>
      <c r="G99" s="73">
        <v>229.52159629691124</v>
      </c>
      <c r="H99" s="39">
        <v>0.43057130025811235</v>
      </c>
      <c r="I99" s="73">
        <v>165.53321522451606</v>
      </c>
      <c r="J99" s="142">
        <v>3.0482220782146516</v>
      </c>
      <c r="K99" s="77">
        <v>4.4405498177457529E-2</v>
      </c>
      <c r="L99" s="77">
        <v>2.0512948069122609E-3</v>
      </c>
      <c r="M99" s="40">
        <f t="array" ref="M99:Q99">[1]!ConvertConc(I99:L99,TRUE,FALSE)</f>
        <v>3.6971225083235186E-2</v>
      </c>
      <c r="N99" s="40">
        <v>1.838566223339802E-3</v>
      </c>
      <c r="O99" s="62">
        <v>6.041083649850453E-3</v>
      </c>
      <c r="P99" s="62">
        <v>1.1124392486933607E-4</v>
      </c>
      <c r="Q99" s="39">
        <v>0.37029343976528772</v>
      </c>
      <c r="R99" s="77">
        <v>1.8446464959721398E-3</v>
      </c>
      <c r="S99" s="68">
        <v>8.2833431629230307E-5</v>
      </c>
      <c r="T99" s="38">
        <f>[1]!AgePb76(K99)</f>
        <v>-89.223108312878509</v>
      </c>
      <c r="U99" s="41">
        <f>[1]!AgeErPb76(K99,L99,0,FALSE,1)*2</f>
        <v>226.53820043482122</v>
      </c>
      <c r="V99" s="38">
        <f t="shared" si="20"/>
        <v>-226.5386923637312</v>
      </c>
      <c r="W99" s="84">
        <f>[1]!AgePb6U8(O99)</f>
        <v>38.826168972217857</v>
      </c>
      <c r="X99" s="42">
        <f t="shared" si="21"/>
        <v>1.4299339901431332</v>
      </c>
      <c r="Y99" s="38">
        <f t="shared" si="22"/>
        <v>1.4823715645203821</v>
      </c>
      <c r="Z99" s="38">
        <f>[1]!AgePb7U5(M99)</f>
        <v>36.862649774307421</v>
      </c>
      <c r="AA99" s="42">
        <f t="shared" si="23"/>
        <v>3.666333621634783</v>
      </c>
      <c r="AB99" s="38">
        <f t="shared" si="24"/>
        <v>3.6852259423082732</v>
      </c>
      <c r="AC99" s="42">
        <f>[1]!AgePb8Th2(R99)</f>
        <v>37.250070237623092</v>
      </c>
      <c r="AD99" s="42">
        <f t="shared" si="25"/>
        <v>3.3454118747950945</v>
      </c>
      <c r="AE99" s="38">
        <f t="shared" si="26"/>
        <v>3.3951489467525802</v>
      </c>
      <c r="AF99" s="43">
        <f t="shared" si="27"/>
        <v>-43.515821973009736</v>
      </c>
    </row>
    <row r="100" spans="1:33" ht="15" x14ac:dyDescent="0.25">
      <c r="A100" s="69" t="s">
        <v>58</v>
      </c>
      <c r="B100" s="36">
        <v>2015</v>
      </c>
      <c r="C100" s="69" t="s">
        <v>141</v>
      </c>
      <c r="D100" s="69" t="s">
        <v>6</v>
      </c>
      <c r="E100" s="37">
        <f>(K100-(((2.718282^(0.00098482*W100)-1)/((2.718282^(0.000155125*W100)-1)*137.88))))/(([1]!SingleStagePbR(W100,1)/[1]!SingleStagePbR(W100,0))-(((2.718282^(0.00098482*W100)-1)/((2.718282^(0.000155125*W100)-1)*137.88))))</f>
        <v>-2.8651860097172592E-3</v>
      </c>
      <c r="F100" s="73">
        <v>2891.0690690784436</v>
      </c>
      <c r="G100" s="73">
        <v>242.237379915036</v>
      </c>
      <c r="H100" s="39">
        <v>0.44302822346350257</v>
      </c>
      <c r="I100" s="73">
        <v>164.7764433479912</v>
      </c>
      <c r="J100" s="142">
        <v>2.7137652089606918</v>
      </c>
      <c r="K100" s="77">
        <v>4.4530507657205995E-2</v>
      </c>
      <c r="L100" s="77">
        <v>1.6805765209848323E-3</v>
      </c>
      <c r="M100" s="40">
        <f t="array" ref="M100:Q100">[1]!ConvertConc(I100:L100,TRUE,FALSE)</f>
        <v>3.7245582199847554E-2</v>
      </c>
      <c r="N100" s="40">
        <v>1.5336588136477156E-3</v>
      </c>
      <c r="O100" s="62">
        <v>6.0688286485714527E-3</v>
      </c>
      <c r="P100" s="62">
        <v>9.9949821169859109E-5</v>
      </c>
      <c r="Q100" s="39">
        <v>0.39996607708921639</v>
      </c>
      <c r="R100" s="77">
        <v>2.0486496873280179E-3</v>
      </c>
      <c r="S100" s="68">
        <v>8.6977442102619248E-5</v>
      </c>
      <c r="T100" s="38">
        <f>[1]!AgePb76(K100)</f>
        <v>-82.334573956460872</v>
      </c>
      <c r="U100" s="41">
        <f>[1]!AgeErPb76(K100,L100,0,FALSE,1)*2</f>
        <v>184.83029295239245</v>
      </c>
      <c r="V100" s="38">
        <f t="shared" si="20"/>
        <v>-184.83080638127541</v>
      </c>
      <c r="W100" s="84">
        <f>[1]!AgePb6U8(O100)</f>
        <v>39.00394827955774</v>
      </c>
      <c r="X100" s="42">
        <f t="shared" si="21"/>
        <v>1.2847413829612364</v>
      </c>
      <c r="Y100" s="38">
        <f t="shared" si="22"/>
        <v>1.3433824377359982</v>
      </c>
      <c r="Z100" s="38">
        <f>[1]!AgePb7U5(M100)</f>
        <v>37.131259658669634</v>
      </c>
      <c r="AA100" s="42">
        <f t="shared" si="23"/>
        <v>3.0579027242373802</v>
      </c>
      <c r="AB100" s="38">
        <f t="shared" si="24"/>
        <v>3.0808584125323017</v>
      </c>
      <c r="AC100" s="42">
        <f>[1]!AgePb8Th2(R100)</f>
        <v>41.365418215224814</v>
      </c>
      <c r="AD100" s="42">
        <f t="shared" si="25"/>
        <v>3.5124192194692969</v>
      </c>
      <c r="AE100" s="38">
        <f t="shared" si="26"/>
        <v>3.5707861773090581</v>
      </c>
      <c r="AF100" s="43">
        <f t="shared" si="27"/>
        <v>-47.372502710930789</v>
      </c>
    </row>
    <row r="101" spans="1:33" ht="15" x14ac:dyDescent="0.25">
      <c r="A101" s="69" t="s">
        <v>58</v>
      </c>
      <c r="B101" s="36">
        <v>2015</v>
      </c>
      <c r="C101" s="69" t="s">
        <v>142</v>
      </c>
      <c r="D101" s="69" t="s">
        <v>6</v>
      </c>
      <c r="E101" s="37">
        <f>(K101-(((2.718282^(0.00098482*W101)-1)/((2.718282^(0.000155125*W101)-1)*137.88))))/(([1]!SingleStagePbR(W101,1)/[1]!SingleStagePbR(W101,0))-(((2.718282^(0.00098482*W101)-1)/((2.718282^(0.000155125*W101)-1)*137.88))))</f>
        <v>4.9569352069212566E-4</v>
      </c>
      <c r="F101" s="73">
        <v>2628.2677058387189</v>
      </c>
      <c r="G101" s="73">
        <v>219.91060935363382</v>
      </c>
      <c r="H101" s="39">
        <v>0.42089151404561337</v>
      </c>
      <c r="I101" s="73">
        <v>164.20246722537934</v>
      </c>
      <c r="J101" s="142">
        <v>2.934687141083383</v>
      </c>
      <c r="K101" s="77">
        <v>4.7192915195141821E-2</v>
      </c>
      <c r="L101" s="77">
        <v>2.1748209104504312E-3</v>
      </c>
      <c r="M101" s="40">
        <f t="array" ref="M101:Q101">[1]!ConvertConc(I101:L101,TRUE,FALSE)</f>
        <v>3.9610413181350536E-2</v>
      </c>
      <c r="N101" s="40">
        <v>1.9578616950721387E-3</v>
      </c>
      <c r="O101" s="62">
        <v>6.0900424755946586E-3</v>
      </c>
      <c r="P101" s="62">
        <v>1.0884348843095142E-4</v>
      </c>
      <c r="Q101" s="39">
        <v>0.36158424057195421</v>
      </c>
      <c r="R101" s="77">
        <v>1.7484613544426031E-3</v>
      </c>
      <c r="S101" s="68">
        <v>7.448962674684237E-5</v>
      </c>
      <c r="T101" s="38">
        <f>[1]!AgePb76(K101)</f>
        <v>57.962531585824472</v>
      </c>
      <c r="U101" s="41">
        <f>[1]!AgeErPb76(K101,L101,0,FALSE,1)*2</f>
        <v>219.74357632198846</v>
      </c>
      <c r="V101" s="38">
        <f t="shared" si="20"/>
        <v>219.7437903486402</v>
      </c>
      <c r="W101" s="84">
        <f>[1]!AgePb6U8(O101)</f>
        <v>39.139875036979412</v>
      </c>
      <c r="X101" s="42">
        <f t="shared" si="21"/>
        <v>1.3990446053039642</v>
      </c>
      <c r="Y101" s="38">
        <f t="shared" si="22"/>
        <v>1.4534503103445102</v>
      </c>
      <c r="Z101" s="38">
        <f>[1]!AgePb7U5(M101)</f>
        <v>39.443610968085494</v>
      </c>
      <c r="AA101" s="42">
        <f t="shared" si="23"/>
        <v>3.8992340057740766</v>
      </c>
      <c r="AB101" s="38">
        <f t="shared" si="24"/>
        <v>3.9195718348630688</v>
      </c>
      <c r="AC101" s="42">
        <f>[1]!AgePb8Th2(R101)</f>
        <v>35.309440632757259</v>
      </c>
      <c r="AD101" s="42">
        <f t="shared" si="25"/>
        <v>3.0085732769453895</v>
      </c>
      <c r="AE101" s="38">
        <f t="shared" si="26"/>
        <v>3.0582261170517193</v>
      </c>
      <c r="AF101" s="43">
        <f t="shared" si="27"/>
        <v>67.526165552354172</v>
      </c>
    </row>
    <row r="102" spans="1:33" ht="15" x14ac:dyDescent="0.25">
      <c r="A102" s="69" t="s">
        <v>58</v>
      </c>
      <c r="B102" s="36">
        <v>2016</v>
      </c>
      <c r="C102" s="69" t="s">
        <v>143</v>
      </c>
      <c r="D102" s="69" t="s">
        <v>6</v>
      </c>
      <c r="E102" s="37">
        <f>(K102-(((2.718282^(0.00098482*W102)-1)/((2.718282^(0.000155125*W102)-1)*137.88))))/(([1]!SingleStagePbR(W102,1)/[1]!SingleStagePbR(W102,0))-(((2.718282^(0.00098482*W102)-1)/((2.718282^(0.000155125*W102)-1)*137.88))))</f>
        <v>-7.9150887603003108E-4</v>
      </c>
      <c r="F102" s="73">
        <v>2480.3137164293103</v>
      </c>
      <c r="G102" s="73">
        <v>226.99810833353439</v>
      </c>
      <c r="H102" s="39">
        <v>0.41175918298671238</v>
      </c>
      <c r="I102" s="73">
        <v>168.80565685189259</v>
      </c>
      <c r="J102" s="142">
        <v>2.7693693083357234</v>
      </c>
      <c r="K102" s="77">
        <v>4.6153466063196147E-2</v>
      </c>
      <c r="L102" s="77">
        <v>2.0722625136507743E-3</v>
      </c>
      <c r="M102" s="40">
        <f t="array" ref="M102:Q102">[1]!ConvertConc(I102:L102,TRUE,FALSE)</f>
        <v>3.7681620459026559E-2</v>
      </c>
      <c r="N102" s="40">
        <v>1.8012844075151132E-3</v>
      </c>
      <c r="O102" s="62">
        <v>5.9239720910383006E-3</v>
      </c>
      <c r="P102" s="62">
        <v>9.7186710435616153E-5</v>
      </c>
      <c r="Q102" s="39">
        <v>0.34319516427460645</v>
      </c>
      <c r="R102" s="77">
        <v>1.8179471557295966E-3</v>
      </c>
      <c r="S102" s="68">
        <v>8.8048306347118674E-5</v>
      </c>
      <c r="T102" s="38">
        <f>[1]!AgePb76(K102)</f>
        <v>4.5951017994777246</v>
      </c>
      <c r="U102" s="41">
        <f>[1]!AgeErPb76(K102,L102,0,FALSE,1)*2</f>
        <v>216.26551289707888</v>
      </c>
      <c r="V102" s="38">
        <f t="shared" si="20"/>
        <v>216.26551426383986</v>
      </c>
      <c r="W102" s="84">
        <f>[1]!AgePb6U8(O102)</f>
        <v>38.075709005416734</v>
      </c>
      <c r="X102" s="42">
        <f t="shared" si="21"/>
        <v>1.2493147668059443</v>
      </c>
      <c r="Y102" s="38">
        <f t="shared" si="22"/>
        <v>1.3067727956722903</v>
      </c>
      <c r="Z102" s="38">
        <f>[1]!AgePb7U5(M102)</f>
        <v>37.558017633495808</v>
      </c>
      <c r="AA102" s="42">
        <f t="shared" si="23"/>
        <v>3.590751709521431</v>
      </c>
      <c r="AB102" s="38">
        <f t="shared" si="24"/>
        <v>3.6107721030835931</v>
      </c>
      <c r="AC102" s="42">
        <f>[1]!AgePb8Th2(R102)</f>
        <v>36.71140353315581</v>
      </c>
      <c r="AD102" s="42">
        <f t="shared" si="25"/>
        <v>3.5560735575097042</v>
      </c>
      <c r="AE102" s="38">
        <f t="shared" si="26"/>
        <v>3.6015675563897607</v>
      </c>
      <c r="AF102" s="43">
        <f t="shared" si="27"/>
        <v>828.61513557206479</v>
      </c>
    </row>
    <row r="103" spans="1:33" ht="15" x14ac:dyDescent="0.25">
      <c r="A103" s="69" t="s">
        <v>58</v>
      </c>
      <c r="B103" s="36">
        <v>2016</v>
      </c>
      <c r="C103" s="69" t="s">
        <v>144</v>
      </c>
      <c r="D103" s="69" t="s">
        <v>6</v>
      </c>
      <c r="E103" s="37">
        <f>(K103-(((2.718282^(0.00098482*W103)-1)/((2.718282^(0.000155125*W103)-1)*137.88))))/(([1]!SingleStagePbR(W103,1)/[1]!SingleStagePbR(W103,0))-(((2.718282^(0.00098482*W103)-1)/((2.718282^(0.000155125*W103)-1)*137.88))))</f>
        <v>-1.7809670191902161E-3</v>
      </c>
      <c r="F103" s="73">
        <v>2488.2025054079354</v>
      </c>
      <c r="G103" s="73">
        <v>220.17399263627527</v>
      </c>
      <c r="H103" s="39">
        <v>0.41301657937038061</v>
      </c>
      <c r="I103" s="73">
        <v>168.36113467602146</v>
      </c>
      <c r="J103" s="142">
        <v>2.7253764005062782</v>
      </c>
      <c r="K103" s="77">
        <v>4.5372417355285924E-2</v>
      </c>
      <c r="L103" s="77">
        <v>1.9369868698043784E-3</v>
      </c>
      <c r="M103" s="40">
        <f t="array" ref="M103:Q103">[1]!ConvertConc(I103:L103,TRUE,FALSE)</f>
        <v>3.714174635338871E-2</v>
      </c>
      <c r="N103" s="40">
        <v>1.6957757053451031E-3</v>
      </c>
      <c r="O103" s="62">
        <v>5.9396130937481931E-3</v>
      </c>
      <c r="P103" s="62">
        <v>9.6148564126688019E-5</v>
      </c>
      <c r="Q103" s="39">
        <v>0.35455087190993023</v>
      </c>
      <c r="R103" s="77">
        <v>1.8873463753990539E-3</v>
      </c>
      <c r="S103" s="68">
        <v>8.7870674978455965E-5</v>
      </c>
      <c r="T103" s="38">
        <f>[1]!AgePb76(K103)</f>
        <v>-36.671235113013644</v>
      </c>
      <c r="U103" s="41">
        <f>[1]!AgeErPb76(K103,L103,0,FALSE,1)*2</f>
        <v>207.25117059087245</v>
      </c>
      <c r="V103" s="38">
        <f t="shared" si="20"/>
        <v>-207.25126142385062</v>
      </c>
      <c r="W103" s="84">
        <f>[1]!AgePb6U8(O103)</f>
        <v>38.175942820906073</v>
      </c>
      <c r="X103" s="42">
        <f t="shared" si="21"/>
        <v>1.2359599955344414</v>
      </c>
      <c r="Y103" s="38">
        <f t="shared" si="22"/>
        <v>1.294310293652237</v>
      </c>
      <c r="Z103" s="38">
        <f>[1]!AgePb7U5(M103)</f>
        <v>37.029607322626354</v>
      </c>
      <c r="AA103" s="42">
        <f t="shared" si="23"/>
        <v>3.3813115774751266</v>
      </c>
      <c r="AB103" s="38">
        <f t="shared" si="24"/>
        <v>3.4019725088918937</v>
      </c>
      <c r="AC103" s="42">
        <f>[1]!AgePb8Th2(R103)</f>
        <v>38.111522486480261</v>
      </c>
      <c r="AD103" s="42">
        <f t="shared" si="25"/>
        <v>3.5487764715531309</v>
      </c>
      <c r="AE103" s="38">
        <f t="shared" si="26"/>
        <v>3.5978821385618485</v>
      </c>
      <c r="AF103" s="43">
        <f t="shared" si="27"/>
        <v>-104.10323705557015</v>
      </c>
    </row>
    <row r="104" spans="1:33" ht="15" x14ac:dyDescent="0.25">
      <c r="A104" s="69" t="s">
        <v>58</v>
      </c>
      <c r="B104" s="36">
        <v>2016</v>
      </c>
      <c r="C104" s="69" t="s">
        <v>145</v>
      </c>
      <c r="D104" s="69" t="s">
        <v>6</v>
      </c>
      <c r="E104" s="37">
        <f>(K104-(((2.718282^(0.00098482*W104)-1)/((2.718282^(0.000155125*W104)-1)*137.88))))/(([1]!SingleStagePbR(W104,1)/[1]!SingleStagePbR(W104,0))-(((2.718282^(0.00098482*W104)-1)/((2.718282^(0.000155125*W104)-1)*137.88))))</f>
        <v>1.8264446114286863E-3</v>
      </c>
      <c r="F104" s="73">
        <v>2537.9734251568007</v>
      </c>
      <c r="G104" s="73">
        <v>223.89087709507609</v>
      </c>
      <c r="H104" s="39">
        <v>0.41605458383950539</v>
      </c>
      <c r="I104" s="73">
        <v>167.683571513039</v>
      </c>
      <c r="J104" s="142">
        <v>2.6262819225649108</v>
      </c>
      <c r="K104" s="77">
        <v>4.8230150003807468E-2</v>
      </c>
      <c r="L104" s="77">
        <v>2.0692528038832383E-3</v>
      </c>
      <c r="M104" s="40">
        <f t="array" ref="M104:Q104">[1]!ConvertConc(I104:L104,TRUE,FALSE)</f>
        <v>3.9640611262909978E-2</v>
      </c>
      <c r="N104" s="40">
        <v>1.810509325816748E-3</v>
      </c>
      <c r="O104" s="62">
        <v>5.963613435572849E-3</v>
      </c>
      <c r="P104" s="62">
        <v>9.340288984596392E-5</v>
      </c>
      <c r="Q104" s="39">
        <v>0.34291809731625872</v>
      </c>
      <c r="R104" s="77">
        <v>1.9176114237749928E-3</v>
      </c>
      <c r="S104" s="68">
        <v>8.3816017800577688E-5</v>
      </c>
      <c r="T104" s="38">
        <f>[1]!AgePb76(K104)</f>
        <v>109.54605492263488</v>
      </c>
      <c r="U104" s="41">
        <f>[1]!AgeErPb76(K104,L104,0,FALSE,1)*2</f>
        <v>202.61714795688431</v>
      </c>
      <c r="V104" s="38">
        <f t="shared" si="20"/>
        <v>202.61797705506771</v>
      </c>
      <c r="W104" s="84">
        <f>[1]!AgePb6U8(O104)</f>
        <v>38.329743602059189</v>
      </c>
      <c r="X104" s="42">
        <f t="shared" si="21"/>
        <v>1.2006508665138784</v>
      </c>
      <c r="Y104" s="38">
        <f t="shared" si="22"/>
        <v>1.2611092524709209</v>
      </c>
      <c r="Z104" s="38">
        <f>[1]!AgePb7U5(M104)</f>
        <v>39.473104877092062</v>
      </c>
      <c r="AA104" s="42">
        <f t="shared" si="23"/>
        <v>3.6057175821496887</v>
      </c>
      <c r="AB104" s="38">
        <f t="shared" si="24"/>
        <v>3.6277341024826875</v>
      </c>
      <c r="AC104" s="42">
        <f>[1]!AgePb8Th2(R104)</f>
        <v>38.722084974531825</v>
      </c>
      <c r="AD104" s="42">
        <f t="shared" si="25"/>
        <v>3.3849724957433951</v>
      </c>
      <c r="AE104" s="38">
        <f t="shared" si="26"/>
        <v>3.4380684637988814</v>
      </c>
      <c r="AF104" s="43">
        <f t="shared" si="27"/>
        <v>34.989615672722259</v>
      </c>
    </row>
    <row r="105" spans="1:33" ht="15" x14ac:dyDescent="0.25">
      <c r="A105" s="69" t="s">
        <v>58</v>
      </c>
      <c r="B105" s="36">
        <v>2016</v>
      </c>
      <c r="C105" s="69" t="s">
        <v>146</v>
      </c>
      <c r="D105" s="69" t="s">
        <v>6</v>
      </c>
      <c r="E105" s="37">
        <f>(K105-(((2.718282^(0.00098482*W105)-1)/((2.718282^(0.000155125*W105)-1)*137.88))))/(([1]!SingleStagePbR(W105,1)/[1]!SingleStagePbR(W105,0))-(((2.718282^(0.00098482*W105)-1)/((2.718282^(0.000155125*W105)-1)*137.88))))</f>
        <v>3.0830788568553258E-3</v>
      </c>
      <c r="F105" s="73">
        <v>2523.2484152984875</v>
      </c>
      <c r="G105" s="73">
        <v>223.63001478431386</v>
      </c>
      <c r="H105" s="39">
        <v>0.41515108413800395</v>
      </c>
      <c r="I105" s="73">
        <v>167.40699689539426</v>
      </c>
      <c r="J105" s="142">
        <v>2.5075318485627989</v>
      </c>
      <c r="K105" s="77">
        <v>4.9225835157862587E-2</v>
      </c>
      <c r="L105" s="77">
        <v>2.0229657509334784E-3</v>
      </c>
      <c r="M105" s="40">
        <f t="array" ref="M105:Q105">[1]!ConvertConc(I105:L105,TRUE,FALSE)</f>
        <v>4.0525812703610317E-2</v>
      </c>
      <c r="N105" s="40">
        <v>1.7726091225190707E-3</v>
      </c>
      <c r="O105" s="62">
        <v>5.9734659754087744E-3</v>
      </c>
      <c r="P105" s="62">
        <v>8.9474493046448305E-5</v>
      </c>
      <c r="Q105" s="39">
        <v>0.34244561148674058</v>
      </c>
      <c r="R105" s="77">
        <v>1.7609182912462027E-3</v>
      </c>
      <c r="S105" s="68">
        <v>8.4222596218698674E-5</v>
      </c>
      <c r="T105" s="38">
        <f>[1]!AgePb76(K105)</f>
        <v>157.58287819883745</v>
      </c>
      <c r="U105" s="41">
        <f>[1]!AgeErPb76(K105,L105,0,FALSE,1)*2</f>
        <v>192.35987229916228</v>
      </c>
      <c r="V105" s="38">
        <f t="shared" si="20"/>
        <v>192.36167943626663</v>
      </c>
      <c r="W105" s="84">
        <f>[1]!AgePb6U8(O105)</f>
        <v>38.392880320575436</v>
      </c>
      <c r="X105" s="42">
        <f t="shared" si="21"/>
        <v>1.1501475081362202</v>
      </c>
      <c r="Y105" s="38">
        <f t="shared" si="22"/>
        <v>1.2133276788671037</v>
      </c>
      <c r="Z105" s="38">
        <f>[1]!AgePb7U5(M105)</f>
        <v>40.337284382640178</v>
      </c>
      <c r="AA105" s="42">
        <f t="shared" si="23"/>
        <v>3.5287256937820328</v>
      </c>
      <c r="AB105" s="38">
        <f t="shared" si="24"/>
        <v>3.5522119736222959</v>
      </c>
      <c r="AC105" s="42">
        <f>[1]!AgePb8Th2(R105)</f>
        <v>35.560782058335633</v>
      </c>
      <c r="AD105" s="42">
        <f t="shared" si="25"/>
        <v>3.401658558956496</v>
      </c>
      <c r="AE105" s="38">
        <f t="shared" si="26"/>
        <v>3.4462760409795896</v>
      </c>
      <c r="AF105" s="43">
        <f t="shared" si="27"/>
        <v>24.363611554379311</v>
      </c>
    </row>
    <row r="106" spans="1:33" ht="15" x14ac:dyDescent="0.25">
      <c r="A106" s="69" t="s">
        <v>58</v>
      </c>
      <c r="B106" s="36">
        <v>2016</v>
      </c>
      <c r="C106" s="69" t="s">
        <v>147</v>
      </c>
      <c r="D106" s="69" t="s">
        <v>6</v>
      </c>
      <c r="E106" s="37">
        <f>(K106-(((2.718282^(0.00098482*W106)-1)/((2.718282^(0.000155125*W106)-1)*137.88))))/(([1]!SingleStagePbR(W106,1)/[1]!SingleStagePbR(W106,0))-(((2.718282^(0.00098482*W106)-1)/((2.718282^(0.000155125*W106)-1)*137.88))))</f>
        <v>5.4861268646159988E-4</v>
      </c>
      <c r="F106" s="73">
        <v>2539.8209381915572</v>
      </c>
      <c r="G106" s="73">
        <v>224.53270621625367</v>
      </c>
      <c r="H106" s="39">
        <v>0.41149077953940383</v>
      </c>
      <c r="I106" s="73">
        <v>167.70063283389089</v>
      </c>
      <c r="J106" s="142">
        <v>2.6913702358408242</v>
      </c>
      <c r="K106" s="77">
        <v>4.7218856962848138E-2</v>
      </c>
      <c r="L106" s="77">
        <v>2.2177874728266105E-3</v>
      </c>
      <c r="M106" s="40">
        <f t="array" ref="M106:Q106">[1]!ConvertConc(I106:L106,TRUE,FALSE)</f>
        <v>3.8805475904588105E-2</v>
      </c>
      <c r="N106" s="40">
        <v>1.926087716530273E-3</v>
      </c>
      <c r="O106" s="62">
        <v>5.9630067167993914E-3</v>
      </c>
      <c r="P106" s="62">
        <v>9.5698260182531028E-5</v>
      </c>
      <c r="Q106" s="39">
        <v>0.32333721708285945</v>
      </c>
      <c r="R106" s="77">
        <v>1.8770642243732154E-3</v>
      </c>
      <c r="S106" s="68">
        <v>8.5703310690900405E-5</v>
      </c>
      <c r="T106" s="38">
        <f>[1]!AgePb76(K106)</f>
        <v>59.272586417432059</v>
      </c>
      <c r="U106" s="41">
        <f>[1]!AgeErPb76(K106,L106,0,FALSE,1)*2</f>
        <v>223.9066852972725</v>
      </c>
      <c r="V106" s="38">
        <f t="shared" si="20"/>
        <v>223.90690494668678</v>
      </c>
      <c r="W106" s="84">
        <f>[1]!AgePb6U8(O106)</f>
        <v>38.325855626755811</v>
      </c>
      <c r="X106" s="42">
        <f t="shared" si="21"/>
        <v>1.2301571598618035</v>
      </c>
      <c r="Y106" s="38">
        <f t="shared" si="22"/>
        <v>1.2892208844697088</v>
      </c>
      <c r="Z106" s="38">
        <f>[1]!AgePb7U5(M106)</f>
        <v>38.657127651715427</v>
      </c>
      <c r="AA106" s="42">
        <f t="shared" si="23"/>
        <v>3.8374490708157261</v>
      </c>
      <c r="AB106" s="38">
        <f t="shared" si="24"/>
        <v>3.8572988853158092</v>
      </c>
      <c r="AC106" s="42">
        <f>[1]!AgePb8Th2(R106)</f>
        <v>37.904087736308142</v>
      </c>
      <c r="AD106" s="42">
        <f t="shared" si="25"/>
        <v>3.4612622898448748</v>
      </c>
      <c r="AE106" s="38">
        <f t="shared" si="26"/>
        <v>3.5110494500083305</v>
      </c>
      <c r="AF106" s="43">
        <f t="shared" si="27"/>
        <v>64.660339531740391</v>
      </c>
    </row>
    <row r="107" spans="1:33" ht="15" x14ac:dyDescent="0.25">
      <c r="A107" s="69" t="s">
        <v>58</v>
      </c>
      <c r="B107" s="36">
        <v>2016</v>
      </c>
      <c r="C107" s="69" t="s">
        <v>148</v>
      </c>
      <c r="D107" s="69" t="s">
        <v>6</v>
      </c>
      <c r="E107" s="37">
        <f>(K107-(((2.718282^(0.00098482*W107)-1)/((2.718282^(0.000155125*W107)-1)*137.88))))/(([1]!SingleStagePbR(W107,1)/[1]!SingleStagePbR(W107,0))-(((2.718282^(0.00098482*W107)-1)/((2.718282^(0.000155125*W107)-1)*137.88))))</f>
        <v>-2.6968268840017809E-3</v>
      </c>
      <c r="F107" s="73">
        <v>2653.9320154895336</v>
      </c>
      <c r="G107" s="73">
        <v>222.45801248772486</v>
      </c>
      <c r="H107" s="39">
        <v>0.41561634914061318</v>
      </c>
      <c r="I107" s="73">
        <v>166.45538755847898</v>
      </c>
      <c r="J107" s="142">
        <v>2.8056521840086281</v>
      </c>
      <c r="K107" s="77">
        <v>4.4656121468122839E-2</v>
      </c>
      <c r="L107" s="77">
        <v>2.4822034593379588E-3</v>
      </c>
      <c r="M107" s="40">
        <f t="array" ref="M107:Q107">[1]!ConvertConc(I107:L107,TRUE,FALSE)</f>
        <v>3.697391085388866E-2</v>
      </c>
      <c r="N107" s="40">
        <v>2.1476003021649705E-3</v>
      </c>
      <c r="O107" s="62">
        <v>6.0076157021272791E-3</v>
      </c>
      <c r="P107" s="62">
        <v>1.0126004548477799E-4</v>
      </c>
      <c r="Q107" s="39">
        <v>0.29018696997496229</v>
      </c>
      <c r="R107" s="77">
        <v>1.8021211514630605E-3</v>
      </c>
      <c r="S107" s="68">
        <v>1.0255660285787762E-4</v>
      </c>
      <c r="T107" s="38">
        <f>[1]!AgePb76(K107)</f>
        <v>-75.441360764753952</v>
      </c>
      <c r="U107" s="41">
        <f>[1]!AgeErPb76(K107,L107,0,FALSE,1)*2</f>
        <v>271.86394794788481</v>
      </c>
      <c r="V107" s="38">
        <f t="shared" si="20"/>
        <v>-271.86424100801582</v>
      </c>
      <c r="W107" s="84">
        <f>[1]!AgePb6U8(O107)</f>
        <v>38.61171267905074</v>
      </c>
      <c r="X107" s="42">
        <f t="shared" si="21"/>
        <v>1.3016224658782352</v>
      </c>
      <c r="Y107" s="38">
        <f t="shared" si="22"/>
        <v>1.3584008643173235</v>
      </c>
      <c r="Z107" s="38">
        <f>[1]!AgePb7U5(M107)</f>
        <v>36.865279627874102</v>
      </c>
      <c r="AA107" s="42">
        <f t="shared" si="23"/>
        <v>4.2825810870310903</v>
      </c>
      <c r="AB107" s="38">
        <f t="shared" si="24"/>
        <v>4.2987682660876132</v>
      </c>
      <c r="AC107" s="42">
        <f>[1]!AgePb8Th2(R107)</f>
        <v>36.392102665761001</v>
      </c>
      <c r="AD107" s="42">
        <f t="shared" si="25"/>
        <v>4.1420638309755313</v>
      </c>
      <c r="AE107" s="38">
        <f t="shared" si="26"/>
        <v>4.1805122580985081</v>
      </c>
      <c r="AF107" s="43">
        <f t="shared" si="27"/>
        <v>-51.181092556710681</v>
      </c>
    </row>
    <row r="108" spans="1:33" ht="15" x14ac:dyDescent="0.25">
      <c r="A108" s="69" t="s">
        <v>58</v>
      </c>
      <c r="B108" s="36">
        <v>2016</v>
      </c>
      <c r="C108" s="69" t="s">
        <v>149</v>
      </c>
      <c r="D108" s="69" t="s">
        <v>6</v>
      </c>
      <c r="E108" s="37">
        <f>(K108-(((2.718282^(0.00098482*W108)-1)/((2.718282^(0.000155125*W108)-1)*137.88))))/(([1]!SingleStagePbR(W108,1)/[1]!SingleStagePbR(W108,0))-(((2.718282^(0.00098482*W108)-1)/((2.718282^(0.000155125*W108)-1)*137.88))))</f>
        <v>3.4274051549859643E-3</v>
      </c>
      <c r="F108" s="73">
        <v>2568.7266774872919</v>
      </c>
      <c r="G108" s="73">
        <v>221.34539653615963</v>
      </c>
      <c r="H108" s="39">
        <v>0.41039405313744454</v>
      </c>
      <c r="I108" s="73">
        <v>165.29702574215705</v>
      </c>
      <c r="J108" s="142">
        <v>2.9251032991792223</v>
      </c>
      <c r="K108" s="77">
        <v>4.9507949038416155E-2</v>
      </c>
      <c r="L108" s="77">
        <v>2.1833994411660641E-3</v>
      </c>
      <c r="M108" s="40">
        <f t="array" ref="M108:Q108">[1]!ConvertConc(I108:L108,TRUE,FALSE)</f>
        <v>4.1278332177118793E-2</v>
      </c>
      <c r="N108" s="40">
        <v>1.9615401429269189E-3</v>
      </c>
      <c r="O108" s="62">
        <v>6.0497156286397832E-3</v>
      </c>
      <c r="P108" s="62">
        <v>1.0705602877594406E-4</v>
      </c>
      <c r="Q108" s="39">
        <v>0.37239265776455527</v>
      </c>
      <c r="R108" s="77">
        <v>1.8568116915262502E-3</v>
      </c>
      <c r="S108" s="68">
        <v>8.2060463721424375E-5</v>
      </c>
      <c r="T108" s="38">
        <f>[1]!AgePb76(K108)</f>
        <v>170.94098223470777</v>
      </c>
      <c r="U108" s="41">
        <f>[1]!AgeErPb76(K108,L108,0,FALSE,1)*2</f>
        <v>205.92536585664229</v>
      </c>
      <c r="V108" s="38">
        <f t="shared" si="20"/>
        <v>205.92735227177687</v>
      </c>
      <c r="W108" s="84">
        <f>[1]!AgePb6U8(O108)</f>
        <v>38.881479906007534</v>
      </c>
      <c r="X108" s="42">
        <f t="shared" si="21"/>
        <v>1.3760966918720205</v>
      </c>
      <c r="Y108" s="38">
        <f t="shared" si="22"/>
        <v>1.4306613021058763</v>
      </c>
      <c r="Z108" s="38">
        <f>[1]!AgePb7U5(M108)</f>
        <v>41.071354929867368</v>
      </c>
      <c r="AA108" s="42">
        <f t="shared" si="23"/>
        <v>3.9034092304723305</v>
      </c>
      <c r="AB108" s="38">
        <f t="shared" si="24"/>
        <v>3.9254320166784566</v>
      </c>
      <c r="AC108" s="42">
        <f>[1]!AgePb8Th2(R108)</f>
        <v>37.495501721489397</v>
      </c>
      <c r="AD108" s="42">
        <f t="shared" si="25"/>
        <v>3.3141737234579312</v>
      </c>
      <c r="AE108" s="38">
        <f t="shared" si="26"/>
        <v>3.3650312949726935</v>
      </c>
      <c r="AF108" s="43">
        <f t="shared" si="27"/>
        <v>22.745557792935774</v>
      </c>
    </row>
    <row r="109" spans="1:33" x14ac:dyDescent="0.2">
      <c r="A109" s="69"/>
      <c r="B109" s="36"/>
      <c r="C109" s="69"/>
      <c r="D109" s="69"/>
      <c r="E109" s="43"/>
      <c r="F109" s="73"/>
      <c r="G109" s="73"/>
      <c r="I109" s="73"/>
      <c r="J109" s="142"/>
      <c r="K109" s="77"/>
      <c r="L109" s="77"/>
      <c r="M109" s="40"/>
      <c r="N109" s="40"/>
      <c r="O109" s="40"/>
      <c r="P109" s="62"/>
      <c r="Q109" s="39"/>
      <c r="R109" s="77"/>
      <c r="S109" s="68"/>
      <c r="T109" s="43"/>
      <c r="U109" s="43"/>
      <c r="V109" s="43"/>
      <c r="W109" s="43"/>
      <c r="X109" s="43"/>
      <c r="Y109" s="43"/>
      <c r="Z109" s="43"/>
      <c r="AA109" s="43"/>
      <c r="AB109" s="43"/>
      <c r="AC109" s="43"/>
      <c r="AD109" s="43"/>
      <c r="AE109" s="43"/>
      <c r="AF109" s="43"/>
    </row>
    <row r="110" spans="1:33" ht="15" x14ac:dyDescent="0.25">
      <c r="A110" s="69" t="s">
        <v>59</v>
      </c>
      <c r="B110" s="36">
        <v>2015</v>
      </c>
      <c r="C110" s="69" t="s">
        <v>150</v>
      </c>
      <c r="D110" s="69" t="s">
        <v>6</v>
      </c>
      <c r="E110" s="37">
        <f>(K110-(((2.718282^(0.00098482*W110)-1)/((2.718282^(0.000155125*W110)-1)*137.88))))/(([1]!SingleStagePbR(W110,1)/[1]!SingleStagePbR(W110,0))-(((2.718282^(0.00098482*W110)-1)/((2.718282^(0.000155125*W110)-1)*137.88))))</f>
        <v>-3.6536564299322716E-3</v>
      </c>
      <c r="F110" s="73">
        <v>2395.8201290389607</v>
      </c>
      <c r="G110" s="73">
        <v>254.35731964822776</v>
      </c>
      <c r="H110" s="39">
        <v>0.73665686819176757</v>
      </c>
      <c r="I110" s="73">
        <v>169.44517711258311</v>
      </c>
      <c r="J110" s="142">
        <v>3.3245817803931423</v>
      </c>
      <c r="K110" s="77">
        <v>4.3885750723998904E-2</v>
      </c>
      <c r="L110" s="77">
        <v>2.7391540146919843E-3</v>
      </c>
      <c r="M110" s="40">
        <f t="array" ref="M110:Q110">[1]!ConvertConc(I110:L110,TRUE,FALSE)</f>
        <v>3.5694932531262796E-2</v>
      </c>
      <c r="N110" s="40">
        <v>2.3354043540041703E-3</v>
      </c>
      <c r="O110" s="62">
        <v>5.9016138260198341E-3</v>
      </c>
      <c r="P110" s="62">
        <v>1.1579201093381123E-4</v>
      </c>
      <c r="Q110" s="39">
        <v>0.29988330480712816</v>
      </c>
      <c r="R110" s="77">
        <v>1.839150256043561E-3</v>
      </c>
      <c r="S110" s="68">
        <v>7.0744550790685981E-5</v>
      </c>
      <c r="T110" s="38">
        <f>[1]!AgePb76(K110)</f>
        <v>-118.17293218606416</v>
      </c>
      <c r="U110" s="41">
        <f>[1]!AgeErPb76(K110,L110,0,FALSE,1)*2</f>
        <v>307.80700505238815</v>
      </c>
      <c r="V110" s="38">
        <f t="shared" ref="V110:V134" si="28">SQRT((U110/T110*100)^2+AO$6^2+AO$8^2+AO$7^2)*T110/100</f>
        <v>-307.80764015901195</v>
      </c>
      <c r="W110" s="84">
        <f>[1]!AgePb6U8(O110)</f>
        <v>37.932425573972615</v>
      </c>
      <c r="X110" s="42">
        <f t="shared" si="21"/>
        <v>1.4884985586288872</v>
      </c>
      <c r="Y110" s="38">
        <f t="shared" ref="Y110:Y134" si="29">SQRT((X110/W110*100)^2+AP$6^2+AP$7^2+AP$8^2)*W110/100</f>
        <v>1.536682280132537</v>
      </c>
      <c r="Z110" s="38">
        <f>[1]!AgePb7U5(M110)</f>
        <v>35.612157998480527</v>
      </c>
      <c r="AA110" s="42">
        <f t="shared" si="23"/>
        <v>4.6599773663835284</v>
      </c>
      <c r="AB110" s="38">
        <f t="shared" ref="AB110:AB134" si="30">SQRT((AA110/Z110*100)^2+AQ$6^2+AQ$8^2+AQ$7^2)*Z110/100</f>
        <v>4.6738649859253929</v>
      </c>
      <c r="AC110" s="42">
        <f>[1]!AgePb8Th2(R110)</f>
        <v>37.139183223467754</v>
      </c>
      <c r="AD110" s="42">
        <f t="shared" si="25"/>
        <v>2.8571834468047688</v>
      </c>
      <c r="AE110" s="38">
        <f t="shared" ref="AE110:AE134" si="31">SQRT((AD110/AC110*100)^2+AR$6^2+AR$8^2+AR$7^2)*AC110/100</f>
        <v>2.9149202358559942</v>
      </c>
      <c r="AF110" s="43">
        <f t="shared" ref="AF110:AF134" si="32">W110/T110*100</f>
        <v>-32.099081297439355</v>
      </c>
      <c r="AG110" s="39">
        <v>0.96894666595762668</v>
      </c>
    </row>
    <row r="111" spans="1:33" ht="15" x14ac:dyDescent="0.25">
      <c r="A111" s="69" t="s">
        <v>59</v>
      </c>
      <c r="B111" s="36">
        <v>2015</v>
      </c>
      <c r="C111" s="69" t="s">
        <v>151</v>
      </c>
      <c r="D111" s="69" t="s">
        <v>6</v>
      </c>
      <c r="E111" s="37">
        <f>(K111-(((2.718282^(0.00098482*W111)-1)/((2.718282^(0.000155125*W111)-1)*137.88))))/(([1]!SingleStagePbR(W111,1)/[1]!SingleStagePbR(W111,0))-(((2.718282^(0.00098482*W111)-1)/((2.718282^(0.000155125*W111)-1)*137.88))))</f>
        <v>5.1305687841412895E-3</v>
      </c>
      <c r="F111" s="73">
        <v>2372.1991300184823</v>
      </c>
      <c r="G111" s="73">
        <v>254.69014392503487</v>
      </c>
      <c r="H111" s="39">
        <v>0.7390070616162534</v>
      </c>
      <c r="I111" s="73">
        <v>170.76598909115683</v>
      </c>
      <c r="J111" s="142">
        <v>3.5647182292712367</v>
      </c>
      <c r="K111" s="77">
        <v>5.0831237973535087E-2</v>
      </c>
      <c r="L111" s="77">
        <v>2.7482037571608109E-3</v>
      </c>
      <c r="M111" s="40">
        <f t="array" ref="M111:Q111">[1]!ConvertConc(I111:L111,TRUE,FALSE)</f>
        <v>4.1024335435863389E-2</v>
      </c>
      <c r="N111" s="40">
        <v>2.3775759383320798E-3</v>
      </c>
      <c r="O111" s="62">
        <v>5.8559670185038349E-3</v>
      </c>
      <c r="P111" s="62">
        <v>1.222425641778616E-4</v>
      </c>
      <c r="Q111" s="39">
        <v>0.36018944881082965</v>
      </c>
      <c r="R111" s="77">
        <v>1.805960569625643E-3</v>
      </c>
      <c r="S111" s="68">
        <v>6.8495835923483361E-5</v>
      </c>
      <c r="T111" s="38">
        <f>[1]!AgePb76(K111)</f>
        <v>232.17956053269461</v>
      </c>
      <c r="U111" s="41">
        <f>[1]!AgeErPb76(K111,L111,0,FALSE,1)*2</f>
        <v>249.63924413586761</v>
      </c>
      <c r="V111" s="38">
        <f t="shared" si="28"/>
        <v>249.64226702380401</v>
      </c>
      <c r="W111" s="84">
        <f>[1]!AgePb6U8(O111)</f>
        <v>37.639887118851995</v>
      </c>
      <c r="X111" s="42">
        <f t="shared" si="21"/>
        <v>1.5714556800729078</v>
      </c>
      <c r="Y111" s="38">
        <f t="shared" si="29"/>
        <v>1.6164769705219479</v>
      </c>
      <c r="Z111" s="38">
        <f>[1]!AgePb7U5(M111)</f>
        <v>40.823644554287903</v>
      </c>
      <c r="AA111" s="42">
        <f t="shared" si="23"/>
        <v>4.7318896930842449</v>
      </c>
      <c r="AB111" s="38">
        <f t="shared" si="30"/>
        <v>4.7498546836675208</v>
      </c>
      <c r="AC111" s="42">
        <f>[1]!AgePb8Th2(R111)</f>
        <v>36.469566115349615</v>
      </c>
      <c r="AD111" s="42">
        <f t="shared" si="25"/>
        <v>2.7664096978102108</v>
      </c>
      <c r="AE111" s="38">
        <f t="shared" si="31"/>
        <v>2.8238938141756234</v>
      </c>
      <c r="AF111" s="43">
        <f t="shared" si="32"/>
        <v>16.211542063605417</v>
      </c>
      <c r="AG111" s="39">
        <v>0.97717966578065718</v>
      </c>
    </row>
    <row r="112" spans="1:33" ht="15" x14ac:dyDescent="0.25">
      <c r="A112" s="69" t="s">
        <v>59</v>
      </c>
      <c r="B112" s="36">
        <v>2015</v>
      </c>
      <c r="C112" s="69" t="s">
        <v>152</v>
      </c>
      <c r="D112" s="69" t="s">
        <v>6</v>
      </c>
      <c r="E112" s="37">
        <f>(K112-(((2.718282^(0.00098482*W112)-1)/((2.718282^(0.000155125*W112)-1)*137.88))))/(([1]!SingleStagePbR(W112,1)/[1]!SingleStagePbR(W112,0))-(((2.718282^(0.00098482*W112)-1)/((2.718282^(0.000155125*W112)-1)*137.88))))</f>
        <v>1.3600536272758393E-3</v>
      </c>
      <c r="F112" s="73">
        <v>2382.5108482937057</v>
      </c>
      <c r="G112" s="73">
        <v>253.01491376418988</v>
      </c>
      <c r="H112" s="39">
        <v>0.74044269232817483</v>
      </c>
      <c r="I112" s="73">
        <v>169.42856397946497</v>
      </c>
      <c r="J112" s="142">
        <v>3.6701733238589189</v>
      </c>
      <c r="K112" s="77">
        <v>4.7853351665981252E-2</v>
      </c>
      <c r="L112" s="77">
        <v>2.3961506100339978E-3</v>
      </c>
      <c r="M112" s="40">
        <f t="array" ref="M112:Q112">[1]!ConvertConc(I112:L112,TRUE,FALSE)</f>
        <v>3.8925838546355611E-2</v>
      </c>
      <c r="N112" s="40">
        <v>2.12369939326677E-3</v>
      </c>
      <c r="O112" s="62">
        <v>5.9021925023291927E-3</v>
      </c>
      <c r="P112" s="62">
        <v>1.2785370403631705E-4</v>
      </c>
      <c r="Q112" s="39">
        <v>0.39704970562739955</v>
      </c>
      <c r="R112" s="77">
        <v>1.8787881990215308E-3</v>
      </c>
      <c r="S112" s="68">
        <v>7.27637347081146E-5</v>
      </c>
      <c r="T112" s="38">
        <f>[1]!AgePb76(K112)</f>
        <v>90.993928590985163</v>
      </c>
      <c r="U112" s="41">
        <f>[1]!AgeErPb76(K112,L112,0,FALSE,1)*2</f>
        <v>237.29274350065972</v>
      </c>
      <c r="V112" s="38">
        <f t="shared" si="28"/>
        <v>237.29323196120859</v>
      </c>
      <c r="W112" s="84">
        <f>[1]!AgePb6U8(O112)</f>
        <v>37.936134073933616</v>
      </c>
      <c r="X112" s="42">
        <f t="shared" si="21"/>
        <v>1.643550343793998</v>
      </c>
      <c r="Y112" s="38">
        <f t="shared" si="29"/>
        <v>1.6873205701994656</v>
      </c>
      <c r="Z112" s="38">
        <f>[1]!AgePb7U5(M112)</f>
        <v>38.774769606652079</v>
      </c>
      <c r="AA112" s="42">
        <f t="shared" si="23"/>
        <v>4.2309148762276498</v>
      </c>
      <c r="AB112" s="38">
        <f t="shared" si="30"/>
        <v>4.2490364862156111</v>
      </c>
      <c r="AC112" s="42">
        <f>[1]!AgePb8Th2(R112)</f>
        <v>37.938867791272358</v>
      </c>
      <c r="AD112" s="42">
        <f t="shared" si="25"/>
        <v>2.9386747399500135</v>
      </c>
      <c r="AE112" s="38">
        <f t="shared" si="31"/>
        <v>2.9972617775605999</v>
      </c>
      <c r="AF112" s="43">
        <f t="shared" si="32"/>
        <v>41.690840983968656</v>
      </c>
      <c r="AG112" s="39">
        <v>0.97476311818330008</v>
      </c>
    </row>
    <row r="113" spans="1:34" ht="15" x14ac:dyDescent="0.25">
      <c r="A113" s="69" t="s">
        <v>59</v>
      </c>
      <c r="B113" s="36">
        <v>2015</v>
      </c>
      <c r="C113" s="69" t="s">
        <v>153</v>
      </c>
      <c r="D113" s="69" t="s">
        <v>6</v>
      </c>
      <c r="E113" s="37">
        <f>(K113-(((2.718282^(0.00098482*W113)-1)/((2.718282^(0.000155125*W113)-1)*137.88))))/(([1]!SingleStagePbR(W113,1)/[1]!SingleStagePbR(W113,0))-(((2.718282^(0.00098482*W113)-1)/((2.718282^(0.000155125*W113)-1)*137.88))))</f>
        <v>-7.1934412636449552E-5</v>
      </c>
      <c r="F113" s="73">
        <v>2367.4983843147843</v>
      </c>
      <c r="G113" s="73">
        <v>250.66686073198261</v>
      </c>
      <c r="H113" s="39">
        <v>0.7221398691431159</v>
      </c>
      <c r="I113" s="73">
        <v>168.3385798124304</v>
      </c>
      <c r="J113" s="142">
        <v>3.4609497829104843</v>
      </c>
      <c r="K113" s="77">
        <v>4.6724954392385117E-2</v>
      </c>
      <c r="L113" s="77">
        <v>2.643168831946101E-3</v>
      </c>
      <c r="M113" s="40">
        <f t="array" ref="M113:Q113">[1]!ConvertConc(I113:L113,TRUE,FALSE)</f>
        <v>3.8254054546104727E-2</v>
      </c>
      <c r="N113" s="40">
        <v>2.3024703386294735E-3</v>
      </c>
      <c r="O113" s="62">
        <v>5.9404089134780643E-3</v>
      </c>
      <c r="P113" s="62">
        <v>1.2213158125968263E-4</v>
      </c>
      <c r="Q113" s="39">
        <v>0.34158207122447698</v>
      </c>
      <c r="R113" s="77">
        <v>1.8577476902073783E-3</v>
      </c>
      <c r="S113" s="68">
        <v>7.0400624018654393E-5</v>
      </c>
      <c r="T113" s="38">
        <f>[1]!AgePb76(K113)</f>
        <v>34.149919540743056</v>
      </c>
      <c r="U113" s="41">
        <f>[1]!AgeErPb76(K113,L113,0,FALSE,1)*2</f>
        <v>270.95248530602203</v>
      </c>
      <c r="V113" s="38">
        <f t="shared" si="28"/>
        <v>270.95254555861595</v>
      </c>
      <c r="W113" s="84">
        <f>[1]!AgePb6U8(O113)</f>
        <v>38.181042711095415</v>
      </c>
      <c r="X113" s="42">
        <f t="shared" si="21"/>
        <v>1.5699630070480608</v>
      </c>
      <c r="Y113" s="38">
        <f t="shared" si="29"/>
        <v>1.6163122589896444</v>
      </c>
      <c r="Z113" s="38">
        <f>[1]!AgePb7U5(M113)</f>
        <v>38.117996338863236</v>
      </c>
      <c r="AA113" s="42">
        <f t="shared" si="23"/>
        <v>4.5885622833753352</v>
      </c>
      <c r="AB113" s="38">
        <f t="shared" si="30"/>
        <v>4.6047163323212628</v>
      </c>
      <c r="AC113" s="42">
        <f>[1]!AgePb8Th2(R113)</f>
        <v>37.51438526858179</v>
      </c>
      <c r="AD113" s="42">
        <f t="shared" si="25"/>
        <v>2.843266764917423</v>
      </c>
      <c r="AE113" s="38">
        <f t="shared" si="31"/>
        <v>2.9024466021184772</v>
      </c>
      <c r="AF113" s="43">
        <f t="shared" si="32"/>
        <v>111.80419522084955</v>
      </c>
      <c r="AG113" s="39">
        <v>0.97511356989114206</v>
      </c>
    </row>
    <row r="114" spans="1:34" ht="15" x14ac:dyDescent="0.25">
      <c r="A114" s="69" t="s">
        <v>59</v>
      </c>
      <c r="B114" s="36">
        <v>2015</v>
      </c>
      <c r="C114" s="69" t="s">
        <v>154</v>
      </c>
      <c r="D114" s="69" t="s">
        <v>6</v>
      </c>
      <c r="E114" s="37">
        <f>(K114-(((2.718282^(0.00098482*W114)-1)/((2.718282^(0.000155125*W114)-1)*137.88))))/(([1]!SingleStagePbR(W114,1)/[1]!SingleStagePbR(W114,0))-(((2.718282^(0.00098482*W114)-1)/((2.718282^(0.000155125*W114)-1)*137.88))))</f>
        <v>2.0772011720840652E-3</v>
      </c>
      <c r="F114" s="73">
        <v>2360.3688602687303</v>
      </c>
      <c r="G114" s="73">
        <v>251.02101225127836</v>
      </c>
      <c r="H114" s="39">
        <v>0.72589196442774784</v>
      </c>
      <c r="I114" s="73">
        <v>168.4324485394331</v>
      </c>
      <c r="J114" s="142">
        <v>3.6750147763077141</v>
      </c>
      <c r="K114" s="77">
        <v>4.8425249592620956E-2</v>
      </c>
      <c r="L114" s="77">
        <v>2.407355447428506E-3</v>
      </c>
      <c r="M114" s="40">
        <f t="array" ref="M114:Q114">[1]!ConvertConc(I114:L114,TRUE,FALSE)</f>
        <v>3.9624003312476473E-2</v>
      </c>
      <c r="N114" s="40">
        <v>2.1511963579163859E-3</v>
      </c>
      <c r="O114" s="62">
        <v>5.9370982769147472E-3</v>
      </c>
      <c r="P114" s="62">
        <v>1.2954109546738888E-4</v>
      </c>
      <c r="Q114" s="39">
        <v>0.40189409467449033</v>
      </c>
      <c r="R114" s="77">
        <v>1.9050715325124113E-3</v>
      </c>
      <c r="S114" s="68">
        <v>7.1019185646980474E-5</v>
      </c>
      <c r="T114" s="38">
        <f>[1]!AgePb76(K114)</f>
        <v>119.07023427535076</v>
      </c>
      <c r="U114" s="41">
        <f>[1]!AgeErPb76(K114,L114,0,FALSE,1)*2</f>
        <v>234.35861917818579</v>
      </c>
      <c r="V114" s="38">
        <f t="shared" si="28"/>
        <v>234.35946604334745</v>
      </c>
      <c r="W114" s="84">
        <f>[1]!AgePb6U8(O114)</f>
        <v>38.159826971650595</v>
      </c>
      <c r="X114" s="42">
        <f t="shared" si="21"/>
        <v>1.6652127211619718</v>
      </c>
      <c r="Y114" s="38">
        <f t="shared" si="29"/>
        <v>1.7089326509631331</v>
      </c>
      <c r="Z114" s="38">
        <f>[1]!AgePb7U5(M114)</f>
        <v>39.456884304393704</v>
      </c>
      <c r="AA114" s="42">
        <f t="shared" si="23"/>
        <v>4.2842468561784015</v>
      </c>
      <c r="AB114" s="38">
        <f t="shared" si="30"/>
        <v>4.3027776729545621</v>
      </c>
      <c r="AC114" s="42">
        <f>[1]!AgePb8Th2(R114)</f>
        <v>38.469109351044921</v>
      </c>
      <c r="AD114" s="42">
        <f t="shared" si="25"/>
        <v>2.8681808237119859</v>
      </c>
      <c r="AE114" s="38">
        <f t="shared" si="31"/>
        <v>2.9298496698106828</v>
      </c>
      <c r="AF114" s="43">
        <f t="shared" si="32"/>
        <v>32.048166532876493</v>
      </c>
      <c r="AG114" s="39">
        <v>0.9721268844407287</v>
      </c>
    </row>
    <row r="115" spans="1:34" ht="15" x14ac:dyDescent="0.25">
      <c r="A115" s="69" t="s">
        <v>59</v>
      </c>
      <c r="B115" s="36">
        <v>2015</v>
      </c>
      <c r="C115" s="69" t="s">
        <v>155</v>
      </c>
      <c r="D115" s="69" t="s">
        <v>6</v>
      </c>
      <c r="E115" s="37">
        <f>(K115-(((2.718282^(0.00098482*W115)-1)/((2.718282^(0.000155125*W115)-1)*137.88))))/(([1]!SingleStagePbR(W115,1)/[1]!SingleStagePbR(W115,0))-(((2.718282^(0.00098482*W115)-1)/((2.718282^(0.000155125*W115)-1)*137.88))))</f>
        <v>-3.7120396022828029E-3</v>
      </c>
      <c r="F115" s="73">
        <v>2390.3347969546576</v>
      </c>
      <c r="G115" s="73">
        <v>254.61433262565475</v>
      </c>
      <c r="H115" s="39">
        <v>0.73422881766711967</v>
      </c>
      <c r="I115" s="73">
        <v>165.46685523667438</v>
      </c>
      <c r="J115" s="142">
        <v>3.396865420726261</v>
      </c>
      <c r="K115" s="77">
        <v>4.3857175190130118E-2</v>
      </c>
      <c r="L115" s="77">
        <v>2.4259307094357434E-3</v>
      </c>
      <c r="M115" s="40">
        <f t="array" ref="M115:Q115">[1]!ConvertConc(I115:L115,TRUE,FALSE)</f>
        <v>3.6529345264090338E-2</v>
      </c>
      <c r="N115" s="40">
        <v>2.1552670231990267E-3</v>
      </c>
      <c r="O115" s="62">
        <v>6.0435064083961525E-3</v>
      </c>
      <c r="P115" s="62">
        <v>1.2406700972986384E-4</v>
      </c>
      <c r="Q115" s="39">
        <v>0.34794302282118528</v>
      </c>
      <c r="R115" s="77">
        <v>1.8220020174904588E-3</v>
      </c>
      <c r="S115" s="68">
        <v>6.5128489030594791E-5</v>
      </c>
      <c r="T115" s="38">
        <f>[1]!AgePb76(K115)</f>
        <v>-119.77926520716959</v>
      </c>
      <c r="U115" s="41">
        <f>[1]!AgeErPb76(K115,L115,0,FALSE,1)*2</f>
        <v>272.87190966130544</v>
      </c>
      <c r="V115" s="38">
        <f t="shared" si="28"/>
        <v>-272.87264568778556</v>
      </c>
      <c r="W115" s="84">
        <f>[1]!AgePb6U8(O115)</f>
        <v>38.841693274850606</v>
      </c>
      <c r="X115" s="42">
        <f t="shared" si="21"/>
        <v>1.5947605286759854</v>
      </c>
      <c r="Y115" s="38">
        <f t="shared" si="29"/>
        <v>1.6419797593953556</v>
      </c>
      <c r="Z115" s="38">
        <f>[1]!AgePb7U5(M115)</f>
        <v>36.429877010079892</v>
      </c>
      <c r="AA115" s="42">
        <f t="shared" si="23"/>
        <v>4.2987965982629159</v>
      </c>
      <c r="AB115" s="38">
        <f t="shared" si="30"/>
        <v>4.3145449617201255</v>
      </c>
      <c r="AC115" s="42">
        <f>[1]!AgePb8Th2(R115)</f>
        <v>36.793212435065925</v>
      </c>
      <c r="AD115" s="42">
        <f t="shared" si="25"/>
        <v>2.6303882317079639</v>
      </c>
      <c r="AE115" s="38">
        <f t="shared" si="31"/>
        <v>2.691844139501494</v>
      </c>
      <c r="AF115" s="43">
        <f t="shared" si="32"/>
        <v>-32.427727125951407</v>
      </c>
      <c r="AG115" s="39">
        <v>0.96553106946179523</v>
      </c>
      <c r="AH115" s="39"/>
    </row>
    <row r="116" spans="1:34" ht="15" x14ac:dyDescent="0.25">
      <c r="A116" s="69" t="s">
        <v>59</v>
      </c>
      <c r="B116" s="36">
        <v>2015</v>
      </c>
      <c r="C116" s="69" t="s">
        <v>156</v>
      </c>
      <c r="D116" s="69" t="s">
        <v>6</v>
      </c>
      <c r="E116" s="37">
        <f>(K116-(((2.718282^(0.00098482*W116)-1)/((2.718282^(0.000155125*W116)-1)*137.88))))/(([1]!SingleStagePbR(W116,1)/[1]!SingleStagePbR(W116,0))-(((2.718282^(0.00098482*W116)-1)/((2.718282^(0.000155125*W116)-1)*137.88))))</f>
        <v>3.2688952947403584E-3</v>
      </c>
      <c r="F116" s="73">
        <v>2412.545573867787</v>
      </c>
      <c r="G116" s="73">
        <v>254.20727301313863</v>
      </c>
      <c r="H116" s="39">
        <v>0.73488063904983236</v>
      </c>
      <c r="I116" s="73">
        <v>168.58149946355974</v>
      </c>
      <c r="J116" s="142">
        <v>3.4017214896783803</v>
      </c>
      <c r="K116" s="77">
        <v>4.9367629466668388E-2</v>
      </c>
      <c r="L116" s="77">
        <v>2.440085142633859E-3</v>
      </c>
      <c r="M116" s="40">
        <f t="array" ref="M116:Q116">[1]!ConvertConc(I116:L116,TRUE,FALSE)</f>
        <v>4.035939124249481E-2</v>
      </c>
      <c r="N116" s="40">
        <v>2.1546709676357714E-3</v>
      </c>
      <c r="O116" s="62">
        <v>5.9318490058641229E-3</v>
      </c>
      <c r="P116" s="62">
        <v>1.1969580470564667E-4</v>
      </c>
      <c r="Q116" s="39">
        <v>0.37796578561487026</v>
      </c>
      <c r="R116" s="77">
        <v>1.8627766611897289E-3</v>
      </c>
      <c r="S116" s="68">
        <v>6.4924316461635831E-5</v>
      </c>
      <c r="T116" s="38">
        <f>[1]!AgePb76(K116)</f>
        <v>164.31049030125223</v>
      </c>
      <c r="U116" s="41">
        <f>[1]!AgeErPb76(K116,L116,0,FALSE,1)*2</f>
        <v>231.07011692293742</v>
      </c>
      <c r="V116" s="38">
        <f t="shared" si="28"/>
        <v>231.07175251437448</v>
      </c>
      <c r="W116" s="84">
        <f>[1]!AgePb6U8(O116)</f>
        <v>38.126187628102421</v>
      </c>
      <c r="X116" s="42">
        <f t="shared" si="21"/>
        <v>1.5386584196572599</v>
      </c>
      <c r="Y116" s="38">
        <f t="shared" si="29"/>
        <v>1.5857891289183974</v>
      </c>
      <c r="Z116" s="38">
        <f>[1]!AgePb7U5(M116)</f>
        <v>40.174871260229864</v>
      </c>
      <c r="AA116" s="42">
        <f t="shared" si="23"/>
        <v>4.2896399607622584</v>
      </c>
      <c r="AB116" s="38">
        <f t="shared" si="30"/>
        <v>4.3088257519025346</v>
      </c>
      <c r="AC116" s="42">
        <f>[1]!AgePb8Th2(R116)</f>
        <v>37.615843240261675</v>
      </c>
      <c r="AD116" s="42">
        <f t="shared" si="25"/>
        <v>2.6220888004279015</v>
      </c>
      <c r="AE116" s="38">
        <f t="shared" si="31"/>
        <v>2.6864887448446746</v>
      </c>
      <c r="AF116" s="43">
        <f t="shared" si="32"/>
        <v>23.203745274084827</v>
      </c>
      <c r="AG116" s="39">
        <v>0.96877928603746344</v>
      </c>
      <c r="AH116" s="39"/>
    </row>
    <row r="117" spans="1:34" ht="15" x14ac:dyDescent="0.25">
      <c r="A117" s="69" t="s">
        <v>59</v>
      </c>
      <c r="B117" s="36">
        <v>2015</v>
      </c>
      <c r="C117" s="69" t="s">
        <v>157</v>
      </c>
      <c r="D117" s="69" t="s">
        <v>6</v>
      </c>
      <c r="E117" s="37">
        <f>(K117-(((2.718282^(0.00098482*W117)-1)/((2.718282^(0.000155125*W117)-1)*137.88))))/(([1]!SingleStagePbR(W117,1)/[1]!SingleStagePbR(W117,0))-(((2.718282^(0.00098482*W117)-1)/((2.718282^(0.000155125*W117)-1)*137.88))))</f>
        <v>1.1723712868366998E-3</v>
      </c>
      <c r="F117" s="73">
        <v>2862.3282284953657</v>
      </c>
      <c r="G117" s="73">
        <v>245.07186799197353</v>
      </c>
      <c r="H117" s="39">
        <v>0.75500920253676229</v>
      </c>
      <c r="I117" s="73">
        <v>170.23047988530823</v>
      </c>
      <c r="J117" s="142">
        <v>2.6704805887366447</v>
      </c>
      <c r="K117" s="77">
        <v>4.7701340007451423E-2</v>
      </c>
      <c r="L117" s="77">
        <v>1.8147580738441622E-3</v>
      </c>
      <c r="M117" s="40">
        <f t="array" ref="M117:Q117">[1]!ConvertConc(I117:L117,TRUE,FALSE)</f>
        <v>3.8619398149240265E-2</v>
      </c>
      <c r="N117" s="40">
        <v>1.5892503934138746E-3</v>
      </c>
      <c r="O117" s="62">
        <v>5.8743886563307817E-3</v>
      </c>
      <c r="P117" s="62">
        <v>9.2154124737211648E-5</v>
      </c>
      <c r="Q117" s="39">
        <v>0.38121087004205756</v>
      </c>
      <c r="R117" s="77">
        <v>1.8739996643391903E-3</v>
      </c>
      <c r="S117" s="68">
        <v>5.5541233104886639E-5</v>
      </c>
      <c r="T117" s="38">
        <f>[1]!AgePb76(K117)</f>
        <v>83.449716193726061</v>
      </c>
      <c r="U117" s="41">
        <f>[1]!AgeErPb76(K117,L117,0,FALSE,1)*2</f>
        <v>180.54397119427387</v>
      </c>
      <c r="V117" s="38">
        <f t="shared" si="28"/>
        <v>180.54451114689519</v>
      </c>
      <c r="W117" s="84">
        <f>[1]!AgePb6U8(O117)</f>
        <v>37.757948177098385</v>
      </c>
      <c r="X117" s="42">
        <f t="shared" si="21"/>
        <v>1.1846511593622986</v>
      </c>
      <c r="Y117" s="38">
        <f t="shared" si="29"/>
        <v>1.2441161447491862</v>
      </c>
      <c r="Z117" s="38">
        <f>[1]!AgePb7U5(M117)</f>
        <v>38.475229184787977</v>
      </c>
      <c r="AA117" s="42">
        <f t="shared" si="23"/>
        <v>3.1666352169611005</v>
      </c>
      <c r="AB117" s="38">
        <f t="shared" si="30"/>
        <v>3.190436316532518</v>
      </c>
      <c r="AC117" s="42">
        <f>[1]!AgePb8Th2(R117)</f>
        <v>37.842262104903938</v>
      </c>
      <c r="AD117" s="42">
        <f t="shared" si="25"/>
        <v>2.2431230280138035</v>
      </c>
      <c r="AE117" s="38">
        <f t="shared" si="31"/>
        <v>2.3189655077055873</v>
      </c>
      <c r="AF117" s="43">
        <f t="shared" si="32"/>
        <v>45.246347021054476</v>
      </c>
      <c r="AH117" s="39"/>
    </row>
    <row r="118" spans="1:34" ht="15" x14ac:dyDescent="0.25">
      <c r="A118" s="69" t="s">
        <v>59</v>
      </c>
      <c r="B118" s="36">
        <v>2015</v>
      </c>
      <c r="C118" s="69" t="s">
        <v>158</v>
      </c>
      <c r="D118" s="69" t="s">
        <v>6</v>
      </c>
      <c r="E118" s="37">
        <f>(K118-(((2.718282^(0.00098482*W118)-1)/((2.718282^(0.000155125*W118)-1)*137.88))))/(([1]!SingleStagePbR(W118,1)/[1]!SingleStagePbR(W118,0))-(((2.718282^(0.00098482*W118)-1)/((2.718282^(0.000155125*W118)-1)*137.88))))</f>
        <v>-1.4889594056504273E-3</v>
      </c>
      <c r="F118" s="73">
        <v>2861.7859498483849</v>
      </c>
      <c r="G118" s="73">
        <v>245.27918867295568</v>
      </c>
      <c r="H118" s="39">
        <v>0.74991153989326498</v>
      </c>
      <c r="I118" s="73">
        <v>169.34970664788241</v>
      </c>
      <c r="J118" s="142">
        <v>2.5770772432826887</v>
      </c>
      <c r="K118" s="77">
        <v>4.559916827339637E-2</v>
      </c>
      <c r="L118" s="77">
        <v>1.8734665920279252E-3</v>
      </c>
      <c r="M118" s="40">
        <f t="array" ref="M118:Q118">[1]!ConvertConc(I118:L118,TRUE,FALSE)</f>
        <v>3.7109467124772665E-2</v>
      </c>
      <c r="N118" s="40">
        <v>1.6258833686590886E-3</v>
      </c>
      <c r="O118" s="62">
        <v>5.9049408457449151E-3</v>
      </c>
      <c r="P118" s="62">
        <v>8.9858370455523522E-5</v>
      </c>
      <c r="Q118" s="39">
        <v>0.34732681731525344</v>
      </c>
      <c r="R118" s="77">
        <v>1.8814850372166167E-3</v>
      </c>
      <c r="S118" s="68">
        <v>6.48698008014456E-5</v>
      </c>
      <c r="T118" s="38">
        <f>[1]!AgePb76(K118)</f>
        <v>-24.584623057931665</v>
      </c>
      <c r="U118" s="41">
        <f>[1]!AgeErPb76(K118,L118,0,FALSE,1)*2</f>
        <v>198.99774660281824</v>
      </c>
      <c r="V118" s="38">
        <f t="shared" si="28"/>
        <v>-198.9977891203915</v>
      </c>
      <c r="W118" s="84">
        <f>[1]!AgePb6U8(O118)</f>
        <v>37.953747054501029</v>
      </c>
      <c r="X118" s="42">
        <f t="shared" si="21"/>
        <v>1.1551214320652028</v>
      </c>
      <c r="Y118" s="38">
        <f t="shared" si="29"/>
        <v>1.2166486369285405</v>
      </c>
      <c r="Z118" s="38">
        <f>[1]!AgePb7U5(M118)</f>
        <v>36.998004803607827</v>
      </c>
      <c r="AA118" s="42">
        <f t="shared" si="23"/>
        <v>3.2419997022052924</v>
      </c>
      <c r="AB118" s="38">
        <f t="shared" si="30"/>
        <v>3.2635060780114111</v>
      </c>
      <c r="AC118" s="42">
        <f>[1]!AgePb8Th2(R118)</f>
        <v>37.993274608577302</v>
      </c>
      <c r="AD118" s="42">
        <f t="shared" si="25"/>
        <v>2.6198626158612153</v>
      </c>
      <c r="AE118" s="38">
        <f t="shared" si="31"/>
        <v>2.6855999746770811</v>
      </c>
      <c r="AF118" s="43">
        <f t="shared" si="32"/>
        <v>-154.38002431465435</v>
      </c>
      <c r="AH118" s="39"/>
    </row>
    <row r="119" spans="1:34" ht="15" x14ac:dyDescent="0.25">
      <c r="A119" s="69" t="s">
        <v>59</v>
      </c>
      <c r="B119" s="36">
        <v>2015</v>
      </c>
      <c r="C119" s="69" t="s">
        <v>159</v>
      </c>
      <c r="D119" s="69" t="s">
        <v>6</v>
      </c>
      <c r="E119" s="37">
        <f>(K119-(((2.718282^(0.00098482*W119)-1)/((2.718282^(0.000155125*W119)-1)*137.88))))/(([1]!SingleStagePbR(W119,1)/[1]!SingleStagePbR(W119,0))-(((2.718282^(0.00098482*W119)-1)/((2.718282^(0.000155125*W119)-1)*137.88))))</f>
        <v>3.2754171703388744E-4</v>
      </c>
      <c r="F119" s="73">
        <v>2886.1658110910453</v>
      </c>
      <c r="G119" s="73">
        <v>245.268460951186</v>
      </c>
      <c r="H119" s="39">
        <v>0.75357742824379781</v>
      </c>
      <c r="I119" s="73">
        <v>168.58910745955129</v>
      </c>
      <c r="J119" s="142">
        <v>2.5362163420887907</v>
      </c>
      <c r="K119" s="77">
        <v>4.7039971950802471E-2</v>
      </c>
      <c r="L119" s="77">
        <v>1.6991248401276604E-3</v>
      </c>
      <c r="M119" s="40">
        <f t="array" ref="M119:Q119">[1]!ConvertConc(I119:L119,TRUE,FALSE)</f>
        <v>3.8454731933467531E-2</v>
      </c>
      <c r="N119" s="40">
        <v>1.5046725656721381E-3</v>
      </c>
      <c r="O119" s="62">
        <v>5.9315813166632061E-3</v>
      </c>
      <c r="P119" s="62">
        <v>8.923336564528135E-5</v>
      </c>
      <c r="Q119" s="39">
        <v>0.38447187065487565</v>
      </c>
      <c r="R119" s="77">
        <v>1.8487688347064255E-3</v>
      </c>
      <c r="S119" s="68">
        <v>6.0792512047329352E-5</v>
      </c>
      <c r="T119" s="38">
        <f>[1]!AgePb76(K119)</f>
        <v>50.21766763796866</v>
      </c>
      <c r="U119" s="41">
        <f>[1]!AgeErPb76(K119,L119,0,FALSE,1)*2</f>
        <v>172.48852047080553</v>
      </c>
      <c r="V119" s="38">
        <f t="shared" si="28"/>
        <v>172.48872513514939</v>
      </c>
      <c r="W119" s="84">
        <f>[1]!AgePb6U8(O119)</f>
        <v>38.124472168259679</v>
      </c>
      <c r="X119" s="42">
        <f t="shared" si="21"/>
        <v>1.1470718459061569</v>
      </c>
      <c r="Y119" s="38">
        <f t="shared" si="29"/>
        <v>1.2095528088935565</v>
      </c>
      <c r="Z119" s="38">
        <f>[1]!AgePb7U5(M119)</f>
        <v>38.31423417467434</v>
      </c>
      <c r="AA119" s="42">
        <f t="shared" si="23"/>
        <v>2.9983502231722312</v>
      </c>
      <c r="AB119" s="38">
        <f t="shared" si="30"/>
        <v>3.0232673987985579</v>
      </c>
      <c r="AC119" s="42">
        <f>[1]!AgePb8Th2(R119)</f>
        <v>37.33323830255393</v>
      </c>
      <c r="AD119" s="42">
        <f t="shared" si="25"/>
        <v>2.4552353941364711</v>
      </c>
      <c r="AE119" s="38">
        <f t="shared" si="31"/>
        <v>2.5228823433767822</v>
      </c>
      <c r="AF119" s="43">
        <f t="shared" si="32"/>
        <v>75.918444566378994</v>
      </c>
    </row>
    <row r="120" spans="1:34" ht="15" x14ac:dyDescent="0.25">
      <c r="A120" s="69" t="s">
        <v>59</v>
      </c>
      <c r="B120" s="36">
        <v>2015</v>
      </c>
      <c r="C120" s="69" t="s">
        <v>160</v>
      </c>
      <c r="D120" s="69" t="s">
        <v>6</v>
      </c>
      <c r="E120" s="37">
        <f>(K120-(((2.718282^(0.00098482*W120)-1)/((2.718282^(0.000155125*W120)-1)*137.88))))/(([1]!SingleStagePbR(W120,1)/[1]!SingleStagePbR(W120,0))-(((2.718282^(0.00098482*W120)-1)/((2.718282^(0.000155125*W120)-1)*137.88))))</f>
        <v>2.6636439380365194E-3</v>
      </c>
      <c r="F120" s="73">
        <v>2911.2244816480438</v>
      </c>
      <c r="G120" s="73">
        <v>245.68682051682489</v>
      </c>
      <c r="H120" s="39">
        <v>0.74336102071800325</v>
      </c>
      <c r="I120" s="73">
        <v>168.08875569268136</v>
      </c>
      <c r="J120" s="142">
        <v>3.0622474127908661</v>
      </c>
      <c r="K120" s="77">
        <v>4.8890858795114032E-2</v>
      </c>
      <c r="L120" s="77">
        <v>1.9784216386460282E-3</v>
      </c>
      <c r="M120" s="40">
        <f t="array" ref="M120:Q120">[1]!ConvertConc(I120:L120,TRUE,FALSE)</f>
        <v>4.0086787074931012E-2</v>
      </c>
      <c r="N120" s="40">
        <v>1.7789687543836815E-3</v>
      </c>
      <c r="O120" s="62">
        <v>5.9492379242089919E-3</v>
      </c>
      <c r="P120" s="62">
        <v>1.083834452007875E-4</v>
      </c>
      <c r="Q120" s="39">
        <v>0.41052021072724237</v>
      </c>
      <c r="R120" s="77">
        <v>1.9114555597464194E-3</v>
      </c>
      <c r="S120" s="68">
        <v>6.2635951957960281E-5</v>
      </c>
      <c r="T120" s="38">
        <f>[1]!AgePb76(K120)</f>
        <v>141.57872061611911</v>
      </c>
      <c r="U120" s="41">
        <f>[1]!AgeErPb76(K120,L120,0,FALSE,1)*2</f>
        <v>189.97344257468302</v>
      </c>
      <c r="V120" s="38">
        <f t="shared" si="28"/>
        <v>189.97491961024585</v>
      </c>
      <c r="W120" s="84">
        <f>[1]!AgePb6U8(O120)</f>
        <v>38.237621818284417</v>
      </c>
      <c r="X120" s="42">
        <f t="shared" si="21"/>
        <v>1.3932289283930406</v>
      </c>
      <c r="Y120" s="38">
        <f t="shared" si="29"/>
        <v>1.4454087082721925</v>
      </c>
      <c r="Z120" s="38">
        <f>[1]!AgePb7U5(M120)</f>
        <v>39.908776749869126</v>
      </c>
      <c r="AA120" s="42">
        <f t="shared" si="23"/>
        <v>3.542138048179472</v>
      </c>
      <c r="AB120" s="38">
        <f t="shared" si="30"/>
        <v>3.5650430925255132</v>
      </c>
      <c r="AC120" s="42">
        <f>[1]!AgePb8Th2(R120)</f>
        <v>38.597899003000478</v>
      </c>
      <c r="AD120" s="42">
        <f t="shared" si="25"/>
        <v>2.5296074871349568</v>
      </c>
      <c r="AE120" s="38">
        <f t="shared" si="31"/>
        <v>2.5997826856368653</v>
      </c>
      <c r="AF120" s="43">
        <f t="shared" si="32"/>
        <v>27.008028926863293</v>
      </c>
      <c r="AH120" s="38"/>
    </row>
    <row r="121" spans="1:34" ht="15" x14ac:dyDescent="0.25">
      <c r="A121" s="69" t="s">
        <v>59</v>
      </c>
      <c r="B121" s="36">
        <v>2015</v>
      </c>
      <c r="C121" s="69" t="s">
        <v>161</v>
      </c>
      <c r="D121" s="69" t="s">
        <v>6</v>
      </c>
      <c r="E121" s="37">
        <f>(K121-(((2.718282^(0.00098482*W121)-1)/((2.718282^(0.000155125*W121)-1)*137.88))))/(([1]!SingleStagePbR(W121,1)/[1]!SingleStagePbR(W121,0))-(((2.718282^(0.00098482*W121)-1)/((2.718282^(0.000155125*W121)-1)*137.88))))</f>
        <v>-2.2410195770496831E-3</v>
      </c>
      <c r="F121" s="73">
        <v>2932.144494068883</v>
      </c>
      <c r="G121" s="73">
        <v>245.42310472633238</v>
      </c>
      <c r="H121" s="39">
        <v>0.74793107220141197</v>
      </c>
      <c r="I121" s="73">
        <v>168.52965718392571</v>
      </c>
      <c r="J121" s="142">
        <v>3.0577222455182489</v>
      </c>
      <c r="K121" s="77">
        <v>4.5007616076147991E-2</v>
      </c>
      <c r="L121" s="77">
        <v>1.8293401607088684E-3</v>
      </c>
      <c r="M121" s="40">
        <f t="array" ref="M121:Q121">[1]!ConvertConc(I121:L121,TRUE,FALSE)</f>
        <v>3.6806279388826468E-2</v>
      </c>
      <c r="N121" s="40">
        <v>1.6382779222372332E-3</v>
      </c>
      <c r="O121" s="62">
        <v>5.9336737326217007E-3</v>
      </c>
      <c r="P121" s="62">
        <v>1.0765776465137911E-4</v>
      </c>
      <c r="Q121" s="39">
        <v>0.40762051678955535</v>
      </c>
      <c r="R121" s="77">
        <v>1.8363323207725673E-3</v>
      </c>
      <c r="S121" s="68">
        <v>5.5615930483281003E-5</v>
      </c>
      <c r="T121" s="38">
        <f>[1]!AgePb76(K121)</f>
        <v>-56.303245681354433</v>
      </c>
      <c r="U121" s="41">
        <f>[1]!AgeErPb76(K121,L121,0,FALSE,1)*2</f>
        <v>198.0636915416126</v>
      </c>
      <c r="V121" s="38">
        <f t="shared" si="28"/>
        <v>-198.0639155948964</v>
      </c>
      <c r="W121" s="84">
        <f>[1]!AgePb6U8(O121)</f>
        <v>38.137881197394101</v>
      </c>
      <c r="X121" s="42">
        <f t="shared" si="21"/>
        <v>1.3839112911377451</v>
      </c>
      <c r="Y121" s="38">
        <f t="shared" si="29"/>
        <v>1.4361609360995038</v>
      </c>
      <c r="Z121" s="38">
        <f>[1]!AgePb7U5(M121)</f>
        <v>36.701125152883534</v>
      </c>
      <c r="AA121" s="42">
        <f t="shared" si="23"/>
        <v>3.2671948405351587</v>
      </c>
      <c r="AB121" s="38">
        <f t="shared" si="30"/>
        <v>3.2881964137498905</v>
      </c>
      <c r="AC121" s="42">
        <f>[1]!AgePb8Th2(R121)</f>
        <v>37.082330951927659</v>
      </c>
      <c r="AD121" s="42">
        <f t="shared" si="25"/>
        <v>2.2461820412906142</v>
      </c>
      <c r="AE121" s="38">
        <f t="shared" si="31"/>
        <v>2.3189603200752167</v>
      </c>
      <c r="AF121" s="43">
        <f t="shared" si="32"/>
        <v>-67.736558942327491</v>
      </c>
      <c r="AH121" s="38"/>
    </row>
    <row r="122" spans="1:34" ht="15" x14ac:dyDescent="0.25">
      <c r="A122" s="69" t="s">
        <v>59</v>
      </c>
      <c r="B122" s="36">
        <v>2015</v>
      </c>
      <c r="C122" s="69" t="s">
        <v>162</v>
      </c>
      <c r="D122" s="69" t="s">
        <v>6</v>
      </c>
      <c r="E122" s="37">
        <f>(K122-(((2.718282^(0.00098482*W122)-1)/((2.718282^(0.000155125*W122)-1)*137.88))))/(([1]!SingleStagePbR(W122,1)/[1]!SingleStagePbR(W122,0))-(((2.718282^(0.00098482*W122)-1)/((2.718282^(0.000155125*W122)-1)*137.88))))</f>
        <v>1.4688382385295801E-3</v>
      </c>
      <c r="F122" s="73">
        <v>3678.5344970691863</v>
      </c>
      <c r="G122" s="73">
        <v>312.07219040255342</v>
      </c>
      <c r="H122" s="39">
        <v>0.92540169358512547</v>
      </c>
      <c r="I122" s="73">
        <v>167.18501813619557</v>
      </c>
      <c r="J122" s="142">
        <v>2.5592049200986096</v>
      </c>
      <c r="K122" s="77">
        <v>4.7949392416891029E-2</v>
      </c>
      <c r="L122" s="77">
        <v>1.9568416469607614E-3</v>
      </c>
      <c r="M122" s="40">
        <f t="array" ref="M122:Q122">[1]!ConvertConc(I122:L122,TRUE,FALSE)</f>
        <v>3.9527377133233718E-2</v>
      </c>
      <c r="N122" s="40">
        <v>1.7228791787777269E-3</v>
      </c>
      <c r="O122" s="62">
        <v>5.9813972038173912E-3</v>
      </c>
      <c r="P122" s="62">
        <v>9.1560962362089986E-5</v>
      </c>
      <c r="Q122" s="39">
        <v>0.35119706696987441</v>
      </c>
      <c r="R122" s="77">
        <v>1.8837153743630989E-3</v>
      </c>
      <c r="S122" s="68">
        <v>4.8761870735154419E-5</v>
      </c>
      <c r="T122" s="38">
        <f>[1]!AgePb76(K122)</f>
        <v>95.742554849668224</v>
      </c>
      <c r="U122" s="41">
        <f>[1]!AgeErPb76(K122,L122,0,FALSE,1)*2</f>
        <v>193.22817306027056</v>
      </c>
      <c r="V122" s="38">
        <f t="shared" si="28"/>
        <v>193.22883715249711</v>
      </c>
      <c r="W122" s="84">
        <f>[1]!AgePb6U8(O122)</f>
        <v>38.443704505780936</v>
      </c>
      <c r="X122" s="42">
        <f t="shared" si="21"/>
        <v>1.1769633285904011</v>
      </c>
      <c r="Y122" s="38">
        <f t="shared" si="29"/>
        <v>1.2389362591354658</v>
      </c>
      <c r="Z122" s="38">
        <f>[1]!AgePb7U5(M122)</f>
        <v>39.362506775275378</v>
      </c>
      <c r="AA122" s="42">
        <f t="shared" si="23"/>
        <v>3.4313859540455214</v>
      </c>
      <c r="AB122" s="38">
        <f t="shared" si="30"/>
        <v>3.4543847251222708</v>
      </c>
      <c r="AC122" s="42">
        <f>[1]!AgePb8Th2(R122)</f>
        <v>38.038269984084636</v>
      </c>
      <c r="AD122" s="42">
        <f t="shared" si="25"/>
        <v>1.9693179014159394</v>
      </c>
      <c r="AE122" s="38">
        <f t="shared" si="31"/>
        <v>2.056163094858305</v>
      </c>
      <c r="AF122" s="43">
        <f t="shared" si="32"/>
        <v>40.153205192971889</v>
      </c>
      <c r="AH122" s="38"/>
    </row>
    <row r="123" spans="1:34" ht="15" x14ac:dyDescent="0.25">
      <c r="A123" s="69" t="s">
        <v>59</v>
      </c>
      <c r="B123" s="36">
        <v>2015</v>
      </c>
      <c r="C123" s="69" t="s">
        <v>163</v>
      </c>
      <c r="D123" s="69" t="s">
        <v>6</v>
      </c>
      <c r="E123" s="37">
        <f>(K123-(((2.718282^(0.00098482*W123)-1)/((2.718282^(0.000155125*W123)-1)*137.88))))/(([1]!SingleStagePbR(W123,1)/[1]!SingleStagePbR(W123,0))-(((2.718282^(0.00098482*W123)-1)/((2.718282^(0.000155125*W123)-1)*137.88))))</f>
        <v>-2.5902004602073384E-3</v>
      </c>
      <c r="F123" s="73">
        <v>2973.2052703468066</v>
      </c>
      <c r="G123" s="73">
        <v>242.45064702695197</v>
      </c>
      <c r="H123" s="39">
        <v>0.76167780167908483</v>
      </c>
      <c r="I123" s="73">
        <v>166.90411406764682</v>
      </c>
      <c r="J123" s="142">
        <v>2.6529873136447173</v>
      </c>
      <c r="K123" s="77">
        <v>4.4738490380829353E-2</v>
      </c>
      <c r="L123" s="77">
        <v>1.8364218295320082E-3</v>
      </c>
      <c r="M123" s="40">
        <f t="array" ref="M123:Q123">[1]!ConvertConc(I123:L123,TRUE,FALSE)</f>
        <v>3.6942521032087068E-2</v>
      </c>
      <c r="N123" s="40">
        <v>1.6261388339974144E-3</v>
      </c>
      <c r="O123" s="62">
        <v>5.9914640545930256E-3</v>
      </c>
      <c r="P123" s="62">
        <v>9.5235987535641131E-5</v>
      </c>
      <c r="Q123" s="39">
        <v>0.36110794124130097</v>
      </c>
      <c r="R123" s="77">
        <v>1.9511603570305461E-3</v>
      </c>
      <c r="S123" s="68">
        <v>5.8646546559629756E-5</v>
      </c>
      <c r="T123" s="38">
        <f>[1]!AgePb76(K123)</f>
        <v>-70.936733113243093</v>
      </c>
      <c r="U123" s="41">
        <f>[1]!AgeErPb76(K123,L123,0,FALSE,1)*2</f>
        <v>200.59011534190699</v>
      </c>
      <c r="V123" s="38">
        <f t="shared" si="28"/>
        <v>-200.59046651564105</v>
      </c>
      <c r="W123" s="84">
        <f>[1]!AgePb6U8(O123)</f>
        <v>38.508213417267228</v>
      </c>
      <c r="X123" s="42">
        <f t="shared" si="21"/>
        <v>1.2241975248821813</v>
      </c>
      <c r="Y123" s="38">
        <f t="shared" si="29"/>
        <v>1.2840883316040443</v>
      </c>
      <c r="Z123" s="38">
        <f>[1]!AgePb7U5(M123)</f>
        <v>36.834542909060836</v>
      </c>
      <c r="AA123" s="42">
        <f t="shared" si="23"/>
        <v>3.2427716887508784</v>
      </c>
      <c r="AB123" s="38">
        <f t="shared" si="30"/>
        <v>3.2640840260984652</v>
      </c>
      <c r="AC123" s="42">
        <f>[1]!AgePb8Th2(R123)</f>
        <v>39.398874503958005</v>
      </c>
      <c r="AD123" s="42">
        <f t="shared" si="25"/>
        <v>2.3684449303899111</v>
      </c>
      <c r="AE123" s="38">
        <f t="shared" si="31"/>
        <v>2.4463404983381691</v>
      </c>
      <c r="AF123" s="43">
        <f t="shared" si="32"/>
        <v>-54.285293002981803</v>
      </c>
      <c r="AH123" s="38"/>
    </row>
    <row r="124" spans="1:34" ht="15" x14ac:dyDescent="0.25">
      <c r="A124" s="69" t="s">
        <v>59</v>
      </c>
      <c r="B124" s="36">
        <v>2015</v>
      </c>
      <c r="C124" s="69" t="s">
        <v>164</v>
      </c>
      <c r="D124" s="69" t="s">
        <v>6</v>
      </c>
      <c r="E124" s="37">
        <f>(K124-(((2.718282^(0.00098482*W124)-1)/((2.718282^(0.000155125*W124)-1)*137.88))))/(([1]!SingleStagePbR(W124,1)/[1]!SingleStagePbR(W124,0))-(((2.718282^(0.00098482*W124)-1)/((2.718282^(0.000155125*W124)-1)*137.88))))</f>
        <v>-9.1697809236199559E-4</v>
      </c>
      <c r="F124" s="73">
        <v>2932.2183614470259</v>
      </c>
      <c r="G124" s="73">
        <v>245.57559678791173</v>
      </c>
      <c r="H124" s="39">
        <v>0.75777072054322303</v>
      </c>
      <c r="I124" s="73">
        <v>165.39882731012264</v>
      </c>
      <c r="J124" s="142">
        <v>2.6957332586359293</v>
      </c>
      <c r="K124" s="77">
        <v>4.606943233768665E-2</v>
      </c>
      <c r="L124" s="77">
        <v>1.8464632463626033E-3</v>
      </c>
      <c r="M124" s="40">
        <f t="array" ref="M124:Q124">[1]!ConvertConc(I124:L124,TRUE,FALSE)</f>
        <v>3.8387752005490723E-2</v>
      </c>
      <c r="N124" s="40">
        <v>1.6609277713221368E-3</v>
      </c>
      <c r="O124" s="62">
        <v>6.0459920802521834E-3</v>
      </c>
      <c r="P124" s="62">
        <v>9.8539888082917236E-5</v>
      </c>
      <c r="Q124" s="39">
        <v>0.37669202388341028</v>
      </c>
      <c r="R124" s="77">
        <v>1.8180932377211418E-3</v>
      </c>
      <c r="S124" s="68">
        <v>5.4173506603065634E-5</v>
      </c>
      <c r="T124" s="38">
        <f>[1]!AgePb76(K124)</f>
        <v>0.20431023065430812</v>
      </c>
      <c r="U124" s="41">
        <f>[1]!AgeErPb76(K124,L124,0,FALSE,1)*2</f>
        <v>193.21319256836816</v>
      </c>
      <c r="V124" s="38">
        <f t="shared" si="28"/>
        <v>193.21319257139254</v>
      </c>
      <c r="W124" s="84">
        <f>[1]!AgePb6U8(O124)</f>
        <v>38.85762066805794</v>
      </c>
      <c r="X124" s="42">
        <f t="shared" si="21"/>
        <v>1.2666326852479666</v>
      </c>
      <c r="Y124" s="38">
        <f t="shared" si="29"/>
        <v>1.3256395118613022</v>
      </c>
      <c r="Z124" s="38">
        <f>[1]!AgePb7U5(M124)</f>
        <v>38.248740248846431</v>
      </c>
      <c r="AA124" s="42">
        <f t="shared" si="23"/>
        <v>3.3098262637681488</v>
      </c>
      <c r="AB124" s="38">
        <f t="shared" si="30"/>
        <v>3.3323383800799733</v>
      </c>
      <c r="AC124" s="42">
        <f>[1]!AgePb8Th2(R124)</f>
        <v>36.714350817512688</v>
      </c>
      <c r="AD124" s="42">
        <f t="shared" si="25"/>
        <v>2.187946234190719</v>
      </c>
      <c r="AE124" s="38">
        <f t="shared" si="31"/>
        <v>2.2611480993917117</v>
      </c>
      <c r="AF124" s="43">
        <f t="shared" si="32"/>
        <v>19018.930448864718</v>
      </c>
    </row>
    <row r="125" spans="1:34" ht="15" x14ac:dyDescent="0.25">
      <c r="A125" s="69" t="s">
        <v>59</v>
      </c>
      <c r="B125" s="36">
        <v>2015</v>
      </c>
      <c r="C125" s="69" t="s">
        <v>165</v>
      </c>
      <c r="D125" s="69" t="s">
        <v>6</v>
      </c>
      <c r="E125" s="37">
        <f>(K125-(((2.718282^(0.00098482*W125)-1)/((2.718282^(0.000155125*W125)-1)*137.88))))/(([1]!SingleStagePbR(W125,1)/[1]!SingleStagePbR(W125,0))-(((2.718282^(0.00098482*W125)-1)/((2.718282^(0.000155125*W125)-1)*137.88))))</f>
        <v>-5.0302272883460467E-3</v>
      </c>
      <c r="F125" s="73">
        <v>2682.7742834251203</v>
      </c>
      <c r="G125" s="73">
        <v>218.96209659251349</v>
      </c>
      <c r="H125" s="39">
        <v>0.66223939271459997</v>
      </c>
      <c r="I125" s="73">
        <v>165.33261676672092</v>
      </c>
      <c r="J125" s="142">
        <v>2.998936755468216</v>
      </c>
      <c r="K125" s="77">
        <v>4.2814600056155672E-2</v>
      </c>
      <c r="L125" s="77">
        <v>1.9738626077378013E-3</v>
      </c>
      <c r="M125" s="40">
        <f t="array" ref="M125:Q125">[1]!ConvertConc(I125:L125,TRUE,FALSE)</f>
        <v>3.5689921898865766E-2</v>
      </c>
      <c r="N125" s="40">
        <v>1.76816903417048E-3</v>
      </c>
      <c r="O125" s="62">
        <v>6.0484133110344966E-3</v>
      </c>
      <c r="P125" s="62">
        <v>1.0971101374581066E-4</v>
      </c>
      <c r="Q125" s="39">
        <v>0.36612601154454255</v>
      </c>
      <c r="R125" s="77">
        <v>1.8542521844569591E-3</v>
      </c>
      <c r="S125" s="68">
        <v>7.495316898637799E-5</v>
      </c>
      <c r="T125" s="38">
        <f>[1]!AgePb76(K125)</f>
        <v>-179.46856868489351</v>
      </c>
      <c r="U125" s="41">
        <f>[1]!AgeErPb76(K125,L125,0,FALSE,1)*2</f>
        <v>230.09635030878297</v>
      </c>
      <c r="V125" s="38">
        <f t="shared" si="28"/>
        <v>-230.09830985172491</v>
      </c>
      <c r="W125" s="84">
        <f>[1]!AgePb6U8(O125)</f>
        <v>38.873135105562916</v>
      </c>
      <c r="X125" s="42">
        <f t="shared" si="21"/>
        <v>1.4102247451008707</v>
      </c>
      <c r="Y125" s="38">
        <f t="shared" si="29"/>
        <v>1.4634950482670817</v>
      </c>
      <c r="Z125" s="38">
        <f>[1]!AgePb7U5(M125)</f>
        <v>35.607245621901995</v>
      </c>
      <c r="AA125" s="42">
        <f t="shared" si="23"/>
        <v>3.5281460844412988</v>
      </c>
      <c r="AB125" s="38">
        <f t="shared" si="30"/>
        <v>3.5464635745930138</v>
      </c>
      <c r="AC125" s="42">
        <f>[1]!AgePb8Th2(R125)</f>
        <v>37.443864195095323</v>
      </c>
      <c r="AD125" s="42">
        <f t="shared" si="25"/>
        <v>3.0271354716941024</v>
      </c>
      <c r="AE125" s="38">
        <f t="shared" si="31"/>
        <v>3.0825804679290387</v>
      </c>
      <c r="AF125" s="43">
        <f t="shared" si="32"/>
        <v>-21.660135471306628</v>
      </c>
      <c r="AH125" s="38"/>
    </row>
    <row r="126" spans="1:34" ht="15" x14ac:dyDescent="0.25">
      <c r="A126" s="69" t="s">
        <v>59</v>
      </c>
      <c r="B126" s="36">
        <v>2015</v>
      </c>
      <c r="C126" s="69" t="s">
        <v>166</v>
      </c>
      <c r="D126" s="69" t="s">
        <v>6</v>
      </c>
      <c r="E126" s="37">
        <f>(K126-(((2.718282^(0.00098482*W126)-1)/((2.718282^(0.000155125*W126)-1)*137.88))))/(([1]!SingleStagePbR(W126,1)/[1]!SingleStagePbR(W126,0))-(((2.718282^(0.00098482*W126)-1)/((2.718282^(0.000155125*W126)-1)*137.88))))</f>
        <v>4.7297320660085514E-3</v>
      </c>
      <c r="F126" s="73">
        <v>2603.0576663672664</v>
      </c>
      <c r="G126" s="73">
        <v>219.41937510102633</v>
      </c>
      <c r="H126" s="39">
        <v>0.67528916491729618</v>
      </c>
      <c r="I126" s="73">
        <v>163.92392773102432</v>
      </c>
      <c r="J126" s="142">
        <v>2.8345274800337661</v>
      </c>
      <c r="K126" s="77">
        <v>5.0545001982539653E-2</v>
      </c>
      <c r="L126" s="77">
        <v>2.0859187587072983E-3</v>
      </c>
      <c r="M126" s="40">
        <f t="array" ref="M126:Q126">[1]!ConvertConc(I126:L126,TRUE,FALSE)</f>
        <v>4.2496005736661013E-2</v>
      </c>
      <c r="N126" s="40">
        <v>1.9014750624195202E-3</v>
      </c>
      <c r="O126" s="62">
        <v>6.1003906741476863E-3</v>
      </c>
      <c r="P126" s="62">
        <v>1.0548627795928958E-4</v>
      </c>
      <c r="Q126" s="39">
        <v>0.38645221256085416</v>
      </c>
      <c r="R126" s="77">
        <v>1.8809617801745565E-3</v>
      </c>
      <c r="S126" s="68">
        <v>6.7286459700109771E-5</v>
      </c>
      <c r="T126" s="38">
        <f>[1]!AgePb76(K126)</f>
        <v>219.12691360429997</v>
      </c>
      <c r="U126" s="41">
        <f>[1]!AgeErPb76(K126,L126,0,FALSE,1)*2</f>
        <v>191.00466149847284</v>
      </c>
      <c r="V126" s="38">
        <f t="shared" si="28"/>
        <v>191.0081806100961</v>
      </c>
      <c r="W126" s="84">
        <f>[1]!AgePb6U8(O126)</f>
        <v>39.206179669794089</v>
      </c>
      <c r="X126" s="42">
        <f t="shared" si="21"/>
        <v>1.3558849546787648</v>
      </c>
      <c r="Y126" s="38">
        <f t="shared" si="29"/>
        <v>1.4121410186472219</v>
      </c>
      <c r="Z126" s="38">
        <f>[1]!AgePb7U5(M126)</f>
        <v>42.258052755055317</v>
      </c>
      <c r="AA126" s="42">
        <f t="shared" si="23"/>
        <v>3.7816558101048314</v>
      </c>
      <c r="AB126" s="38">
        <f t="shared" si="30"/>
        <v>3.8057115952404192</v>
      </c>
      <c r="AC126" s="42">
        <f>[1]!AgePb8Th2(R126)</f>
        <v>37.982718276549534</v>
      </c>
      <c r="AD126" s="42">
        <f t="shared" si="25"/>
        <v>2.717463660934671</v>
      </c>
      <c r="AE126" s="38">
        <f t="shared" si="31"/>
        <v>2.7808599506934013</v>
      </c>
      <c r="AF126" s="43">
        <f t="shared" si="32"/>
        <v>17.891996480447272</v>
      </c>
      <c r="AH126" s="38"/>
    </row>
    <row r="127" spans="1:34" ht="15" x14ac:dyDescent="0.25">
      <c r="A127" s="69" t="s">
        <v>59</v>
      </c>
      <c r="B127" s="36">
        <v>2015</v>
      </c>
      <c r="C127" s="69" t="s">
        <v>167</v>
      </c>
      <c r="D127" s="69" t="s">
        <v>6</v>
      </c>
      <c r="E127" s="37">
        <f>(K127-(((2.718282^(0.00098482*W127)-1)/((2.718282^(0.000155125*W127)-1)*137.88))))/(([1]!SingleStagePbR(W127,1)/[1]!SingleStagePbR(W127,0))-(((2.718282^(0.00098482*W127)-1)/((2.718282^(0.000155125*W127)-1)*137.88))))</f>
        <v>-4.8419547497876599E-4</v>
      </c>
      <c r="F127" s="73">
        <v>2991.0667415747039</v>
      </c>
      <c r="G127" s="73">
        <v>242.34910963699326</v>
      </c>
      <c r="H127" s="39">
        <v>0.74141649645278451</v>
      </c>
      <c r="I127" s="73">
        <v>164.37536076418661</v>
      </c>
      <c r="J127" s="142">
        <v>3.0005048576994113</v>
      </c>
      <c r="K127" s="77">
        <v>4.6416638946648728E-2</v>
      </c>
      <c r="L127" s="77">
        <v>2.3016881708706762E-3</v>
      </c>
      <c r="M127" s="40">
        <f t="array" ref="M127:Q127">[1]!ConvertConc(I127:L127,TRUE,FALSE)</f>
        <v>3.8917883738089465E-2</v>
      </c>
      <c r="N127" s="40">
        <v>2.0564463891506253E-3</v>
      </c>
      <c r="O127" s="62">
        <v>6.0836368379723468E-3</v>
      </c>
      <c r="P127" s="62">
        <v>1.1105059663414112E-4</v>
      </c>
      <c r="Q127" s="39">
        <v>0.34545337456807962</v>
      </c>
      <c r="R127" s="77">
        <v>1.9548129334680912E-3</v>
      </c>
      <c r="S127" s="68">
        <v>7.3121585538327399E-5</v>
      </c>
      <c r="T127" s="38">
        <f>[1]!AgePb76(K127)</f>
        <v>18.270973148709725</v>
      </c>
      <c r="U127" s="41">
        <f>[1]!AgeErPb76(K127,L127,0,FALSE,1)*2</f>
        <v>238.22844550749986</v>
      </c>
      <c r="V127" s="38">
        <f t="shared" si="28"/>
        <v>238.22846512389904</v>
      </c>
      <c r="W127" s="84">
        <f>[1]!AgePb6U8(O127)</f>
        <v>39.09883146938013</v>
      </c>
      <c r="X127" s="42">
        <f t="shared" si="21"/>
        <v>1.4274187227190078</v>
      </c>
      <c r="Y127" s="38">
        <f t="shared" si="29"/>
        <v>1.4806724476149558</v>
      </c>
      <c r="Z127" s="38">
        <f>[1]!AgePb7U5(M127)</f>
        <v>38.766995030134403</v>
      </c>
      <c r="AA127" s="42">
        <f t="shared" si="23"/>
        <v>4.0969466625912592</v>
      </c>
      <c r="AB127" s="38">
        <f t="shared" si="30"/>
        <v>4.1156507030990186</v>
      </c>
      <c r="AC127" s="42">
        <f>[1]!AgePb8Th2(R127)</f>
        <v>39.472557311615908</v>
      </c>
      <c r="AD127" s="42">
        <f t="shared" si="25"/>
        <v>2.9530150189432094</v>
      </c>
      <c r="AE127" s="38">
        <f t="shared" si="31"/>
        <v>3.0160822733558912</v>
      </c>
      <c r="AF127" s="43">
        <f t="shared" si="32"/>
        <v>213.99424732962979</v>
      </c>
      <c r="AH127" s="38"/>
    </row>
    <row r="128" spans="1:34" ht="15" x14ac:dyDescent="0.25">
      <c r="A128" s="69" t="s">
        <v>59</v>
      </c>
      <c r="B128" s="107">
        <v>2016</v>
      </c>
      <c r="C128" s="69" t="s">
        <v>168</v>
      </c>
      <c r="D128" s="69" t="s">
        <v>6</v>
      </c>
      <c r="E128" s="37">
        <f>(K128-(((2.718282^(0.00098482*W128)-1)/((2.718282^(0.000155125*W128)-1)*137.88))))/(([1]!SingleStagePbR(W128,1)/[1]!SingleStagePbR(W128,0))-(((2.718282^(0.00098482*W128)-1)/((2.718282^(0.000155125*W128)-1)*137.88))))</f>
        <v>2.0588804562922274E-3</v>
      </c>
      <c r="F128" s="73">
        <v>3618.019592580446</v>
      </c>
      <c r="G128" s="73">
        <v>328.08179983425089</v>
      </c>
      <c r="H128" s="39">
        <v>0.92967795726453317</v>
      </c>
      <c r="I128" s="73">
        <v>171.5499716313204</v>
      </c>
      <c r="J128" s="142">
        <v>2.3730351734044417</v>
      </c>
      <c r="K128" s="77">
        <v>4.8397174012490066E-2</v>
      </c>
      <c r="L128" s="77">
        <v>1.6733688261653347E-3</v>
      </c>
      <c r="M128" s="40">
        <f t="array" ref="M128:Q128">[1]!ConvertConc(I128:L128,TRUE,FALSE)</f>
        <v>3.8881373508683231E-2</v>
      </c>
      <c r="N128" s="40">
        <v>1.44794997231776E-3</v>
      </c>
      <c r="O128" s="62">
        <v>5.8292052775683872E-3</v>
      </c>
      <c r="P128" s="62">
        <v>8.0634867060153264E-5</v>
      </c>
      <c r="Q128" s="39">
        <v>0.37145102932736396</v>
      </c>
      <c r="R128" s="77">
        <v>1.9219472198387124E-3</v>
      </c>
      <c r="S128" s="83">
        <v>5.2862404311433667E-5</v>
      </c>
      <c r="T128" s="38">
        <f>[1]!AgePb76(K128)</f>
        <v>117.70307062267975</v>
      </c>
      <c r="U128" s="41">
        <f>[1]!AgeErPb76(K128,L128,0,FALSE,1)*2</f>
        <v>163.04012619623728</v>
      </c>
      <c r="V128" s="38">
        <f t="shared" si="28"/>
        <v>163.0413157088866</v>
      </c>
      <c r="W128" s="84">
        <f>[1]!AgePb6U8(O128)</f>
        <v>37.46837194471766</v>
      </c>
      <c r="X128" s="42">
        <f t="shared" si="21"/>
        <v>1.0365931707187988</v>
      </c>
      <c r="Y128" s="38">
        <f t="shared" si="29"/>
        <v>1.1030617447682873</v>
      </c>
      <c r="Z128" s="38">
        <f>[1]!AgePb7U5(M128)</f>
        <v>38.731311247801628</v>
      </c>
      <c r="AA128" s="42">
        <f t="shared" si="23"/>
        <v>2.8847232486044017</v>
      </c>
      <c r="AB128" s="38">
        <f t="shared" si="30"/>
        <v>2.9111774801738219</v>
      </c>
      <c r="AC128" s="42">
        <f>[1]!AgePb8Th2(R128)</f>
        <v>38.809553155255472</v>
      </c>
      <c r="AD128" s="42">
        <f t="shared" si="25"/>
        <v>2.1348830694854941</v>
      </c>
      <c r="AE128" s="38">
        <f t="shared" si="31"/>
        <v>2.2184770007361241</v>
      </c>
      <c r="AF128" s="43">
        <f t="shared" si="32"/>
        <v>31.832960471209681</v>
      </c>
      <c r="AH128" s="38"/>
    </row>
    <row r="129" spans="1:32" ht="15" x14ac:dyDescent="0.25">
      <c r="A129" s="69" t="s">
        <v>59</v>
      </c>
      <c r="B129" s="107">
        <v>2016</v>
      </c>
      <c r="C129" s="69" t="s">
        <v>169</v>
      </c>
      <c r="D129" s="69" t="s">
        <v>6</v>
      </c>
      <c r="E129" s="37">
        <f>(K129-(((2.718282^(0.00098482*W129)-1)/((2.718282^(0.000155125*W129)-1)*137.88))))/(([1]!SingleStagePbR(W129,1)/[1]!SingleStagePbR(W129,0))-(((2.718282^(0.00098482*W129)-1)/((2.718282^(0.000155125*W129)-1)*137.88))))</f>
        <v>3.41066474100616E-3</v>
      </c>
      <c r="F129" s="73">
        <v>3648.5055262152828</v>
      </c>
      <c r="G129" s="73">
        <v>333.57060160695801</v>
      </c>
      <c r="H129" s="39">
        <v>0.94832648957001975</v>
      </c>
      <c r="I129" s="73">
        <v>169.47783630094042</v>
      </c>
      <c r="J129" s="142">
        <v>2.346535550881959</v>
      </c>
      <c r="K129" s="77">
        <v>4.9475857364532382E-2</v>
      </c>
      <c r="L129" s="77">
        <v>1.9969227782722526E-3</v>
      </c>
      <c r="M129" s="40">
        <f t="array" ref="M129:Q129">[1]!ConvertConc(I129:L129,TRUE,FALSE)</f>
        <v>4.0233949233761931E-2</v>
      </c>
      <c r="N129" s="40">
        <v>1.716796480752414E-3</v>
      </c>
      <c r="O129" s="62">
        <v>5.9004765568537714E-3</v>
      </c>
      <c r="P129" s="62">
        <v>8.1696098498787128E-5</v>
      </c>
      <c r="Q129" s="39">
        <v>0.32448010717543785</v>
      </c>
      <c r="R129" s="77">
        <v>1.964904306874063E-3</v>
      </c>
      <c r="S129" s="83">
        <v>4.9087702703938603E-5</v>
      </c>
      <c r="T129" s="38">
        <f>[1]!AgePb76(K129)</f>
        <v>169.42693215705219</v>
      </c>
      <c r="U129" s="41">
        <f>[1]!AgeErPb76(K129,L129,0,FALSE,1)*2</f>
        <v>188.51259597387653</v>
      </c>
      <c r="V129" s="38">
        <f t="shared" si="28"/>
        <v>188.51472760292955</v>
      </c>
      <c r="W129" s="84">
        <f>[1]!AgePb6U8(O129)</f>
        <v>37.925137274477038</v>
      </c>
      <c r="X129" s="42">
        <f t="shared" si="21"/>
        <v>1.0501984782082692</v>
      </c>
      <c r="Y129" s="38">
        <f t="shared" si="29"/>
        <v>1.1174190377637272</v>
      </c>
      <c r="Z129" s="38">
        <f>[1]!AgePb7U5(M129)</f>
        <v>40.052433407997732</v>
      </c>
      <c r="AA129" s="42">
        <f t="shared" si="23"/>
        <v>3.4181022758123905</v>
      </c>
      <c r="AB129" s="38">
        <f t="shared" si="30"/>
        <v>3.442003420208569</v>
      </c>
      <c r="AC129" s="42">
        <f>[1]!AgePb8Th2(R129)</f>
        <v>39.676127486988385</v>
      </c>
      <c r="AD129" s="42">
        <f t="shared" si="25"/>
        <v>1.982396744422914</v>
      </c>
      <c r="AE129" s="38">
        <f t="shared" si="31"/>
        <v>2.0761128075192374</v>
      </c>
      <c r="AF129" s="43">
        <f t="shared" si="32"/>
        <v>22.384361678296756</v>
      </c>
    </row>
    <row r="130" spans="1:32" ht="15" x14ac:dyDescent="0.25">
      <c r="A130" s="69" t="s">
        <v>59</v>
      </c>
      <c r="B130" s="107">
        <v>2016</v>
      </c>
      <c r="C130" s="69" t="s">
        <v>170</v>
      </c>
      <c r="D130" s="69" t="s">
        <v>6</v>
      </c>
      <c r="E130" s="37">
        <f>(K130-(((2.718282^(0.00098482*W130)-1)/((2.718282^(0.000155125*W130)-1)*137.88))))/(([1]!SingleStagePbR(W130,1)/[1]!SingleStagePbR(W130,0))-(((2.718282^(0.00098482*W130)-1)/((2.718282^(0.000155125*W130)-1)*137.88))))</f>
        <v>-3.9222400872091908E-5</v>
      </c>
      <c r="F130" s="73">
        <v>3767.2709897074888</v>
      </c>
      <c r="G130" s="73">
        <v>336.77594722600912</v>
      </c>
      <c r="H130" s="39">
        <v>0.97654687215113489</v>
      </c>
      <c r="I130" s="73">
        <v>169.15880619135447</v>
      </c>
      <c r="J130" s="142">
        <v>2.2831085431905307</v>
      </c>
      <c r="K130" s="77">
        <v>4.6747233086359322E-2</v>
      </c>
      <c r="L130" s="77">
        <v>1.5515514125427057E-3</v>
      </c>
      <c r="M130" s="40">
        <f t="array" ref="M130:Q130">[1]!ConvertConc(I130:L130,TRUE,FALSE)</f>
        <v>3.8086717499495576E-2</v>
      </c>
      <c r="N130" s="40">
        <v>1.3646295604877426E-3</v>
      </c>
      <c r="O130" s="62">
        <v>5.9116047370823127E-3</v>
      </c>
      <c r="P130" s="62">
        <v>7.9787955372127994E-5</v>
      </c>
      <c r="Q130" s="39">
        <v>0.37669574754948026</v>
      </c>
      <c r="R130" s="77">
        <v>1.8654432984871055E-3</v>
      </c>
      <c r="S130" s="83">
        <v>5.0060171220276074E-5</v>
      </c>
      <c r="T130" s="38">
        <f>[1]!AgePb76(K130)</f>
        <v>35.291424135932232</v>
      </c>
      <c r="U130" s="41">
        <f>[1]!AgeErPb76(K130,L130,0,FALSE,1)*2</f>
        <v>158.94022138822123</v>
      </c>
      <c r="V130" s="38">
        <f t="shared" si="28"/>
        <v>158.94033108502427</v>
      </c>
      <c r="W130" s="84">
        <f>[1]!AgePb6U8(O130)</f>
        <v>37.996452940104781</v>
      </c>
      <c r="X130" s="42">
        <f t="shared" si="21"/>
        <v>1.0256637330528038</v>
      </c>
      <c r="Y130" s="38">
        <f t="shared" si="29"/>
        <v>1.0946428918824387</v>
      </c>
      <c r="Z130" s="38">
        <f>[1]!AgePb7U5(M130)</f>
        <v>37.954332258318885</v>
      </c>
      <c r="AA130" s="42">
        <f t="shared" si="23"/>
        <v>2.7197725164402216</v>
      </c>
      <c r="AB130" s="38">
        <f t="shared" si="30"/>
        <v>2.7467068778709685</v>
      </c>
      <c r="AC130" s="42">
        <f>[1]!AgePb8Th2(R130)</f>
        <v>37.669641636240968</v>
      </c>
      <c r="AD130" s="42">
        <f t="shared" si="25"/>
        <v>2.0217700657490107</v>
      </c>
      <c r="AE130" s="38">
        <f t="shared" si="31"/>
        <v>2.1048527007364299</v>
      </c>
      <c r="AF130" s="43">
        <f t="shared" si="32"/>
        <v>107.66483322904048</v>
      </c>
    </row>
    <row r="131" spans="1:32" ht="15" x14ac:dyDescent="0.25">
      <c r="A131" s="69" t="s">
        <v>59</v>
      </c>
      <c r="B131" s="107">
        <v>2016</v>
      </c>
      <c r="C131" s="69" t="s">
        <v>171</v>
      </c>
      <c r="D131" s="69" t="s">
        <v>6</v>
      </c>
      <c r="E131" s="37">
        <f>(K131-(((2.718282^(0.00098482*W131)-1)/((2.718282^(0.000155125*W131)-1)*137.88))))/(([1]!SingleStagePbR(W131,1)/[1]!SingleStagePbR(W131,0))-(((2.718282^(0.00098482*W131)-1)/((2.718282^(0.000155125*W131)-1)*137.88))))</f>
        <v>-4.2764426305089614E-4</v>
      </c>
      <c r="F131" s="73">
        <v>3574.5682090308628</v>
      </c>
      <c r="G131" s="73">
        <v>324.99078599968863</v>
      </c>
      <c r="H131" s="39">
        <v>0.95016501188797964</v>
      </c>
      <c r="I131" s="73">
        <v>168.3958644509614</v>
      </c>
      <c r="J131" s="142">
        <v>3.1864909627758395</v>
      </c>
      <c r="K131" s="77">
        <v>4.6443211586437334E-2</v>
      </c>
      <c r="L131" s="77">
        <v>2.5317097887131343E-3</v>
      </c>
      <c r="M131" s="40">
        <f t="array" ref="M131:Q131">[1]!ConvertConc(I131:L131,TRUE,FALSE)</f>
        <v>3.8010454958095317E-2</v>
      </c>
      <c r="N131" s="40">
        <v>2.1933111801404163E-3</v>
      </c>
      <c r="O131" s="62">
        <v>5.9383881145799178E-3</v>
      </c>
      <c r="P131" s="62">
        <v>1.1236986206436695E-4</v>
      </c>
      <c r="Q131" s="39">
        <v>0.32793221682989165</v>
      </c>
      <c r="R131" s="77">
        <v>1.8129958687707532E-3</v>
      </c>
      <c r="S131" s="83">
        <v>5.936292828558444E-5</v>
      </c>
      <c r="T131" s="38">
        <f>[1]!AgePb76(K131)</f>
        <v>19.645556382845513</v>
      </c>
      <c r="U131" s="41">
        <f>[1]!AgeErPb76(K131,L131,0,FALSE,1)*2</f>
        <v>261.81798993359951</v>
      </c>
      <c r="V131" s="38">
        <f t="shared" si="28"/>
        <v>261.81801056927696</v>
      </c>
      <c r="W131" s="84">
        <f>[1]!AgePb6U8(O131)</f>
        <v>38.168092719580542</v>
      </c>
      <c r="X131" s="42">
        <f t="shared" si="21"/>
        <v>1.4444806339380307</v>
      </c>
      <c r="Y131" s="38">
        <f t="shared" si="29"/>
        <v>1.4946924816281273</v>
      </c>
      <c r="Z131" s="38">
        <f>[1]!AgePb7U5(M131)</f>
        <v>37.879734890528638</v>
      </c>
      <c r="AA131" s="42">
        <f t="shared" si="23"/>
        <v>4.3715365221355755</v>
      </c>
      <c r="AB131" s="38">
        <f t="shared" si="30"/>
        <v>4.3882786481934053</v>
      </c>
      <c r="AC131" s="42">
        <f>[1]!AgePb8Th2(R131)</f>
        <v>36.611508347142276</v>
      </c>
      <c r="AD131" s="42">
        <f t="shared" si="25"/>
        <v>2.3975414195643681</v>
      </c>
      <c r="AE131" s="38">
        <f t="shared" si="31"/>
        <v>2.4641560113308167</v>
      </c>
      <c r="AF131" s="43">
        <f t="shared" si="32"/>
        <v>194.28359256299251</v>
      </c>
    </row>
    <row r="132" spans="1:32" ht="15" x14ac:dyDescent="0.25">
      <c r="A132" s="69" t="s">
        <v>59</v>
      </c>
      <c r="B132" s="107">
        <v>2016</v>
      </c>
      <c r="C132" s="69" t="s">
        <v>172</v>
      </c>
      <c r="D132" s="69" t="s">
        <v>6</v>
      </c>
      <c r="E132" s="37">
        <f>(K132-(((2.718282^(0.00098482*W132)-1)/((2.718282^(0.000155125*W132)-1)*137.88))))/(([1]!SingleStagePbR(W132,1)/[1]!SingleStagePbR(W132,0))-(((2.718282^(0.00098482*W132)-1)/((2.718282^(0.000155125*W132)-1)*137.88))))</f>
        <v>-4.3351495763120418E-4</v>
      </c>
      <c r="F132" s="73">
        <v>3806.1496423058552</v>
      </c>
      <c r="G132" s="73">
        <v>338.97384606523229</v>
      </c>
      <c r="H132" s="39">
        <v>0.96977506445093364</v>
      </c>
      <c r="I132" s="73">
        <v>167.80272330927801</v>
      </c>
      <c r="J132" s="142">
        <v>2.3249954561479433</v>
      </c>
      <c r="K132" s="77">
        <v>4.644119281329108E-2</v>
      </c>
      <c r="L132" s="77">
        <v>1.6668971903433349E-3</v>
      </c>
      <c r="M132" s="40">
        <f t="array" ref="M132:Q132">[1]!ConvertConc(I132:L132,TRUE,FALSE)</f>
        <v>3.8143154457219011E-2</v>
      </c>
      <c r="N132" s="40">
        <v>1.4675241255382655E-3</v>
      </c>
      <c r="O132" s="62">
        <v>5.9593788484403505E-3</v>
      </c>
      <c r="P132" s="62">
        <v>8.2570344931475205E-5</v>
      </c>
      <c r="Q132" s="39">
        <v>0.36012598619347547</v>
      </c>
      <c r="R132" s="77">
        <v>1.9020465768487703E-3</v>
      </c>
      <c r="S132" s="83">
        <v>5.266773176732E-5</v>
      </c>
      <c r="T132" s="38">
        <f>[1]!AgePb76(K132)</f>
        <v>19.541166882905518</v>
      </c>
      <c r="U132" s="41">
        <f>[1]!AgeErPb76(K132,L132,0,FALSE,1)*2</f>
        <v>172.39387740055798</v>
      </c>
      <c r="V132" s="38">
        <f t="shared" si="28"/>
        <v>172.39390840819539</v>
      </c>
      <c r="W132" s="84">
        <f>[1]!AgePb6U8(O132)</f>
        <v>38.302607471450735</v>
      </c>
      <c r="X132" s="42">
        <f t="shared" si="21"/>
        <v>1.0614057575884095</v>
      </c>
      <c r="Y132" s="38">
        <f t="shared" si="29"/>
        <v>1.1292499995809591</v>
      </c>
      <c r="Z132" s="38">
        <f>[1]!AgePb7U5(M132)</f>
        <v>38.009533400772163</v>
      </c>
      <c r="AA132" s="42">
        <f t="shared" si="23"/>
        <v>2.9247663471907055</v>
      </c>
      <c r="AB132" s="38">
        <f t="shared" si="30"/>
        <v>2.9499021868758124</v>
      </c>
      <c r="AC132" s="42">
        <f>[1]!AgePb8Th2(R132)</f>
        <v>38.408084420833596</v>
      </c>
      <c r="AD132" s="42">
        <f t="shared" si="25"/>
        <v>2.1270422213576339</v>
      </c>
      <c r="AE132" s="38">
        <f t="shared" si="31"/>
        <v>2.209238092119632</v>
      </c>
      <c r="AF132" s="43">
        <f t="shared" si="32"/>
        <v>196.00982736070688</v>
      </c>
    </row>
    <row r="133" spans="1:32" ht="15" x14ac:dyDescent="0.25">
      <c r="A133" s="69" t="s">
        <v>59</v>
      </c>
      <c r="B133" s="107">
        <v>2016</v>
      </c>
      <c r="C133" s="69" t="s">
        <v>173</v>
      </c>
      <c r="D133" s="69" t="s">
        <v>6</v>
      </c>
      <c r="E133" s="37">
        <f>(K133-(((2.718282^(0.00098482*W133)-1)/((2.718282^(0.000155125*W133)-1)*137.88))))/(([1]!SingleStagePbR(W133,1)/[1]!SingleStagePbR(W133,0))-(((2.718282^(0.00098482*W133)-1)/((2.718282^(0.000155125*W133)-1)*137.88))))</f>
        <v>9.8463339105956798E-5</v>
      </c>
      <c r="F133" s="73">
        <v>3694.3373958090419</v>
      </c>
      <c r="G133" s="73">
        <v>323.52885708782327</v>
      </c>
      <c r="H133" s="39">
        <v>0.93731097763235782</v>
      </c>
      <c r="I133" s="73">
        <v>167.04252844211058</v>
      </c>
      <c r="J133" s="142">
        <v>2.2305747247141481</v>
      </c>
      <c r="K133" s="77">
        <v>4.6865573636259338E-2</v>
      </c>
      <c r="L133" s="77">
        <v>1.8329527496963077E-3</v>
      </c>
      <c r="M133" s="40">
        <f t="array" ref="M133:Q133">[1]!ConvertConc(I133:L133,TRUE,FALSE)</f>
        <v>3.8666879738878383E-2</v>
      </c>
      <c r="N133" s="40">
        <v>1.5980094102523948E-3</v>
      </c>
      <c r="O133" s="62">
        <v>5.9864994221908883E-3</v>
      </c>
      <c r="P133" s="62">
        <v>7.9939728075192022E-5</v>
      </c>
      <c r="Q133" s="39">
        <v>0.32310934353941606</v>
      </c>
      <c r="R133" s="77">
        <v>1.8454700237604388E-3</v>
      </c>
      <c r="S133" s="83">
        <v>4.5517225669575988E-5</v>
      </c>
      <c r="T133" s="38">
        <f>[1]!AgePb76(K133)</f>
        <v>41.341686882687128</v>
      </c>
      <c r="U133" s="41">
        <f>[1]!AgeErPb76(K133,L133,0,FALSE,1)*2</f>
        <v>187.07911111526141</v>
      </c>
      <c r="V133" s="38">
        <f t="shared" si="28"/>
        <v>187.07923900641555</v>
      </c>
      <c r="W133" s="84">
        <f>[1]!AgePb6U8(O133)</f>
        <v>38.476399871287384</v>
      </c>
      <c r="X133" s="42">
        <f t="shared" si="21"/>
        <v>1.0275764603339475</v>
      </c>
      <c r="Y133" s="38">
        <f t="shared" si="29"/>
        <v>1.0981295615784767</v>
      </c>
      <c r="Z133" s="38">
        <f>[1]!AgePb7U5(M133)</f>
        <v>38.521647439201715</v>
      </c>
      <c r="AA133" s="42">
        <f t="shared" si="23"/>
        <v>3.1840146151940334</v>
      </c>
      <c r="AB133" s="38">
        <f t="shared" si="30"/>
        <v>3.2077437032321727</v>
      </c>
      <c r="AC133" s="42">
        <f>[1]!AgePb8Th2(R133)</f>
        <v>37.266684914328138</v>
      </c>
      <c r="AD133" s="42">
        <f t="shared" si="25"/>
        <v>1.8383133677197578</v>
      </c>
      <c r="AE133" s="38">
        <f t="shared" si="31"/>
        <v>1.9274207978547486</v>
      </c>
      <c r="AF133" s="43">
        <f t="shared" si="32"/>
        <v>93.069254722163606</v>
      </c>
    </row>
    <row r="134" spans="1:32" ht="15" x14ac:dyDescent="0.25">
      <c r="A134" s="69" t="s">
        <v>59</v>
      </c>
      <c r="B134" s="107">
        <v>2016</v>
      </c>
      <c r="C134" s="69" t="s">
        <v>174</v>
      </c>
      <c r="D134" s="69" t="s">
        <v>6</v>
      </c>
      <c r="E134" s="37">
        <f>(K134-(((2.718282^(0.00098482*W134)-1)/((2.718282^(0.000155125*W134)-1)*137.88))))/(([1]!SingleStagePbR(W134,1)/[1]!SingleStagePbR(W134,0))-(((2.718282^(0.00098482*W134)-1)/((2.718282^(0.000155125*W134)-1)*137.88))))</f>
        <v>1.1436917493815417E-3</v>
      </c>
      <c r="F134" s="73">
        <v>3681.4772054836722</v>
      </c>
      <c r="G134" s="73">
        <v>330.83705698735577</v>
      </c>
      <c r="H134" s="39">
        <v>0.93217329306433416</v>
      </c>
      <c r="I134" s="73">
        <v>163.45113304154876</v>
      </c>
      <c r="J134" s="142">
        <v>2.3061538427856263</v>
      </c>
      <c r="K134" s="77">
        <v>4.770925223451384E-2</v>
      </c>
      <c r="L134" s="77">
        <v>1.764675084515601E-3</v>
      </c>
      <c r="M134" s="40">
        <f t="array" ref="M134:Q134">[1]!ConvertConc(I134:L134,TRUE,FALSE)</f>
        <v>4.0227859058580395E-2</v>
      </c>
      <c r="N134" s="40">
        <v>1.5925294112926619E-3</v>
      </c>
      <c r="O134" s="62">
        <v>6.1180365127588513E-3</v>
      </c>
      <c r="P134" s="62">
        <v>8.6320193391471335E-5</v>
      </c>
      <c r="Q134" s="39">
        <v>0.35640172570784873</v>
      </c>
      <c r="R134" s="77">
        <v>1.8556370592987361E-3</v>
      </c>
      <c r="S134" s="83">
        <v>4.7719400680550935E-5</v>
      </c>
      <c r="T134" s="38">
        <f>[1]!AgePb76(K134)</f>
        <v>83.843249058757507</v>
      </c>
      <c r="U134" s="41">
        <f>[1]!AgeErPb76(K134,L134,0,FALSE,1)*2</f>
        <v>175.51935893748799</v>
      </c>
      <c r="V134" s="38">
        <f t="shared" si="28"/>
        <v>175.51991959810115</v>
      </c>
      <c r="W134" s="84">
        <f>[1]!AgePb6U8(O134)</f>
        <v>39.31924133620609</v>
      </c>
      <c r="X134" s="42">
        <f t="shared" si="21"/>
        <v>1.1095208435154442</v>
      </c>
      <c r="Y134" s="38">
        <f t="shared" si="29"/>
        <v>1.1779873323152328</v>
      </c>
      <c r="Z134" s="38">
        <f>[1]!AgePb7U5(M134)</f>
        <v>40.046488707983507</v>
      </c>
      <c r="AA134" s="42">
        <f t="shared" si="23"/>
        <v>3.1706987435544516</v>
      </c>
      <c r="AB134" s="38">
        <f t="shared" si="30"/>
        <v>3.1964427463436547</v>
      </c>
      <c r="AC134" s="42">
        <f>[1]!AgePb8Th2(R134)</f>
        <v>37.471803775328908</v>
      </c>
      <c r="AD134" s="42">
        <f t="shared" si="25"/>
        <v>1.9272432716488799</v>
      </c>
      <c r="AE134" s="38">
        <f t="shared" si="31"/>
        <v>2.0133369143231681</v>
      </c>
      <c r="AF134" s="43">
        <f t="shared" si="32"/>
        <v>46.896132697160972</v>
      </c>
    </row>
    <row r="135" spans="1:32" x14ac:dyDescent="0.2">
      <c r="A135" s="69"/>
      <c r="C135" s="69"/>
      <c r="D135" s="69"/>
      <c r="F135" s="73"/>
      <c r="G135" s="73"/>
      <c r="I135" s="76"/>
      <c r="J135" s="76"/>
      <c r="K135" s="77"/>
      <c r="L135" s="77"/>
      <c r="M135" s="40"/>
      <c r="N135" s="40"/>
      <c r="P135" s="62"/>
      <c r="R135" s="77"/>
      <c r="S135" s="62"/>
    </row>
    <row r="136" spans="1:32" ht="15" x14ac:dyDescent="0.25">
      <c r="A136" s="69" t="s">
        <v>60</v>
      </c>
      <c r="B136" s="36">
        <v>2015</v>
      </c>
      <c r="C136" s="69" t="s">
        <v>175</v>
      </c>
      <c r="D136" s="69" t="s">
        <v>6</v>
      </c>
      <c r="E136" s="37">
        <f>(K136-(((2.718282^(0.00098482*W136)-1)/((2.718282^(0.000155125*W136)-1)*137.88))))/(([1]!SingleStagePbR(W136,1)/[1]!SingleStagePbR(W136,0))-(((2.718282^(0.00098482*W136)-1)/((2.718282^(0.000155125*W136)-1)*137.88))))</f>
        <v>4.1644636314104892E-4</v>
      </c>
      <c r="F136" s="73">
        <v>41216.304464560686</v>
      </c>
      <c r="G136" s="73">
        <v>109.18121387090321</v>
      </c>
      <c r="H136" s="39">
        <v>0.38653167757663803</v>
      </c>
      <c r="I136" s="76">
        <v>5.5327218112613492</v>
      </c>
      <c r="J136" s="76">
        <v>5.6760666345125367E-2</v>
      </c>
      <c r="K136" s="77">
        <v>7.5440444204542476E-2</v>
      </c>
      <c r="L136" s="77">
        <v>6.4636259957255528E-4</v>
      </c>
      <c r="M136" s="39">
        <f t="array" ref="M136:Q136">[1]!ConvertConc(I136:L136,TRUE,FALSE)</f>
        <v>1.8792200972598134</v>
      </c>
      <c r="N136" s="40">
        <v>2.5118146279574156E-2</v>
      </c>
      <c r="O136" s="40">
        <v>0.18074286655161145</v>
      </c>
      <c r="P136" s="62">
        <v>1.854256529167273E-3</v>
      </c>
      <c r="Q136" s="39">
        <v>0.76753592866980225</v>
      </c>
      <c r="R136" s="80">
        <v>5.4200044949861949E-2</v>
      </c>
      <c r="S136" s="62">
        <v>9.1904687187788962E-4</v>
      </c>
      <c r="T136" s="38">
        <f>[1]!AgePb76(K136)</f>
        <v>1079.3867485940959</v>
      </c>
      <c r="U136" s="41">
        <f>[1]!AgeErPb76(K136,L136,0,FALSE,1)*2</f>
        <v>34.385367986928259</v>
      </c>
      <c r="V136" s="38">
        <f t="shared" ref="V136:V151" si="33">SQRT((U136/T136*100)^2+AO$6^2+AO$8^2+AO$7^2)*T136/100</f>
        <v>34.856459418068674</v>
      </c>
      <c r="W136" s="42">
        <f>[1]!AgePb6U8(O136)</f>
        <v>1071.0316732989743</v>
      </c>
      <c r="X136" s="42">
        <f t="shared" si="21"/>
        <v>21.975611110411112</v>
      </c>
      <c r="Y136" s="38">
        <f t="shared" ref="Y136:Y151" si="34">SQRT((X136/W136*100)^2+AP$6^2+AP$7^2+AP$8^2)*W136/100</f>
        <v>24.477239029945721</v>
      </c>
      <c r="Z136" s="38">
        <f>[1]!AgePb7U5(M136)</f>
        <v>1073.7873360536807</v>
      </c>
      <c r="AA136" s="42">
        <f t="shared" si="23"/>
        <v>28.70504356512491</v>
      </c>
      <c r="AB136" s="38">
        <f t="shared" ref="AB136:AB151" si="35">SQRT((AA136/Z136*100)^2+AQ$6^2+AQ$8^2+AQ$7^2)*Z136/100</f>
        <v>30.689235273987048</v>
      </c>
      <c r="AC136" s="42">
        <f>[1]!AgePb8Th2(R136)</f>
        <v>1066.8464492734804</v>
      </c>
      <c r="AD136" s="42">
        <f t="shared" si="25"/>
        <v>36.180113610083751</v>
      </c>
      <c r="AE136" s="38">
        <f t="shared" ref="AE136:AE151" si="36">SQRT((AD136/AC136*100)^2+AR$6^2+AR$8^2+AR$7^2)*AC136/100</f>
        <v>39.799451132982284</v>
      </c>
      <c r="AF136" s="43">
        <f t="shared" ref="AF136:AF151" si="37">W136/T136*100</f>
        <v>99.225942387563663</v>
      </c>
    </row>
    <row r="137" spans="1:32" ht="15" x14ac:dyDescent="0.25">
      <c r="A137" s="69" t="s">
        <v>60</v>
      </c>
      <c r="B137" s="36">
        <v>2015</v>
      </c>
      <c r="C137" s="69" t="s">
        <v>176</v>
      </c>
      <c r="D137" s="69" t="s">
        <v>6</v>
      </c>
      <c r="E137" s="37">
        <f>(K137-(((2.718282^(0.00098482*W137)-1)/((2.718282^(0.000155125*W137)-1)*137.88))))/(([1]!SingleStagePbR(W137,1)/[1]!SingleStagePbR(W137,0))-(((2.718282^(0.00098482*W137)-1)/((2.718282^(0.000155125*W137)-1)*137.88))))</f>
        <v>-2.7907673226824649E-5</v>
      </c>
      <c r="F137" s="73">
        <v>135193.7844459257</v>
      </c>
      <c r="G137" s="73">
        <v>361.39649147274241</v>
      </c>
      <c r="H137" s="39">
        <v>0.51006458487500372</v>
      </c>
      <c r="I137" s="76">
        <v>5.4486933604997061</v>
      </c>
      <c r="J137" s="76">
        <v>5.1269272371073649E-2</v>
      </c>
      <c r="K137" s="77">
        <v>7.5638211607403402E-2</v>
      </c>
      <c r="L137" s="77">
        <v>4.0645014591179283E-4</v>
      </c>
      <c r="M137" s="39">
        <f t="array" ref="M137:Q137">[1]!ConvertConc(I137:L137,TRUE,FALSE)</f>
        <v>1.9132033377588158</v>
      </c>
      <c r="N137" s="40">
        <v>2.0731007551135529E-2</v>
      </c>
      <c r="O137" s="40">
        <v>0.18353023997450443</v>
      </c>
      <c r="P137" s="62">
        <v>1.7269207934869774E-3</v>
      </c>
      <c r="Q137" s="39">
        <v>0.86837138984620699</v>
      </c>
      <c r="R137" s="80">
        <v>5.5341013850811499E-2</v>
      </c>
      <c r="S137" s="62">
        <v>7.2804615821629758E-4</v>
      </c>
      <c r="T137" s="38">
        <f>[1]!AgePb76(K137)</f>
        <v>1084.6382469171374</v>
      </c>
      <c r="U137" s="41">
        <f>[1]!AgeErPb76(K137,L137,0,FALSE,1)*2</f>
        <v>21.549004169096481</v>
      </c>
      <c r="V137" s="38">
        <f t="shared" si="33"/>
        <v>22.300156647960939</v>
      </c>
      <c r="W137" s="42">
        <f>[1]!AgePb6U8(O137)</f>
        <v>1086.2317547444218</v>
      </c>
      <c r="X137" s="42">
        <f t="shared" si="21"/>
        <v>20.441712538212503</v>
      </c>
      <c r="Y137" s="38">
        <f t="shared" si="34"/>
        <v>23.181742918860333</v>
      </c>
      <c r="Z137" s="38">
        <f>[1]!AgePb7U5(M137)</f>
        <v>1085.7016592346115</v>
      </c>
      <c r="AA137" s="42">
        <f t="shared" si="23"/>
        <v>23.528799946836063</v>
      </c>
      <c r="AB137" s="38">
        <f t="shared" si="35"/>
        <v>25.963123810718649</v>
      </c>
      <c r="AC137" s="42">
        <f>[1]!AgePb8Th2(R137)</f>
        <v>1088.7104714727564</v>
      </c>
      <c r="AD137" s="42">
        <f t="shared" si="25"/>
        <v>28.645354358789774</v>
      </c>
      <c r="AE137" s="38">
        <f t="shared" si="36"/>
        <v>33.270693951344249</v>
      </c>
      <c r="AF137" s="43">
        <f t="shared" si="37"/>
        <v>100.14691606457855</v>
      </c>
    </row>
    <row r="138" spans="1:32" ht="15" x14ac:dyDescent="0.25">
      <c r="A138" s="69" t="s">
        <v>60</v>
      </c>
      <c r="B138" s="36">
        <v>2015</v>
      </c>
      <c r="C138" s="69" t="s">
        <v>177</v>
      </c>
      <c r="D138" s="69" t="s">
        <v>465</v>
      </c>
      <c r="E138" s="37">
        <f>(K138-(((2.718282^(0.00098482*W138)-1)/((2.718282^(0.000155125*W138)-1)*137.88))))/(([1]!SingleStagePbR(W138,1)/[1]!SingleStagePbR(W138,0))-(((2.718282^(0.00098482*W138)-1)/((2.718282^(0.000155125*W138)-1)*137.88))))</f>
        <v>1.5418447773106127E-3</v>
      </c>
      <c r="F138" s="73">
        <v>225928.97966780895</v>
      </c>
      <c r="G138" s="73">
        <v>564.54492188985034</v>
      </c>
      <c r="H138" s="39">
        <v>0.67997467711754089</v>
      </c>
      <c r="I138" s="76">
        <v>5.42630254780466</v>
      </c>
      <c r="J138" s="76">
        <v>5.9225520165083444E-2</v>
      </c>
      <c r="K138" s="77">
        <v>7.7113464613790941E-2</v>
      </c>
      <c r="L138" s="77">
        <v>7.1032394367535391E-4</v>
      </c>
      <c r="M138" s="39">
        <f t="array" ref="M138:Q138">[1]!ConvertConc(I138:L138,TRUE,FALSE)</f>
        <v>1.9585671089004035</v>
      </c>
      <c r="N138" s="40">
        <v>2.7972356693641336E-2</v>
      </c>
      <c r="O138" s="40">
        <v>0.18428754961416108</v>
      </c>
      <c r="P138" s="62">
        <v>2.0114112491318873E-3</v>
      </c>
      <c r="Q138" s="39">
        <v>0.76421274900940572</v>
      </c>
      <c r="R138" s="80">
        <v>5.314813241359137E-2</v>
      </c>
      <c r="S138" s="62">
        <v>8.9693980493339232E-4</v>
      </c>
      <c r="T138" s="38">
        <f>[1]!AgePb76(K138)</f>
        <v>1123.2578160567175</v>
      </c>
      <c r="U138" s="41">
        <f>[1]!AgeErPb76(K138,L138,0,FALSE,1)*2</f>
        <v>36.727987446239588</v>
      </c>
      <c r="V138" s="38">
        <f t="shared" si="33"/>
        <v>37.205775896643082</v>
      </c>
      <c r="W138" s="42">
        <f>[1]!AgePb6U8(O138)</f>
        <v>1090.3553252229126</v>
      </c>
      <c r="X138" s="42">
        <f t="shared" si="21"/>
        <v>23.801423061904959</v>
      </c>
      <c r="Y138" s="38">
        <f t="shared" si="34"/>
        <v>26.209665696799622</v>
      </c>
      <c r="Z138" s="38">
        <f>[1]!AgePb7U5(M138)</f>
        <v>1101.3911421009652</v>
      </c>
      <c r="AA138" s="42">
        <f t="shared" si="23"/>
        <v>31.460250451527294</v>
      </c>
      <c r="AB138" s="38">
        <f t="shared" si="35"/>
        <v>33.372653266522683</v>
      </c>
      <c r="AC138" s="42">
        <f>[1]!AgePb8Th2(R138)</f>
        <v>1046.6680103878082</v>
      </c>
      <c r="AD138" s="42">
        <f t="shared" si="25"/>
        <v>35.32760826896665</v>
      </c>
      <c r="AE138" s="38">
        <f t="shared" si="36"/>
        <v>38.893847615244169</v>
      </c>
      <c r="AF138" s="43">
        <f t="shared" si="37"/>
        <v>97.070797962545086</v>
      </c>
    </row>
    <row r="139" spans="1:32" ht="15" x14ac:dyDescent="0.25">
      <c r="A139" s="69" t="s">
        <v>60</v>
      </c>
      <c r="B139" s="36">
        <v>2015</v>
      </c>
      <c r="C139" s="69" t="s">
        <v>178</v>
      </c>
      <c r="D139" s="69" t="s">
        <v>6</v>
      </c>
      <c r="E139" s="37">
        <f>(K139-(((2.718282^(0.00098482*W139)-1)/((2.718282^(0.000155125*W139)-1)*137.88))))/(([1]!SingleStagePbR(W139,1)/[1]!SingleStagePbR(W139,0))-(((2.718282^(0.00098482*W139)-1)/((2.718282^(0.000155125*W139)-1)*137.88))))</f>
        <v>1.0141447866519966E-3</v>
      </c>
      <c r="F139" s="73">
        <v>120964.51295409503</v>
      </c>
      <c r="G139" s="73">
        <v>321.78829640291207</v>
      </c>
      <c r="H139" s="39">
        <v>0.50751499007638845</v>
      </c>
      <c r="I139" s="76">
        <v>5.4100288743465228</v>
      </c>
      <c r="J139" s="76">
        <v>5.1011794988034598E-2</v>
      </c>
      <c r="K139" s="77">
        <v>7.6784340037288859E-2</v>
      </c>
      <c r="L139" s="77">
        <v>3.7313243043224869E-4</v>
      </c>
      <c r="M139" s="39">
        <f t="array" ref="M139:Q139">[1]!ConvertConc(I139:L139,TRUE,FALSE)</f>
        <v>1.9560741707163993</v>
      </c>
      <c r="N139" s="40">
        <v>2.0749406682599801E-2</v>
      </c>
      <c r="O139" s="40">
        <v>0.18484189700758114</v>
      </c>
      <c r="P139" s="62">
        <v>1.7428958651332664E-3</v>
      </c>
      <c r="Q139" s="39">
        <v>0.88889539884971314</v>
      </c>
      <c r="R139" s="80">
        <v>5.4915496705406255E-2</v>
      </c>
      <c r="S139" s="62">
        <v>7.2668072915331211E-4</v>
      </c>
      <c r="T139" s="38">
        <f>[1]!AgePb76(K139)</f>
        <v>1114.7253738050472</v>
      </c>
      <c r="U139" s="41">
        <f>[1]!AgeErPb76(K139,L139,0,FALSE,1)*2</f>
        <v>19.400338990471415</v>
      </c>
      <c r="V139" s="38">
        <f t="shared" si="33"/>
        <v>20.277160195131032</v>
      </c>
      <c r="W139" s="42">
        <f>[1]!AgePb6U8(O139)</f>
        <v>1093.3720898569197</v>
      </c>
      <c r="X139" s="42">
        <f t="shared" si="21"/>
        <v>20.619066621952982</v>
      </c>
      <c r="Y139" s="38">
        <f t="shared" si="34"/>
        <v>23.372037140558962</v>
      </c>
      <c r="Z139" s="38">
        <f>[1]!AgePb7U5(M139)</f>
        <v>1100.5352026736755</v>
      </c>
      <c r="AA139" s="42">
        <f t="shared" si="23"/>
        <v>23.348248068149843</v>
      </c>
      <c r="AB139" s="38">
        <f t="shared" si="35"/>
        <v>25.863771561812182</v>
      </c>
      <c r="AC139" s="42">
        <f>[1]!AgePb8Th2(R139)</f>
        <v>1080.5591876797041</v>
      </c>
      <c r="AD139" s="42">
        <f t="shared" si="25"/>
        <v>28.597448279807526</v>
      </c>
      <c r="AE139" s="38">
        <f t="shared" si="36"/>
        <v>33.165109664664577</v>
      </c>
      <c r="AF139" s="43">
        <f t="shared" si="37"/>
        <v>98.084435462768795</v>
      </c>
    </row>
    <row r="140" spans="1:32" ht="15" x14ac:dyDescent="0.25">
      <c r="A140" s="69" t="s">
        <v>60</v>
      </c>
      <c r="B140" s="36">
        <v>2015</v>
      </c>
      <c r="C140" s="69" t="s">
        <v>179</v>
      </c>
      <c r="D140" s="69" t="s">
        <v>6</v>
      </c>
      <c r="E140" s="37">
        <f>(K140-(((2.718282^(0.00098482*W140)-1)/((2.718282^(0.000155125*W140)-1)*137.88))))/(([1]!SingleStagePbR(W140,1)/[1]!SingleStagePbR(W140,0))-(((2.718282^(0.00098482*W140)-1)/((2.718282^(0.000155125*W140)-1)*137.88))))</f>
        <v>5.2500174845285805E-4</v>
      </c>
      <c r="F140" s="73">
        <v>193641.74255332418</v>
      </c>
      <c r="G140" s="73">
        <v>507.28263286392036</v>
      </c>
      <c r="H140" s="39">
        <v>0.64078878387610305</v>
      </c>
      <c r="I140" s="76">
        <v>5.377946970012375</v>
      </c>
      <c r="J140" s="76">
        <v>5.0166360453981436E-2</v>
      </c>
      <c r="K140" s="77">
        <v>7.6601097818197308E-2</v>
      </c>
      <c r="L140" s="77">
        <v>3.6558473231462139E-4</v>
      </c>
      <c r="M140" s="39">
        <f t="array" ref="M140:Q140">[1]!ConvertConc(I140:L140,TRUE,FALSE)</f>
        <v>1.9630471181979059</v>
      </c>
      <c r="N140" s="40">
        <v>2.0569147266685558E-2</v>
      </c>
      <c r="O140" s="40">
        <v>0.18594456315319505</v>
      </c>
      <c r="P140" s="62">
        <v>1.7345210043192064E-3</v>
      </c>
      <c r="Q140" s="39">
        <v>0.8902469924845976</v>
      </c>
      <c r="R140" s="80">
        <v>5.5323093963983591E-2</v>
      </c>
      <c r="S140" s="62">
        <v>7.0809202881335948E-4</v>
      </c>
      <c r="T140" s="38">
        <f>[1]!AgePb76(K140)</f>
        <v>1109.9543228867569</v>
      </c>
      <c r="U140" s="41">
        <f>[1]!AgeErPb76(K140,L140,0,FALSE,1)*2</f>
        <v>19.066853291455697</v>
      </c>
      <c r="V140" s="38">
        <f t="shared" si="33"/>
        <v>19.950884684962649</v>
      </c>
      <c r="W140" s="42">
        <f>[1]!AgePb6U8(O140)</f>
        <v>1099.3686174322436</v>
      </c>
      <c r="X140" s="42">
        <f t="shared" si="21"/>
        <v>20.510177077396598</v>
      </c>
      <c r="Y140" s="38">
        <f t="shared" si="34"/>
        <v>23.30462650216467</v>
      </c>
      <c r="Z140" s="38">
        <f>[1]!AgePb7U5(M140)</f>
        <v>1102.9275226257862</v>
      </c>
      <c r="AA140" s="42">
        <f t="shared" si="23"/>
        <v>23.113330726566222</v>
      </c>
      <c r="AB140" s="38">
        <f t="shared" si="35"/>
        <v>25.662401198408794</v>
      </c>
      <c r="AC140" s="42">
        <f>[1]!AgePb8Th2(R140)</f>
        <v>1088.3672611588988</v>
      </c>
      <c r="AD140" s="42">
        <f t="shared" si="25"/>
        <v>27.860487432238028</v>
      </c>
      <c r="AE140" s="38">
        <f t="shared" si="36"/>
        <v>32.594615763052296</v>
      </c>
      <c r="AF140" s="43">
        <f t="shared" si="37"/>
        <v>99.046293596390328</v>
      </c>
    </row>
    <row r="141" spans="1:32" ht="15" x14ac:dyDescent="0.25">
      <c r="A141" s="69" t="s">
        <v>60</v>
      </c>
      <c r="B141" s="36">
        <v>2015</v>
      </c>
      <c r="C141" s="69" t="s">
        <v>180</v>
      </c>
      <c r="D141" s="69" t="s">
        <v>6</v>
      </c>
      <c r="E141" s="37">
        <f>(K141-(((2.718282^(0.00098482*W141)-1)/((2.718282^(0.000155125*W141)-1)*137.88))))/(([1]!SingleStagePbR(W141,1)/[1]!SingleStagePbR(W141,0))-(((2.718282^(0.00098482*W141)-1)/((2.718282^(0.000155125*W141)-1)*137.88))))</f>
        <v>5.9387419125434286E-4</v>
      </c>
      <c r="F141" s="73">
        <v>96903.815502165686</v>
      </c>
      <c r="G141" s="73">
        <v>282.31029597892893</v>
      </c>
      <c r="H141" s="39">
        <v>0.55225753051762394</v>
      </c>
      <c r="I141" s="76">
        <v>5.3609019374702767</v>
      </c>
      <c r="J141" s="76">
        <v>5.1962512856237972E-2</v>
      </c>
      <c r="K141" s="77">
        <v>7.6781530859531294E-2</v>
      </c>
      <c r="L141" s="77">
        <v>5.4630263747266334E-4</v>
      </c>
      <c r="M141" s="39">
        <f t="array" ref="M141:Q141">[1]!ConvertConc(I141:L141,TRUE,FALSE)</f>
        <v>1.9739272806124284</v>
      </c>
      <c r="N141" s="40">
        <v>2.373439581439896E-2</v>
      </c>
      <c r="O141" s="40">
        <v>0.18653577544674951</v>
      </c>
      <c r="P141" s="62">
        <v>1.8080665796274477E-3</v>
      </c>
      <c r="Q141" s="39">
        <v>0.80613030942291741</v>
      </c>
      <c r="R141" s="80">
        <v>5.604097231370532E-2</v>
      </c>
      <c r="S141" s="62">
        <v>7.8318893517354189E-4</v>
      </c>
      <c r="T141" s="38">
        <f>[1]!AgePb76(K141)</f>
        <v>1114.6523430417524</v>
      </c>
      <c r="U141" s="41">
        <f>[1]!AgeErPb76(K141,L141,0,FALSE,1)*2</f>
        <v>28.405353886971621</v>
      </c>
      <c r="V141" s="38">
        <f t="shared" si="33"/>
        <v>29.011198591463131</v>
      </c>
      <c r="W141" s="42">
        <f>[1]!AgePb6U8(O141)</f>
        <v>1102.5814570336433</v>
      </c>
      <c r="X141" s="42">
        <f t="shared" si="21"/>
        <v>21.374352228198333</v>
      </c>
      <c r="Y141" s="38">
        <f t="shared" si="34"/>
        <v>24.083560131456956</v>
      </c>
      <c r="Z141" s="38">
        <f>[1]!AgePb7U5(M141)</f>
        <v>1106.649130353183</v>
      </c>
      <c r="AA141" s="42">
        <f t="shared" si="23"/>
        <v>26.612579648135451</v>
      </c>
      <c r="AB141" s="38">
        <f t="shared" si="35"/>
        <v>28.868714228529853</v>
      </c>
      <c r="AC141" s="42">
        <f>[1]!AgePb8Th2(R141)</f>
        <v>1102.1118559046151</v>
      </c>
      <c r="AD141" s="42">
        <f t="shared" si="25"/>
        <v>30.804669342147644</v>
      </c>
      <c r="AE141" s="38">
        <f t="shared" si="36"/>
        <v>35.247754565851409</v>
      </c>
      <c r="AF141" s="43">
        <f t="shared" si="37"/>
        <v>98.917071669614131</v>
      </c>
    </row>
    <row r="142" spans="1:32" ht="15" x14ac:dyDescent="0.25">
      <c r="A142" s="69" t="s">
        <v>60</v>
      </c>
      <c r="B142" s="36">
        <v>2015</v>
      </c>
      <c r="C142" s="69" t="s">
        <v>181</v>
      </c>
      <c r="D142" s="69" t="s">
        <v>6</v>
      </c>
      <c r="E142" s="37">
        <f>(K142-(((2.718282^(0.00098482*W142)-1)/((2.718282^(0.000155125*W142)-1)*137.88))))/(([1]!SingleStagePbR(W142,1)/[1]!SingleStagePbR(W142,0))-(((2.718282^(0.00098482*W142)-1)/((2.718282^(0.000155125*W142)-1)*137.88))))</f>
        <v>-5.8189799769513501E-4</v>
      </c>
      <c r="F142" s="73">
        <v>137574.8405191694</v>
      </c>
      <c r="G142" s="73">
        <v>369.66676974142251</v>
      </c>
      <c r="H142" s="39">
        <v>0.69685600862840691</v>
      </c>
      <c r="I142" s="76">
        <v>5.3128099378287459</v>
      </c>
      <c r="J142" s="76">
        <v>5.1961831755989153E-2</v>
      </c>
      <c r="K142" s="77">
        <v>7.6143060687152209E-2</v>
      </c>
      <c r="L142" s="77">
        <v>3.7233855828060995E-4</v>
      </c>
      <c r="M142" s="39">
        <f t="array" ref="M142:Q142">[1]!ConvertConc(I142:L142,TRUE,FALSE)</f>
        <v>1.9752328328522983</v>
      </c>
      <c r="N142" s="40">
        <v>2.1598767850900789E-2</v>
      </c>
      <c r="O142" s="40">
        <v>0.18822431287814576</v>
      </c>
      <c r="P142" s="62">
        <v>1.8409241423302236E-3</v>
      </c>
      <c r="Q142" s="39">
        <v>0.89443645604235111</v>
      </c>
      <c r="R142" s="80">
        <v>5.7049847938678379E-2</v>
      </c>
      <c r="S142" s="62">
        <v>7.7798045739064332E-4</v>
      </c>
      <c r="T142" s="38">
        <f>[1]!AgePb76(K142)</f>
        <v>1097.963480646878</v>
      </c>
      <c r="U142" s="41">
        <f>[1]!AgeErPb76(K142,L142,0,FALSE,1)*2</f>
        <v>19.57072192379993</v>
      </c>
      <c r="V142" s="38">
        <f t="shared" si="33"/>
        <v>20.414818963689903</v>
      </c>
      <c r="W142" s="42">
        <f>[1]!AgePb6U8(O142)</f>
        <v>1111.7487102081209</v>
      </c>
      <c r="X142" s="42">
        <f t="shared" si="21"/>
        <v>21.746872224223143</v>
      </c>
      <c r="Y142" s="38">
        <f t="shared" si="34"/>
        <v>24.456856054737045</v>
      </c>
      <c r="Z142" s="38">
        <f>[1]!AgePb7U5(M142)</f>
        <v>1107.0947850726739</v>
      </c>
      <c r="AA142" s="42">
        <f t="shared" si="23"/>
        <v>24.211710998341474</v>
      </c>
      <c r="AB142" s="38">
        <f t="shared" si="35"/>
        <v>26.67360214902936</v>
      </c>
      <c r="AC142" s="42">
        <f>[1]!AgePb8Th2(R142)</f>
        <v>1121.4121395566874</v>
      </c>
      <c r="AD142" s="42">
        <f t="shared" si="25"/>
        <v>30.585067647980225</v>
      </c>
      <c r="AE142" s="38">
        <f t="shared" si="36"/>
        <v>35.203574952877418</v>
      </c>
      <c r="AF142" s="43">
        <f t="shared" si="37"/>
        <v>101.25552714677917</v>
      </c>
    </row>
    <row r="143" spans="1:32" ht="15" x14ac:dyDescent="0.25">
      <c r="A143" s="69" t="s">
        <v>60</v>
      </c>
      <c r="B143" s="36">
        <v>2015</v>
      </c>
      <c r="C143" s="69" t="s">
        <v>182</v>
      </c>
      <c r="D143" s="69" t="s">
        <v>6</v>
      </c>
      <c r="E143" s="37">
        <f>(K143-(((2.718282^(0.00098482*W143)-1)/((2.718282^(0.000155125*W143)-1)*137.88))))/(([1]!SingleStagePbR(W143,1)/[1]!SingleStagePbR(W143,0))-(((2.718282^(0.00098482*W143)-1)/((2.718282^(0.000155125*W143)-1)*137.88))))</f>
        <v>-7.0611180787946497E-4</v>
      </c>
      <c r="F143" s="73">
        <v>89446.587777924186</v>
      </c>
      <c r="G143" s="73">
        <v>246.53762653940956</v>
      </c>
      <c r="H143" s="39">
        <v>0.6447288045292211</v>
      </c>
      <c r="I143" s="76">
        <v>5.3077762643907045</v>
      </c>
      <c r="J143" s="76">
        <v>5.3234404151470051E-2</v>
      </c>
      <c r="K143" s="77">
        <v>7.6075668308820413E-2</v>
      </c>
      <c r="L143" s="77">
        <v>4.7213379146936895E-4</v>
      </c>
      <c r="M143" s="39">
        <f t="array" ref="M143:Q143">[1]!ConvertConc(I143:L143,TRUE,FALSE)</f>
        <v>1.9753561725392743</v>
      </c>
      <c r="N143" s="40">
        <v>2.3298057643220616E-2</v>
      </c>
      <c r="O143" s="40">
        <v>0.18840281695912686</v>
      </c>
      <c r="P143" s="62">
        <v>1.8895882572452238E-3</v>
      </c>
      <c r="Q143" s="39">
        <v>0.85036521713811308</v>
      </c>
      <c r="R143" s="80">
        <v>5.5592599006114331E-2</v>
      </c>
      <c r="S143" s="62">
        <v>7.5140849980700369E-4</v>
      </c>
      <c r="T143" s="38">
        <f>[1]!AgePb76(K143)</f>
        <v>1096.1913362169225</v>
      </c>
      <c r="U143" s="41">
        <f>[1]!AgeErPb76(K143,L143,0,FALSE,1)*2</f>
        <v>24.844653479039305</v>
      </c>
      <c r="V143" s="38">
        <f t="shared" si="33"/>
        <v>25.512734443410697</v>
      </c>
      <c r="W143" s="42">
        <f>[1]!AgePb6U8(O143)</f>
        <v>1112.7170667726987</v>
      </c>
      <c r="X143" s="42">
        <f t="shared" si="21"/>
        <v>22.320017682816129</v>
      </c>
      <c r="Y143" s="38">
        <f t="shared" si="34"/>
        <v>24.972239874794333</v>
      </c>
      <c r="Z143" s="38">
        <f>[1]!AgePb7U5(M143)</f>
        <v>1107.1368773858394</v>
      </c>
      <c r="AA143" s="42">
        <f t="shared" si="23"/>
        <v>26.115937112356601</v>
      </c>
      <c r="AB143" s="38">
        <f t="shared" si="35"/>
        <v>28.413479187645198</v>
      </c>
      <c r="AC143" s="42">
        <f>[1]!AgePb8Th2(R143)</f>
        <v>1093.5283365289372</v>
      </c>
      <c r="AD143" s="42">
        <f t="shared" si="25"/>
        <v>29.561002778707437</v>
      </c>
      <c r="AE143" s="38">
        <f t="shared" si="36"/>
        <v>34.099499990087672</v>
      </c>
      <c r="AF143" s="43">
        <f t="shared" si="37"/>
        <v>101.50755894612415</v>
      </c>
    </row>
    <row r="144" spans="1:32" ht="15" x14ac:dyDescent="0.25">
      <c r="A144" s="69" t="s">
        <v>60</v>
      </c>
      <c r="B144" s="36">
        <v>2015</v>
      </c>
      <c r="C144" s="69" t="s">
        <v>183</v>
      </c>
      <c r="D144" s="69" t="s">
        <v>6</v>
      </c>
      <c r="E144" s="37">
        <f>(K144-(((2.718282^(0.00098482*W144)-1)/((2.718282^(0.000155125*W144)-1)*137.88))))/(([1]!SingleStagePbR(W144,1)/[1]!SingleStagePbR(W144,0))-(((2.718282^(0.00098482*W144)-1)/((2.718282^(0.000155125*W144)-1)*137.88))))</f>
        <v>8.4067196132356109E-4</v>
      </c>
      <c r="F144" s="73">
        <v>148423.55413625974</v>
      </c>
      <c r="G144" s="73">
        <v>410.18263547264303</v>
      </c>
      <c r="H144" s="39">
        <v>0.63255334121001783</v>
      </c>
      <c r="I144" s="76">
        <v>5.3021641636336945</v>
      </c>
      <c r="J144" s="76">
        <v>4.9997795254377524E-2</v>
      </c>
      <c r="K144" s="77">
        <v>7.74189940947623E-2</v>
      </c>
      <c r="L144" s="77">
        <v>3.9718903136855743E-4</v>
      </c>
      <c r="M144" s="39">
        <f t="array" ref="M144:Q144">[1]!ConvertConc(I144:L144,TRUE,FALSE)</f>
        <v>2.0123642793488732</v>
      </c>
      <c r="N144" s="40">
        <v>2.1602708050368923E-2</v>
      </c>
      <c r="O144" s="40">
        <v>0.18860223281254973</v>
      </c>
      <c r="P144" s="62">
        <v>1.7784616865234738E-3</v>
      </c>
      <c r="Q144" s="39">
        <v>0.87840760475112445</v>
      </c>
      <c r="R144" s="80">
        <v>5.6541634142981752E-2</v>
      </c>
      <c r="S144" s="62">
        <v>7.2124485045761341E-4</v>
      </c>
      <c r="T144" s="38">
        <f>[1]!AgePb76(K144)</f>
        <v>1131.1364739580549</v>
      </c>
      <c r="U144" s="41">
        <f>[1]!AgeErPb76(K144,L144,0,FALSE,1)*2</f>
        <v>20.43222148112747</v>
      </c>
      <c r="V144" s="38">
        <f t="shared" si="33"/>
        <v>21.29078800002446</v>
      </c>
      <c r="W144" s="42">
        <f>[1]!AgePb6U8(O144)</f>
        <v>1113.7986944190354</v>
      </c>
      <c r="X144" s="42">
        <f t="shared" si="21"/>
        <v>21.005565787684713</v>
      </c>
      <c r="Y144" s="38">
        <f t="shared" si="34"/>
        <v>23.809815994749034</v>
      </c>
      <c r="Z144" s="38">
        <f>[1]!AgePb7U5(M144)</f>
        <v>1119.6885264797481</v>
      </c>
      <c r="AA144" s="42">
        <f t="shared" si="23"/>
        <v>24.039687638180713</v>
      </c>
      <c r="AB144" s="38">
        <f t="shared" si="35"/>
        <v>26.571544971816543</v>
      </c>
      <c r="AC144" s="42">
        <f>[1]!AgePb8Th2(R144)</f>
        <v>1111.6920648887371</v>
      </c>
      <c r="AD144" s="42">
        <f t="shared" si="25"/>
        <v>28.361478731513341</v>
      </c>
      <c r="AE144" s="38">
        <f t="shared" si="36"/>
        <v>33.211057554231346</v>
      </c>
      <c r="AF144" s="43">
        <f t="shared" si="37"/>
        <v>98.467224783376366</v>
      </c>
    </row>
    <row r="145" spans="1:34" ht="15" x14ac:dyDescent="0.25">
      <c r="A145" s="70" t="s">
        <v>61</v>
      </c>
      <c r="B145" s="36">
        <v>2015</v>
      </c>
      <c r="C145" s="70" t="s">
        <v>184</v>
      </c>
      <c r="D145" s="70" t="s">
        <v>6</v>
      </c>
      <c r="E145" s="37">
        <f>(K145-(((2.718282^(0.00098482*W145)-1)/((2.718282^(0.000155125*W145)-1)*137.88))))/(([1]!SingleStagePbR(W145,1)/[1]!SingleStagePbR(W145,0))-(((2.718282^(0.00098482*W145)-1)/((2.718282^(0.000155125*W145)-1)*137.88))))</f>
        <v>9.6043163166206053E-4</v>
      </c>
      <c r="F145" s="74">
        <v>49276.102896958124</v>
      </c>
      <c r="G145" s="74">
        <v>142.50142011266882</v>
      </c>
      <c r="H145" s="39">
        <v>0.42770243559072935</v>
      </c>
      <c r="I145" s="78">
        <v>5.4526681860092765</v>
      </c>
      <c r="J145" s="78">
        <v>5.2197704840340052E-2</v>
      </c>
      <c r="K145" s="79">
        <v>7.6441212406479178E-2</v>
      </c>
      <c r="L145" s="79">
        <v>1.021834405083445E-3</v>
      </c>
      <c r="M145" s="39">
        <f t="array" ref="M145:Q145">[1]!ConvertConc(I145:L145,TRUE,FALSE)</f>
        <v>1.9321050785544787</v>
      </c>
      <c r="N145" s="40">
        <v>3.176725331875635E-2</v>
      </c>
      <c r="O145" s="40">
        <v>0.18339645213802833</v>
      </c>
      <c r="P145" s="62">
        <v>1.7556311058921398E-3</v>
      </c>
      <c r="Q145" s="39">
        <v>0.58222843660499179</v>
      </c>
      <c r="R145" s="172">
        <v>5.154209285240071E-2</v>
      </c>
      <c r="S145" s="62">
        <v>1.1497420301767678E-3</v>
      </c>
      <c r="T145" s="38">
        <f>[1]!AgePb76(K145)</f>
        <v>1105.7793092791451</v>
      </c>
      <c r="U145" s="41">
        <f>[1]!AgeErPb76(K145,L145,0,FALSE,1)*2</f>
        <v>53.437713708518253</v>
      </c>
      <c r="V145" s="38">
        <f t="shared" si="33"/>
        <v>53.757075390178478</v>
      </c>
      <c r="W145" s="42">
        <f>[1]!AgePb6U8(O145)</f>
        <v>1085.5030022991123</v>
      </c>
      <c r="X145" s="42">
        <f t="shared" si="21"/>
        <v>20.782766669240942</v>
      </c>
      <c r="Y145" s="38">
        <f t="shared" si="34"/>
        <v>23.47962207486983</v>
      </c>
      <c r="Z145" s="38">
        <f>[1]!AgePb7U5(M145)</f>
        <v>1092.2684895232169</v>
      </c>
      <c r="AA145" s="42">
        <f t="shared" si="23"/>
        <v>35.917683964413868</v>
      </c>
      <c r="AB145" s="38">
        <f t="shared" si="35"/>
        <v>37.576870957670877</v>
      </c>
      <c r="AC145" s="42">
        <f>[1]!AgePb8Th2(R145)</f>
        <v>1015.8210531128004</v>
      </c>
      <c r="AD145" s="42">
        <f t="shared" si="25"/>
        <v>45.319547393885614</v>
      </c>
      <c r="AE145" s="38">
        <f t="shared" si="36"/>
        <v>47.991468051520251</v>
      </c>
      <c r="AF145" s="43">
        <f t="shared" si="37"/>
        <v>98.166333299069336</v>
      </c>
      <c r="AH145" s="1" t="s">
        <v>9</v>
      </c>
    </row>
    <row r="146" spans="1:34" ht="15" x14ac:dyDescent="0.25">
      <c r="A146" s="70" t="s">
        <v>61</v>
      </c>
      <c r="B146" s="36">
        <v>2015</v>
      </c>
      <c r="C146" s="70" t="s">
        <v>185</v>
      </c>
      <c r="D146" s="70" t="s">
        <v>6</v>
      </c>
      <c r="E146" s="37">
        <f>(K146-(((2.718282^(0.00098482*W146)-1)/((2.718282^(0.000155125*W146)-1)*137.88))))/(([1]!SingleStagePbR(W146,1)/[1]!SingleStagePbR(W146,0))-(((2.718282^(0.00098482*W146)-1)/((2.718282^(0.000155125*W146)-1)*137.88))))</f>
        <v>2.7294901922444238E-4</v>
      </c>
      <c r="F146" s="74">
        <v>82958.4504440132</v>
      </c>
      <c r="G146" s="74">
        <v>257.22834411975219</v>
      </c>
      <c r="H146" s="39">
        <v>0.62861905117139127</v>
      </c>
      <c r="I146" s="78">
        <v>5.4210565687699432</v>
      </c>
      <c r="J146" s="78">
        <v>5.267057720643939E-2</v>
      </c>
      <c r="K146" s="79">
        <v>7.6083682889007159E-2</v>
      </c>
      <c r="L146" s="79">
        <v>9.9606380880722296E-4</v>
      </c>
      <c r="M146" s="39">
        <f t="array" ref="M146:Q146">[1]!ConvertConc(I146:L146,TRUE,FALSE)</f>
        <v>1.9342821907025853</v>
      </c>
      <c r="N146" s="40">
        <v>3.1534820125215662E-2</v>
      </c>
      <c r="O146" s="40">
        <v>0.18446588544397047</v>
      </c>
      <c r="P146" s="62">
        <v>1.7922566455408576E-3</v>
      </c>
      <c r="Q146" s="39">
        <v>0.59595520011859771</v>
      </c>
      <c r="R146" s="172">
        <v>5.7349660361737165E-2</v>
      </c>
      <c r="S146" s="62">
        <v>8.8813543697850348E-4</v>
      </c>
      <c r="T146" s="38">
        <f>[1]!AgePb76(K146)</f>
        <v>1096.4021936691524</v>
      </c>
      <c r="U146" s="41">
        <f>[1]!AgeErPb76(K146,L146,0,FALSE,1)*2</f>
        <v>52.407765844534907</v>
      </c>
      <c r="V146" s="38">
        <f t="shared" si="33"/>
        <v>52.727883297612387</v>
      </c>
      <c r="W146" s="42">
        <f>[1]!AgePb6U8(O146)</f>
        <v>1091.3259848176333</v>
      </c>
      <c r="X146" s="42">
        <f t="shared" si="21"/>
        <v>21.206482098663376</v>
      </c>
      <c r="Y146" s="38">
        <f t="shared" si="34"/>
        <v>23.882383664622189</v>
      </c>
      <c r="Z146" s="38">
        <f>[1]!AgePb7U5(M146)</f>
        <v>1093.0221400342559</v>
      </c>
      <c r="AA146" s="42">
        <f t="shared" si="23"/>
        <v>35.639325786625491</v>
      </c>
      <c r="AB146" s="38">
        <f t="shared" si="35"/>
        <v>37.313148965983736</v>
      </c>
      <c r="AC146" s="42">
        <f>[1]!AgePb8Th2(R146)</f>
        <v>1127.1441473331763</v>
      </c>
      <c r="AD146" s="42">
        <f t="shared" si="25"/>
        <v>34.910639523068674</v>
      </c>
      <c r="AE146" s="38">
        <f t="shared" si="36"/>
        <v>39.060365827613694</v>
      </c>
      <c r="AF146" s="43">
        <f t="shared" si="37"/>
        <v>99.537012158418676</v>
      </c>
      <c r="AH146" s="1" t="s">
        <v>8</v>
      </c>
    </row>
    <row r="147" spans="1:34" ht="15" x14ac:dyDescent="0.25">
      <c r="A147" s="70" t="s">
        <v>61</v>
      </c>
      <c r="B147" s="36">
        <v>2015</v>
      </c>
      <c r="C147" s="70" t="s">
        <v>186</v>
      </c>
      <c r="D147" s="70" t="s">
        <v>6</v>
      </c>
      <c r="E147" s="37">
        <f>(K147-(((2.718282^(0.00098482*W147)-1)/((2.718282^(0.000155125*W147)-1)*137.88))))/(([1]!SingleStagePbR(W147,1)/[1]!SingleStagePbR(W147,0))-(((2.718282^(0.00098482*W147)-1)/((2.718282^(0.000155125*W147)-1)*137.88))))</f>
        <v>4.2625206437972374E-5</v>
      </c>
      <c r="F147" s="74">
        <v>146169.50496206226</v>
      </c>
      <c r="G147" s="74">
        <v>440.27564241116949</v>
      </c>
      <c r="H147" s="39">
        <v>0.69816862350579967</v>
      </c>
      <c r="I147" s="78">
        <v>5.4219559809437472</v>
      </c>
      <c r="J147" s="78">
        <v>3.9692946186385983E-2</v>
      </c>
      <c r="K147" s="79">
        <v>7.5883772955222209E-2</v>
      </c>
      <c r="L147" s="79">
        <v>4.1385884810261371E-4</v>
      </c>
      <c r="M147" s="39">
        <f t="array" ref="M147:Q147">[1]!ConvertConc(I147:L147,TRUE,FALSE)</f>
        <v>1.9288798406785201</v>
      </c>
      <c r="N147" s="40">
        <v>1.7608709815245843E-2</v>
      </c>
      <c r="O147" s="40">
        <v>0.18443528562656086</v>
      </c>
      <c r="P147" s="62">
        <v>1.350210125824657E-3</v>
      </c>
      <c r="Q147" s="39">
        <v>0.80192727645210871</v>
      </c>
      <c r="R147" s="172">
        <v>5.6949030012126173E-2</v>
      </c>
      <c r="S147" s="62">
        <v>6.9561088334202674E-4</v>
      </c>
      <c r="T147" s="38">
        <f>[1]!AgePb76(K147)</f>
        <v>1091.134090321751</v>
      </c>
      <c r="U147" s="41">
        <f>[1]!AgeErPb76(K147,L147,0,FALSE,1)*2</f>
        <v>21.84962164941329</v>
      </c>
      <c r="V147" s="38">
        <f t="shared" si="33"/>
        <v>22.599537038457171</v>
      </c>
      <c r="W147" s="42">
        <f>[1]!AgePb6U8(O147)</f>
        <v>1091.1594442296678</v>
      </c>
      <c r="X147" s="42">
        <f t="shared" si="21"/>
        <v>15.976276182543355</v>
      </c>
      <c r="Y147" s="38">
        <f t="shared" si="34"/>
        <v>19.387056136205498</v>
      </c>
      <c r="Z147" s="38">
        <f>[1]!AgePb7U5(M147)</f>
        <v>1091.1509803476565</v>
      </c>
      <c r="AA147" s="42">
        <f t="shared" si="23"/>
        <v>19.922195848969107</v>
      </c>
      <c r="AB147" s="38">
        <f t="shared" si="35"/>
        <v>22.772476951633777</v>
      </c>
      <c r="AC147" s="42">
        <f>[1]!AgePb8Th2(R147)</f>
        <v>1119.484271968015</v>
      </c>
      <c r="AD147" s="42">
        <f t="shared" si="25"/>
        <v>27.348154767354686</v>
      </c>
      <c r="AE147" s="38">
        <f t="shared" si="36"/>
        <v>32.414859040406441</v>
      </c>
      <c r="AF147" s="43">
        <f t="shared" si="37"/>
        <v>100.00232362897847</v>
      </c>
      <c r="AH147" s="1" t="s">
        <v>10</v>
      </c>
    </row>
    <row r="148" spans="1:34" ht="12.75" customHeight="1" x14ac:dyDescent="0.25">
      <c r="A148" s="70" t="s">
        <v>61</v>
      </c>
      <c r="B148" s="36">
        <v>2015</v>
      </c>
      <c r="C148" s="70" t="s">
        <v>187</v>
      </c>
      <c r="D148" s="70" t="s">
        <v>6</v>
      </c>
      <c r="E148" s="37">
        <f>(K148-(((2.718282^(0.00098482*W148)-1)/((2.718282^(0.000155125*W148)-1)*137.88))))/(([1]!SingleStagePbR(W148,1)/[1]!SingleStagePbR(W148,0))-(((2.718282^(0.00098482*W148)-1)/((2.718282^(0.000155125*W148)-1)*137.88))))</f>
        <v>4.5612139328251596E-4</v>
      </c>
      <c r="F148" s="74">
        <v>126347.71507463124</v>
      </c>
      <c r="G148" s="74">
        <v>399.54517225457573</v>
      </c>
      <c r="H148" s="39">
        <v>0.69701915055867536</v>
      </c>
      <c r="I148" s="78">
        <v>5.394928063192828</v>
      </c>
      <c r="J148" s="78">
        <v>4.7096200488615771E-2</v>
      </c>
      <c r="K148" s="79">
        <v>7.642209910149865E-2</v>
      </c>
      <c r="L148" s="79">
        <v>6.4329875329336946E-4</v>
      </c>
      <c r="M148" s="39">
        <f t="array" ref="M148:Q148">[1]!ConvertConc(I148:L148,TRUE,FALSE)</f>
        <v>1.9522954847214773</v>
      </c>
      <c r="N148" s="40">
        <v>2.3675617684920793E-2</v>
      </c>
      <c r="O148" s="40">
        <v>0.18535928343930128</v>
      </c>
      <c r="P148" s="62">
        <v>1.6181342685257355E-3</v>
      </c>
      <c r="Q148" s="39">
        <v>0.71985403772137702</v>
      </c>
      <c r="R148" s="172">
        <v>5.59886785522185E-2</v>
      </c>
      <c r="S148" s="62">
        <v>8.1883164971977679E-4</v>
      </c>
      <c r="T148" s="38">
        <f>[1]!AgePb76(K148)</f>
        <v>1105.2794548420545</v>
      </c>
      <c r="U148" s="41">
        <f>[1]!AgeErPb76(K148,L148,0,FALSE,1)*2</f>
        <v>33.65277488941684</v>
      </c>
      <c r="V148" s="38">
        <f t="shared" si="33"/>
        <v>34.157169420190932</v>
      </c>
      <c r="W148" s="42">
        <f>[1]!AgePb6U8(O148)</f>
        <v>1096.1864393826577</v>
      </c>
      <c r="X148" s="42">
        <f t="shared" ref="X148:X151" si="38">P148/O148*W148*2</f>
        <v>19.138796928281582</v>
      </c>
      <c r="Y148" s="38">
        <f t="shared" si="34"/>
        <v>22.09126567072548</v>
      </c>
      <c r="Z148" s="38">
        <f>[1]!AgePb7U5(M148)</f>
        <v>1099.2364300952181</v>
      </c>
      <c r="AA148" s="42">
        <f t="shared" ref="AA148:AA151" si="39">N148/M148*Z148*2</f>
        <v>26.661027152848632</v>
      </c>
      <c r="AB148" s="38">
        <f t="shared" si="35"/>
        <v>28.8844655005615</v>
      </c>
      <c r="AC148" s="42">
        <f>[1]!AgePb8Th2(R148)</f>
        <v>1101.1109481278186</v>
      </c>
      <c r="AD148" s="42">
        <f t="shared" ref="AD148:AD151" si="40">S148/R148*AC148*2</f>
        <v>32.207386117859471</v>
      </c>
      <c r="AE148" s="38">
        <f t="shared" si="36"/>
        <v>36.472722088426117</v>
      </c>
      <c r="AF148" s="43">
        <f t="shared" si="37"/>
        <v>99.177310731728369</v>
      </c>
      <c r="AH148" s="1" t="s">
        <v>50</v>
      </c>
    </row>
    <row r="149" spans="1:34" ht="15" x14ac:dyDescent="0.25">
      <c r="A149" s="70" t="s">
        <v>61</v>
      </c>
      <c r="B149" s="36">
        <v>2015</v>
      </c>
      <c r="C149" s="70" t="s">
        <v>188</v>
      </c>
      <c r="D149" s="70" t="s">
        <v>6</v>
      </c>
      <c r="E149" s="37">
        <f>(K149-(((2.718282^(0.00098482*W149)-1)/((2.718282^(0.000155125*W149)-1)*137.88))))/(([1]!SingleStagePbR(W149,1)/[1]!SingleStagePbR(W149,0))-(((2.718282^(0.00098482*W149)-1)/((2.718282^(0.000155125*W149)-1)*137.88))))</f>
        <v>-1.4879215147303702E-4</v>
      </c>
      <c r="F149" s="74">
        <v>154447.5658345588</v>
      </c>
      <c r="G149" s="74">
        <v>475.57687024815084</v>
      </c>
      <c r="H149" s="39">
        <v>0.51369291797646599</v>
      </c>
      <c r="I149" s="78">
        <v>5.3726444812754064</v>
      </c>
      <c r="J149" s="78">
        <v>4.4530142838344063E-2</v>
      </c>
      <c r="K149" s="79">
        <v>7.6072445053472604E-2</v>
      </c>
      <c r="L149" s="79">
        <v>5.9067936539581082E-4</v>
      </c>
      <c r="M149" s="39">
        <f t="array" ref="M149:Q149">[1]!ConvertConc(I149:L149,TRUE,FALSE)</f>
        <v>1.9514234403205357</v>
      </c>
      <c r="N149" s="40">
        <v>2.2162756578640998E-2</v>
      </c>
      <c r="O149" s="40">
        <v>0.18612807966080255</v>
      </c>
      <c r="P149" s="62">
        <v>1.542687219005168E-3</v>
      </c>
      <c r="Q149" s="39">
        <v>0.72978297196844077</v>
      </c>
      <c r="R149" s="172">
        <v>5.7516846997367477E-2</v>
      </c>
      <c r="S149" s="62">
        <v>8.2355078929257904E-4</v>
      </c>
      <c r="T149" s="38">
        <f>[1]!AgePb76(K149)</f>
        <v>1096.106526714442</v>
      </c>
      <c r="U149" s="41">
        <f>[1]!AgeErPb76(K149,L149,0,FALSE,1)*2</f>
        <v>31.084475177682414</v>
      </c>
      <c r="V149" s="38">
        <f t="shared" si="33"/>
        <v>31.620914026071112</v>
      </c>
      <c r="W149" s="42">
        <f>[1]!AgePb6U8(O149)</f>
        <v>1100.3660771207028</v>
      </c>
      <c r="X149" s="42">
        <f t="shared" si="38"/>
        <v>18.240350263050082</v>
      </c>
      <c r="Y149" s="38">
        <f t="shared" si="34"/>
        <v>21.339421458612719</v>
      </c>
      <c r="Z149" s="38">
        <f>[1]!AgePb7U5(M149)</f>
        <v>1098.9364635405477</v>
      </c>
      <c r="AA149" s="42">
        <f t="shared" si="39"/>
        <v>24.961739039929931</v>
      </c>
      <c r="AB149" s="38">
        <f t="shared" si="35"/>
        <v>27.322573076275393</v>
      </c>
      <c r="AC149" s="42">
        <f>[1]!AgePb8Th2(R149)</f>
        <v>1130.3398237125261</v>
      </c>
      <c r="AD149" s="42">
        <f t="shared" si="40"/>
        <v>32.36937706372855</v>
      </c>
      <c r="AE149" s="38">
        <f t="shared" si="36"/>
        <v>36.830409268369912</v>
      </c>
      <c r="AF149" s="43">
        <f t="shared" si="37"/>
        <v>100.38860733901738</v>
      </c>
      <c r="AH149" s="1" t="s">
        <v>37</v>
      </c>
    </row>
    <row r="150" spans="1:34" ht="15" x14ac:dyDescent="0.25">
      <c r="A150" s="70" t="s">
        <v>61</v>
      </c>
      <c r="B150" s="36">
        <v>2015</v>
      </c>
      <c r="C150" s="70" t="s">
        <v>189</v>
      </c>
      <c r="D150" s="70" t="s">
        <v>6</v>
      </c>
      <c r="E150" s="37">
        <f>(K150-(((2.718282^(0.00098482*W150)-1)/((2.718282^(0.000155125*W150)-1)*137.88))))/(([1]!SingleStagePbR(W150,1)/[1]!SingleStagePbR(W150,0))-(((2.718282^(0.00098482*W150)-1)/((2.718282^(0.000155125*W150)-1)*137.88))))</f>
        <v>-1.9468208430627044E-4</v>
      </c>
      <c r="F150" s="74">
        <v>38612.129463879472</v>
      </c>
      <c r="G150" s="74">
        <v>120.69806133415885</v>
      </c>
      <c r="H150" s="39">
        <v>0.36520562848036497</v>
      </c>
      <c r="I150" s="78">
        <v>5.3585997608477252</v>
      </c>
      <c r="J150" s="78">
        <v>5.0642666282682082E-2</v>
      </c>
      <c r="K150" s="79">
        <v>7.6134881607108254E-2</v>
      </c>
      <c r="L150" s="79">
        <v>1.2070961076567218E-3</v>
      </c>
      <c r="M150" s="39">
        <f t="array" ref="M150:Q150">[1]!ConvertConc(I150:L150,TRUE,FALSE)</f>
        <v>1.9581438904538919</v>
      </c>
      <c r="N150" s="40">
        <v>3.6142898279718005E-2</v>
      </c>
      <c r="O150" s="40">
        <v>0.18661591546852177</v>
      </c>
      <c r="P150" s="62">
        <v>1.7636561698749565E-3</v>
      </c>
      <c r="Q150" s="39">
        <v>0.51201993349308161</v>
      </c>
      <c r="R150" s="172">
        <v>5.6229815722161132E-2</v>
      </c>
      <c r="S150" s="62">
        <v>1.3155849538800399E-3</v>
      </c>
      <c r="T150" s="38">
        <f>[1]!AgePb76(K150)</f>
        <v>1097.7485127715684</v>
      </c>
      <c r="U150" s="41">
        <f>[1]!AgeErPb76(K150,L150,0,FALSE,1)*2</f>
        <v>63.455784738856373</v>
      </c>
      <c r="V150" s="38">
        <f t="shared" si="33"/>
        <v>63.721072483795034</v>
      </c>
      <c r="W150" s="42">
        <f>[1]!AgePb6U8(O150)</f>
        <v>1103.0168407262083</v>
      </c>
      <c r="X150" s="42">
        <f t="shared" si="38"/>
        <v>20.848623245651289</v>
      </c>
      <c r="Y150" s="38">
        <f t="shared" si="34"/>
        <v>23.620273239190457</v>
      </c>
      <c r="Z150" s="38">
        <f>[1]!AgePb7U5(M150)</f>
        <v>1101.2458827367022</v>
      </c>
      <c r="AA150" s="42">
        <f t="shared" si="39"/>
        <v>40.653006262460984</v>
      </c>
      <c r="AB150" s="38">
        <f t="shared" si="35"/>
        <v>42.149980348932893</v>
      </c>
      <c r="AC150" s="42">
        <f>[1]!AgePb8Th2(R150)</f>
        <v>1105.7259248345922</v>
      </c>
      <c r="AD150" s="42">
        <f t="shared" si="40"/>
        <v>51.740393282283819</v>
      </c>
      <c r="AE150" s="38">
        <f t="shared" si="36"/>
        <v>54.520388394949578</v>
      </c>
      <c r="AF150" s="43">
        <f t="shared" si="37"/>
        <v>100.47992121085537</v>
      </c>
      <c r="AH150" s="1" t="s">
        <v>35</v>
      </c>
    </row>
    <row r="151" spans="1:34" ht="15" x14ac:dyDescent="0.25">
      <c r="A151" s="70" t="s">
        <v>61</v>
      </c>
      <c r="B151" s="36">
        <v>2015</v>
      </c>
      <c r="C151" s="70" t="s">
        <v>190</v>
      </c>
      <c r="D151" s="70" t="s">
        <v>6</v>
      </c>
      <c r="E151" s="37">
        <f>(K151-(((2.718282^(0.00098482*W151)-1)/((2.718282^(0.000155125*W151)-1)*137.88))))/(([1]!SingleStagePbR(W151,1)/[1]!SingleStagePbR(W151,0))-(((2.718282^(0.00098482*W151)-1)/((2.718282^(0.000155125*W151)-1)*137.88))))</f>
        <v>-9.3681770146527166E-4</v>
      </c>
      <c r="F151" s="74">
        <v>145402.12573727994</v>
      </c>
      <c r="G151" s="74">
        <v>451.9760004209225</v>
      </c>
      <c r="H151" s="39">
        <v>0.63817470922734698</v>
      </c>
      <c r="I151" s="78">
        <v>5.3333720458505178</v>
      </c>
      <c r="J151" s="78">
        <v>4.317454825564538E-2</v>
      </c>
      <c r="K151" s="79">
        <v>7.5693634931773307E-2</v>
      </c>
      <c r="L151" s="79">
        <v>6.4141944249544649E-4</v>
      </c>
      <c r="M151" s="39">
        <f t="array" ref="M151:Q151">[1]!ConvertConc(I151:L151,TRUE,FALSE)</f>
        <v>1.9560039458363683</v>
      </c>
      <c r="N151" s="40">
        <v>2.2922709968324465E-2</v>
      </c>
      <c r="O151" s="40">
        <v>0.18749863902294653</v>
      </c>
      <c r="P151" s="62">
        <v>1.517833177353952E-3</v>
      </c>
      <c r="Q151" s="39">
        <v>0.69076398921125726</v>
      </c>
      <c r="R151" s="172">
        <v>5.7110957190093313E-2</v>
      </c>
      <c r="S151" s="62">
        <v>7.5425462529903878E-4</v>
      </c>
      <c r="T151" s="38">
        <f>[1]!AgePb76(K151)</f>
        <v>1086.1067533688777</v>
      </c>
      <c r="U151" s="41">
        <f>[1]!AgeErPb76(K151,L151,0,FALSE,1)*2</f>
        <v>33.974164957700971</v>
      </c>
      <c r="V151" s="38">
        <f t="shared" si="33"/>
        <v>34.456792357908412</v>
      </c>
      <c r="W151" s="42">
        <f>[1]!AgePb6U8(O151)</f>
        <v>1107.8105453025798</v>
      </c>
      <c r="X151" s="42">
        <f t="shared" si="38"/>
        <v>17.935827253413255</v>
      </c>
      <c r="Y151" s="38">
        <f t="shared" si="34"/>
        <v>21.119179687071448</v>
      </c>
      <c r="Z151" s="38">
        <f>[1]!AgePb7U5(M151)</f>
        <v>1100.5110808161162</v>
      </c>
      <c r="AA151" s="42">
        <f t="shared" si="39"/>
        <v>25.794115984452603</v>
      </c>
      <c r="AB151" s="38">
        <f t="shared" si="35"/>
        <v>28.091368502115223</v>
      </c>
      <c r="AC151" s="42">
        <f>[1]!AgePb8Th2(R151)</f>
        <v>1122.5805976457709</v>
      </c>
      <c r="AD151" s="42">
        <f t="shared" si="40"/>
        <v>29.651459184163553</v>
      </c>
      <c r="AE151" s="38">
        <f t="shared" si="36"/>
        <v>34.404765262970152</v>
      </c>
      <c r="AF151" s="43">
        <f t="shared" si="37"/>
        <v>101.99831111135084</v>
      </c>
      <c r="AH151" s="1" t="s">
        <v>11</v>
      </c>
    </row>
    <row r="152" spans="1:34" x14ac:dyDescent="0.2">
      <c r="A152" s="69"/>
      <c r="C152" s="69"/>
      <c r="D152" s="69"/>
      <c r="F152" s="73"/>
      <c r="G152" s="73"/>
      <c r="I152" s="76"/>
      <c r="J152" s="77"/>
      <c r="K152" s="77"/>
      <c r="L152" s="77"/>
      <c r="P152" s="62"/>
      <c r="R152" s="77"/>
      <c r="S152" s="62"/>
      <c r="Y152" s="38"/>
      <c r="AH152" s="1" t="s">
        <v>12</v>
      </c>
    </row>
    <row r="153" spans="1:34" ht="15" x14ac:dyDescent="0.25">
      <c r="A153" s="69" t="s">
        <v>22</v>
      </c>
      <c r="B153" s="36">
        <v>2015</v>
      </c>
      <c r="C153" s="69" t="s">
        <v>191</v>
      </c>
      <c r="D153" s="69" t="s">
        <v>6</v>
      </c>
      <c r="E153" s="37">
        <f>(K153-(((2.718282^(0.00098482*W153)-1)/((2.718282^(0.000155125*W153)-1)*137.88))))/(([1]!SingleStagePbR(W153,1)/[1]!SingleStagePbR(W153,0))-(((2.718282^(0.00098482*W153)-1)/((2.718282^(0.000155125*W153)-1)*137.88))))</f>
        <v>-1.3457825509134597E-4</v>
      </c>
      <c r="F153" s="73">
        <v>54729.296788958643</v>
      </c>
      <c r="G153" s="73">
        <v>355.44893937294887</v>
      </c>
      <c r="H153" s="39">
        <v>3.4137634165856093E-2</v>
      </c>
      <c r="I153" s="142">
        <v>10.276242748576397</v>
      </c>
      <c r="J153" s="76">
        <v>0.11881139458569888</v>
      </c>
      <c r="K153" s="77">
        <v>5.9750873530907779E-2</v>
      </c>
      <c r="L153" s="77">
        <v>6.6561920880050716E-4</v>
      </c>
      <c r="M153" s="40">
        <f t="array" ref="M153:Q153">[1]!ConvertConc(I153:L153,TRUE,FALSE)</f>
        <v>0.80134983101391932</v>
      </c>
      <c r="N153" s="40">
        <v>1.2865888159719603E-2</v>
      </c>
      <c r="O153" s="40">
        <v>9.7311831227277434E-2</v>
      </c>
      <c r="P153" s="62">
        <v>1.1250954907038064E-3</v>
      </c>
      <c r="Q153" s="39">
        <v>0.7201220624536494</v>
      </c>
      <c r="R153" s="80">
        <v>3.0398671249132102E-2</v>
      </c>
      <c r="S153" s="62">
        <v>1.2599731180660857E-3</v>
      </c>
      <c r="T153" s="38">
        <f>[1]!AgePb76(K153)</f>
        <v>593.62151202177301</v>
      </c>
      <c r="U153" s="41">
        <f>[1]!AgeErPb76(K153,L153,0,FALSE,1)*2</f>
        <v>48.289295373538266</v>
      </c>
      <c r="V153" s="38">
        <f t="shared" ref="V153:V171" si="41">SQRT((U153/T153*100)^2+AO$6^2+AO$8^2+AO$7^2)*T153/100</f>
        <v>48.391342156442448</v>
      </c>
      <c r="W153" s="42">
        <f>[1]!AgePb6U8(O153)</f>
        <v>598.63593284686704</v>
      </c>
      <c r="X153" s="42">
        <f t="shared" ref="X153:X185" si="42">P153/O153*W153*2</f>
        <v>13.842563234602494</v>
      </c>
      <c r="Y153" s="38">
        <f t="shared" ref="Y153:Y171" si="43">SQRT((X153/W153*100)^2+AP$6^2+AP$7^2+AP$8^2)*W153/100</f>
        <v>15.097042272446581</v>
      </c>
      <c r="Z153" s="38">
        <f>[1]!AgePb7U5(M153)</f>
        <v>597.58977507423742</v>
      </c>
      <c r="AA153" s="42">
        <f t="shared" ref="AA153:AA171" si="44">N153/M153*Z153*2</f>
        <v>19.188930761410703</v>
      </c>
      <c r="AB153" s="38">
        <f t="shared" ref="AB153:AB171" si="45">SQRT((AA153/Z153*100)^2+AQ$6^2+AQ$8^2+AQ$7^2)*Z153/100</f>
        <v>20.11754199125529</v>
      </c>
      <c r="AC153" s="42">
        <f>[1]!AgePb8Th2(R153)</f>
        <v>605.27108273936335</v>
      </c>
      <c r="AD153" s="42">
        <f t="shared" ref="AD153:AD171" si="46">S153/R153*AC153*2</f>
        <v>50.174909761302459</v>
      </c>
      <c r="AE153" s="38">
        <f t="shared" ref="AE153:AE171" si="47">SQRT((AD153/AC153*100)^2+AR$6^2+AR$8^2+AR$7^2)*AC153/100</f>
        <v>51.049364297359062</v>
      </c>
      <c r="AF153" s="43">
        <f t="shared" ref="AF153:AF171" si="48">W153/T153*100</f>
        <v>100.84471683110266</v>
      </c>
      <c r="AH153" s="1" t="s">
        <v>13</v>
      </c>
    </row>
    <row r="154" spans="1:34" ht="15" x14ac:dyDescent="0.25">
      <c r="A154" s="69" t="s">
        <v>22</v>
      </c>
      <c r="B154" s="36">
        <v>2015</v>
      </c>
      <c r="C154" s="69" t="s">
        <v>192</v>
      </c>
      <c r="D154" s="69" t="s">
        <v>6</v>
      </c>
      <c r="E154" s="37">
        <f>(K154-(((2.718282^(0.00098482*W154)-1)/((2.718282^(0.000155125*W154)-1)*137.88))))/(([1]!SingleStagePbR(W154,1)/[1]!SingleStagePbR(W154,0))-(((2.718282^(0.00098482*W154)-1)/((2.718282^(0.000155125*W154)-1)*137.88))))</f>
        <v>-3.0608719700917744E-4</v>
      </c>
      <c r="F154" s="73">
        <v>55811.923758893419</v>
      </c>
      <c r="G154" s="73">
        <v>356.59362567379696</v>
      </c>
      <c r="H154" s="39">
        <v>3.3707457477347658E-2</v>
      </c>
      <c r="I154" s="142">
        <v>10.259060165197823</v>
      </c>
      <c r="J154" s="76">
        <v>0.11945443007282268</v>
      </c>
      <c r="K154" s="77">
        <v>5.9637168855984149E-2</v>
      </c>
      <c r="L154" s="77">
        <v>5.3908003156662415E-4</v>
      </c>
      <c r="M154" s="40">
        <f t="array" ref="M154:Q154">[1]!ConvertConc(I154:L154,TRUE,FALSE)</f>
        <v>0.80116448089601844</v>
      </c>
      <c r="N154" s="40">
        <v>1.180970596980139E-2</v>
      </c>
      <c r="O154" s="40">
        <v>9.7474815811328969E-2</v>
      </c>
      <c r="P154" s="62">
        <v>1.1349771208765634E-3</v>
      </c>
      <c r="Q154" s="39">
        <v>0.78990940673727306</v>
      </c>
      <c r="R154" s="80">
        <v>2.8846482381424919E-2</v>
      </c>
      <c r="S154" s="62">
        <v>1.1103283149527191E-3</v>
      </c>
      <c r="T154" s="38">
        <f>[1]!AgePb76(K154)</f>
        <v>589.49163138249605</v>
      </c>
      <c r="U154" s="41">
        <f>[1]!AgeErPb76(K154,L154,0,FALSE,1)*2</f>
        <v>39.210896188553193</v>
      </c>
      <c r="V154" s="38">
        <f t="shared" si="41"/>
        <v>39.334762345879881</v>
      </c>
      <c r="W154" s="42">
        <f>[1]!AgePb6U8(O154)</f>
        <v>599.59335268304551</v>
      </c>
      <c r="X154" s="42">
        <f t="shared" si="42"/>
        <v>13.963088444140157</v>
      </c>
      <c r="Y154" s="38">
        <f t="shared" si="43"/>
        <v>15.211449148977561</v>
      </c>
      <c r="Z154" s="38">
        <f>[1]!AgePb7U5(M154)</f>
        <v>597.48529173149018</v>
      </c>
      <c r="AA154" s="42">
        <f t="shared" si="44"/>
        <v>17.614674102222725</v>
      </c>
      <c r="AB154" s="38">
        <f t="shared" si="45"/>
        <v>18.621611457786599</v>
      </c>
      <c r="AC154" s="42">
        <f>[1]!AgePb8Th2(R154)</f>
        <v>574.80049811994638</v>
      </c>
      <c r="AD154" s="42">
        <f t="shared" si="46"/>
        <v>44.249226652499587</v>
      </c>
      <c r="AE154" s="38">
        <f t="shared" si="47"/>
        <v>45.142244709171663</v>
      </c>
      <c r="AF154" s="43">
        <f t="shared" si="48"/>
        <v>101.71363269006186</v>
      </c>
      <c r="AH154" s="1" t="s">
        <v>14</v>
      </c>
    </row>
    <row r="155" spans="1:34" ht="15" x14ac:dyDescent="0.25">
      <c r="A155" s="69" t="s">
        <v>22</v>
      </c>
      <c r="B155" s="36">
        <v>2015</v>
      </c>
      <c r="C155" s="69" t="s">
        <v>193</v>
      </c>
      <c r="D155" s="69" t="s">
        <v>6</v>
      </c>
      <c r="E155" s="37">
        <f>(K155-(((2.718282^(0.00098482*W155)-1)/((2.718282^(0.000155125*W155)-1)*137.88))))/(([1]!SingleStagePbR(W155,1)/[1]!SingleStagePbR(W155,0))-(((2.718282^(0.00098482*W155)-1)/((2.718282^(0.000155125*W155)-1)*137.88))))</f>
        <v>1.3972200330567138E-4</v>
      </c>
      <c r="F155" s="73">
        <v>58292.365619263968</v>
      </c>
      <c r="G155" s="73">
        <v>356.525451637873</v>
      </c>
      <c r="H155" s="39">
        <v>3.3980794299355986E-2</v>
      </c>
      <c r="I155" s="142">
        <v>10.243326049726813</v>
      </c>
      <c r="J155" s="76">
        <v>0.12017429233845198</v>
      </c>
      <c r="K155" s="77">
        <v>6.0025853664635594E-2</v>
      </c>
      <c r="L155" s="77">
        <v>7.3801014641040603E-4</v>
      </c>
      <c r="M155" s="40">
        <f t="array" ref="M155:Q155">[1]!ConvertConc(I155:L155,TRUE,FALSE)</f>
        <v>0.80762470235736661</v>
      </c>
      <c r="N155" s="40">
        <v>1.372493368344954E-2</v>
      </c>
      <c r="O155" s="40">
        <v>9.7624540617514535E-2</v>
      </c>
      <c r="P155" s="62">
        <v>1.145327213702151E-3</v>
      </c>
      <c r="Q155" s="39">
        <v>0.690350932769345</v>
      </c>
      <c r="R155" s="80">
        <v>3.1377476830268647E-2</v>
      </c>
      <c r="S155" s="62">
        <v>1.4625790867492789E-3</v>
      </c>
      <c r="T155" s="38">
        <f>[1]!AgePb76(K155)</f>
        <v>603.56495164822218</v>
      </c>
      <c r="U155" s="41">
        <f>[1]!AgeErPb76(K155,L155,0,FALSE,1)*2</f>
        <v>53.207037980782779</v>
      </c>
      <c r="V155" s="38">
        <f t="shared" si="41"/>
        <v>53.302796600468739</v>
      </c>
      <c r="W155" s="42">
        <f>[1]!AgePb6U8(O155)</f>
        <v>600.47275535124618</v>
      </c>
      <c r="X155" s="42">
        <f t="shared" si="42"/>
        <v>14.089444794111762</v>
      </c>
      <c r="Y155" s="38">
        <f t="shared" si="43"/>
        <v>15.331004930141605</v>
      </c>
      <c r="Z155" s="38">
        <f>[1]!AgePb7U5(M155)</f>
        <v>601.12064201990461</v>
      </c>
      <c r="AA155" s="42">
        <f t="shared" si="44"/>
        <v>20.431125802353431</v>
      </c>
      <c r="AB155" s="38">
        <f t="shared" si="45"/>
        <v>21.31581418471891</v>
      </c>
      <c r="AC155" s="42">
        <f>[1]!AgePb8Th2(R155)</f>
        <v>624.46215105009878</v>
      </c>
      <c r="AD155" s="42">
        <f t="shared" si="46"/>
        <v>58.215342650578833</v>
      </c>
      <c r="AE155" s="38">
        <f t="shared" si="47"/>
        <v>59.019015663643742</v>
      </c>
      <c r="AF155" s="43">
        <f t="shared" si="48"/>
        <v>99.487677956029117</v>
      </c>
      <c r="AH155" s="1" t="s">
        <v>34</v>
      </c>
    </row>
    <row r="156" spans="1:34" ht="15" x14ac:dyDescent="0.25">
      <c r="A156" s="69" t="s">
        <v>22</v>
      </c>
      <c r="B156" s="36">
        <v>2015</v>
      </c>
      <c r="C156" s="69" t="s">
        <v>194</v>
      </c>
      <c r="D156" s="69" t="s">
        <v>6</v>
      </c>
      <c r="E156" s="37">
        <f>(K156-(((2.718282^(0.00098482*W156)-1)/((2.718282^(0.000155125*W156)-1)*137.88))))/(([1]!SingleStagePbR(W156,1)/[1]!SingleStagePbR(W156,0))-(((2.718282^(0.00098482*W156)-1)/((2.718282^(0.000155125*W156)-1)*137.88))))</f>
        <v>2.3477816292754301E-4</v>
      </c>
      <c r="F156" s="73">
        <v>54727.884344803693</v>
      </c>
      <c r="G156" s="73">
        <v>349.18690131555229</v>
      </c>
      <c r="H156" s="39">
        <v>3.3566876357871728E-2</v>
      </c>
      <c r="I156" s="142">
        <v>10.235676677749609</v>
      </c>
      <c r="J156" s="76">
        <v>0.12384937757799347</v>
      </c>
      <c r="K156" s="77">
        <v>6.011540822161833E-2</v>
      </c>
      <c r="L156" s="77">
        <v>5.778704254875333E-4</v>
      </c>
      <c r="M156" s="40">
        <f t="array" ref="M156:Q156">[1]!ConvertConc(I156:L156,TRUE,FALSE)</f>
        <v>0.80943408256668192</v>
      </c>
      <c r="N156" s="40">
        <v>1.2508525963660391E-2</v>
      </c>
      <c r="O156" s="40">
        <v>9.7697497828727581E-2</v>
      </c>
      <c r="P156" s="62">
        <v>1.1821176731107441E-3</v>
      </c>
      <c r="Q156" s="39">
        <v>0.7829835214654226</v>
      </c>
      <c r="R156" s="80">
        <v>2.9767777310780556E-2</v>
      </c>
      <c r="S156" s="62">
        <v>1.3660289399638748E-3</v>
      </c>
      <c r="T156" s="38">
        <f>[1]!AgePb76(K156)</f>
        <v>606.78990468247457</v>
      </c>
      <c r="U156" s="41">
        <f>[1]!AgeErPb76(K156,L156,0,FALSE,1)*2</f>
        <v>41.577199992798853</v>
      </c>
      <c r="V156" s="38">
        <f t="shared" si="41"/>
        <v>41.700984134128305</v>
      </c>
      <c r="W156" s="42">
        <f>[1]!AgePb6U8(O156)</f>
        <v>600.90122315049177</v>
      </c>
      <c r="X156" s="42">
        <f t="shared" si="42"/>
        <v>14.541538349842726</v>
      </c>
      <c r="Y156" s="38">
        <f t="shared" si="43"/>
        <v>15.749150511868036</v>
      </c>
      <c r="Z156" s="38">
        <f>[1]!AgePb7U5(M156)</f>
        <v>602.13650284159758</v>
      </c>
      <c r="AA156" s="42">
        <f t="shared" si="44"/>
        <v>18.610138222938769</v>
      </c>
      <c r="AB156" s="38">
        <f t="shared" si="45"/>
        <v>19.580480396261226</v>
      </c>
      <c r="AC156" s="42">
        <f>[1]!AgePb8Th2(R156)</f>
        <v>592.89172107708168</v>
      </c>
      <c r="AD156" s="42">
        <f t="shared" si="46"/>
        <v>54.415030104580303</v>
      </c>
      <c r="AE156" s="38">
        <f t="shared" si="47"/>
        <v>55.189924712998803</v>
      </c>
      <c r="AF156" s="43">
        <f t="shared" si="48"/>
        <v>99.029535348801772</v>
      </c>
    </row>
    <row r="157" spans="1:34" ht="15" x14ac:dyDescent="0.25">
      <c r="A157" s="69" t="s">
        <v>22</v>
      </c>
      <c r="B157" s="36">
        <v>2015</v>
      </c>
      <c r="C157" s="69" t="s">
        <v>195</v>
      </c>
      <c r="D157" s="69" t="s">
        <v>6</v>
      </c>
      <c r="E157" s="37">
        <f>(K157-(((2.718282^(0.00098482*W157)-1)/((2.718282^(0.000155125*W157)-1)*137.88))))/(([1]!SingleStagePbR(W157,1)/[1]!SingleStagePbR(W157,0))-(((2.718282^(0.00098482*W157)-1)/((2.718282^(0.000155125*W157)-1)*137.88))))</f>
        <v>-5.8854334183560276E-4</v>
      </c>
      <c r="F157" s="73">
        <v>55962.717511753763</v>
      </c>
      <c r="G157" s="73">
        <v>359.51814843414911</v>
      </c>
      <c r="H157" s="39">
        <v>3.3996809243838771E-2</v>
      </c>
      <c r="I157" s="142">
        <v>10.218383108301209</v>
      </c>
      <c r="J157" s="76">
        <v>0.12051915276697638</v>
      </c>
      <c r="K157" s="77">
        <v>5.9469331661904254E-2</v>
      </c>
      <c r="L157" s="77">
        <v>6.0569466204692991E-4</v>
      </c>
      <c r="M157" s="40">
        <f t="array" ref="M157:Q157">[1]!ConvertConc(I157:L157,TRUE,FALSE)</f>
        <v>0.8020900374135832</v>
      </c>
      <c r="N157" s="40">
        <v>1.24992466029236E-2</v>
      </c>
      <c r="O157" s="40">
        <v>9.7862840862525516E-2</v>
      </c>
      <c r="P157" s="62">
        <v>1.1542282710597844E-3</v>
      </c>
      <c r="Q157" s="39">
        <v>0.75685585386316068</v>
      </c>
      <c r="R157" s="80">
        <v>2.8077726993288671E-2</v>
      </c>
      <c r="S157" s="62">
        <v>1.1603925684474669E-3</v>
      </c>
      <c r="T157" s="38">
        <f>[1]!AgePb76(K157)</f>
        <v>583.37592224115213</v>
      </c>
      <c r="U157" s="41">
        <f>[1]!AgeErPb76(K157,L157,0,FALSE,1)*2</f>
        <v>44.22602093606725</v>
      </c>
      <c r="V157" s="38">
        <f t="shared" si="41"/>
        <v>44.333613126537614</v>
      </c>
      <c r="W157" s="42">
        <f>[1]!AgePb6U8(O157)</f>
        <v>601.87215495429632</v>
      </c>
      <c r="X157" s="42">
        <f t="shared" si="42"/>
        <v>14.197377690840034</v>
      </c>
      <c r="Y157" s="38">
        <f t="shared" si="43"/>
        <v>15.435778002126188</v>
      </c>
      <c r="Z157" s="38">
        <f>[1]!AgePb7U5(M157)</f>
        <v>598.00692816802848</v>
      </c>
      <c r="AA157" s="42">
        <f t="shared" si="44"/>
        <v>18.637897783973713</v>
      </c>
      <c r="AB157" s="38">
        <f t="shared" si="45"/>
        <v>19.593944026841474</v>
      </c>
      <c r="AC157" s="42">
        <f>[1]!AgePb8Th2(R157)</f>
        <v>559.69225043634447</v>
      </c>
      <c r="AD157" s="42">
        <f t="shared" si="46"/>
        <v>46.261773837975682</v>
      </c>
      <c r="AE157" s="38">
        <f t="shared" si="47"/>
        <v>47.072694902670364</v>
      </c>
      <c r="AF157" s="43">
        <f t="shared" si="48"/>
        <v>103.17055127028338</v>
      </c>
    </row>
    <row r="158" spans="1:34" ht="15" x14ac:dyDescent="0.25">
      <c r="A158" s="69" t="s">
        <v>22</v>
      </c>
      <c r="B158" s="36">
        <v>2015</v>
      </c>
      <c r="C158" s="69" t="s">
        <v>196</v>
      </c>
      <c r="D158" s="69" t="s">
        <v>6</v>
      </c>
      <c r="E158" s="37">
        <f>(K158-(((2.718282^(0.00098482*W158)-1)/((2.718282^(0.000155125*W158)-1)*137.88))))/(([1]!SingleStagePbR(W158,1)/[1]!SingleStagePbR(W158,0))-(((2.718282^(0.00098482*W158)-1)/((2.718282^(0.000155125*W158)-1)*137.88))))</f>
        <v>-8.112184259709767E-5</v>
      </c>
      <c r="F158" s="73">
        <v>56054.505154085418</v>
      </c>
      <c r="G158" s="73">
        <v>362.12970197995355</v>
      </c>
      <c r="H158" s="39">
        <v>3.3506203651988593E-2</v>
      </c>
      <c r="I158" s="142">
        <v>10.207003546577051</v>
      </c>
      <c r="J158" s="76">
        <v>0.11748711886188448</v>
      </c>
      <c r="K158" s="77">
        <v>5.9901835033620635E-2</v>
      </c>
      <c r="L158" s="77">
        <v>5.8831670532852928E-4</v>
      </c>
      <c r="M158" s="40">
        <f t="array" ref="M158:Q158">[1]!ConvertConc(I158:L158,TRUE,FALSE)</f>
        <v>0.8088241438009649</v>
      </c>
      <c r="N158" s="40">
        <v>1.2238370567604559E-2</v>
      </c>
      <c r="O158" s="40">
        <v>9.7971945971876639E-2</v>
      </c>
      <c r="P158" s="62">
        <v>1.1277003685756586E-3</v>
      </c>
      <c r="Q158" s="39">
        <v>0.76071590333275763</v>
      </c>
      <c r="R158" s="80">
        <v>2.9764833780890992E-2</v>
      </c>
      <c r="S158" s="62">
        <v>1.1675225849658395E-3</v>
      </c>
      <c r="T158" s="38">
        <f>[1]!AgePb76(K158)</f>
        <v>599.08807006584607</v>
      </c>
      <c r="U158" s="41">
        <f>[1]!AgeErPb76(K158,L158,0,FALSE,1)*2</f>
        <v>42.534565443041167</v>
      </c>
      <c r="V158" s="38">
        <f t="shared" si="41"/>
        <v>42.652523368958242</v>
      </c>
      <c r="W158" s="42">
        <f>[1]!AgePb6U8(O158)</f>
        <v>602.51276482991886</v>
      </c>
      <c r="X158" s="42">
        <f t="shared" si="42"/>
        <v>13.870376059801433</v>
      </c>
      <c r="Y158" s="38">
        <f t="shared" si="43"/>
        <v>15.13813734070099</v>
      </c>
      <c r="Z158" s="38">
        <f>[1]!AgePb7U5(M158)</f>
        <v>601.79417155767396</v>
      </c>
      <c r="AA158" s="42">
        <f t="shared" si="44"/>
        <v>18.21157326569563</v>
      </c>
      <c r="AB158" s="38">
        <f t="shared" si="45"/>
        <v>19.200969863485113</v>
      </c>
      <c r="AC158" s="42">
        <f>[1]!AgePb8Th2(R158)</f>
        <v>592.83394554286076</v>
      </c>
      <c r="AD158" s="42">
        <f t="shared" si="46"/>
        <v>46.507702724014983</v>
      </c>
      <c r="AE158" s="38">
        <f t="shared" si="47"/>
        <v>47.411835539433675</v>
      </c>
      <c r="AF158" s="43">
        <f t="shared" si="48"/>
        <v>100.57165130390536</v>
      </c>
    </row>
    <row r="159" spans="1:34" ht="15" x14ac:dyDescent="0.25">
      <c r="A159" s="69" t="s">
        <v>22</v>
      </c>
      <c r="B159" s="36">
        <v>2015</v>
      </c>
      <c r="C159" s="69" t="s">
        <v>197</v>
      </c>
      <c r="D159" s="69" t="s">
        <v>6</v>
      </c>
      <c r="E159" s="37">
        <f>(K159-(((2.718282^(0.00098482*W159)-1)/((2.718282^(0.000155125*W159)-1)*137.88))))/(([1]!SingleStagePbR(W159,1)/[1]!SingleStagePbR(W159,0))-(((2.718282^(0.00098482*W159)-1)/((2.718282^(0.000155125*W159)-1)*137.88))))</f>
        <v>7.915387438636116E-5</v>
      </c>
      <c r="F159" s="73">
        <v>68713.557276959953</v>
      </c>
      <c r="G159" s="73">
        <v>348.59264945525757</v>
      </c>
      <c r="H159" s="39">
        <v>3.525748510692648E-2</v>
      </c>
      <c r="I159" s="142">
        <v>10.145661348675596</v>
      </c>
      <c r="J159" s="76">
        <v>9.7153174808999113E-2</v>
      </c>
      <c r="K159" s="77">
        <v>6.0129304608477083E-2</v>
      </c>
      <c r="L159" s="77">
        <v>5.334854949644737E-4</v>
      </c>
      <c r="M159" s="40">
        <f t="array" ref="M159:Q159">[1]!ConvertConc(I159:L159,TRUE,FALSE)</f>
        <v>0.81680439316280651</v>
      </c>
      <c r="N159" s="40">
        <v>1.0662798488692535E-2</v>
      </c>
      <c r="O159" s="40">
        <v>9.8564299125807012E-2</v>
      </c>
      <c r="P159" s="62">
        <v>9.4383542420780947E-4</v>
      </c>
      <c r="Q159" s="39">
        <v>0.73353948907542998</v>
      </c>
      <c r="R159" s="80">
        <v>2.9993049207044108E-2</v>
      </c>
      <c r="S159" s="62">
        <v>9.9483894436417719E-4</v>
      </c>
      <c r="T159" s="38">
        <f>[1]!AgePb76(K159)</f>
        <v>607.28974157923858</v>
      </c>
      <c r="U159" s="41">
        <f>[1]!AgeErPb76(K159,L159,0,FALSE,1)*2</f>
        <v>38.371667401640714</v>
      </c>
      <c r="V159" s="38">
        <f t="shared" si="41"/>
        <v>38.505978337930948</v>
      </c>
      <c r="W159" s="42">
        <f>[1]!AgePb6U8(O159)</f>
        <v>605.98965156320764</v>
      </c>
      <c r="X159" s="42">
        <f t="shared" si="42"/>
        <v>11.605713324632131</v>
      </c>
      <c r="Y159" s="38">
        <f t="shared" si="43"/>
        <v>13.110839692552076</v>
      </c>
      <c r="Z159" s="38">
        <f>[1]!AgePb7U5(M159)</f>
        <v>606.26402993711781</v>
      </c>
      <c r="AA159" s="42">
        <f t="shared" si="44"/>
        <v>15.828688572867748</v>
      </c>
      <c r="AB159" s="38">
        <f t="shared" si="45"/>
        <v>16.973954790722583</v>
      </c>
      <c r="AC159" s="42">
        <f>[1]!AgePb8Th2(R159)</f>
        <v>597.31286257905322</v>
      </c>
      <c r="AD159" s="42">
        <f t="shared" si="46"/>
        <v>39.624520572168464</v>
      </c>
      <c r="AE159" s="38">
        <f t="shared" si="47"/>
        <v>40.697743267403304</v>
      </c>
      <c r="AF159" s="43">
        <f t="shared" si="48"/>
        <v>99.785919318734074</v>
      </c>
    </row>
    <row r="160" spans="1:34" ht="15" x14ac:dyDescent="0.25">
      <c r="A160" s="69" t="s">
        <v>22</v>
      </c>
      <c r="B160" s="36">
        <v>2015</v>
      </c>
      <c r="C160" s="69" t="s">
        <v>198</v>
      </c>
      <c r="D160" s="69" t="s">
        <v>6</v>
      </c>
      <c r="E160" s="37">
        <f>(K160-(((2.718282^(0.00098482*W160)-1)/((2.718282^(0.000155125*W160)-1)*137.88))))/(([1]!SingleStagePbR(W160,1)/[1]!SingleStagePbR(W160,0))-(((2.718282^(0.00098482*W160)-1)/((2.718282^(0.000155125*W160)-1)*137.88))))</f>
        <v>-1.0602911104750274E-3</v>
      </c>
      <c r="F160" s="73">
        <v>72054.622426662172</v>
      </c>
      <c r="G160" s="73">
        <v>350.41096250714224</v>
      </c>
      <c r="H160" s="39">
        <v>3.5149941491568595E-2</v>
      </c>
      <c r="I160" s="142">
        <v>10.119529524294389</v>
      </c>
      <c r="J160" s="76">
        <v>9.776200640979836E-2</v>
      </c>
      <c r="K160" s="77">
        <v>5.9239131849243162E-2</v>
      </c>
      <c r="L160" s="77">
        <v>5.0846434630860173E-4</v>
      </c>
      <c r="M160" s="40">
        <f t="array" ref="M160:Q160">[1]!ConvertConc(I160:L160,TRUE,FALSE)</f>
        <v>0.80679019038011768</v>
      </c>
      <c r="N160" s="40">
        <v>1.0426084281734603E-2</v>
      </c>
      <c r="O160" s="40">
        <v>9.8818823305891548E-2</v>
      </c>
      <c r="P160" s="62">
        <v>9.5466161882786947E-4</v>
      </c>
      <c r="Q160" s="39">
        <v>0.74756534774291705</v>
      </c>
      <c r="R160" s="80">
        <v>3.0794279535618963E-2</v>
      </c>
      <c r="S160" s="62">
        <v>1.1421060651644324E-3</v>
      </c>
      <c r="T160" s="38">
        <f>[1]!AgePb76(K160)</f>
        <v>574.94938632452772</v>
      </c>
      <c r="U160" s="41">
        <f>[1]!AgeErPb76(K160,L160,0,FALSE,1)*2</f>
        <v>37.323761800466734</v>
      </c>
      <c r="V160" s="38">
        <f t="shared" si="41"/>
        <v>37.447539911277765</v>
      </c>
      <c r="W160" s="42">
        <f>[1]!AgePb6U8(O160)</f>
        <v>607.48303546588238</v>
      </c>
      <c r="X160" s="42">
        <f t="shared" si="42"/>
        <v>11.737454842042254</v>
      </c>
      <c r="Y160" s="38">
        <f t="shared" si="43"/>
        <v>13.234536811365404</v>
      </c>
      <c r="Z160" s="38">
        <f>[1]!AgePb7U5(M160)</f>
        <v>600.65176981810077</v>
      </c>
      <c r="AA160" s="42">
        <f t="shared" si="44"/>
        <v>15.524348339302518</v>
      </c>
      <c r="AB160" s="38">
        <f t="shared" si="45"/>
        <v>16.669757986783171</v>
      </c>
      <c r="AC160" s="42">
        <f>[1]!AgePb8Th2(R160)</f>
        <v>613.02981792989817</v>
      </c>
      <c r="AD160" s="42">
        <f t="shared" si="46"/>
        <v>45.472411353189436</v>
      </c>
      <c r="AE160" s="38">
        <f t="shared" si="47"/>
        <v>46.460091150776442</v>
      </c>
      <c r="AF160" s="43">
        <f t="shared" si="48"/>
        <v>105.65852402231997</v>
      </c>
    </row>
    <row r="161" spans="1:33" ht="15" x14ac:dyDescent="0.25">
      <c r="A161" s="69" t="s">
        <v>22</v>
      </c>
      <c r="B161" s="36">
        <v>2015</v>
      </c>
      <c r="C161" s="69" t="s">
        <v>199</v>
      </c>
      <c r="D161" s="69" t="s">
        <v>6</v>
      </c>
      <c r="E161" s="37">
        <f>(K161-(((2.718282^(0.00098482*W161)-1)/((2.718282^(0.000155125*W161)-1)*137.88))))/(([1]!SingleStagePbR(W161,1)/[1]!SingleStagePbR(W161,0))-(((2.718282^(0.00098482*W161)-1)/((2.718282^(0.000155125*W161)-1)*137.88))))</f>
        <v>-1.1162980695898059E-3</v>
      </c>
      <c r="F161" s="73">
        <v>71866.093952264491</v>
      </c>
      <c r="G161" s="73">
        <v>350.65046059034916</v>
      </c>
      <c r="H161" s="39">
        <v>3.5171494577218264E-2</v>
      </c>
      <c r="I161" s="142">
        <v>10.116219542003016</v>
      </c>
      <c r="J161" s="76">
        <v>0.10003363512518902</v>
      </c>
      <c r="K161" s="77">
        <v>5.919860039315445E-2</v>
      </c>
      <c r="L161" s="77">
        <v>4.8610150883746035E-4</v>
      </c>
      <c r="M161" s="40">
        <f t="array" ref="M161:Q161">[1]!ConvertConc(I161:L161,TRUE,FALSE)</f>
        <v>0.80650198152669883</v>
      </c>
      <c r="N161" s="40">
        <v>1.0366227721113577E-2</v>
      </c>
      <c r="O161" s="40">
        <v>9.8851156387813971E-2</v>
      </c>
      <c r="P161" s="62">
        <v>9.7748377926599106E-4</v>
      </c>
      <c r="Q161" s="39">
        <v>0.76932970024578495</v>
      </c>
      <c r="R161" s="80">
        <v>3.0122961432318993E-2</v>
      </c>
      <c r="S161" s="62">
        <v>1.0782434863121459E-3</v>
      </c>
      <c r="T161" s="38">
        <f>[1]!AgePb76(K161)</f>
        <v>573.46108721921564</v>
      </c>
      <c r="U161" s="41">
        <f>[1]!AgeErPb76(K161,L161,0,FALSE,1)*2</f>
        <v>35.715613243940552</v>
      </c>
      <c r="V161" s="38">
        <f t="shared" si="41"/>
        <v>35.844277466655782</v>
      </c>
      <c r="W161" s="42">
        <f>[1]!AgePb6U8(O161)</f>
        <v>607.67272039564671</v>
      </c>
      <c r="X161" s="42">
        <f t="shared" si="42"/>
        <v>12.017871090123284</v>
      </c>
      <c r="Y161" s="38">
        <f t="shared" si="43"/>
        <v>13.484720776858326</v>
      </c>
      <c r="Z161" s="38">
        <f>[1]!AgePb7U5(M161)</f>
        <v>600.48978879234483</v>
      </c>
      <c r="AA161" s="42">
        <f t="shared" si="44"/>
        <v>15.436574335605084</v>
      </c>
      <c r="AB161" s="38">
        <f t="shared" si="45"/>
        <v>16.587446490581225</v>
      </c>
      <c r="AC161" s="42">
        <f>[1]!AgePb8Th2(R161)</f>
        <v>599.8620545263924</v>
      </c>
      <c r="AD161" s="42">
        <f t="shared" si="46"/>
        <v>42.943809122628537</v>
      </c>
      <c r="AE161" s="38">
        <f t="shared" si="47"/>
        <v>43.944416970828655</v>
      </c>
      <c r="AF161" s="43">
        <f t="shared" si="48"/>
        <v>105.9658159793069</v>
      </c>
    </row>
    <row r="162" spans="1:33" ht="15" x14ac:dyDescent="0.25">
      <c r="A162" s="69" t="s">
        <v>22</v>
      </c>
      <c r="B162" s="36">
        <v>2015</v>
      </c>
      <c r="C162" s="69" t="s">
        <v>200</v>
      </c>
      <c r="D162" s="69" t="s">
        <v>6</v>
      </c>
      <c r="E162" s="37">
        <f>(K162-(((2.718282^(0.00098482*W162)-1)/((2.718282^(0.000155125*W162)-1)*137.88))))/(([1]!SingleStagePbR(W162,1)/[1]!SingleStagePbR(W162,0))-(((2.718282^(0.00098482*W162)-1)/((2.718282^(0.000155125*W162)-1)*137.88))))</f>
        <v>-7.3640332152905485E-4</v>
      </c>
      <c r="F162" s="73">
        <v>74192.623106210682</v>
      </c>
      <c r="G162" s="73">
        <v>351.24898795781007</v>
      </c>
      <c r="H162" s="39">
        <v>3.5120161076633717E-2</v>
      </c>
      <c r="I162" s="142">
        <v>10.114127126320637</v>
      </c>
      <c r="J162" s="76">
        <v>0.10178653067156529</v>
      </c>
      <c r="K162" s="77">
        <v>5.9512555951630255E-2</v>
      </c>
      <c r="L162" s="77">
        <v>5.4322569038899613E-4</v>
      </c>
      <c r="M162" s="40">
        <f t="array" ref="M162:Q162">[1]!ConvertConc(I162:L162,TRUE,FALSE)</f>
        <v>0.81094694171967063</v>
      </c>
      <c r="N162" s="40">
        <v>1.101810727557016E-2</v>
      </c>
      <c r="O162" s="40">
        <v>9.8871606764526054E-2</v>
      </c>
      <c r="P162" s="62">
        <v>9.9502386204882777E-4</v>
      </c>
      <c r="Q162" s="39">
        <v>0.74070853294880667</v>
      </c>
      <c r="R162" s="80">
        <v>3.1335469693514091E-2</v>
      </c>
      <c r="S162" s="62">
        <v>1.1123823047040347E-3</v>
      </c>
      <c r="T162" s="38">
        <f>[1]!AgePb76(K162)</f>
        <v>584.95319418959866</v>
      </c>
      <c r="U162" s="41">
        <f>[1]!AgeErPb76(K162,L162,0,FALSE,1)*2</f>
        <v>39.625397093859391</v>
      </c>
      <c r="V162" s="38">
        <f t="shared" si="41"/>
        <v>39.746094310366914</v>
      </c>
      <c r="W162" s="42">
        <f>[1]!AgePb6U8(O162)</f>
        <v>607.79269148634137</v>
      </c>
      <c r="X162" s="42">
        <f t="shared" si="42"/>
        <v>12.233405544791342</v>
      </c>
      <c r="Y162" s="38">
        <f t="shared" si="43"/>
        <v>13.677699092570638</v>
      </c>
      <c r="Z162" s="38">
        <f>[1]!AgePb7U5(M162)</f>
        <v>602.985105032923</v>
      </c>
      <c r="AA162" s="42">
        <f t="shared" si="44"/>
        <v>16.385176960492956</v>
      </c>
      <c r="AB162" s="38">
        <f t="shared" si="45"/>
        <v>17.482463169443296</v>
      </c>
      <c r="AC162" s="42">
        <f>[1]!AgePb8Th2(R162)</f>
        <v>623.63890723036923</v>
      </c>
      <c r="AD162" s="42">
        <f t="shared" si="46"/>
        <v>44.277292902465291</v>
      </c>
      <c r="AE162" s="38">
        <f t="shared" si="47"/>
        <v>45.326024538316922</v>
      </c>
      <c r="AF162" s="43">
        <f t="shared" si="48"/>
        <v>103.90449997087114</v>
      </c>
    </row>
    <row r="163" spans="1:33" ht="15" x14ac:dyDescent="0.25">
      <c r="A163" s="69" t="s">
        <v>22</v>
      </c>
      <c r="B163" s="36">
        <v>2015</v>
      </c>
      <c r="C163" s="69" t="s">
        <v>201</v>
      </c>
      <c r="D163" s="69" t="s">
        <v>6</v>
      </c>
      <c r="E163" s="37">
        <f>(K163-(((2.718282^(0.00098482*W163)-1)/((2.718282^(0.000155125*W163)-1)*137.88))))/(([1]!SingleStagePbR(W163,1)/[1]!SingleStagePbR(W163,0))-(((2.718282^(0.00098482*W163)-1)/((2.718282^(0.000155125*W163)-1)*137.88))))</f>
        <v>6.5401041009358822E-4</v>
      </c>
      <c r="F163" s="73">
        <v>70275.903402704411</v>
      </c>
      <c r="G163" s="73">
        <v>343.61788482626952</v>
      </c>
      <c r="H163" s="39">
        <v>3.539365623977099E-2</v>
      </c>
      <c r="I163" s="142">
        <v>10.105101001014466</v>
      </c>
      <c r="J163" s="76">
        <v>9.7664669852546848E-2</v>
      </c>
      <c r="K163" s="77">
        <v>6.066386989540401E-2</v>
      </c>
      <c r="L163" s="77">
        <v>5.3812522052388884E-4</v>
      </c>
      <c r="M163" s="40">
        <f t="array" ref="M163:Q163">[1]!ConvertConc(I163:L163,TRUE,FALSE)</f>
        <v>0.82737367475547619</v>
      </c>
      <c r="N163" s="40">
        <v>1.0853985107780718E-2</v>
      </c>
      <c r="O163" s="40">
        <v>9.8959921320886199E-2</v>
      </c>
      <c r="P163" s="62">
        <v>9.5643656045279405E-4</v>
      </c>
      <c r="Q163" s="39">
        <v>0.7367316112950012</v>
      </c>
      <c r="R163" s="80">
        <v>3.1715480543873194E-2</v>
      </c>
      <c r="S163" s="62">
        <v>1.0053485758215247E-3</v>
      </c>
      <c r="T163" s="38">
        <f>[1]!AgePb76(K163)</f>
        <v>626.39890867082181</v>
      </c>
      <c r="U163" s="41">
        <f>[1]!AgeErPb76(K163,L163,0,FALSE,1)*2</f>
        <v>38.242079508358785</v>
      </c>
      <c r="V163" s="38">
        <f t="shared" si="41"/>
        <v>38.385442404461671</v>
      </c>
      <c r="W163" s="42">
        <f>[1]!AgePb6U8(O163)</f>
        <v>608.31075868270136</v>
      </c>
      <c r="X163" s="42">
        <f t="shared" si="42"/>
        <v>11.75851075779134</v>
      </c>
      <c r="Y163" s="38">
        <f t="shared" si="43"/>
        <v>13.257060041071425</v>
      </c>
      <c r="Z163" s="38">
        <f>[1]!AgePb7U5(M163)</f>
        <v>612.15391748161983</v>
      </c>
      <c r="AA163" s="42">
        <f t="shared" si="44"/>
        <v>16.061205974383466</v>
      </c>
      <c r="AB163" s="38">
        <f t="shared" si="45"/>
        <v>17.2123091993118</v>
      </c>
      <c r="AC163" s="42">
        <f>[1]!AgePb8Th2(R163)</f>
        <v>631.085030834083</v>
      </c>
      <c r="AD163" s="42">
        <f t="shared" si="46"/>
        <v>40.009511197136412</v>
      </c>
      <c r="AE163" s="38">
        <f t="shared" si="47"/>
        <v>41.194516359742721</v>
      </c>
      <c r="AF163" s="43">
        <f t="shared" si="48"/>
        <v>97.112359274938342</v>
      </c>
    </row>
    <row r="164" spans="1:33" ht="15" x14ac:dyDescent="0.25">
      <c r="A164" s="69" t="s">
        <v>22</v>
      </c>
      <c r="B164" s="36">
        <v>2015</v>
      </c>
      <c r="C164" s="69" t="s">
        <v>202</v>
      </c>
      <c r="D164" s="69" t="s">
        <v>6</v>
      </c>
      <c r="E164" s="37">
        <f>(K164-(((2.718282^(0.00098482*W164)-1)/((2.718282^(0.000155125*W164)-1)*137.88))))/(([1]!SingleStagePbR(W164,1)/[1]!SingleStagePbR(W164,0))-(((2.718282^(0.00098482*W164)-1)/((2.718282^(0.000155125*W164)-1)*137.88))))</f>
        <v>2.7566016152745108E-4</v>
      </c>
      <c r="F164" s="73">
        <v>69676.742032602357</v>
      </c>
      <c r="G164" s="73">
        <v>357.43311364892827</v>
      </c>
      <c r="H164" s="39">
        <v>3.5123541647466998E-2</v>
      </c>
      <c r="I164" s="142">
        <v>10.108815589181111</v>
      </c>
      <c r="J164" s="76">
        <v>9.7423933672817056E-2</v>
      </c>
      <c r="K164" s="77">
        <v>6.034856228751357E-2</v>
      </c>
      <c r="L164" s="77">
        <v>4.6399631851259059E-4</v>
      </c>
      <c r="M164" s="40">
        <f t="array" ref="M164:Q164">[1]!ConvertConc(I164:L164,TRUE,FALSE)</f>
        <v>0.82277085590191068</v>
      </c>
      <c r="N164" s="40">
        <v>1.0143683402996664E-2</v>
      </c>
      <c r="O164" s="40">
        <v>9.8923557480882621E-2</v>
      </c>
      <c r="P164" s="62">
        <v>9.5337797169938528E-4</v>
      </c>
      <c r="Q164" s="39">
        <v>0.78171527976383182</v>
      </c>
      <c r="R164" s="80">
        <v>3.0212316560724227E-2</v>
      </c>
      <c r="S164" s="62">
        <v>9.7352810774923215E-4</v>
      </c>
      <c r="T164" s="38">
        <f>[1]!AgePb76(K164)</f>
        <v>615.15542625217392</v>
      </c>
      <c r="U164" s="41">
        <f>[1]!AgeErPb76(K164,L164,0,FALSE,1)*2</f>
        <v>33.208604175048336</v>
      </c>
      <c r="V164" s="38">
        <f t="shared" si="41"/>
        <v>33.367740503322722</v>
      </c>
      <c r="W164" s="42">
        <f>[1]!AgePb6U8(O164)</f>
        <v>608.09744767126915</v>
      </c>
      <c r="X164" s="42">
        <f t="shared" si="42"/>
        <v>11.721105185050508</v>
      </c>
      <c r="Y164" s="38">
        <f t="shared" si="43"/>
        <v>13.222900080441939</v>
      </c>
      <c r="Z164" s="38">
        <f>[1]!AgePb7U5(M164)</f>
        <v>609.59312751888547</v>
      </c>
      <c r="AA164" s="42">
        <f t="shared" si="44"/>
        <v>15.030964322176564</v>
      </c>
      <c r="AB164" s="38">
        <f t="shared" si="45"/>
        <v>16.24534894303995</v>
      </c>
      <c r="AC164" s="42">
        <f>[1]!AgePb8Th2(R164)</f>
        <v>601.61523157897864</v>
      </c>
      <c r="AD164" s="42">
        <f t="shared" si="46"/>
        <v>38.77156104961449</v>
      </c>
      <c r="AE164" s="38">
        <f t="shared" si="47"/>
        <v>39.883379037295647</v>
      </c>
      <c r="AF164" s="43">
        <f t="shared" si="48"/>
        <v>98.852651170793465</v>
      </c>
    </row>
    <row r="165" spans="1:33" ht="15" x14ac:dyDescent="0.25">
      <c r="A165" s="69" t="s">
        <v>22</v>
      </c>
      <c r="B165" s="36">
        <v>2015</v>
      </c>
      <c r="C165" s="69" t="s">
        <v>203</v>
      </c>
      <c r="D165" s="69" t="s">
        <v>6</v>
      </c>
      <c r="E165" s="37">
        <f>(K165-(((2.718282^(0.00098482*W165)-1)/((2.718282^(0.000155125*W165)-1)*137.88))))/(([1]!SingleStagePbR(W165,1)/[1]!SingleStagePbR(W165,0))-(((2.718282^(0.00098482*W165)-1)/((2.718282^(0.000155125*W165)-1)*137.88))))</f>
        <v>4.514474400663538E-4</v>
      </c>
      <c r="F165" s="73">
        <v>73369.127474651017</v>
      </c>
      <c r="G165" s="73">
        <v>347.49856904449842</v>
      </c>
      <c r="H165" s="39">
        <v>3.4637284422194083E-2</v>
      </c>
      <c r="I165" s="142">
        <v>10.07479443873577</v>
      </c>
      <c r="J165" s="76">
        <v>9.7630621367836637E-2</v>
      </c>
      <c r="K165" s="77">
        <v>6.054685529982827E-2</v>
      </c>
      <c r="L165" s="77">
        <v>5.1041002352510633E-4</v>
      </c>
      <c r="M165" s="40">
        <f t="array" ref="M165:Q165">[1]!ConvertConc(I165:L165,TRUE,FALSE)</f>
        <v>0.82826182193246267</v>
      </c>
      <c r="N165" s="40">
        <v>1.0638322273348117E-2</v>
      </c>
      <c r="O165" s="40">
        <v>9.9257608289771163E-2</v>
      </c>
      <c r="P165" s="62">
        <v>9.6186398955765769E-4</v>
      </c>
      <c r="Q165" s="39">
        <v>0.7544741430233185</v>
      </c>
      <c r="R165" s="80">
        <v>3.093207981402751E-2</v>
      </c>
      <c r="S165" s="62">
        <v>1.1039235046387823E-3</v>
      </c>
      <c r="T165" s="38">
        <f>[1]!AgePb76(K165)</f>
        <v>622.23560511764106</v>
      </c>
      <c r="U165" s="41">
        <f>[1]!AgeErPb76(K165,L165,0,FALSE,1)*2</f>
        <v>36.367823864053484</v>
      </c>
      <c r="V165" s="38">
        <f t="shared" si="41"/>
        <v>36.516552582574526</v>
      </c>
      <c r="W165" s="42">
        <f>[1]!AgePb6U8(O165)</f>
        <v>610.05673102977846</v>
      </c>
      <c r="X165" s="42">
        <f t="shared" si="42"/>
        <v>11.823609520224084</v>
      </c>
      <c r="Y165" s="38">
        <f t="shared" si="43"/>
        <v>13.32292412359083</v>
      </c>
      <c r="Z165" s="38">
        <f>[1]!AgePb7U5(M165)</f>
        <v>612.64729796819768</v>
      </c>
      <c r="AA165" s="42">
        <f t="shared" si="44"/>
        <v>15.737872308239906</v>
      </c>
      <c r="AB165" s="38">
        <f t="shared" si="45"/>
        <v>16.91282471852136</v>
      </c>
      <c r="AC165" s="42">
        <f>[1]!AgePb8Th2(R165)</f>
        <v>615.73168056268298</v>
      </c>
      <c r="AD165" s="42">
        <f t="shared" si="46"/>
        <v>43.949238383617192</v>
      </c>
      <c r="AE165" s="38">
        <f t="shared" si="47"/>
        <v>44.979301628935247</v>
      </c>
      <c r="AF165" s="43">
        <f t="shared" si="48"/>
        <v>98.042723047717587</v>
      </c>
    </row>
    <row r="166" spans="1:33" ht="15" x14ac:dyDescent="0.25">
      <c r="A166" s="69" t="s">
        <v>22</v>
      </c>
      <c r="B166" s="36">
        <v>2015</v>
      </c>
      <c r="C166" s="69" t="s">
        <v>204</v>
      </c>
      <c r="D166" s="69" t="s">
        <v>6</v>
      </c>
      <c r="E166" s="37">
        <f>(K166-(((2.718282^(0.00098482*W166)-1)/((2.718282^(0.000155125*W166)-1)*137.88))))/(([1]!SingleStagePbR(W166,1)/[1]!SingleStagePbR(W166,0))-(((2.718282^(0.00098482*W166)-1)/((2.718282^(0.000155125*W166)-1)*137.88))))</f>
        <v>-1.4015948479629122E-4</v>
      </c>
      <c r="F166" s="73">
        <v>71864.915580090499</v>
      </c>
      <c r="G166" s="73">
        <v>344.8247172978717</v>
      </c>
      <c r="H166" s="39">
        <v>3.5992773161145082E-2</v>
      </c>
      <c r="I166" s="142">
        <v>10.049472811860774</v>
      </c>
      <c r="J166" s="76">
        <v>0.10008453583295387</v>
      </c>
      <c r="K166" s="77">
        <v>6.0103892690517829E-2</v>
      </c>
      <c r="L166" s="77">
        <v>4.6074023207165964E-4</v>
      </c>
      <c r="M166" s="40">
        <f t="array" ref="M166:Q166">[1]!ConvertConc(I166:L166,TRUE,FALSE)</f>
        <v>0.82427393413420058</v>
      </c>
      <c r="N166" s="40">
        <v>1.0359281896537275E-2</v>
      </c>
      <c r="O166" s="40">
        <v>9.9507707391353062E-2</v>
      </c>
      <c r="P166" s="62">
        <v>9.9101543857213633E-4</v>
      </c>
      <c r="Q166" s="39">
        <v>0.79243858714120519</v>
      </c>
      <c r="R166" s="80">
        <v>2.8920437965842115E-2</v>
      </c>
      <c r="S166" s="62">
        <v>9.6945348903880967E-4</v>
      </c>
      <c r="T166" s="38">
        <f>[1]!AgePb76(K166)</f>
        <v>606.37558515163653</v>
      </c>
      <c r="U166" s="41">
        <f>[1]!AgeErPb76(K166,L166,0,FALSE,1)*2</f>
        <v>33.15845047132099</v>
      </c>
      <c r="V166" s="38">
        <f t="shared" si="41"/>
        <v>33.31331991187443</v>
      </c>
      <c r="W166" s="42">
        <f>[1]!AgePb6U8(O166)</f>
        <v>611.52322896916814</v>
      </c>
      <c r="X166" s="42">
        <f t="shared" si="42"/>
        <v>12.180543132613492</v>
      </c>
      <c r="Y166" s="38">
        <f t="shared" si="43"/>
        <v>13.647332275101123</v>
      </c>
      <c r="Z166" s="38">
        <f>[1]!AgePb7U5(M166)</f>
        <v>610.43007926423684</v>
      </c>
      <c r="AA166" s="42">
        <f t="shared" si="44"/>
        <v>15.343484750287567</v>
      </c>
      <c r="AB166" s="38">
        <f t="shared" si="45"/>
        <v>16.538088293025304</v>
      </c>
      <c r="AC166" s="42">
        <f>[1]!AgePb8Th2(R166)</f>
        <v>576.25334212227051</v>
      </c>
      <c r="AD166" s="42">
        <f t="shared" si="46"/>
        <v>38.633634369613048</v>
      </c>
      <c r="AE166" s="38">
        <f t="shared" si="47"/>
        <v>39.658415930299356</v>
      </c>
      <c r="AF166" s="43">
        <f t="shared" si="48"/>
        <v>100.84892003299315</v>
      </c>
    </row>
    <row r="167" spans="1:33" ht="15" x14ac:dyDescent="0.25">
      <c r="A167" s="69" t="s">
        <v>22</v>
      </c>
      <c r="B167" s="107">
        <v>2016</v>
      </c>
      <c r="C167" s="69" t="s">
        <v>205</v>
      </c>
      <c r="D167" s="69" t="s">
        <v>6</v>
      </c>
      <c r="E167" s="37">
        <f>(K167-(((2.718282^(0.00098482*W167)-1)/((2.718282^(0.000155125*W167)-1)*137.88))))/(([1]!SingleStagePbR(W167,1)/[1]!SingleStagePbR(W167,0))-(((2.718282^(0.00098482*W167)-1)/((2.718282^(0.000155125*W167)-1)*137.88))))</f>
        <v>-9.6864176304603219E-4</v>
      </c>
      <c r="F167" s="73">
        <v>24798.449670684451</v>
      </c>
      <c r="G167" s="73">
        <v>368.50277295664171</v>
      </c>
      <c r="H167" s="39">
        <v>3.3189379784230665E-2</v>
      </c>
      <c r="I167" s="142">
        <v>10.269379204882068</v>
      </c>
      <c r="J167" s="76">
        <v>8.5671228187911688E-2</v>
      </c>
      <c r="K167" s="77">
        <v>5.907979391406655E-2</v>
      </c>
      <c r="L167" s="77">
        <v>7.9028065066077957E-4</v>
      </c>
      <c r="M167" s="40">
        <f t="array" ref="M167:Q167">[1]!ConvertConc(I167:L167,TRUE,FALSE)</f>
        <v>0.79287920280183655</v>
      </c>
      <c r="N167" s="40">
        <v>1.2499514366308936E-2</v>
      </c>
      <c r="O167" s="40">
        <v>9.737686962855549E-2</v>
      </c>
      <c r="P167" s="62">
        <v>8.123564094513645E-4</v>
      </c>
      <c r="Q167" s="39">
        <v>0.52918154341856039</v>
      </c>
      <c r="R167" s="80">
        <v>2.7078279369376845E-2</v>
      </c>
      <c r="S167" s="62">
        <v>1.4756324862617183E-3</v>
      </c>
      <c r="T167" s="38">
        <f>[1]!AgePb76(K167)</f>
        <v>569.0905226908543</v>
      </c>
      <c r="U167" s="41">
        <f>[1]!AgeErPb76(K167,L167,0,FALSE,1)*2</f>
        <v>58.224429035580322</v>
      </c>
      <c r="V167" s="38">
        <f t="shared" si="41"/>
        <v>58.302242889487559</v>
      </c>
      <c r="W167" s="42">
        <f>[1]!AgePb6U8(O167)</f>
        <v>599.01800477564711</v>
      </c>
      <c r="X167" s="42">
        <f t="shared" si="42"/>
        <v>9.9944908357079942</v>
      </c>
      <c r="Y167" s="38">
        <f t="shared" si="43"/>
        <v>11.672203375594645</v>
      </c>
      <c r="Z167" s="38">
        <f>[1]!AgePb7U5(M167)</f>
        <v>592.80379834330472</v>
      </c>
      <c r="AA167" s="42">
        <f t="shared" si="44"/>
        <v>18.690765422047665</v>
      </c>
      <c r="AB167" s="38">
        <f t="shared" si="45"/>
        <v>19.628113407744014</v>
      </c>
      <c r="AC167" s="42">
        <f>[1]!AgePb8Th2(R167)</f>
        <v>540.03333872696999</v>
      </c>
      <c r="AD167" s="42">
        <f t="shared" si="46"/>
        <v>58.858299481990635</v>
      </c>
      <c r="AE167" s="38">
        <f t="shared" si="47"/>
        <v>59.453870802996875</v>
      </c>
      <c r="AF167" s="43">
        <f t="shared" si="48"/>
        <v>105.25882630118059</v>
      </c>
    </row>
    <row r="168" spans="1:33" ht="15" x14ac:dyDescent="0.25">
      <c r="A168" s="69" t="s">
        <v>22</v>
      </c>
      <c r="B168" s="107">
        <v>2016</v>
      </c>
      <c r="C168" s="69" t="s">
        <v>206</v>
      </c>
      <c r="D168" s="69" t="s">
        <v>6</v>
      </c>
      <c r="E168" s="37">
        <f>(K168-(((2.718282^(0.00098482*W168)-1)/((2.718282^(0.000155125*W168)-1)*137.88))))/(([1]!SingleStagePbR(W168,1)/[1]!SingleStagePbR(W168,0))-(((2.718282^(0.00098482*W168)-1)/((2.718282^(0.000155125*W168)-1)*137.88))))</f>
        <v>-1.3625641817997872E-3</v>
      </c>
      <c r="F168" s="73">
        <v>25415.48636032884</v>
      </c>
      <c r="G168" s="73">
        <v>365.17978534619652</v>
      </c>
      <c r="H168" s="39">
        <v>3.3654455240231404E-2</v>
      </c>
      <c r="I168" s="142">
        <v>10.135439938575177</v>
      </c>
      <c r="J168" s="76">
        <v>8.3988162556044257E-2</v>
      </c>
      <c r="K168" s="77">
        <v>5.8966746668380678E-2</v>
      </c>
      <c r="L168" s="77">
        <v>8.1387642678038702E-4</v>
      </c>
      <c r="M168" s="40">
        <f t="array" ref="M168:Q168">[1]!ConvertConc(I168:L168,TRUE,FALSE)</f>
        <v>0.80181985933396749</v>
      </c>
      <c r="N168" s="40">
        <v>1.2908323556618704E-2</v>
      </c>
      <c r="O168" s="40">
        <v>9.8663699460546386E-2</v>
      </c>
      <c r="P168" s="62">
        <v>8.1758491776312374E-4</v>
      </c>
      <c r="Q168" s="39">
        <v>0.51473350887916347</v>
      </c>
      <c r="R168" s="80">
        <v>2.9463002461208726E-2</v>
      </c>
      <c r="S168" s="62">
        <v>1.5589706623033012E-3</v>
      </c>
      <c r="T168" s="38">
        <f>[1]!AgePb76(K168)</f>
        <v>564.9206517293992</v>
      </c>
      <c r="U168" s="41">
        <f>[1]!AgeErPb76(K168,L168,0,FALSE,1)*2</f>
        <v>60.120146507554438</v>
      </c>
      <c r="V168" s="38">
        <f t="shared" si="41"/>
        <v>60.194410157384937</v>
      </c>
      <c r="W168" s="42">
        <f>[1]!AgePb6U8(O168)</f>
        <v>606.57290985813086</v>
      </c>
      <c r="X168" s="42">
        <f t="shared" si="42"/>
        <v>10.052833318337287</v>
      </c>
      <c r="Y168" s="38">
        <f t="shared" si="43"/>
        <v>11.761489701033604</v>
      </c>
      <c r="Z168" s="38">
        <f>[1]!AgePb7U5(M168)</f>
        <v>597.85468560271659</v>
      </c>
      <c r="AA168" s="42">
        <f t="shared" si="44"/>
        <v>19.249465155454743</v>
      </c>
      <c r="AB168" s="38">
        <f t="shared" si="45"/>
        <v>20.176092513322622</v>
      </c>
      <c r="AC168" s="42">
        <f>[1]!AgePb8Th2(R168)</f>
        <v>586.90873075364982</v>
      </c>
      <c r="AD168" s="42">
        <f t="shared" si="46"/>
        <v>62.10999669156395</v>
      </c>
      <c r="AE168" s="38">
        <f t="shared" si="47"/>
        <v>62.776416659507319</v>
      </c>
      <c r="AF168" s="43">
        <f t="shared" si="48"/>
        <v>107.3731165609225</v>
      </c>
    </row>
    <row r="169" spans="1:33" ht="15" x14ac:dyDescent="0.25">
      <c r="A169" s="69" t="s">
        <v>22</v>
      </c>
      <c r="B169" s="107">
        <v>2016</v>
      </c>
      <c r="C169" s="69" t="s">
        <v>207</v>
      </c>
      <c r="D169" s="69" t="s">
        <v>6</v>
      </c>
      <c r="E169" s="37">
        <f>(K169-(((2.718282^(0.00098482*W169)-1)/((2.718282^(0.000155125*W169)-1)*137.88))))/(([1]!SingleStagePbR(W169,1)/[1]!SingleStagePbR(W169,0))-(((2.718282^(0.00098482*W169)-1)/((2.718282^(0.000155125*W169)-1)*137.88))))</f>
        <v>-1.0795039289372141E-3</v>
      </c>
      <c r="F169" s="73">
        <v>24904.283440304807</v>
      </c>
      <c r="G169" s="73">
        <v>365.47837170768656</v>
      </c>
      <c r="H169" s="39">
        <v>3.4307924406279167E-2</v>
      </c>
      <c r="I169" s="142">
        <v>10.153126620084205</v>
      </c>
      <c r="J169" s="76">
        <v>8.9768012282661777E-2</v>
      </c>
      <c r="K169" s="77">
        <v>5.917022268905598E-2</v>
      </c>
      <c r="L169" s="77">
        <v>7.9375239802412147E-4</v>
      </c>
      <c r="M169" s="40">
        <f t="array" ref="M169:Q169">[1]!ConvertConc(I169:L169,TRUE,FALSE)</f>
        <v>0.80318510702647605</v>
      </c>
      <c r="N169" s="40">
        <v>1.2904201420597465E-2</v>
      </c>
      <c r="O169" s="40">
        <v>9.8491827928341796E-2</v>
      </c>
      <c r="P169" s="62">
        <v>8.7080718581049972E-4</v>
      </c>
      <c r="Q169" s="39">
        <v>0.55030862576651551</v>
      </c>
      <c r="R169" s="80">
        <v>3.0421786137830521E-2</v>
      </c>
      <c r="S169" s="62">
        <v>1.5503209318731062E-3</v>
      </c>
      <c r="T169" s="38">
        <f>[1]!AgePb76(K169)</f>
        <v>572.41823994529534</v>
      </c>
      <c r="U169" s="41">
        <f>[1]!AgeErPb76(K169,L169,0,FALSE,1)*2</f>
        <v>58.358056533276326</v>
      </c>
      <c r="V169" s="38">
        <f t="shared" si="41"/>
        <v>58.436602430847273</v>
      </c>
      <c r="W169" s="42">
        <f>[1]!AgePb6U8(O169)</f>
        <v>605.5643739842219</v>
      </c>
      <c r="X169" s="42">
        <f t="shared" si="42"/>
        <v>10.708092629166321</v>
      </c>
      <c r="Y169" s="38">
        <f t="shared" si="43"/>
        <v>12.321225036630127</v>
      </c>
      <c r="Z169" s="38">
        <f>[1]!AgePb7U5(M169)</f>
        <v>598.62375496582638</v>
      </c>
      <c r="AA169" s="42">
        <f t="shared" si="44"/>
        <v>19.235320579665004</v>
      </c>
      <c r="AB169" s="38">
        <f t="shared" si="45"/>
        <v>20.164930172140028</v>
      </c>
      <c r="AC169" s="42">
        <f>[1]!AgePb8Th2(R169)</f>
        <v>605.72449769660705</v>
      </c>
      <c r="AD169" s="42">
        <f t="shared" si="46"/>
        <v>61.736504455904445</v>
      </c>
      <c r="AE169" s="38">
        <f t="shared" si="47"/>
        <v>62.450337663571354</v>
      </c>
      <c r="AF169" s="43">
        <f t="shared" si="48"/>
        <v>105.79054469719453</v>
      </c>
    </row>
    <row r="170" spans="1:33" ht="15" x14ac:dyDescent="0.25">
      <c r="A170" s="69" t="s">
        <v>22</v>
      </c>
      <c r="B170" s="107">
        <v>2016</v>
      </c>
      <c r="C170" s="69" t="s">
        <v>208</v>
      </c>
      <c r="D170" s="69" t="s">
        <v>6</v>
      </c>
      <c r="E170" s="37">
        <f>(K170-(((2.718282^(0.00098482*W170)-1)/((2.718282^(0.000155125*W170)-1)*137.88))))/(([1]!SingleStagePbR(W170,1)/[1]!SingleStagePbR(W170,0))-(((2.718282^(0.00098482*W170)-1)/((2.718282^(0.000155125*W170)-1)*137.88))))</f>
        <v>1.5667245075794366E-3</v>
      </c>
      <c r="F170" s="73">
        <v>25209.596238743605</v>
      </c>
      <c r="G170" s="73">
        <v>368.56241487400797</v>
      </c>
      <c r="H170" s="39">
        <v>3.3957064693280102E-2</v>
      </c>
      <c r="I170" s="142">
        <v>10.262646084381906</v>
      </c>
      <c r="J170" s="76">
        <v>8.8805867866128957E-2</v>
      </c>
      <c r="K170" s="77">
        <v>6.116222936551674E-2</v>
      </c>
      <c r="L170" s="77">
        <v>8.0305416286100581E-4</v>
      </c>
      <c r="M170" s="40">
        <f t="array" ref="M170:Q170">[1]!ConvertConc(I170:L170,TRUE,FALSE)</f>
        <v>0.82136501462168443</v>
      </c>
      <c r="N170" s="40">
        <v>1.2915926430115398E-2</v>
      </c>
      <c r="O170" s="40">
        <v>9.744075667988189E-2</v>
      </c>
      <c r="P170" s="62">
        <v>8.4318516797126611E-4</v>
      </c>
      <c r="Q170" s="39">
        <v>0.55029168241920945</v>
      </c>
      <c r="R170" s="80">
        <v>2.9044275519691947E-2</v>
      </c>
      <c r="S170" s="62">
        <v>1.5553452284794572E-3</v>
      </c>
      <c r="T170" s="38">
        <f>[1]!AgePb76(K170)</f>
        <v>644.00879435996262</v>
      </c>
      <c r="U170" s="41">
        <f>[1]!AgeErPb76(K170,L170,0,FALSE,1)*2</f>
        <v>56.438817455853183</v>
      </c>
      <c r="V170" s="38">
        <f t="shared" si="41"/>
        <v>56.541595417509534</v>
      </c>
      <c r="W170" s="42">
        <f>[1]!AgePb6U8(O170)</f>
        <v>599.3932909852191</v>
      </c>
      <c r="X170" s="42">
        <f t="shared" si="42"/>
        <v>10.373473071449768</v>
      </c>
      <c r="Y170" s="38">
        <f t="shared" si="43"/>
        <v>12.000207903978948</v>
      </c>
      <c r="Z170" s="38">
        <f>[1]!AgePb7U5(M170)</f>
        <v>608.80969488462358</v>
      </c>
      <c r="AA170" s="42">
        <f t="shared" si="44"/>
        <v>19.147007941877355</v>
      </c>
      <c r="AB170" s="38">
        <f t="shared" si="45"/>
        <v>20.111982104101561</v>
      </c>
      <c r="AC170" s="42">
        <f>[1]!AgePb8Th2(R170)</f>
        <v>578.68587452606334</v>
      </c>
      <c r="AD170" s="42">
        <f t="shared" si="46"/>
        <v>61.978224460950216</v>
      </c>
      <c r="AE170" s="38">
        <f t="shared" si="47"/>
        <v>62.627560655637382</v>
      </c>
      <c r="AF170" s="43">
        <f t="shared" si="48"/>
        <v>93.072221409789307</v>
      </c>
    </row>
    <row r="171" spans="1:33" ht="15" x14ac:dyDescent="0.25">
      <c r="A171" s="69" t="s">
        <v>22</v>
      </c>
      <c r="B171" s="107">
        <v>2016</v>
      </c>
      <c r="C171" s="69" t="s">
        <v>209</v>
      </c>
      <c r="D171" s="69" t="s">
        <v>6</v>
      </c>
      <c r="E171" s="37">
        <f>(K171-(((2.718282^(0.00098482*W171)-1)/((2.718282^(0.000155125*W171)-1)*137.88))))/(([1]!SingleStagePbR(W171,1)/[1]!SingleStagePbR(W171,0))-(((2.718282^(0.00098482*W171)-1)/((2.718282^(0.000155125*W171)-1)*137.88))))</f>
        <v>6.2715941666394639E-5</v>
      </c>
      <c r="F171" s="73">
        <v>24249.078478222982</v>
      </c>
      <c r="G171" s="73">
        <v>348.97560850289824</v>
      </c>
      <c r="H171" s="39">
        <v>3.2684393077965362E-2</v>
      </c>
      <c r="I171" s="142">
        <v>10.244049090511631</v>
      </c>
      <c r="J171" s="76">
        <v>8.803978950655586E-2</v>
      </c>
      <c r="K171" s="77">
        <v>5.9961795111098365E-2</v>
      </c>
      <c r="L171" s="77">
        <v>7.9215664372271155E-4</v>
      </c>
      <c r="M171" s="40">
        <f t="array" ref="M171:Q171">[1]!ConvertConc(I171:L171,TRUE,FALSE)</f>
        <v>0.80670587666998783</v>
      </c>
      <c r="N171" s="40">
        <v>1.2714054180273698E-2</v>
      </c>
      <c r="O171" s="40">
        <v>9.7617650126865588E-2</v>
      </c>
      <c r="P171" s="62">
        <v>8.38949256622962E-4</v>
      </c>
      <c r="Q171" s="39">
        <v>0.54530377903084615</v>
      </c>
      <c r="R171" s="80">
        <v>2.855930661826659E-2</v>
      </c>
      <c r="S171" s="62">
        <v>1.4650345793393289E-3</v>
      </c>
      <c r="T171" s="38">
        <f>[1]!AgePb76(K171)</f>
        <v>601.25411211897801</v>
      </c>
      <c r="U171" s="41">
        <f>[1]!AgeErPb76(K171,L171,0,FALSE,1)*2</f>
        <v>57.193897388278565</v>
      </c>
      <c r="V171" s="38">
        <f t="shared" si="41"/>
        <v>57.282311267003685</v>
      </c>
      <c r="W171" s="42">
        <f>[1]!AgePb6U8(O171)</f>
        <v>600.43228696299411</v>
      </c>
      <c r="X171" s="42">
        <f t="shared" si="42"/>
        <v>10.320515196695879</v>
      </c>
      <c r="Y171" s="38">
        <f t="shared" si="43"/>
        <v>11.959739470463001</v>
      </c>
      <c r="Z171" s="38">
        <f>[1]!AgePb7U5(M171)</f>
        <v>600.60438594893355</v>
      </c>
      <c r="AA171" s="42">
        <f t="shared" si="44"/>
        <v>18.931600536706107</v>
      </c>
      <c r="AB171" s="38">
        <f t="shared" si="45"/>
        <v>19.881527131286468</v>
      </c>
      <c r="AC171" s="42">
        <f>[1]!AgePb8Th2(R171)</f>
        <v>569.15799221847556</v>
      </c>
      <c r="AD171" s="42">
        <f t="shared" si="46"/>
        <v>58.393304210970456</v>
      </c>
      <c r="AE171" s="38">
        <f t="shared" si="47"/>
        <v>59.059686814418313</v>
      </c>
      <c r="AF171" s="43">
        <f t="shared" si="48"/>
        <v>99.863314838199173</v>
      </c>
    </row>
    <row r="172" spans="1:33" x14ac:dyDescent="0.2">
      <c r="A172" s="69"/>
      <c r="C172" s="69"/>
      <c r="D172" s="69"/>
      <c r="F172" s="73"/>
      <c r="G172" s="73"/>
      <c r="I172" s="76"/>
      <c r="J172" s="76"/>
      <c r="K172" s="77"/>
      <c r="L172" s="77"/>
      <c r="P172" s="62"/>
      <c r="R172" s="77"/>
      <c r="S172" s="62"/>
    </row>
    <row r="173" spans="1:33" ht="15" x14ac:dyDescent="0.25">
      <c r="A173" s="69" t="s">
        <v>62</v>
      </c>
      <c r="B173" s="36">
        <v>2015</v>
      </c>
      <c r="C173" s="69" t="s">
        <v>210</v>
      </c>
      <c r="D173" s="69" t="s">
        <v>466</v>
      </c>
      <c r="E173" s="37">
        <f>(K173-(((2.718282^(0.00098482*W173)-1)/((2.718282^(0.000155125*W173)-1)*137.88))))/(([1]!SingleStagePbR(W173,1)/[1]!SingleStagePbR(W173,0))-(((2.718282^(0.00098482*W173)-1)/((2.718282^(0.000155125*W173)-1)*137.88))))</f>
        <v>1.3189558097229762E-4</v>
      </c>
      <c r="F173" s="73">
        <v>128094.11120809639</v>
      </c>
      <c r="G173" s="73">
        <v>850.20344386680733</v>
      </c>
      <c r="H173" s="39">
        <v>0.27313852056678001</v>
      </c>
      <c r="I173" s="142">
        <v>10.959128677270817</v>
      </c>
      <c r="J173" s="76">
        <v>0.1289276836632729</v>
      </c>
      <c r="K173" s="77">
        <v>5.8992059969408789E-2</v>
      </c>
      <c r="L173" s="77">
        <v>3.8345220902939687E-4</v>
      </c>
      <c r="M173" s="40">
        <f t="array" ref="M173:Q173">[1]!ConvertConc(I173:L173,TRUE,FALSE)</f>
        <v>0.74187336825838124</v>
      </c>
      <c r="N173" s="40">
        <v>9.971291011671702E-3</v>
      </c>
      <c r="O173" s="40">
        <v>9.1248130161478577E-2</v>
      </c>
      <c r="P173" s="62">
        <v>1.073480420457476E-3</v>
      </c>
      <c r="Q173" s="39">
        <v>0.87528310093542561</v>
      </c>
      <c r="R173" s="80">
        <v>2.8103677472434231E-2</v>
      </c>
      <c r="S173" s="62">
        <v>4.0237149665824101E-4</v>
      </c>
      <c r="T173" s="38">
        <f>[1]!AgePb76(K173)</f>
        <v>565.8553100031495</v>
      </c>
      <c r="U173" s="41">
        <f>[1]!AgeErPb76(K173,L173,0,FALSE,1)*2</f>
        <v>28.308563157303603</v>
      </c>
      <c r="V173" s="38">
        <f t="shared" ref="V173:V183" si="49">SQRT((U173/T173*100)^2+AO$6^2+AO$8^2+AO$7^2)*T173/100</f>
        <v>28.466459850331859</v>
      </c>
      <c r="W173" s="42">
        <f>[1]!AgePb6U8(O173)</f>
        <v>562.91451853038302</v>
      </c>
      <c r="X173" s="42">
        <f t="shared" si="42"/>
        <v>13.244714449802849</v>
      </c>
      <c r="Y173" s="38">
        <f t="shared" ref="Y173:Y183" si="50">SQRT((X173/W173*100)^2+AP$6^2+AP$7^2+AP$8^2)*W173/100</f>
        <v>14.405666372378267</v>
      </c>
      <c r="Z173" s="38">
        <f>[1]!AgePb7U5(M173)</f>
        <v>563.49817990612894</v>
      </c>
      <c r="AA173" s="42">
        <f t="shared" ref="AA173:AA183" si="51">N173/M173*Z173*2</f>
        <v>15.147610297919249</v>
      </c>
      <c r="AB173" s="38">
        <f t="shared" ref="AB173:AB183" si="52">SQRT((AA173/Z173*100)^2+AQ$6^2+AQ$8^2+AQ$7^2)*Z173/100</f>
        <v>16.183470960846311</v>
      </c>
      <c r="AC173" s="42">
        <f>[1]!AgePb8Th2(R173)</f>
        <v>560.20243597777664</v>
      </c>
      <c r="AD173" s="42">
        <f t="shared" ref="AD173:AD183" si="53">S173/R173*AC173*2</f>
        <v>16.041280918987599</v>
      </c>
      <c r="AE173" s="38">
        <f t="shared" ref="AE173:AE183" si="54">SQRT((AD173/AC173*100)^2+AR$6^2+AR$8^2+AR$7^2)*AC173/100</f>
        <v>18.25233210898552</v>
      </c>
      <c r="AF173" s="43">
        <f t="shared" ref="AF173:AF183" si="55">W173/T173*100</f>
        <v>99.480292678927043</v>
      </c>
      <c r="AG173" s="39">
        <v>1.0713361014949989</v>
      </c>
    </row>
    <row r="174" spans="1:33" ht="15" x14ac:dyDescent="0.25">
      <c r="A174" s="69" t="s">
        <v>62</v>
      </c>
      <c r="B174" s="36">
        <v>2015</v>
      </c>
      <c r="C174" s="69" t="s">
        <v>211</v>
      </c>
      <c r="D174" s="69" t="s">
        <v>466</v>
      </c>
      <c r="E174" s="37">
        <f>(K174-(((2.718282^(0.00098482*W174)-1)/((2.718282^(0.000155125*W174)-1)*137.88))))/(([1]!SingleStagePbR(W174,1)/[1]!SingleStagePbR(W174,0))-(((2.718282^(0.00098482*W174)-1)/((2.718282^(0.000155125*W174)-1)*137.88))))</f>
        <v>4.1192495660238562E-5</v>
      </c>
      <c r="F174" s="73">
        <v>128853.48220706487</v>
      </c>
      <c r="G174" s="73">
        <v>859.44335300688294</v>
      </c>
      <c r="H174" s="39">
        <v>0.27327412014408886</v>
      </c>
      <c r="I174" s="142">
        <v>10.958027757862473</v>
      </c>
      <c r="J174" s="76">
        <v>0.12864394503634585</v>
      </c>
      <c r="K174" s="77">
        <v>5.8919550956556703E-2</v>
      </c>
      <c r="L174" s="77">
        <v>3.7647453541654586E-4</v>
      </c>
      <c r="M174" s="40">
        <f t="array" ref="M174:Q174">[1]!ConvertConc(I174:L174,TRUE,FALSE)</f>
        <v>0.74103595028825053</v>
      </c>
      <c r="N174" s="40">
        <v>9.9046319204424242E-3</v>
      </c>
      <c r="O174" s="40">
        <v>9.1257297580989605E-2</v>
      </c>
      <c r="P174" s="62">
        <v>1.0713331845460016E-3</v>
      </c>
      <c r="Q174" s="39">
        <v>0.87833035160679196</v>
      </c>
      <c r="R174" s="80">
        <v>2.8287978814653152E-2</v>
      </c>
      <c r="S174" s="62">
        <v>4.0976604868128567E-4</v>
      </c>
      <c r="T174" s="38">
        <f>[1]!AgePb76(K174)</f>
        <v>563.17654938205192</v>
      </c>
      <c r="U174" s="41">
        <f>[1]!AgeErPb76(K174,L174,0,FALSE,1)*2</f>
        <v>27.840236699915963</v>
      </c>
      <c r="V174" s="38">
        <f t="shared" si="49"/>
        <v>27.999262347735961</v>
      </c>
      <c r="W174" s="42">
        <f>[1]!AgePb6U8(O174)</f>
        <v>562.9686737067218</v>
      </c>
      <c r="X174" s="42">
        <f t="shared" si="42"/>
        <v>13.218165297226649</v>
      </c>
      <c r="Y174" s="38">
        <f t="shared" si="50"/>
        <v>14.38147535558957</v>
      </c>
      <c r="Z174" s="38">
        <f>[1]!AgePb7U5(M174)</f>
        <v>563.00990992607467</v>
      </c>
      <c r="AA174" s="42">
        <f t="shared" si="51"/>
        <v>15.050297959795568</v>
      </c>
      <c r="AB174" s="38">
        <f t="shared" si="52"/>
        <v>16.090676925000125</v>
      </c>
      <c r="AC174" s="42">
        <f>[1]!AgePb8Th2(R174)</f>
        <v>563.82542367236772</v>
      </c>
      <c r="AD174" s="42">
        <f t="shared" si="53"/>
        <v>16.334607538987637</v>
      </c>
      <c r="AE174" s="38">
        <f t="shared" si="54"/>
        <v>18.537213150719719</v>
      </c>
      <c r="AF174" s="43">
        <f t="shared" si="55"/>
        <v>99.96308871959279</v>
      </c>
      <c r="AG174" s="39">
        <v>1.0609899301799071</v>
      </c>
    </row>
    <row r="175" spans="1:33" ht="15" x14ac:dyDescent="0.25">
      <c r="A175" s="69" t="s">
        <v>62</v>
      </c>
      <c r="B175" s="36">
        <v>2015</v>
      </c>
      <c r="C175" s="69" t="s">
        <v>212</v>
      </c>
      <c r="D175" s="69" t="s">
        <v>466</v>
      </c>
      <c r="E175" s="37">
        <f>(K175-(((2.718282^(0.00098482*W175)-1)/((2.718282^(0.000155125*W175)-1)*137.88))))/(([1]!SingleStagePbR(W175,1)/[1]!SingleStagePbR(W175,0))-(((2.718282^(0.00098482*W175)-1)/((2.718282^(0.000155125*W175)-1)*137.88))))</f>
        <v>-1.3931730799296733E-4</v>
      </c>
      <c r="F175" s="73">
        <v>129937.22881042254</v>
      </c>
      <c r="G175" s="73">
        <v>868.15600408199191</v>
      </c>
      <c r="H175" s="39">
        <v>0.2731300310417335</v>
      </c>
      <c r="I175" s="142">
        <v>10.911334798489463</v>
      </c>
      <c r="J175" s="76">
        <v>0.12711904572572269</v>
      </c>
      <c r="K175" s="77">
        <v>5.8834706065396571E-2</v>
      </c>
      <c r="L175" s="77">
        <v>3.9842235823435277E-4</v>
      </c>
      <c r="M175" s="40">
        <f t="array" ref="M175:Q175">[1]!ConvertConc(I175:L175,TRUE,FALSE)</f>
        <v>0.74313540365890784</v>
      </c>
      <c r="N175" s="40">
        <v>1.0014016377523166E-2</v>
      </c>
      <c r="O175" s="40">
        <v>9.164781564015774E-2</v>
      </c>
      <c r="P175" s="62">
        <v>1.0677138115711229E-3</v>
      </c>
      <c r="Q175" s="39">
        <v>0.86455454247291652</v>
      </c>
      <c r="R175" s="80">
        <v>2.8224676096522322E-2</v>
      </c>
      <c r="S175" s="62">
        <v>4.2910013224869514E-4</v>
      </c>
      <c r="T175" s="38">
        <f>[1]!AgePb76(K175)</f>
        <v>560.03632130378185</v>
      </c>
      <c r="U175" s="41">
        <f>[1]!AgeErPb76(K175,L175,0,FALSE,1)*2</f>
        <v>29.52143603500712</v>
      </c>
      <c r="V175" s="38">
        <f t="shared" si="49"/>
        <v>29.669788451859308</v>
      </c>
      <c r="W175" s="42">
        <f>[1]!AgePb6U8(O175)</f>
        <v>565.27517907573781</v>
      </c>
      <c r="X175" s="42">
        <f t="shared" si="42"/>
        <v>13.171118412843958</v>
      </c>
      <c r="Y175" s="38">
        <f t="shared" si="50"/>
        <v>14.34743620359081</v>
      </c>
      <c r="Z175" s="38">
        <f>[1]!AgePb7U5(M175)</f>
        <v>564.23358661422526</v>
      </c>
      <c r="AA175" s="42">
        <f t="shared" si="51"/>
        <v>15.206500320894135</v>
      </c>
      <c r="AB175" s="38">
        <f t="shared" si="52"/>
        <v>16.241214649030258</v>
      </c>
      <c r="AC175" s="42">
        <f>[1]!AgePb8Th2(R175)</f>
        <v>562.58109483788951</v>
      </c>
      <c r="AD175" s="42">
        <f t="shared" si="53"/>
        <v>17.105855980065503</v>
      </c>
      <c r="AE175" s="38">
        <f t="shared" si="54"/>
        <v>19.211468599348294</v>
      </c>
      <c r="AF175" s="43">
        <f t="shared" si="55"/>
        <v>100.93544964365164</v>
      </c>
      <c r="AG175" s="39">
        <v>1.0638353888226826</v>
      </c>
    </row>
    <row r="176" spans="1:33" ht="15" x14ac:dyDescent="0.25">
      <c r="A176" s="69" t="s">
        <v>62</v>
      </c>
      <c r="B176" s="36">
        <v>2015</v>
      </c>
      <c r="C176" s="69" t="s">
        <v>213</v>
      </c>
      <c r="D176" s="69" t="s">
        <v>466</v>
      </c>
      <c r="E176" s="37">
        <f>(K176-(((2.718282^(0.00098482*W176)-1)/((2.718282^(0.000155125*W176)-1)*137.88))))/(([1]!SingleStagePbR(W176,1)/[1]!SingleStagePbR(W176,0))-(((2.718282^(0.00098482*W176)-1)/((2.718282^(0.000155125*W176)-1)*137.88))))</f>
        <v>4.3490224120131329E-4</v>
      </c>
      <c r="F176" s="73">
        <v>127259.35660266936</v>
      </c>
      <c r="G176" s="73">
        <v>843.19975649709443</v>
      </c>
      <c r="H176" s="39">
        <v>0.27264408436910198</v>
      </c>
      <c r="I176" s="142">
        <v>10.954815789836349</v>
      </c>
      <c r="J176" s="76">
        <v>0.12821766882098851</v>
      </c>
      <c r="K176" s="77">
        <v>5.9244916948343072E-2</v>
      </c>
      <c r="L176" s="77">
        <v>4.1636158372898146E-4</v>
      </c>
      <c r="M176" s="40">
        <f t="array" ref="M176:Q176">[1]!ConvertConc(I176:L176,TRUE,FALSE)</f>
        <v>0.74534657729216081</v>
      </c>
      <c r="N176" s="40">
        <v>1.0175522636000134E-2</v>
      </c>
      <c r="O176" s="40">
        <v>9.1284054354230149E-2</v>
      </c>
      <c r="P176" s="62">
        <v>1.0684094442452181E-3</v>
      </c>
      <c r="Q176" s="39">
        <v>0.85732272199270265</v>
      </c>
      <c r="R176" s="80">
        <v>2.8658220361223896E-2</v>
      </c>
      <c r="S176" s="62">
        <v>4.2473990759765717E-4</v>
      </c>
      <c r="T176" s="38">
        <f>[1]!AgePb76(K176)</f>
        <v>575.16169939597034</v>
      </c>
      <c r="U176" s="41">
        <f>[1]!AgeErPb76(K176,L176,0,FALSE,1)*2</f>
        <v>30.558891778019909</v>
      </c>
      <c r="V176" s="38">
        <f t="shared" si="49"/>
        <v>30.710059487164298</v>
      </c>
      <c r="W176" s="42">
        <f>[1]!AgePb6U8(O176)</f>
        <v>563.12673278985574</v>
      </c>
      <c r="X176" s="42">
        <f t="shared" si="42"/>
        <v>13.181928078805901</v>
      </c>
      <c r="Y176" s="38">
        <f t="shared" si="50"/>
        <v>14.348804782030477</v>
      </c>
      <c r="Z176" s="38">
        <f>[1]!AgePb7U5(M176)</f>
        <v>565.52078749297607</v>
      </c>
      <c r="AA176" s="42">
        <f t="shared" si="51"/>
        <v>15.441057219768417</v>
      </c>
      <c r="AB176" s="38">
        <f t="shared" si="52"/>
        <v>16.465548416597823</v>
      </c>
      <c r="AC176" s="42">
        <f>[1]!AgePb8Th2(R176)</f>
        <v>571.10165363463216</v>
      </c>
      <c r="AD176" s="42">
        <f t="shared" si="53"/>
        <v>16.928452676834922</v>
      </c>
      <c r="AE176" s="38">
        <f t="shared" si="54"/>
        <v>19.114827330640239</v>
      </c>
      <c r="AF176" s="43">
        <f t="shared" si="55"/>
        <v>97.907550760289908</v>
      </c>
      <c r="AG176" s="39">
        <v>1.0363589288033817</v>
      </c>
    </row>
    <row r="177" spans="1:33" ht="15" x14ac:dyDescent="0.25">
      <c r="A177" s="69" t="s">
        <v>62</v>
      </c>
      <c r="B177" s="36">
        <v>2015</v>
      </c>
      <c r="C177" s="69" t="s">
        <v>214</v>
      </c>
      <c r="D177" s="69" t="s">
        <v>466</v>
      </c>
      <c r="E177" s="37">
        <f>(K177-(((2.718282^(0.00098482*W177)-1)/((2.718282^(0.000155125*W177)-1)*137.88))))/(([1]!SingleStagePbR(W177,1)/[1]!SingleStagePbR(W177,0))-(((2.718282^(0.00098482*W177)-1)/((2.718282^(0.000155125*W177)-1)*137.88))))</f>
        <v>6.348249575131626E-5</v>
      </c>
      <c r="F177" s="73">
        <v>125662.83463459197</v>
      </c>
      <c r="G177" s="73">
        <v>846.96398536661695</v>
      </c>
      <c r="H177" s="39">
        <v>0.2721631296298353</v>
      </c>
      <c r="I177" s="142">
        <v>10.949226686295383</v>
      </c>
      <c r="J177" s="76">
        <v>0.12540761775195286</v>
      </c>
      <c r="K177" s="77">
        <v>5.894944389473053E-2</v>
      </c>
      <c r="L177" s="77">
        <v>4.0475660862323632E-4</v>
      </c>
      <c r="M177" s="40">
        <f t="array" ref="M177:Q177">[1]!ConvertConc(I177:L177,TRUE,FALSE)</f>
        <v>0.74200786871466418</v>
      </c>
      <c r="N177" s="40">
        <v>9.9087432897614694E-3</v>
      </c>
      <c r="O177" s="40">
        <v>9.1330650889861628E-2</v>
      </c>
      <c r="P177" s="62">
        <v>1.0460610309738756E-3</v>
      </c>
      <c r="Q177" s="39">
        <v>0.85769011450724519</v>
      </c>
      <c r="R177" s="80">
        <v>2.846089288456332E-2</v>
      </c>
      <c r="S177" s="62">
        <v>4.1837556016914107E-4</v>
      </c>
      <c r="T177" s="38">
        <f>[1]!AgePb76(K177)</f>
        <v>564.28145510584602</v>
      </c>
      <c r="U177" s="41">
        <f>[1]!AgeErPb76(K177,L177,0,FALSE,1)*2</f>
        <v>29.910927162760423</v>
      </c>
      <c r="V177" s="38">
        <f t="shared" si="49"/>
        <v>30.059580065777119</v>
      </c>
      <c r="W177" s="42">
        <f>[1]!AgePb6U8(O177)</f>
        <v>563.40198115820624</v>
      </c>
      <c r="X177" s="42">
        <f t="shared" si="42"/>
        <v>12.905916064778637</v>
      </c>
      <c r="Y177" s="38">
        <f t="shared" si="50"/>
        <v>14.096774539066658</v>
      </c>
      <c r="Z177" s="38">
        <f>[1]!AgePb7U5(M177)</f>
        <v>563.57658067512386</v>
      </c>
      <c r="AA177" s="42">
        <f t="shared" si="51"/>
        <v>15.051958065363262</v>
      </c>
      <c r="AB177" s="38">
        <f t="shared" si="52"/>
        <v>16.094256982079866</v>
      </c>
      <c r="AC177" s="42">
        <f>[1]!AgePb8Th2(R177)</f>
        <v>567.2239705057807</v>
      </c>
      <c r="AD177" s="42">
        <f t="shared" si="53"/>
        <v>16.676402062595479</v>
      </c>
      <c r="AE177" s="38">
        <f t="shared" si="54"/>
        <v>18.86372178397335</v>
      </c>
      <c r="AF177" s="43">
        <f t="shared" si="55"/>
        <v>99.844142680982699</v>
      </c>
      <c r="AG177" s="39">
        <v>1.0635633964524174</v>
      </c>
    </row>
    <row r="178" spans="1:33" ht="15" x14ac:dyDescent="0.25">
      <c r="A178" s="69" t="s">
        <v>62</v>
      </c>
      <c r="B178" s="36">
        <v>2015</v>
      </c>
      <c r="C178" s="69" t="s">
        <v>215</v>
      </c>
      <c r="D178" s="69" t="s">
        <v>466</v>
      </c>
      <c r="E178" s="37">
        <f>(K178-(((2.718282^(0.00098482*W178)-1)/((2.718282^(0.000155125*W178)-1)*137.88))))/(([1]!SingleStagePbR(W178,1)/[1]!SingleStagePbR(W178,0))-(((2.718282^(0.00098482*W178)-1)/((2.718282^(0.000155125*W178)-1)*137.88))))</f>
        <v>-3.9028048177768433E-4</v>
      </c>
      <c r="F178" s="73">
        <v>126437.01313611638</v>
      </c>
      <c r="G178" s="73">
        <v>840.21962703803547</v>
      </c>
      <c r="H178" s="39">
        <v>0.27311642240231465</v>
      </c>
      <c r="I178" s="142">
        <v>10.915467402664385</v>
      </c>
      <c r="J178" s="76">
        <v>0.12565051496177954</v>
      </c>
      <c r="K178" s="77">
        <v>5.8624463449941343E-2</v>
      </c>
      <c r="L178" s="77">
        <v>3.7748472716418865E-4</v>
      </c>
      <c r="M178" s="40">
        <f t="array" ref="M178:Q178">[1]!ConvertConc(I178:L178,TRUE,FALSE)</f>
        <v>0.74019950356855435</v>
      </c>
      <c r="N178" s="40">
        <v>9.7630507153928098E-3</v>
      </c>
      <c r="O178" s="40">
        <v>9.1613117708171377E-2</v>
      </c>
      <c r="P178" s="62">
        <v>1.0545801652502805E-3</v>
      </c>
      <c r="Q178" s="39">
        <v>0.87274060022056643</v>
      </c>
      <c r="R178" s="80">
        <v>2.8336523133792473E-2</v>
      </c>
      <c r="S178" s="62">
        <v>4.1269448131042691E-4</v>
      </c>
      <c r="T178" s="38">
        <f>[1]!AgePb76(K178)</f>
        <v>552.22816301208184</v>
      </c>
      <c r="U178" s="41">
        <f>[1]!AgeErPb76(K178,L178,0,FALSE,1)*2</f>
        <v>28.107486449305146</v>
      </c>
      <c r="V178" s="38">
        <f t="shared" si="49"/>
        <v>28.258959722638355</v>
      </c>
      <c r="W178" s="42">
        <f>[1]!AgePb6U8(O178)</f>
        <v>565.07027709865508</v>
      </c>
      <c r="X178" s="42">
        <f t="shared" si="42"/>
        <v>13.009313973987146</v>
      </c>
      <c r="Y178" s="38">
        <f t="shared" si="50"/>
        <v>14.198216515285969</v>
      </c>
      <c r="Z178" s="38">
        <f>[1]!AgePb7U5(M178)</f>
        <v>562.5219717491068</v>
      </c>
      <c r="AA178" s="42">
        <f t="shared" si="51"/>
        <v>14.839054909473202</v>
      </c>
      <c r="AB178" s="38">
        <f t="shared" si="52"/>
        <v>15.891501922249251</v>
      </c>
      <c r="AC178" s="42">
        <f>[1]!AgePb8Th2(R178)</f>
        <v>564.77959772322799</v>
      </c>
      <c r="AD178" s="42">
        <f t="shared" si="53"/>
        <v>16.450954271036867</v>
      </c>
      <c r="AE178" s="38">
        <f t="shared" si="54"/>
        <v>18.646794764493443</v>
      </c>
      <c r="AF178" s="43">
        <f t="shared" si="55"/>
        <v>102.32550872025921</v>
      </c>
      <c r="AG178" s="39">
        <v>1.0576214092866214</v>
      </c>
    </row>
    <row r="179" spans="1:33" ht="15" x14ac:dyDescent="0.25">
      <c r="A179" s="69" t="s">
        <v>62</v>
      </c>
      <c r="B179" s="107">
        <v>2016</v>
      </c>
      <c r="C179" s="71" t="s">
        <v>216</v>
      </c>
      <c r="D179" s="71" t="s">
        <v>6</v>
      </c>
      <c r="E179" s="37">
        <f>(K179-(((2.718282^(0.00098482*W179)-1)/((2.718282^(0.000155125*W179)-1)*137.88))))/(([1]!SingleStagePbR(W179,1)/[1]!SingleStagePbR(W179,0))-(((2.718282^(0.00098482*W179)-1)/((2.718282^(0.000155125*W179)-1)*137.88))))</f>
        <v>5.7214959918860378E-4</v>
      </c>
      <c r="F179" s="75">
        <v>143358.45273909013</v>
      </c>
      <c r="G179" s="75">
        <v>872.58264843899144</v>
      </c>
      <c r="H179" s="39">
        <v>0.27638958126059981</v>
      </c>
      <c r="I179" s="171">
        <v>10.886955133810872</v>
      </c>
      <c r="J179" s="81">
        <v>0.12703982123454247</v>
      </c>
      <c r="K179" s="82">
        <v>5.9447866834087398E-2</v>
      </c>
      <c r="L179" s="82">
        <v>4.2527388527685014E-4</v>
      </c>
      <c r="M179" s="40">
        <f t="array" ref="M179:Q179">[1]!ConvertConc(I179:L179,TRUE,FALSE)</f>
        <v>0.75256165809200026</v>
      </c>
      <c r="N179" s="40">
        <v>1.0300511973141786E-2</v>
      </c>
      <c r="O179" s="40">
        <v>9.1853046853694512E-2</v>
      </c>
      <c r="P179" s="62">
        <v>1.071832712518655E-3</v>
      </c>
      <c r="Q179" s="39">
        <v>0.85254383341138995</v>
      </c>
      <c r="R179" s="170">
        <v>2.806415153635047E-2</v>
      </c>
      <c r="S179" s="62">
        <v>4.3822366025934596E-4</v>
      </c>
      <c r="T179" s="38">
        <f>[1]!AgePb76(K179)</f>
        <v>582.59208017533467</v>
      </c>
      <c r="U179" s="41">
        <f>[1]!AgeErPb76(K179,L179,0,FALSE,1)*2</f>
        <v>31.067542962996768</v>
      </c>
      <c r="V179" s="38">
        <f t="shared" si="49"/>
        <v>31.220105106595415</v>
      </c>
      <c r="W179" s="42">
        <f>[1]!AgePb6U8(O179)</f>
        <v>566.48699944382349</v>
      </c>
      <c r="X179" s="42">
        <f t="shared" si="42"/>
        <v>13.220667534035213</v>
      </c>
      <c r="Y179" s="38">
        <f t="shared" si="50"/>
        <v>14.39776212898833</v>
      </c>
      <c r="Z179" s="38">
        <f>[1]!AgePb7U5(M179)</f>
        <v>569.70962303071281</v>
      </c>
      <c r="AA179" s="42">
        <f t="shared" si="51"/>
        <v>15.595534877820082</v>
      </c>
      <c r="AB179" s="38">
        <f t="shared" si="52"/>
        <v>16.625125003008808</v>
      </c>
      <c r="AC179" s="42">
        <f>[1]!AgePb8Th2(R179)</f>
        <v>559.42535228197823</v>
      </c>
      <c r="AD179" s="42">
        <f t="shared" si="53"/>
        <v>17.470930856494576</v>
      </c>
      <c r="AE179" s="38">
        <f t="shared" si="54"/>
        <v>19.515330998353509</v>
      </c>
      <c r="AF179" s="43">
        <f t="shared" si="55"/>
        <v>97.23561626058077</v>
      </c>
    </row>
    <row r="180" spans="1:33" ht="15" x14ac:dyDescent="0.25">
      <c r="A180" s="69" t="s">
        <v>62</v>
      </c>
      <c r="B180" s="107">
        <v>2016</v>
      </c>
      <c r="C180" s="69" t="s">
        <v>217</v>
      </c>
      <c r="D180" s="69" t="s">
        <v>6</v>
      </c>
      <c r="E180" s="37">
        <f>(K180-(((2.718282^(0.00098482*W180)-1)/((2.718282^(0.000155125*W180)-1)*137.88))))/(([1]!SingleStagePbR(W180,1)/[1]!SingleStagePbR(W180,0))-(((2.718282^(0.00098482*W180)-1)/((2.718282^(0.000155125*W180)-1)*137.88))))</f>
        <v>-6.1471911516295855E-5</v>
      </c>
      <c r="F180" s="73">
        <v>142790.74537615961</v>
      </c>
      <c r="G180" s="73">
        <v>869.48897786069983</v>
      </c>
      <c r="H180" s="39">
        <v>0.27582281286437083</v>
      </c>
      <c r="I180" s="142">
        <v>10.794297991145664</v>
      </c>
      <c r="J180" s="76">
        <v>0.12433457851881241</v>
      </c>
      <c r="K180" s="77">
        <v>5.905723337052747E-2</v>
      </c>
      <c r="L180" s="77">
        <v>3.6442693555402444E-4</v>
      </c>
      <c r="M180" s="40">
        <f t="array" ref="M180:Q180">[1]!ConvertConc(I180:L180,TRUE,FALSE)</f>
        <v>0.75403401960947958</v>
      </c>
      <c r="N180" s="40">
        <v>9.8532043893677177E-3</v>
      </c>
      <c r="O180" s="40">
        <v>9.2641503951463922E-2</v>
      </c>
      <c r="P180" s="62">
        <v>1.0670950863689867E-3</v>
      </c>
      <c r="Q180" s="39">
        <v>0.88147697366744715</v>
      </c>
      <c r="R180" s="80">
        <v>2.8501568653453591E-2</v>
      </c>
      <c r="S180" s="62">
        <v>3.9754869162276948E-4</v>
      </c>
      <c r="T180" s="38">
        <f>[1]!AgePb76(K180)</f>
        <v>568.2592244476341</v>
      </c>
      <c r="U180" s="41">
        <f>[1]!AgeErPb76(K180,L180,0,FALSE,1)*2</f>
        <v>26.86341285967816</v>
      </c>
      <c r="V180" s="38">
        <f t="shared" si="49"/>
        <v>27.031164771207632</v>
      </c>
      <c r="W180" s="42">
        <f>[1]!AgePb6U8(O180)</f>
        <v>571.14045233148329</v>
      </c>
      <c r="X180" s="42">
        <f t="shared" si="42"/>
        <v>13.157410972705945</v>
      </c>
      <c r="Y180" s="38">
        <f t="shared" si="50"/>
        <v>14.358386586303491</v>
      </c>
      <c r="Z180" s="38">
        <f>[1]!AgePb7U5(M180)</f>
        <v>570.56230817515689</v>
      </c>
      <c r="AA180" s="42">
        <f t="shared" si="51"/>
        <v>14.911441375631416</v>
      </c>
      <c r="AB180" s="38">
        <f t="shared" si="52"/>
        <v>15.988262407509055</v>
      </c>
      <c r="AC180" s="42">
        <f>[1]!AgePb8Th2(R180)</f>
        <v>568.02335109396438</v>
      </c>
      <c r="AD180" s="42">
        <f t="shared" si="53"/>
        <v>15.845930642222662</v>
      </c>
      <c r="AE180" s="38">
        <f t="shared" si="54"/>
        <v>18.139746280058805</v>
      </c>
      <c r="AF180" s="43">
        <f t="shared" si="55"/>
        <v>100.50702703271554</v>
      </c>
    </row>
    <row r="181" spans="1:33" ht="15" x14ac:dyDescent="0.25">
      <c r="A181" s="69" t="s">
        <v>62</v>
      </c>
      <c r="B181" s="107">
        <v>2016</v>
      </c>
      <c r="C181" s="69" t="s">
        <v>218</v>
      </c>
      <c r="D181" s="69" t="s">
        <v>6</v>
      </c>
      <c r="E181" s="37">
        <f>(K181-(((2.718282^(0.00098482*W181)-1)/((2.718282^(0.000155125*W181)-1)*137.88))))/(([1]!SingleStagePbR(W181,1)/[1]!SingleStagePbR(W181,0))-(((2.718282^(0.00098482*W181)-1)/((2.718282^(0.000155125*W181)-1)*137.88))))</f>
        <v>2.0484624878953681E-4</v>
      </c>
      <c r="F181" s="73">
        <v>143155.09987534012</v>
      </c>
      <c r="G181" s="73">
        <v>881.82435784378447</v>
      </c>
      <c r="H181" s="39">
        <v>0.27883908598180912</v>
      </c>
      <c r="I181" s="142">
        <v>10.779653603119959</v>
      </c>
      <c r="J181" s="76">
        <v>0.12390682139588965</v>
      </c>
      <c r="K181" s="77">
        <v>5.9294715038595701E-2</v>
      </c>
      <c r="L181" s="77">
        <v>3.4981395847947025E-4</v>
      </c>
      <c r="M181" s="40">
        <f t="array" ref="M181:Q181">[1]!ConvertConc(I181:L181,TRUE,FALSE)</f>
        <v>0.7580946408383693</v>
      </c>
      <c r="N181" s="40">
        <v>9.7946526290813886E-3</v>
      </c>
      <c r="O181" s="40">
        <v>9.2767359399245408E-2</v>
      </c>
      <c r="P181" s="62">
        <v>1.0663152134242743E-3</v>
      </c>
      <c r="Q181" s="39">
        <v>0.88966150442728165</v>
      </c>
      <c r="R181" s="80">
        <v>2.8044794482274281E-2</v>
      </c>
      <c r="S181" s="62">
        <v>3.9700675512856459E-4</v>
      </c>
      <c r="T181" s="38">
        <f>[1]!AgePb76(K181)</f>
        <v>576.98811802195439</v>
      </c>
      <c r="U181" s="41">
        <f>[1]!AgeErPb76(K181,L181,0,FALSE,1)*2</f>
        <v>25.645164833188897</v>
      </c>
      <c r="V181" s="38">
        <f t="shared" si="49"/>
        <v>25.826251794013157</v>
      </c>
      <c r="W181" s="42">
        <f>[1]!AgePb6U8(O181)</f>
        <v>571.8829370518273</v>
      </c>
      <c r="X181" s="42">
        <f t="shared" si="42"/>
        <v>13.147026713386873</v>
      </c>
      <c r="Y181" s="38">
        <f t="shared" si="50"/>
        <v>14.35186707153003</v>
      </c>
      <c r="Z181" s="38">
        <f>[1]!AgePb7U5(M181)</f>
        <v>572.91022205718309</v>
      </c>
      <c r="AA181" s="42">
        <f t="shared" si="51"/>
        <v>14.804105741980544</v>
      </c>
      <c r="AB181" s="38">
        <f t="shared" si="52"/>
        <v>15.896836399543824</v>
      </c>
      <c r="AC181" s="42">
        <f>[1]!AgePb8Th2(R181)</f>
        <v>559.04477984308028</v>
      </c>
      <c r="AD181" s="42">
        <f t="shared" si="53"/>
        <v>15.827860971300337</v>
      </c>
      <c r="AE181" s="38">
        <f t="shared" si="54"/>
        <v>18.056385484599549</v>
      </c>
      <c r="AF181" s="43">
        <f t="shared" si="55"/>
        <v>99.115201715482669</v>
      </c>
    </row>
    <row r="182" spans="1:33" ht="15" x14ac:dyDescent="0.25">
      <c r="A182" s="69" t="s">
        <v>62</v>
      </c>
      <c r="B182" s="107">
        <v>2016</v>
      </c>
      <c r="C182" s="69" t="s">
        <v>219</v>
      </c>
      <c r="D182" s="69" t="s">
        <v>6</v>
      </c>
      <c r="E182" s="37">
        <f>(K182-(((2.718282^(0.00098482*W182)-1)/((2.718282^(0.000155125*W182)-1)*137.88))))/(([1]!SingleStagePbR(W182,1)/[1]!SingleStagePbR(W182,0))-(((2.718282^(0.00098482*W182)-1)/((2.718282^(0.000155125*W182)-1)*137.88))))</f>
        <v>-8.0412120256692838E-4</v>
      </c>
      <c r="F182" s="73">
        <v>143262.85458266648</v>
      </c>
      <c r="G182" s="73">
        <v>867.46749599169425</v>
      </c>
      <c r="H182" s="39">
        <v>0.27798945920971585</v>
      </c>
      <c r="I182" s="142">
        <v>10.770781295935281</v>
      </c>
      <c r="J182" s="76">
        <v>0.12485905870438786</v>
      </c>
      <c r="K182" s="77">
        <v>5.8483663069705531E-2</v>
      </c>
      <c r="L182" s="77">
        <v>3.2502582648070196E-4</v>
      </c>
      <c r="M182" s="40">
        <f t="array" ref="M182:Q182">[1]!ConvertConc(I182:L182,TRUE,FALSE)</f>
        <v>0.74834111127190117</v>
      </c>
      <c r="N182" s="40">
        <v>9.6204707016531114E-3</v>
      </c>
      <c r="O182" s="40">
        <v>9.2843775444348117E-2</v>
      </c>
      <c r="P182" s="62">
        <v>1.076280920578867E-3</v>
      </c>
      <c r="Q182" s="39">
        <v>0.90172919769628246</v>
      </c>
      <c r="R182" s="80">
        <v>2.8355295279609127E-2</v>
      </c>
      <c r="S182" s="62">
        <v>3.9795462537942685E-4</v>
      </c>
      <c r="T182" s="38">
        <f>[1]!AgePb76(K182)</f>
        <v>546.97752858850606</v>
      </c>
      <c r="U182" s="41">
        <f>[1]!AgeErPb76(K182,L182,0,FALSE,1)*2</f>
        <v>24.281273401926956</v>
      </c>
      <c r="V182" s="38">
        <f t="shared" si="49"/>
        <v>24.453152346439538</v>
      </c>
      <c r="W182" s="42">
        <f>[1]!AgePb6U8(O182)</f>
        <v>572.33371209523625</v>
      </c>
      <c r="X182" s="42">
        <f t="shared" si="42"/>
        <v>13.269427090487405</v>
      </c>
      <c r="Y182" s="38">
        <f t="shared" si="50"/>
        <v>14.465881370453562</v>
      </c>
      <c r="Z182" s="38">
        <f>[1]!AgePb7U5(M182)</f>
        <v>567.2614123404644</v>
      </c>
      <c r="AA182" s="42">
        <f t="shared" si="51"/>
        <v>14.585118244604757</v>
      </c>
      <c r="AB182" s="38">
        <f t="shared" si="52"/>
        <v>15.672116719348885</v>
      </c>
      <c r="AC182" s="42">
        <f>[1]!AgePb8Th2(R182)</f>
        <v>565.14856588402336</v>
      </c>
      <c r="AD182" s="42">
        <f t="shared" si="53"/>
        <v>15.863244138517544</v>
      </c>
      <c r="AE182" s="38">
        <f t="shared" si="54"/>
        <v>18.13318239699753</v>
      </c>
      <c r="AF182" s="43">
        <f t="shared" si="55"/>
        <v>104.63569016668063</v>
      </c>
    </row>
    <row r="183" spans="1:33" ht="15" x14ac:dyDescent="0.25">
      <c r="A183" s="69" t="s">
        <v>62</v>
      </c>
      <c r="B183" s="107">
        <v>2016</v>
      </c>
      <c r="C183" s="71" t="s">
        <v>220</v>
      </c>
      <c r="D183" s="71" t="s">
        <v>6</v>
      </c>
      <c r="E183" s="37">
        <f>(K183-(((2.718282^(0.00098482*W183)-1)/((2.718282^(0.000155125*W183)-1)*137.88))))/(([1]!SingleStagePbR(W183,1)/[1]!SingleStagePbR(W183,0))-(((2.718282^(0.00098482*W183)-1)/((2.718282^(0.000155125*W183)-1)*137.88))))</f>
        <v>-2.015578404498863E-4</v>
      </c>
      <c r="F183" s="75">
        <v>157115.96155798886</v>
      </c>
      <c r="G183" s="75">
        <v>872.68588750660956</v>
      </c>
      <c r="H183" s="39">
        <v>0.27361576564873918</v>
      </c>
      <c r="I183" s="171">
        <v>10.785046874080795</v>
      </c>
      <c r="J183" s="81">
        <v>0.14702657190090718</v>
      </c>
      <c r="K183" s="82">
        <v>5.8955665933082768E-2</v>
      </c>
      <c r="L183" s="82">
        <v>6.5971748221451017E-4</v>
      </c>
      <c r="M183" s="40">
        <f t="array" ref="M183:Q183">[1]!ConvertConc(I183:L183,TRUE,FALSE)</f>
        <v>0.75338289891206245</v>
      </c>
      <c r="N183" s="40">
        <v>1.3287356118418752E-2</v>
      </c>
      <c r="O183" s="40">
        <v>9.2720969289735194E-2</v>
      </c>
      <c r="P183" s="62">
        <v>1.2640136308318963E-3</v>
      </c>
      <c r="Q183" s="39">
        <v>0.77294924510057106</v>
      </c>
      <c r="R183" s="170">
        <v>2.7248491663514708E-2</v>
      </c>
      <c r="S183" s="62">
        <v>5.346763294000091E-4</v>
      </c>
      <c r="T183" s="38">
        <f>[1]!AgePb76(K183)</f>
        <v>564.51133831973175</v>
      </c>
      <c r="U183" s="41">
        <f>[1]!AgeErPb76(K183,L183,0,FALSE,1)*2</f>
        <v>48.745127504854089</v>
      </c>
      <c r="V183" s="38">
        <f t="shared" si="49"/>
        <v>48.836559159611632</v>
      </c>
      <c r="W183" s="42">
        <f>[1]!AgePb6U8(O183)</f>
        <v>571.60926836554381</v>
      </c>
      <c r="X183" s="42">
        <f t="shared" si="42"/>
        <v>15.584865263134875</v>
      </c>
      <c r="Y183" s="38">
        <f t="shared" si="50"/>
        <v>16.612889578657171</v>
      </c>
      <c r="Z183" s="38">
        <f>[1]!AgePb7U5(M183)</f>
        <v>570.1853145386799</v>
      </c>
      <c r="AA183" s="42">
        <f t="shared" si="51"/>
        <v>20.112628886874631</v>
      </c>
      <c r="AB183" s="38">
        <f t="shared" si="52"/>
        <v>20.922412287915741</v>
      </c>
      <c r="AC183" s="42">
        <f>[1]!AgePb8Th2(R183)</f>
        <v>543.38272775472922</v>
      </c>
      <c r="AD183" s="42">
        <f t="shared" si="53"/>
        <v>21.32476805857722</v>
      </c>
      <c r="AE183" s="38">
        <f t="shared" si="54"/>
        <v>22.936561048331445</v>
      </c>
      <c r="AF183" s="43">
        <f t="shared" si="55"/>
        <v>101.25735827856693</v>
      </c>
    </row>
    <row r="184" spans="1:33" x14ac:dyDescent="0.2">
      <c r="A184" s="69"/>
      <c r="C184" s="69"/>
      <c r="D184" s="69"/>
      <c r="F184" s="73"/>
      <c r="G184" s="88">
        <f>SQRT(SUMSQ((1.4/87.5)*100,1.01))*87.5/100</f>
        <v>1.6556008161691635</v>
      </c>
      <c r="I184" s="76"/>
      <c r="J184" s="76"/>
      <c r="K184" s="77"/>
      <c r="L184" s="77"/>
      <c r="P184" s="62"/>
      <c r="R184" s="77"/>
      <c r="S184" s="62"/>
    </row>
    <row r="185" spans="1:33" ht="15" x14ac:dyDescent="0.25">
      <c r="A185" s="69" t="s">
        <v>63</v>
      </c>
      <c r="B185" s="36">
        <v>2015</v>
      </c>
      <c r="C185" s="69" t="s">
        <v>221</v>
      </c>
      <c r="D185" s="69" t="s">
        <v>6</v>
      </c>
      <c r="E185" s="37">
        <f>(K185-(((2.718282^(0.00098482*W185)-1)/((2.718282^(0.000155125*W185)-1)*137.88))))/(([1]!SingleStagePbR(W185,1)/[1]!SingleStagePbR(W185,0))-(((2.718282^(0.00098482*W185)-1)/((2.718282^(0.000155125*W185)-1)*137.88))))</f>
        <v>1.2066198794159889E-2</v>
      </c>
      <c r="F185" s="73">
        <v>243.71551944388906</v>
      </c>
      <c r="G185" s="73">
        <v>11.457465273970334</v>
      </c>
      <c r="H185" s="39">
        <v>0.31047874041977469</v>
      </c>
      <c r="I185" s="142">
        <v>74.892251490933717</v>
      </c>
      <c r="J185" s="142">
        <v>3.8872665752392015</v>
      </c>
      <c r="K185" s="77">
        <v>5.7294677249452391E-2</v>
      </c>
      <c r="L185" s="77">
        <v>1.1031179835921008E-2</v>
      </c>
      <c r="M185" s="40">
        <f t="array" ref="M185:Q185">[1]!ConvertConc(I185:L185,TRUE,FALSE)</f>
        <v>0.10543617345347726</v>
      </c>
      <c r="N185" s="40">
        <v>2.1024800937930056E-2</v>
      </c>
      <c r="O185" s="40">
        <v>1.3352516182813088E-2</v>
      </c>
      <c r="P185" s="62">
        <v>6.9305954647488899E-4</v>
      </c>
      <c r="Q185" s="39">
        <v>0.26029461311626728</v>
      </c>
      <c r="R185" s="77">
        <v>4.5115762910996702E-3</v>
      </c>
      <c r="S185" s="62">
        <v>9.3341069358719546E-4</v>
      </c>
      <c r="T185" s="38">
        <f>[1]!AgePb76(K185)</f>
        <v>501.935633089063</v>
      </c>
      <c r="U185" s="41">
        <f>[1]!AgeErPb76(K185,L185,0,FALSE,1)*2</f>
        <v>847.67876348407344</v>
      </c>
      <c r="V185" s="38">
        <f t="shared" ref="V185:V213" si="56">SQRT((U185/T185*100)^2+AO$6^2+AO$8^2+AO$7^2)*T185/100</f>
        <v>847.68292405809564</v>
      </c>
      <c r="W185" s="42">
        <f>[1]!AgePb6U8(O185)</f>
        <v>85.506249891427572</v>
      </c>
      <c r="X185" s="42">
        <f t="shared" si="42"/>
        <v>8.8763678634293655</v>
      </c>
      <c r="Y185" s="38">
        <f t="shared" ref="Y185:Y213" si="57">SQRT((X185/W185*100)^2+AP$6^2+AP$7^2+AP$8^2)*W185/100</f>
        <v>8.9179918627365176</v>
      </c>
      <c r="Z185" s="38">
        <f>[1]!AgePb7U5(M185)</f>
        <v>101.78198120798642</v>
      </c>
      <c r="AA185" s="42">
        <f t="shared" ref="AA185:AA213" si="58">N185/M185*Z185*2</f>
        <v>40.592252618315733</v>
      </c>
      <c r="AB185" s="38">
        <f t="shared" ref="AB185:AB213" si="59">SQRT((AA185/Z185*100)^2+AQ$6^2+AQ$8^2+AQ$7^2)*Z185/100</f>
        <v>40.605293008530886</v>
      </c>
      <c r="AC185" s="42">
        <f>[1]!AgePb8Th2(R185)</f>
        <v>90.983923953628079</v>
      </c>
      <c r="AD185" s="42">
        <f t="shared" ref="AD185:AD213" si="60">S185/R185*AC185*2</f>
        <v>37.647758602854339</v>
      </c>
      <c r="AE185" s="38">
        <f t="shared" ref="AE185:AE213" si="61">SQRT((AD185/AC185*100)^2+AR$6^2+AR$8^2+AR$7^2)*AC185/100</f>
        <v>37.674312552493483</v>
      </c>
      <c r="AF185" s="43">
        <f t="shared" ref="AF185:AF213" si="62">W185/T185*100</f>
        <v>17.03530179062928</v>
      </c>
      <c r="AG185" s="39">
        <v>0.94421628275350422</v>
      </c>
    </row>
    <row r="186" spans="1:33" ht="15" x14ac:dyDescent="0.25">
      <c r="A186" s="69" t="s">
        <v>63</v>
      </c>
      <c r="B186" s="36">
        <v>2015</v>
      </c>
      <c r="C186" s="69" t="s">
        <v>222</v>
      </c>
      <c r="D186" s="69" t="s">
        <v>6</v>
      </c>
      <c r="E186" s="37">
        <f>(K186-(((2.718282^(0.00098482*W186)-1)/((2.718282^(0.000155125*W186)-1)*137.88))))/(([1]!SingleStagePbR(W186,1)/[1]!SingleStagePbR(W186,0))-(((2.718282^(0.00098482*W186)-1)/((2.718282^(0.000155125*W186)-1)*137.88))))</f>
        <v>6.6284835910258308E-3</v>
      </c>
      <c r="F186" s="73">
        <v>231.08974942507487</v>
      </c>
      <c r="G186" s="73">
        <v>11.006378680942094</v>
      </c>
      <c r="H186" s="39">
        <v>0.32847542408862196</v>
      </c>
      <c r="I186" s="142">
        <v>75.731111396361214</v>
      </c>
      <c r="J186" s="142">
        <v>4.1833249793215161</v>
      </c>
      <c r="K186" s="77">
        <v>5.2960764940259503E-2</v>
      </c>
      <c r="L186" s="77">
        <v>1.1568189975164673E-2</v>
      </c>
      <c r="M186" s="40">
        <f t="array" ref="M186:Q186">[1]!ConvertConc(I186:L186,TRUE,FALSE)</f>
        <v>9.6381163427865318E-2</v>
      </c>
      <c r="N186" s="40">
        <v>2.1715252750326486E-2</v>
      </c>
      <c r="O186" s="40">
        <v>1.3204612761672065E-2</v>
      </c>
      <c r="P186" s="62">
        <v>7.2941206578970921E-4</v>
      </c>
      <c r="Q186" s="39">
        <v>0.24517407713562733</v>
      </c>
      <c r="R186" s="77">
        <v>4.8391479982724224E-3</v>
      </c>
      <c r="S186" s="62">
        <v>1.093718176040001E-3</v>
      </c>
      <c r="T186" s="38">
        <f>[1]!AgePb76(K186)</f>
        <v>326.12829277490272</v>
      </c>
      <c r="U186" s="41">
        <f>[1]!AgeErPb76(K186,L186,0,FALSE,1)*2</f>
        <v>991.68130984632057</v>
      </c>
      <c r="V186" s="38">
        <f t="shared" si="56"/>
        <v>991.68281123820225</v>
      </c>
      <c r="W186" s="42">
        <f>[1]!AgePb6U8(O186)</f>
        <v>84.565297672808043</v>
      </c>
      <c r="X186" s="42">
        <f t="shared" ref="X186:X213" si="63">P186/O186*W186*2</f>
        <v>9.3426364836213285</v>
      </c>
      <c r="Y186" s="38">
        <f t="shared" si="57"/>
        <v>9.3813281117282035</v>
      </c>
      <c r="Z186" s="38">
        <f>[1]!AgePb7U5(M186)</f>
        <v>93.430375098456068</v>
      </c>
      <c r="AA186" s="42">
        <f t="shared" si="58"/>
        <v>42.100844971419107</v>
      </c>
      <c r="AB186" s="38">
        <f t="shared" si="59"/>
        <v>42.111439763135685</v>
      </c>
      <c r="AC186" s="42">
        <f>[1]!AgePb8Th2(R186)</f>
        <v>97.574066869720767</v>
      </c>
      <c r="AD186" s="42">
        <f t="shared" si="60"/>
        <v>44.106330487786124</v>
      </c>
      <c r="AE186" s="38">
        <f t="shared" si="61"/>
        <v>44.132399922674004</v>
      </c>
      <c r="AF186" s="43">
        <f t="shared" si="62"/>
        <v>25.930070940265193</v>
      </c>
      <c r="AG186" s="39">
        <v>0.93764139026459103</v>
      </c>
    </row>
    <row r="187" spans="1:33" ht="15" x14ac:dyDescent="0.25">
      <c r="A187" s="69" t="s">
        <v>63</v>
      </c>
      <c r="B187" s="36">
        <v>2015</v>
      </c>
      <c r="C187" s="69" t="s">
        <v>223</v>
      </c>
      <c r="D187" s="69" t="s">
        <v>6</v>
      </c>
      <c r="E187" s="37">
        <f>(K187-(((2.718282^(0.00098482*W187)-1)/((2.718282^(0.000155125*W187)-1)*137.88))))/(([1]!SingleStagePbR(W187,1)/[1]!SingleStagePbR(W187,0))-(((2.718282^(0.00098482*W187)-1)/((2.718282^(0.000155125*W187)-1)*137.88))))</f>
        <v>4.5619472360954524E-3</v>
      </c>
      <c r="F187" s="73">
        <v>312.4703987627372</v>
      </c>
      <c r="G187" s="73">
        <v>14.489487940086653</v>
      </c>
      <c r="H187" s="39">
        <v>0.31328909878680977</v>
      </c>
      <c r="I187" s="142">
        <v>73.573083778093789</v>
      </c>
      <c r="J187" s="142">
        <v>3.8613244801518665</v>
      </c>
      <c r="K187" s="77">
        <v>5.1371185410041424E-2</v>
      </c>
      <c r="L187" s="77">
        <v>8.5722525092031699E-3</v>
      </c>
      <c r="M187" s="40">
        <f t="array" ref="M187:Q187">[1]!ConvertConc(I187:L187,TRUE,FALSE)</f>
        <v>9.6230529014742147E-2</v>
      </c>
      <c r="N187" s="40">
        <v>1.6833377875330256E-2</v>
      </c>
      <c r="O187" s="40">
        <v>1.3591927219146245E-2</v>
      </c>
      <c r="P187" s="62">
        <v>7.1334295925432609E-4</v>
      </c>
      <c r="Q187" s="39">
        <v>0.30002603281759882</v>
      </c>
      <c r="R187" s="77">
        <v>3.5633470523269003E-3</v>
      </c>
      <c r="S187" s="62">
        <v>7.9083751290422806E-4</v>
      </c>
      <c r="T187" s="38">
        <f>[1]!AgePb76(K187)</f>
        <v>256.52014099026326</v>
      </c>
      <c r="U187" s="41">
        <f>[1]!AgeErPb76(K187,L187,0,FALSE,1)*2</f>
        <v>767.10753422246262</v>
      </c>
      <c r="V187" s="38">
        <f t="shared" si="56"/>
        <v>767.10873503694734</v>
      </c>
      <c r="W187" s="42">
        <f>[1]!AgePb6U8(O187)</f>
        <v>87.029076737691</v>
      </c>
      <c r="X187" s="42">
        <f t="shared" si="63"/>
        <v>9.1350664464690805</v>
      </c>
      <c r="Y187" s="38">
        <f t="shared" si="57"/>
        <v>9.1769672764121175</v>
      </c>
      <c r="Z187" s="38">
        <f>[1]!AgePb7U5(M187)</f>
        <v>93.29085962374576</v>
      </c>
      <c r="AA187" s="42">
        <f t="shared" si="58"/>
        <v>32.638296982038277</v>
      </c>
      <c r="AB187" s="38">
        <f t="shared" si="59"/>
        <v>32.651921519155806</v>
      </c>
      <c r="AC187" s="42">
        <f>[1]!AgePb8Th2(R187)</f>
        <v>71.895166706927938</v>
      </c>
      <c r="AD187" s="42">
        <f t="shared" si="60"/>
        <v>31.912353185588991</v>
      </c>
      <c r="AE187" s="38">
        <f t="shared" si="61"/>
        <v>31.931914567592443</v>
      </c>
      <c r="AF187" s="43">
        <f t="shared" si="62"/>
        <v>33.926800601982507</v>
      </c>
      <c r="AG187" s="39">
        <v>0.95407600617562172</v>
      </c>
    </row>
    <row r="188" spans="1:33" ht="15" x14ac:dyDescent="0.25">
      <c r="A188" s="69" t="s">
        <v>63</v>
      </c>
      <c r="B188" s="36">
        <v>2015</v>
      </c>
      <c r="C188" s="69" t="s">
        <v>224</v>
      </c>
      <c r="D188" s="69" t="s">
        <v>6</v>
      </c>
      <c r="E188" s="37">
        <f>(K188-(((2.718282^(0.00098482*W188)-1)/((2.718282^(0.000155125*W188)-1)*137.88))))/(([1]!SingleStagePbR(W188,1)/[1]!SingleStagePbR(W188,0))-(((2.718282^(0.00098482*W188)-1)/((2.718282^(0.000155125*W188)-1)*137.88))))</f>
        <v>5.8157989221005284E-3</v>
      </c>
      <c r="F188" s="73">
        <v>322.00247075865508</v>
      </c>
      <c r="G188" s="73">
        <v>14.605773571119455</v>
      </c>
      <c r="H188" s="39">
        <v>0.32269911813857016</v>
      </c>
      <c r="I188" s="142">
        <v>72.711390178602585</v>
      </c>
      <c r="J188" s="142">
        <v>3.5198159876247734</v>
      </c>
      <c r="K188" s="77">
        <v>5.2387077885742248E-2</v>
      </c>
      <c r="L188" s="77">
        <v>1.0440260632632771E-2</v>
      </c>
      <c r="M188" s="40">
        <f t="array" ref="M188:Q188">[1]!ConvertConc(I188:L188,TRUE,FALSE)</f>
        <v>9.9296507142531354E-2</v>
      </c>
      <c r="N188" s="40">
        <v>2.0364294076249314E-2</v>
      </c>
      <c r="O188" s="40">
        <v>1.3753003450266569E-2</v>
      </c>
      <c r="P188" s="62">
        <v>6.657559606988837E-4</v>
      </c>
      <c r="Q188" s="39">
        <v>0.23603810732787747</v>
      </c>
      <c r="R188" s="77">
        <v>5.7858489631601086E-3</v>
      </c>
      <c r="S188" s="62">
        <v>8.2511623973476013E-4</v>
      </c>
      <c r="T188" s="38">
        <f>[1]!AgePb76(K188)</f>
        <v>301.34987119536055</v>
      </c>
      <c r="U188" s="41">
        <f>[1]!AgeErPb76(K188,L188,0,FALSE,1)*2</f>
        <v>908.80028365512715</v>
      </c>
      <c r="V188" s="38">
        <f t="shared" si="56"/>
        <v>908.80168247823622</v>
      </c>
      <c r="W188" s="42">
        <f>[1]!AgePb6U8(O188)</f>
        <v>88.053435333184183</v>
      </c>
      <c r="X188" s="42">
        <f t="shared" si="63"/>
        <v>8.5249886899351885</v>
      </c>
      <c r="Y188" s="38">
        <f t="shared" si="57"/>
        <v>8.570932874100297</v>
      </c>
      <c r="Z188" s="38">
        <f>[1]!AgePb7U5(M188)</f>
        <v>96.12675661340684</v>
      </c>
      <c r="AA188" s="42">
        <f t="shared" si="58"/>
        <v>39.42844711469187</v>
      </c>
      <c r="AB188" s="38">
        <f t="shared" si="59"/>
        <v>39.44042209072424</v>
      </c>
      <c r="AC188" s="42">
        <f>[1]!AgePb8Th2(R188)</f>
        <v>116.60788726892308</v>
      </c>
      <c r="AD188" s="42">
        <f t="shared" si="60"/>
        <v>33.258753237207898</v>
      </c>
      <c r="AE188" s="38">
        <f t="shared" si="61"/>
        <v>33.308106950657638</v>
      </c>
      <c r="AF188" s="43">
        <f t="shared" si="62"/>
        <v>29.219669145337207</v>
      </c>
      <c r="AG188" s="39">
        <v>0.96504462156882054</v>
      </c>
    </row>
    <row r="189" spans="1:33" ht="15" x14ac:dyDescent="0.25">
      <c r="A189" s="69" t="s">
        <v>63</v>
      </c>
      <c r="B189" s="36">
        <v>2015</v>
      </c>
      <c r="C189" s="69" t="s">
        <v>225</v>
      </c>
      <c r="D189" s="69" t="s">
        <v>6</v>
      </c>
      <c r="E189" s="37">
        <f>(K189-(((2.718282^(0.00098482*W189)-1)/((2.718282^(0.000155125*W189)-1)*137.88))))/(([1]!SingleStagePbR(W189,1)/[1]!SingleStagePbR(W189,0))-(((2.718282^(0.00098482*W189)-1)/((2.718282^(0.000155125*W189)-1)*137.88))))</f>
        <v>1.4020459615873681E-2</v>
      </c>
      <c r="F189" s="73">
        <v>227.16486060786002</v>
      </c>
      <c r="G189" s="73">
        <v>11.366437094437064</v>
      </c>
      <c r="H189" s="39">
        <v>0.31520935913672321</v>
      </c>
      <c r="I189" s="142">
        <v>78.504627431690466</v>
      </c>
      <c r="J189" s="142">
        <v>4.6596236997888711</v>
      </c>
      <c r="K189" s="77">
        <v>5.8764301160916868E-2</v>
      </c>
      <c r="L189" s="77">
        <v>1.4840012473179719E-2</v>
      </c>
      <c r="M189" s="40">
        <f t="array" ref="M189:Q189">[1]!ConvertConc(I189:L189,TRUE,FALSE)</f>
        <v>0.10316456814019895</v>
      </c>
      <c r="N189" s="40">
        <v>2.6762538152784249E-2</v>
      </c>
      <c r="O189" s="40">
        <v>1.2738102615290212E-2</v>
      </c>
      <c r="P189" s="62">
        <v>7.560670851943787E-4</v>
      </c>
      <c r="Q189" s="39">
        <v>0.22880149283555862</v>
      </c>
      <c r="R189" s="77">
        <v>5.5920311562162343E-3</v>
      </c>
      <c r="S189" s="62">
        <v>1.0626626644488577E-3</v>
      </c>
      <c r="T189" s="38">
        <f>[1]!AgePb76(K189)</f>
        <v>557.42582800390426</v>
      </c>
      <c r="U189" s="41">
        <f>[1]!AgeErPb76(K189,L189,0,FALSE,1)*2</f>
        <v>1101.3868725792329</v>
      </c>
      <c r="V189" s="38">
        <f t="shared" si="56"/>
        <v>1101.390821905984</v>
      </c>
      <c r="W189" s="42">
        <f>[1]!AgePb6U8(O189)</f>
        <v>81.596489469039909</v>
      </c>
      <c r="X189" s="42">
        <f t="shared" si="63"/>
        <v>9.6862808878455997</v>
      </c>
      <c r="Y189" s="38">
        <f t="shared" si="57"/>
        <v>9.7210351380379549</v>
      </c>
      <c r="Z189" s="38">
        <f>[1]!AgePb7U5(M189)</f>
        <v>99.693282867272742</v>
      </c>
      <c r="AA189" s="42">
        <f t="shared" si="58"/>
        <v>51.724062522820233</v>
      </c>
      <c r="AB189" s="38">
        <f t="shared" si="59"/>
        <v>51.733881350551464</v>
      </c>
      <c r="AC189" s="42">
        <f>[1]!AgePb8Th2(R189)</f>
        <v>112.71255777123976</v>
      </c>
      <c r="AD189" s="42">
        <f t="shared" si="60"/>
        <v>42.837896861460166</v>
      </c>
      <c r="AE189" s="38">
        <f t="shared" si="61"/>
        <v>42.873708734351467</v>
      </c>
      <c r="AF189" s="43">
        <f t="shared" si="62"/>
        <v>14.638089117834777</v>
      </c>
      <c r="AG189" s="39">
        <v>0.96663996143287667</v>
      </c>
    </row>
    <row r="190" spans="1:33" ht="15" x14ac:dyDescent="0.25">
      <c r="A190" s="69" t="s">
        <v>63</v>
      </c>
      <c r="B190" s="36">
        <v>2015</v>
      </c>
      <c r="C190" s="69" t="s">
        <v>226</v>
      </c>
      <c r="D190" s="69" t="s">
        <v>6</v>
      </c>
      <c r="E190" s="37">
        <f>(K190-(((2.718282^(0.00098482*W190)-1)/((2.718282^(0.000155125*W190)-1)*137.88))))/(([1]!SingleStagePbR(W190,1)/[1]!SingleStagePbR(W190,0))-(((2.718282^(0.00098482*W190)-1)/((2.718282^(0.000155125*W190)-1)*137.88))))</f>
        <v>1.6590303248761528E-3</v>
      </c>
      <c r="F190" s="73">
        <v>258.84262655494496</v>
      </c>
      <c r="G190" s="73">
        <v>11.489206090984073</v>
      </c>
      <c r="H190" s="39">
        <v>0.31328284679101587</v>
      </c>
      <c r="I190" s="142">
        <v>70.952586331913594</v>
      </c>
      <c r="J190" s="142">
        <v>3.9353554591322384</v>
      </c>
      <c r="K190" s="77">
        <v>4.9132161823571267E-2</v>
      </c>
      <c r="L190" s="77">
        <v>1.5253806755848528E-2</v>
      </c>
      <c r="M190" s="40">
        <f t="array" ref="M190:Q190">[1]!ConvertConc(I190:L190,TRUE,FALSE)</f>
        <v>9.5435485760142089E-2</v>
      </c>
      <c r="N190" s="40">
        <v>3.0098468748527746E-2</v>
      </c>
      <c r="O190" s="40">
        <v>1.4093918935132775E-2</v>
      </c>
      <c r="P190" s="62">
        <v>7.8171330587557049E-4</v>
      </c>
      <c r="Q190" s="39">
        <v>0.17586573115895188</v>
      </c>
      <c r="R190" s="77">
        <v>4.0158505259640896E-3</v>
      </c>
      <c r="S190" s="62">
        <v>1.0890726516560225E-3</v>
      </c>
      <c r="T190" s="38">
        <f>[1]!AgePb76(K190)</f>
        <v>153.12319565734015</v>
      </c>
      <c r="U190" s="41">
        <f>[1]!AgeErPb76(K190,L190,0,FALSE,1)*2</f>
        <v>1454.415257767698</v>
      </c>
      <c r="V190" s="38">
        <f t="shared" si="56"/>
        <v>1454.4154834425049</v>
      </c>
      <c r="W190" s="42">
        <f>[1]!AgePb6U8(O190)</f>
        <v>90.220938622497414</v>
      </c>
      <c r="X190" s="42">
        <f t="shared" si="63"/>
        <v>10.008133084117951</v>
      </c>
      <c r="Y190" s="38">
        <f t="shared" si="57"/>
        <v>10.049245307694079</v>
      </c>
      <c r="Z190" s="38">
        <f>[1]!AgePb7U5(M190)</f>
        <v>92.554183983118605</v>
      </c>
      <c r="AA190" s="42">
        <f t="shared" si="58"/>
        <v>58.379526063560427</v>
      </c>
      <c r="AB190" s="38">
        <f t="shared" si="59"/>
        <v>58.387024407387024</v>
      </c>
      <c r="AC190" s="42">
        <f>[1]!AgePb8Th2(R190)</f>
        <v>81.006741210233173</v>
      </c>
      <c r="AD190" s="42">
        <f t="shared" si="60"/>
        <v>43.937007058131094</v>
      </c>
      <c r="AE190" s="38">
        <f t="shared" si="61"/>
        <v>43.955046154029624</v>
      </c>
      <c r="AF190" s="43">
        <f t="shared" si="62"/>
        <v>58.920490938808697</v>
      </c>
      <c r="AG190" s="39">
        <v>0.9525329725366164</v>
      </c>
    </row>
    <row r="191" spans="1:33" ht="15" x14ac:dyDescent="0.25">
      <c r="A191" s="69" t="s">
        <v>63</v>
      </c>
      <c r="B191" s="36">
        <v>2015</v>
      </c>
      <c r="C191" s="69" t="s">
        <v>227</v>
      </c>
      <c r="D191" s="69" t="s">
        <v>6</v>
      </c>
      <c r="E191" s="37">
        <f>(K191-(((2.718282^(0.00098482*W191)-1)/((2.718282^(0.000155125*W191)-1)*137.88))))/(([1]!SingleStagePbR(W191,1)/[1]!SingleStagePbR(W191,0))-(((2.718282^(0.00098482*W191)-1)/((2.718282^(0.000155125*W191)-1)*137.88))))</f>
        <v>1.1588409529127163E-2</v>
      </c>
      <c r="F191" s="73">
        <v>249.0184930083598</v>
      </c>
      <c r="G191" s="73">
        <v>11.304784659913583</v>
      </c>
      <c r="H191" s="39">
        <v>0.31941733992549698</v>
      </c>
      <c r="I191" s="142">
        <v>71.544341644230471</v>
      </c>
      <c r="J191" s="142">
        <v>3.7870971985890782</v>
      </c>
      <c r="K191" s="77">
        <v>5.6997680525061475E-2</v>
      </c>
      <c r="L191" s="77">
        <v>1.2420007490486364E-2</v>
      </c>
      <c r="M191" s="40">
        <f t="array" ref="M191:Q191">[1]!ConvertConc(I191:L191,TRUE,FALSE)</f>
        <v>0.10979792600547963</v>
      </c>
      <c r="N191" s="40">
        <v>2.4621190431536925E-2</v>
      </c>
      <c r="O191" s="40">
        <v>1.3977345755345877E-2</v>
      </c>
      <c r="P191" s="62">
        <v>7.3987076737675199E-4</v>
      </c>
      <c r="Q191" s="39">
        <v>0.23605665549594551</v>
      </c>
      <c r="R191" s="77">
        <v>3.2928827215823815E-3</v>
      </c>
      <c r="S191" s="62">
        <v>1.0625838319384031E-3</v>
      </c>
      <c r="T191" s="38">
        <f>[1]!AgePb76(K191)</f>
        <v>490.48352337420744</v>
      </c>
      <c r="U191" s="41">
        <f>[1]!AgeErPb76(K191,L191,0,FALSE,1)*2</f>
        <v>961.2617654908139</v>
      </c>
      <c r="V191" s="38">
        <f t="shared" si="56"/>
        <v>961.26526894104188</v>
      </c>
      <c r="W191" s="42">
        <f>[1]!AgePb6U8(O191)</f>
        <v>89.47986111369022</v>
      </c>
      <c r="X191" s="42">
        <f t="shared" si="63"/>
        <v>9.4729764385531485</v>
      </c>
      <c r="Y191" s="38">
        <f t="shared" si="57"/>
        <v>9.5156920416566226</v>
      </c>
      <c r="Z191" s="38">
        <f>[1]!AgePb7U5(M191)</f>
        <v>105.78052506235966</v>
      </c>
      <c r="AA191" s="42">
        <f t="shared" si="58"/>
        <v>47.440649313873976</v>
      </c>
      <c r="AB191" s="38">
        <f t="shared" si="59"/>
        <v>47.452701541982478</v>
      </c>
      <c r="AC191" s="42">
        <f>[1]!AgePb8Th2(R191)</f>
        <v>66.447156253002944</v>
      </c>
      <c r="AD191" s="42">
        <f t="shared" si="60"/>
        <v>42.883807218494816</v>
      </c>
      <c r="AE191" s="38">
        <f t="shared" si="61"/>
        <v>42.896243443020374</v>
      </c>
      <c r="AF191" s="43">
        <f t="shared" si="62"/>
        <v>18.243194082877036</v>
      </c>
      <c r="AG191" s="39">
        <v>0.95492859764395321</v>
      </c>
    </row>
    <row r="192" spans="1:33" ht="15" x14ac:dyDescent="0.25">
      <c r="A192" s="69" t="s">
        <v>63</v>
      </c>
      <c r="B192" s="36">
        <v>2015</v>
      </c>
      <c r="C192" s="69" t="s">
        <v>228</v>
      </c>
      <c r="D192" s="69" t="s">
        <v>6</v>
      </c>
      <c r="E192" s="37">
        <f>(K192-(((2.718282^(0.00098482*W192)-1)/((2.718282^(0.000155125*W192)-1)*137.88))))/(([1]!SingleStagePbR(W192,1)/[1]!SingleStagePbR(W192,0))-(((2.718282^(0.00098482*W192)-1)/((2.718282^(0.000155125*W192)-1)*137.88))))</f>
        <v>2.679290139869718E-2</v>
      </c>
      <c r="F192" s="73">
        <v>246.29036352043016</v>
      </c>
      <c r="G192" s="73">
        <v>9.248862538920843</v>
      </c>
      <c r="H192" s="39">
        <v>0.20681600241191966</v>
      </c>
      <c r="I192" s="142">
        <v>72.430031853293585</v>
      </c>
      <c r="J192" s="142">
        <v>3.816481166948313</v>
      </c>
      <c r="K192" s="77">
        <v>6.9041610811816201E-2</v>
      </c>
      <c r="L192" s="77">
        <v>1.1180267621496036E-2</v>
      </c>
      <c r="M192" s="40">
        <f t="array" ref="M192:Q192">[1]!ConvertConc(I192:L192,TRUE,FALSE)</f>
        <v>0.13137250610848408</v>
      </c>
      <c r="N192" s="40">
        <v>2.237172161894567E-2</v>
      </c>
      <c r="O192" s="40">
        <v>1.3806427726353781E-2</v>
      </c>
      <c r="P192" s="62">
        <v>7.2748789489958203E-4</v>
      </c>
      <c r="Q192" s="39">
        <v>0.30942081492794482</v>
      </c>
      <c r="R192" s="77">
        <v>5.3448504226644216E-3</v>
      </c>
      <c r="S192" s="62">
        <v>1.7528176806613138E-3</v>
      </c>
      <c r="T192" s="38">
        <f>[1]!AgePb76(K192)</f>
        <v>899.08590405518771</v>
      </c>
      <c r="U192" s="41">
        <f>[1]!AgeErPb76(K192,L192,0,FALSE,1)*2</f>
        <v>668.05129129607951</v>
      </c>
      <c r="V192" s="38">
        <f t="shared" si="56"/>
        <v>668.06822986167197</v>
      </c>
      <c r="W192" s="42">
        <f>[1]!AgePb6U8(O192)</f>
        <v>88.393149184055233</v>
      </c>
      <c r="X192" s="42">
        <f t="shared" si="63"/>
        <v>9.3152185776060588</v>
      </c>
      <c r="Y192" s="38">
        <f t="shared" si="57"/>
        <v>9.3576080100484678</v>
      </c>
      <c r="Z192" s="38">
        <f>[1]!AgePb7U5(M192)</f>
        <v>125.33025624343918</v>
      </c>
      <c r="AA192" s="42">
        <f t="shared" si="58"/>
        <v>42.685546407921883</v>
      </c>
      <c r="AB192" s="38">
        <f t="shared" si="59"/>
        <v>42.704348105671926</v>
      </c>
      <c r="AC192" s="42">
        <f>[1]!AgePb8Th2(R192)</f>
        <v>107.74365644658188</v>
      </c>
      <c r="AD192" s="42">
        <f t="shared" si="60"/>
        <v>70.668015403328113</v>
      </c>
      <c r="AE192" s="38">
        <f t="shared" si="61"/>
        <v>70.687857685295853</v>
      </c>
      <c r="AF192" s="43">
        <f t="shared" si="62"/>
        <v>9.8314464485953579</v>
      </c>
    </row>
    <row r="193" spans="1:32" ht="15" x14ac:dyDescent="0.25">
      <c r="A193" s="69" t="s">
        <v>63</v>
      </c>
      <c r="B193" s="36">
        <v>2015</v>
      </c>
      <c r="C193" s="69" t="s">
        <v>229</v>
      </c>
      <c r="D193" s="69" t="s">
        <v>6</v>
      </c>
      <c r="E193" s="37">
        <f>(K193-(((2.718282^(0.00098482*W193)-1)/((2.718282^(0.000155125*W193)-1)*137.88))))/(([1]!SingleStagePbR(W193,1)/[1]!SingleStagePbR(W193,0))-(((2.718282^(0.00098482*W193)-1)/((2.718282^(0.000155125*W193)-1)*137.88))))</f>
        <v>4.0537752189860202E-3</v>
      </c>
      <c r="F193" s="73">
        <v>937.97241096470555</v>
      </c>
      <c r="G193" s="73">
        <v>35.870645196753799</v>
      </c>
      <c r="H193" s="39">
        <v>0.2605335179902587</v>
      </c>
      <c r="I193" s="142">
        <v>73.088814197250187</v>
      </c>
      <c r="J193" s="142">
        <v>1.9174941451117342</v>
      </c>
      <c r="K193" s="77">
        <v>5.0979567254661594E-2</v>
      </c>
      <c r="L193" s="77">
        <v>3.491704589126864E-3</v>
      </c>
      <c r="M193" s="40">
        <f t="array" ref="M193:Q193">[1]!ConvertConc(I193:L193,TRUE,FALSE)</f>
        <v>9.6129675056375444E-2</v>
      </c>
      <c r="N193" s="40">
        <v>7.050617405458693E-3</v>
      </c>
      <c r="O193" s="40">
        <v>1.3681984185722675E-2</v>
      </c>
      <c r="P193" s="62">
        <v>3.5894855947220456E-4</v>
      </c>
      <c r="Q193" s="39">
        <v>0.35769548323384459</v>
      </c>
      <c r="R193" s="77">
        <v>3.790758795889406E-3</v>
      </c>
      <c r="S193" s="62">
        <v>4.0982645449279254E-4</v>
      </c>
      <c r="T193" s="38">
        <f>[1]!AgePb76(K193)</f>
        <v>238.9025601422727</v>
      </c>
      <c r="U193" s="41">
        <f>[1]!AgeErPb76(K193,L193,0,FALSE,1)*2</f>
        <v>315.86857843141911</v>
      </c>
      <c r="V193" s="38">
        <f t="shared" si="56"/>
        <v>315.87110786342163</v>
      </c>
      <c r="W193" s="42">
        <f>[1]!AgePb6U8(O193)</f>
        <v>87.6018108942867</v>
      </c>
      <c r="X193" s="42">
        <f t="shared" si="63"/>
        <v>4.596488842674364</v>
      </c>
      <c r="Y193" s="38">
        <f t="shared" si="57"/>
        <v>4.6802917976829095</v>
      </c>
      <c r="Z193" s="38">
        <f>[1]!AgePb7U5(M193)</f>
        <v>93.197439391010761</v>
      </c>
      <c r="AA193" s="42">
        <f t="shared" si="58"/>
        <v>13.671105991549117</v>
      </c>
      <c r="AB193" s="38">
        <f t="shared" si="59"/>
        <v>13.703536308718133</v>
      </c>
      <c r="AC193" s="42">
        <f>[1]!AgePb8Th2(R193)</f>
        <v>76.4748251813227</v>
      </c>
      <c r="AD193" s="42">
        <f t="shared" si="60"/>
        <v>16.535690161032335</v>
      </c>
      <c r="AE193" s="38">
        <f t="shared" si="61"/>
        <v>16.578362525208163</v>
      </c>
      <c r="AF193" s="43">
        <f t="shared" si="62"/>
        <v>36.668427011463393</v>
      </c>
    </row>
    <row r="194" spans="1:32" ht="15" x14ac:dyDescent="0.25">
      <c r="A194" s="69" t="s">
        <v>63</v>
      </c>
      <c r="B194" s="36">
        <v>2015</v>
      </c>
      <c r="C194" s="69" t="s">
        <v>230</v>
      </c>
      <c r="D194" s="69" t="s">
        <v>6</v>
      </c>
      <c r="E194" s="37">
        <f>(K194-(((2.718282^(0.00098482*W194)-1)/((2.718282^(0.000155125*W194)-1)*137.88))))/(([1]!SingleStagePbR(W194,1)/[1]!SingleStagePbR(W194,0))-(((2.718282^(0.00098482*W194)-1)/((2.718282^(0.000155125*W194)-1)*137.88))))</f>
        <v>3.2400257705559841E-3</v>
      </c>
      <c r="F194" s="73">
        <v>584.45447132449624</v>
      </c>
      <c r="G194" s="73">
        <v>22.528891219220981</v>
      </c>
      <c r="H194" s="39">
        <v>0.22198676505521181</v>
      </c>
      <c r="I194" s="142">
        <v>72.859017396560702</v>
      </c>
      <c r="J194" s="142">
        <v>2.3083122242775587</v>
      </c>
      <c r="K194" s="77">
        <v>5.0339366733183073E-2</v>
      </c>
      <c r="L194" s="77">
        <v>5.2121655944430351E-3</v>
      </c>
      <c r="M194" s="40">
        <f t="array" ref="M194:Q194">[1]!ConvertConc(I194:L194,TRUE,FALSE)</f>
        <v>9.5221865063126521E-2</v>
      </c>
      <c r="N194" s="40">
        <v>1.0310548569916075E-2</v>
      </c>
      <c r="O194" s="40">
        <v>1.3725137062405742E-2</v>
      </c>
      <c r="P194" s="62">
        <v>4.3483844269538138E-4</v>
      </c>
      <c r="Q194" s="39">
        <v>0.29259449625336326</v>
      </c>
      <c r="R194" s="77">
        <v>3.2922802781924533E-3</v>
      </c>
      <c r="S194" s="62">
        <v>6.4782656017594925E-4</v>
      </c>
      <c r="T194" s="38">
        <f>[1]!AgePb76(K194)</f>
        <v>209.68473153226236</v>
      </c>
      <c r="U194" s="41">
        <f>[1]!AgeErPb76(K194,L194,0,FALSE,1)*2</f>
        <v>480.04525846733583</v>
      </c>
      <c r="V194" s="38">
        <f t="shared" si="56"/>
        <v>480.04654062200302</v>
      </c>
      <c r="W194" s="42">
        <f>[1]!AgePb6U8(O194)</f>
        <v>87.876231668855354</v>
      </c>
      <c r="X194" s="42">
        <f t="shared" si="63"/>
        <v>5.568172260150213</v>
      </c>
      <c r="Y194" s="38">
        <f t="shared" si="57"/>
        <v>5.6379821096377585</v>
      </c>
      <c r="Z194" s="38">
        <f>[1]!AgePb7U5(M194)</f>
        <v>92.356154988597353</v>
      </c>
      <c r="AA194" s="42">
        <f t="shared" si="58"/>
        <v>20.000503479097972</v>
      </c>
      <c r="AB194" s="38">
        <f t="shared" si="59"/>
        <v>20.022286395144018</v>
      </c>
      <c r="AC194" s="42">
        <f>[1]!AgePb8Th2(R194)</f>
        <v>66.435019490888905</v>
      </c>
      <c r="AD194" s="42">
        <f t="shared" si="60"/>
        <v>26.145022000152355</v>
      </c>
      <c r="AE194" s="38">
        <f t="shared" si="61"/>
        <v>26.165407806741495</v>
      </c>
      <c r="AF194" s="43">
        <f t="shared" si="62"/>
        <v>41.908741293037167</v>
      </c>
    </row>
    <row r="195" spans="1:32" ht="15" x14ac:dyDescent="0.25">
      <c r="A195" s="69" t="s">
        <v>63</v>
      </c>
      <c r="B195" s="36">
        <v>2015</v>
      </c>
      <c r="C195" s="69" t="s">
        <v>231</v>
      </c>
      <c r="D195" s="69" t="s">
        <v>6</v>
      </c>
      <c r="E195" s="37">
        <f>(K195-(((2.718282^(0.00098482*W195)-1)/((2.718282^(0.000155125*W195)-1)*137.88))))/(([1]!SingleStagePbR(W195,1)/[1]!SingleStagePbR(W195,0))-(((2.718282^(0.00098482*W195)-1)/((2.718282^(0.000155125*W195)-1)*137.88))))</f>
        <v>-1.5487978340682858E-2</v>
      </c>
      <c r="F195" s="73">
        <v>149.3696837493201</v>
      </c>
      <c r="G195" s="73">
        <v>5.6617322037499234</v>
      </c>
      <c r="H195" s="39">
        <v>0.2258737546703104</v>
      </c>
      <c r="I195" s="142">
        <v>72.984465473549662</v>
      </c>
      <c r="J195" s="142">
        <v>4.7298636529128508</v>
      </c>
      <c r="K195" s="77">
        <v>3.5474191190787673E-2</v>
      </c>
      <c r="L195" s="77">
        <v>3.4255846815914544E-2</v>
      </c>
      <c r="M195" s="40">
        <f t="array" ref="M195:Q195">[1]!ConvertConc(I195:L195,TRUE,FALSE)</f>
        <v>6.6987584250873242E-2</v>
      </c>
      <c r="N195" s="40">
        <v>6.4832436398129009E-2</v>
      </c>
      <c r="O195" s="40">
        <v>1.3701545849676882E-2</v>
      </c>
      <c r="P195" s="62">
        <v>8.8794845975260508E-4</v>
      </c>
      <c r="Q195" s="39">
        <v>6.6960727511492124E-2</v>
      </c>
      <c r="R195" s="77">
        <v>4.3534526106128952E-3</v>
      </c>
      <c r="S195" s="62">
        <v>2.3800604369810185E-3</v>
      </c>
      <c r="T195" s="38">
        <f>[1]!AgePb76(K195)</f>
        <v>-672.56082764026621</v>
      </c>
      <c r="U195" s="41">
        <f>[1]!AgeErPb76(K195,L195,0,FALSE,1)*2</f>
        <v>5331.5347137115868</v>
      </c>
      <c r="V195" s="38">
        <f t="shared" si="56"/>
        <v>-5331.5359013942416</v>
      </c>
      <c r="W195" s="42">
        <f>[1]!AgePb6U8(O195)</f>
        <v>87.726210235680114</v>
      </c>
      <c r="X195" s="42">
        <f t="shared" si="63"/>
        <v>11.37044740985082</v>
      </c>
      <c r="Y195" s="38">
        <f t="shared" si="57"/>
        <v>11.404679103798436</v>
      </c>
      <c r="Z195" s="38">
        <f>[1]!AgePb7U5(M195)</f>
        <v>65.836763084124257</v>
      </c>
      <c r="AA195" s="42">
        <f t="shared" si="58"/>
        <v>127.43727970021644</v>
      </c>
      <c r="AB195" s="38">
        <f t="shared" si="59"/>
        <v>127.43901789795055</v>
      </c>
      <c r="AC195" s="42">
        <f>[1]!AgePb8Th2(R195)</f>
        <v>87.80199594375182</v>
      </c>
      <c r="AD195" s="42">
        <f t="shared" si="60"/>
        <v>96.003827547933923</v>
      </c>
      <c r="AE195" s="38">
        <f t="shared" si="61"/>
        <v>96.013527963665524</v>
      </c>
      <c r="AF195" s="43">
        <f t="shared" si="62"/>
        <v>-13.043609831318095</v>
      </c>
    </row>
    <row r="196" spans="1:32" ht="15" x14ac:dyDescent="0.25">
      <c r="A196" s="69" t="s">
        <v>63</v>
      </c>
      <c r="B196" s="36">
        <v>2015</v>
      </c>
      <c r="C196" s="69" t="s">
        <v>232</v>
      </c>
      <c r="D196" s="69" t="s">
        <v>6</v>
      </c>
      <c r="E196" s="37">
        <f>(K196-(((2.718282^(0.00098482*W196)-1)/((2.718282^(0.000155125*W196)-1)*137.88))))/(([1]!SingleStagePbR(W196,1)/[1]!SingleStagePbR(W196,0))-(((2.718282^(0.00098482*W196)-1)/((2.718282^(0.000155125*W196)-1)*137.88))))</f>
        <v>-1.5255300411172221E-2</v>
      </c>
      <c r="F196" s="73">
        <v>157.08197671266794</v>
      </c>
      <c r="G196" s="73">
        <v>5.9146008651091293</v>
      </c>
      <c r="H196" s="39">
        <v>0.22486541343945207</v>
      </c>
      <c r="I196" s="142">
        <v>72.762871134050556</v>
      </c>
      <c r="J196" s="142">
        <v>3.7342970866675826</v>
      </c>
      <c r="K196" s="77">
        <v>3.5664002462130105E-2</v>
      </c>
      <c r="L196" s="77">
        <v>1.4571658491254982E-2</v>
      </c>
      <c r="M196" s="40">
        <f t="array" ref="M196:Q196">[1]!ConvertConc(I196:L196,TRUE,FALSE)</f>
        <v>6.7551111476559345E-2</v>
      </c>
      <c r="N196" s="40">
        <v>2.7817027061016963E-2</v>
      </c>
      <c r="O196" s="40">
        <v>1.3743272968952896E-2</v>
      </c>
      <c r="P196" s="62">
        <v>7.0532489179390599E-4</v>
      </c>
      <c r="Q196" s="39">
        <v>0.12462949194153577</v>
      </c>
      <c r="R196" s="77">
        <v>1.6335787720550448E-3</v>
      </c>
      <c r="S196" s="62">
        <v>1.941030493036241E-3</v>
      </c>
      <c r="T196" s="38">
        <f>[1]!AgePb76(K196)</f>
        <v>-657.85224186076903</v>
      </c>
      <c r="U196" s="41">
        <f>[1]!AgeErPb76(K196,L196,0,FALSE,1)*2</f>
        <v>2248.8016738023134</v>
      </c>
      <c r="V196" s="38">
        <f t="shared" si="56"/>
        <v>-2248.8043677854216</v>
      </c>
      <c r="W196" s="42">
        <f>[1]!AgePb6U8(O196)</f>
        <v>87.991559300690199</v>
      </c>
      <c r="X196" s="42">
        <f t="shared" si="63"/>
        <v>9.031711322730855</v>
      </c>
      <c r="Y196" s="38">
        <f t="shared" si="57"/>
        <v>9.0750297010612098</v>
      </c>
      <c r="Z196" s="38">
        <f>[1]!AgePb7U5(M196)</f>
        <v>66.37289392068368</v>
      </c>
      <c r="AA196" s="42">
        <f t="shared" si="58"/>
        <v>54.663692305058298</v>
      </c>
      <c r="AB196" s="38">
        <f t="shared" si="59"/>
        <v>54.667810698916789</v>
      </c>
      <c r="AC196" s="42">
        <f>[1]!AgePb8Th2(R196)</f>
        <v>32.991327611649297</v>
      </c>
      <c r="AD196" s="42">
        <f t="shared" si="60"/>
        <v>78.401083553994667</v>
      </c>
      <c r="AE196" s="38">
        <f t="shared" si="61"/>
        <v>78.402760677066865</v>
      </c>
      <c r="AF196" s="43">
        <f t="shared" si="62"/>
        <v>-13.375580974201979</v>
      </c>
    </row>
    <row r="197" spans="1:32" ht="15" x14ac:dyDescent="0.25">
      <c r="A197" s="69" t="s">
        <v>63</v>
      </c>
      <c r="B197" s="36">
        <v>2015</v>
      </c>
      <c r="C197" s="69" t="s">
        <v>233</v>
      </c>
      <c r="D197" s="69" t="s">
        <v>6</v>
      </c>
      <c r="E197" s="37">
        <f>(K197-(((2.718282^(0.00098482*W197)-1)/((2.718282^(0.000155125*W197)-1)*137.88))))/(([1]!SingleStagePbR(W197,1)/[1]!SingleStagePbR(W197,0))-(((2.718282^(0.00098482*W197)-1)/((2.718282^(0.000155125*W197)-1)*137.88))))</f>
        <v>-5.5236264011357047E-3</v>
      </c>
      <c r="F197" s="73">
        <v>161.15831871690239</v>
      </c>
      <c r="G197" s="73">
        <v>6.0331549786208791</v>
      </c>
      <c r="H197" s="39">
        <v>0.21553383816706401</v>
      </c>
      <c r="I197" s="142">
        <v>72.369244196676902</v>
      </c>
      <c r="J197" s="142">
        <v>4.2396448760858254</v>
      </c>
      <c r="K197" s="77">
        <v>4.339642113369474E-2</v>
      </c>
      <c r="L197" s="77">
        <v>1.4039424954869113E-2</v>
      </c>
      <c r="M197" s="40">
        <f t="array" ref="M197:Q197">[1]!ConvertConc(I197:L197,TRUE,FALSE)</f>
        <v>8.264415121417619E-2</v>
      </c>
      <c r="N197" s="40">
        <v>2.7171513915250623E-2</v>
      </c>
      <c r="O197" s="40">
        <v>1.3818024647076784E-2</v>
      </c>
      <c r="P197" s="62">
        <v>8.0950848724349134E-4</v>
      </c>
      <c r="Q197" s="39">
        <v>0.17818606225453867</v>
      </c>
      <c r="R197" s="77">
        <v>5.4124306031253329E-3</v>
      </c>
      <c r="S197" s="62">
        <v>2.3137320634975984E-3</v>
      </c>
      <c r="T197" s="38">
        <f>[1]!AgePb76(K197)</f>
        <v>-145.89570834976419</v>
      </c>
      <c r="U197" s="41">
        <f>[1]!AgeErPb76(K197,L197,0,FALSE,1)*2</f>
        <v>1604.0773808100257</v>
      </c>
      <c r="V197" s="38">
        <f t="shared" si="56"/>
        <v>-1604.077566568767</v>
      </c>
      <c r="W197" s="42">
        <f>[1]!AgePb6U8(O197)</f>
        <v>88.466889224159601</v>
      </c>
      <c r="X197" s="42">
        <f t="shared" si="63"/>
        <v>10.365403087066735</v>
      </c>
      <c r="Y197" s="38">
        <f t="shared" si="57"/>
        <v>10.403577887593364</v>
      </c>
      <c r="Z197" s="38">
        <f>[1]!AgePb7U5(M197)</f>
        <v>80.627849035640992</v>
      </c>
      <c r="AA197" s="42">
        <f t="shared" si="58"/>
        <v>53.017199398687872</v>
      </c>
      <c r="AB197" s="38">
        <f t="shared" si="59"/>
        <v>53.023465384322911</v>
      </c>
      <c r="AC197" s="42">
        <f>[1]!AgePb8Th2(R197)</f>
        <v>109.1022948621364</v>
      </c>
      <c r="AD197" s="42">
        <f t="shared" si="60"/>
        <v>93.279155460369353</v>
      </c>
      <c r="AE197" s="38">
        <f t="shared" si="61"/>
        <v>93.29457031173466</v>
      </c>
      <c r="AF197" s="43">
        <f t="shared" si="62"/>
        <v>-60.637074403911065</v>
      </c>
    </row>
    <row r="198" spans="1:32" ht="15" x14ac:dyDescent="0.25">
      <c r="A198" s="69" t="s">
        <v>63</v>
      </c>
      <c r="B198" s="36">
        <v>2015</v>
      </c>
      <c r="C198" s="69" t="s">
        <v>234</v>
      </c>
      <c r="D198" s="69" t="s">
        <v>6</v>
      </c>
      <c r="E198" s="37">
        <f>(K198-(((2.718282^(0.00098482*W198)-1)/((2.718282^(0.000155125*W198)-1)*137.88))))/(([1]!SingleStagePbR(W198,1)/[1]!SingleStagePbR(W198,0))-(((2.718282^(0.00098482*W198)-1)/((2.718282^(0.000155125*W198)-1)*137.88))))</f>
        <v>4.2517240700369295E-3</v>
      </c>
      <c r="F198" s="73">
        <v>503.85783028130925</v>
      </c>
      <c r="G198" s="73">
        <v>18.941742410973283</v>
      </c>
      <c r="H198" s="39">
        <v>0.21293071656014909</v>
      </c>
      <c r="I198" s="142">
        <v>71.787868546469497</v>
      </c>
      <c r="J198" s="142">
        <v>2.5302887139494685</v>
      </c>
      <c r="K198" s="77">
        <v>5.1168730834199157E-2</v>
      </c>
      <c r="L198" s="77">
        <v>5.9464364312468683E-3</v>
      </c>
      <c r="M198" s="40">
        <f t="array" ref="M198:Q198">[1]!ConvertConc(I198:L198,TRUE,FALSE)</f>
        <v>9.823490551198634E-2</v>
      </c>
      <c r="N198" s="40">
        <v>1.1929630966230041E-2</v>
      </c>
      <c r="O198" s="40">
        <v>1.3929930227036664E-2</v>
      </c>
      <c r="P198" s="62">
        <v>4.9098470191740839E-4</v>
      </c>
      <c r="Q198" s="39">
        <v>0.2902403853074797</v>
      </c>
      <c r="R198" s="77">
        <v>4.5831891068660738E-3</v>
      </c>
      <c r="S198" s="62">
        <v>8.4943184393667553E-4</v>
      </c>
      <c r="T198" s="38">
        <f>[1]!AgePb76(K198)</f>
        <v>247.43623842546825</v>
      </c>
      <c r="U198" s="41">
        <f>[1]!AgeErPb76(K198,L198,0,FALSE,1)*2</f>
        <v>535.11374131625018</v>
      </c>
      <c r="V198" s="38">
        <f t="shared" si="56"/>
        <v>535.11534297290427</v>
      </c>
      <c r="W198" s="42">
        <f>[1]!AgePb6U8(O198)</f>
        <v>89.178407356094198</v>
      </c>
      <c r="X198" s="42">
        <f t="shared" si="63"/>
        <v>6.2864972099024845</v>
      </c>
      <c r="Y198" s="38">
        <f t="shared" si="57"/>
        <v>6.3502522467593101</v>
      </c>
      <c r="Z198" s="38">
        <f>[1]!AgePb7U5(M198)</f>
        <v>95.145717268429337</v>
      </c>
      <c r="AA198" s="42">
        <f t="shared" si="58"/>
        <v>23.108960895597889</v>
      </c>
      <c r="AB198" s="38">
        <f t="shared" si="59"/>
        <v>23.12897203267471</v>
      </c>
      <c r="AC198" s="42">
        <f>[1]!AgePb8Th2(R198)</f>
        <v>92.424826208764685</v>
      </c>
      <c r="AD198" s="42">
        <f t="shared" si="60"/>
        <v>34.259372119044393</v>
      </c>
      <c r="AE198" s="38">
        <f t="shared" si="61"/>
        <v>34.289481314060467</v>
      </c>
      <c r="AF198" s="43">
        <f t="shared" si="62"/>
        <v>36.040964704107466</v>
      </c>
    </row>
    <row r="199" spans="1:32" ht="15" x14ac:dyDescent="0.25">
      <c r="A199" s="69" t="s">
        <v>63</v>
      </c>
      <c r="B199" s="36">
        <v>2015</v>
      </c>
      <c r="C199" s="69" t="s">
        <v>235</v>
      </c>
      <c r="D199" s="69" t="s">
        <v>6</v>
      </c>
      <c r="E199" s="37">
        <f>(K199-(((2.718282^(0.00098482*W199)-1)/((2.718282^(0.000155125*W199)-1)*137.88))))/(([1]!SingleStagePbR(W199,1)/[1]!SingleStagePbR(W199,0))-(((2.718282^(0.00098482*W199)-1)/((2.718282^(0.000155125*W199)-1)*137.88))))</f>
        <v>3.4981983332407152E-2</v>
      </c>
      <c r="F199" s="73">
        <v>161.43650945956705</v>
      </c>
      <c r="G199" s="73">
        <v>5.6459303520252915</v>
      </c>
      <c r="H199" s="39">
        <v>0.22444203358499715</v>
      </c>
      <c r="I199" s="142">
        <v>69.460398602390214</v>
      </c>
      <c r="J199" s="142">
        <v>4.2967353920881965</v>
      </c>
      <c r="K199" s="77">
        <v>7.5622168410420132E-2</v>
      </c>
      <c r="L199" s="77">
        <v>1.3808883168146562E-2</v>
      </c>
      <c r="M199" s="40">
        <f t="array" ref="M199:Q199">[1]!ConvertConc(I199:L199,TRUE,FALSE)</f>
        <v>0.15004588888099846</v>
      </c>
      <c r="N199" s="40">
        <v>2.8928363906417481E-2</v>
      </c>
      <c r="O199" s="40">
        <v>1.4396692505671696E-2</v>
      </c>
      <c r="P199" s="62">
        <v>8.9056180878296671E-4</v>
      </c>
      <c r="Q199" s="39">
        <v>0.3208496475244107</v>
      </c>
      <c r="R199" s="77">
        <v>4.794549283640529E-3</v>
      </c>
      <c r="S199" s="62">
        <v>2.0654901057906398E-3</v>
      </c>
      <c r="T199" s="38">
        <f>[1]!AgePb76(K199)</f>
        <v>1084.2129025506924</v>
      </c>
      <c r="U199" s="41">
        <f>[1]!AgeErPb76(K199,L199,0,FALSE,1)*2</f>
        <v>732.31539771606003</v>
      </c>
      <c r="V199" s="38">
        <f t="shared" si="56"/>
        <v>732.3378682752392</v>
      </c>
      <c r="W199" s="42">
        <f>[1]!AgePb6U8(O199)</f>
        <v>92.145328947576772</v>
      </c>
      <c r="X199" s="42">
        <f t="shared" si="63"/>
        <v>11.39999493440966</v>
      </c>
      <c r="Y199" s="38">
        <f t="shared" si="57"/>
        <v>11.437658862902172</v>
      </c>
      <c r="Z199" s="38">
        <f>[1]!AgePb7U5(M199)</f>
        <v>141.95242418015087</v>
      </c>
      <c r="AA199" s="42">
        <f t="shared" si="58"/>
        <v>54.73593998084641</v>
      </c>
      <c r="AB199" s="38">
        <f t="shared" si="59"/>
        <v>54.75475047139016</v>
      </c>
      <c r="AC199" s="42">
        <f>[1]!AgePb8Th2(R199)</f>
        <v>96.676948745387421</v>
      </c>
      <c r="AD199" s="42">
        <f t="shared" si="60"/>
        <v>83.296789449207338</v>
      </c>
      <c r="AE199" s="38">
        <f t="shared" si="61"/>
        <v>83.310343663049679</v>
      </c>
      <c r="AF199" s="43">
        <f t="shared" si="62"/>
        <v>8.498822392797388</v>
      </c>
    </row>
    <row r="200" spans="1:32" ht="15" x14ac:dyDescent="0.25">
      <c r="A200" s="69" t="s">
        <v>63</v>
      </c>
      <c r="B200" s="36">
        <v>2015</v>
      </c>
      <c r="C200" s="69" t="s">
        <v>236</v>
      </c>
      <c r="D200" s="69" t="s">
        <v>6</v>
      </c>
      <c r="E200" s="37">
        <f>(K200-(((2.718282^(0.00098482*W200)-1)/((2.718282^(0.000155125*W200)-1)*137.88))))/(([1]!SingleStagePbR(W200,1)/[1]!SingleStagePbR(W200,0))-(((2.718282^(0.00098482*W200)-1)/((2.718282^(0.000155125*W200)-1)*137.88))))</f>
        <v>-3.4610992395000552E-3</v>
      </c>
      <c r="F200" s="73">
        <v>978.59244574823902</v>
      </c>
      <c r="G200" s="73">
        <v>36.62437263542126</v>
      </c>
      <c r="H200" s="39">
        <v>0.26083116982178328</v>
      </c>
      <c r="I200" s="142">
        <v>71.928401624624868</v>
      </c>
      <c r="J200" s="142">
        <v>1.6788143514157396</v>
      </c>
      <c r="K200" s="77">
        <v>4.5044036622272764E-2</v>
      </c>
      <c r="L200" s="77">
        <v>3.6062837621852477E-3</v>
      </c>
      <c r="M200" s="40">
        <f t="array" ref="M200:Q200">[1]!ConvertConc(I200:L200,TRUE,FALSE)</f>
        <v>8.6307619619845941E-2</v>
      </c>
      <c r="N200" s="40">
        <v>7.1975429908998963E-3</v>
      </c>
      <c r="O200" s="40">
        <v>1.390271405193644E-2</v>
      </c>
      <c r="P200" s="62">
        <v>3.2449040082700281E-4</v>
      </c>
      <c r="Q200" s="39">
        <v>0.27987695147916236</v>
      </c>
      <c r="R200" s="77">
        <v>4.8921075271598797E-3</v>
      </c>
      <c r="S200" s="62">
        <v>4.7182887069003346E-4</v>
      </c>
      <c r="T200" s="38">
        <f>[1]!AgePb76(K200)</f>
        <v>-54.332779225681008</v>
      </c>
      <c r="U200" s="41">
        <f>[1]!AgeErPb76(K200,L200,0,FALSE,1)*2</f>
        <v>389.99111324277544</v>
      </c>
      <c r="V200" s="38">
        <f t="shared" si="56"/>
        <v>-389.99121920684706</v>
      </c>
      <c r="W200" s="42">
        <f>[1]!AgePb6U8(O200)</f>
        <v>89.005368680882768</v>
      </c>
      <c r="X200" s="42">
        <f t="shared" si="63"/>
        <v>4.1547841164138832</v>
      </c>
      <c r="Y200" s="38">
        <f t="shared" si="57"/>
        <v>4.2502663421649256</v>
      </c>
      <c r="Z200" s="38">
        <f>[1]!AgePb7U5(M200)</f>
        <v>84.057918180287103</v>
      </c>
      <c r="AA200" s="42">
        <f t="shared" si="58"/>
        <v>14.019862498653449</v>
      </c>
      <c r="AB200" s="38">
        <f t="shared" si="59"/>
        <v>14.045594693248548</v>
      </c>
      <c r="AC200" s="42">
        <f>[1]!AgePb8Th2(R200)</f>
        <v>98.639313868334554</v>
      </c>
      <c r="AD200" s="42">
        <f t="shared" si="60"/>
        <v>19.026922777045101</v>
      </c>
      <c r="AE200" s="38">
        <f t="shared" si="61"/>
        <v>19.088599354558554</v>
      </c>
      <c r="AF200" s="43">
        <f t="shared" si="62"/>
        <v>-163.81523262629892</v>
      </c>
    </row>
    <row r="201" spans="1:32" ht="15" x14ac:dyDescent="0.25">
      <c r="A201" s="69" t="s">
        <v>63</v>
      </c>
      <c r="B201" s="36">
        <v>2015</v>
      </c>
      <c r="C201" s="69" t="s">
        <v>237</v>
      </c>
      <c r="D201" s="69" t="s">
        <v>6</v>
      </c>
      <c r="E201" s="37">
        <f>(K201-(((2.718282^(0.00098482*W201)-1)/((2.718282^(0.000155125*W201)-1)*137.88))))/(([1]!SingleStagePbR(W201,1)/[1]!SingleStagePbR(W201,0))-(((2.718282^(0.00098482*W201)-1)/((2.718282^(0.000155125*W201)-1)*137.88))))</f>
        <v>-1.6125946460156517E-3</v>
      </c>
      <c r="F201" s="73">
        <v>863.32776989210709</v>
      </c>
      <c r="G201" s="73">
        <v>31.902847270815403</v>
      </c>
      <c r="H201" s="39">
        <v>0.24302233868718803</v>
      </c>
      <c r="I201" s="142">
        <v>71.562832242305134</v>
      </c>
      <c r="J201" s="142">
        <v>1.8958659302532279</v>
      </c>
      <c r="K201" s="77">
        <v>4.6520147676827876E-2</v>
      </c>
      <c r="L201" s="77">
        <v>3.431498856461272E-3</v>
      </c>
      <c r="M201" s="40">
        <f t="array" ref="M201:Q201">[1]!ConvertConc(I201:L201,TRUE,FALSE)</f>
        <v>8.9591294138722563E-2</v>
      </c>
      <c r="N201" s="40">
        <v>7.0218824059516986E-3</v>
      </c>
      <c r="O201" s="40">
        <v>1.3973734250959945E-2</v>
      </c>
      <c r="P201" s="62">
        <v>3.701967327831157E-4</v>
      </c>
      <c r="Q201" s="39">
        <v>0.33801218750487438</v>
      </c>
      <c r="R201" s="77">
        <v>5.0001046929704076E-3</v>
      </c>
      <c r="S201" s="62">
        <v>5.5880504693745078E-4</v>
      </c>
      <c r="T201" s="38">
        <f>[1]!AgePb76(K201)</f>
        <v>23.618962206380687</v>
      </c>
      <c r="U201" s="41">
        <f>[1]!AgeErPb76(K201,L201,0,FALSE,1)*2</f>
        <v>354.01696021268668</v>
      </c>
      <c r="V201" s="38">
        <f t="shared" si="56"/>
        <v>354.016982271752</v>
      </c>
      <c r="W201" s="42">
        <f>[1]!AgePb6U8(O201)</f>
        <v>89.456900744161842</v>
      </c>
      <c r="X201" s="42">
        <f t="shared" si="63"/>
        <v>4.7398428774494823</v>
      </c>
      <c r="Y201" s="38">
        <f t="shared" si="57"/>
        <v>4.8246043073638054</v>
      </c>
      <c r="Z201" s="38">
        <f>[1]!AgePb7U5(M201)</f>
        <v>87.122573407524257</v>
      </c>
      <c r="AA201" s="42">
        <f t="shared" si="58"/>
        <v>13.656783759017431</v>
      </c>
      <c r="AB201" s="38">
        <f t="shared" si="59"/>
        <v>13.685157965537769</v>
      </c>
      <c r="AC201" s="42">
        <f>[1]!AgePb8Th2(R201)</f>
        <v>100.81143371689755</v>
      </c>
      <c r="AD201" s="42">
        <f t="shared" si="60"/>
        <v>22.533103368496228</v>
      </c>
      <c r="AE201" s="38">
        <f t="shared" si="61"/>
        <v>22.587524366739494</v>
      </c>
      <c r="AF201" s="43">
        <f t="shared" si="62"/>
        <v>378.7503445853983</v>
      </c>
    </row>
    <row r="202" spans="1:32" ht="15" x14ac:dyDescent="0.25">
      <c r="A202" s="69" t="s">
        <v>63</v>
      </c>
      <c r="B202" s="36">
        <v>2015</v>
      </c>
      <c r="C202" s="69" t="s">
        <v>238</v>
      </c>
      <c r="D202" s="69" t="s">
        <v>6</v>
      </c>
      <c r="E202" s="37">
        <f>(K202-(((2.718282^(0.00098482*W202)-1)/((2.718282^(0.000155125*W202)-1)*137.88))))/(([1]!SingleStagePbR(W202,1)/[1]!SingleStagePbR(W202,0))-(((2.718282^(0.00098482*W202)-1)/((2.718282^(0.000155125*W202)-1)*137.88))))</f>
        <v>1.281470311380648E-2</v>
      </c>
      <c r="F202" s="73">
        <v>349.6507765935213</v>
      </c>
      <c r="G202" s="73">
        <v>12.71147770717381</v>
      </c>
      <c r="H202" s="39">
        <v>0.203426714975254</v>
      </c>
      <c r="I202" s="142">
        <v>70.596734021630922</v>
      </c>
      <c r="J202" s="142">
        <v>3.2669524718780147</v>
      </c>
      <c r="K202" s="77">
        <v>5.7995688796195433E-2</v>
      </c>
      <c r="L202" s="77">
        <v>8.5769906338118308E-3</v>
      </c>
      <c r="M202" s="40">
        <f t="array" ref="M202:Q202">[1]!ConvertConc(I202:L202,TRUE,FALSE)</f>
        <v>0.1132200510499905</v>
      </c>
      <c r="N202" s="40">
        <v>1.7544719464592941E-2</v>
      </c>
      <c r="O202" s="40">
        <v>1.4164961224602811E-2</v>
      </c>
      <c r="P202" s="62">
        <v>6.5550135892395941E-4</v>
      </c>
      <c r="Q202" s="39">
        <v>0.29863116215111918</v>
      </c>
      <c r="R202" s="77">
        <v>4.6803500173134577E-3</v>
      </c>
      <c r="S202" s="62">
        <v>1.4401477977434934E-3</v>
      </c>
      <c r="T202" s="38">
        <f>[1]!AgePb76(K202)</f>
        <v>528.64531974438182</v>
      </c>
      <c r="U202" s="41">
        <f>[1]!AgeErPb76(K202,L202,0,FALSE,1)*2</f>
        <v>648.1580124319737</v>
      </c>
      <c r="V202" s="38">
        <f t="shared" si="56"/>
        <v>648.16404824020788</v>
      </c>
      <c r="W202" s="42">
        <f>[1]!AgePb6U8(O202)</f>
        <v>90.672525968705202</v>
      </c>
      <c r="X202" s="42">
        <f t="shared" si="63"/>
        <v>8.3919698821795894</v>
      </c>
      <c r="Y202" s="38">
        <f t="shared" si="57"/>
        <v>8.4414475917583705</v>
      </c>
      <c r="Z202" s="38">
        <f>[1]!AgePb7U5(M202)</f>
        <v>108.90669908073299</v>
      </c>
      <c r="AA202" s="42">
        <f t="shared" si="58"/>
        <v>33.752634192730525</v>
      </c>
      <c r="AB202" s="38">
        <f t="shared" si="59"/>
        <v>33.770587634703688</v>
      </c>
      <c r="AC202" s="42">
        <f>[1]!AgePb8Th2(R202)</f>
        <v>94.379610612726751</v>
      </c>
      <c r="AD202" s="42">
        <f t="shared" si="60"/>
        <v>58.081377620482286</v>
      </c>
      <c r="AE202" s="38">
        <f t="shared" si="61"/>
        <v>58.099901939925338</v>
      </c>
      <c r="AF202" s="43">
        <f t="shared" si="62"/>
        <v>17.151863940183652</v>
      </c>
    </row>
    <row r="203" spans="1:32" ht="15" x14ac:dyDescent="0.25">
      <c r="A203" s="69" t="s">
        <v>63</v>
      </c>
      <c r="B203" s="36">
        <v>2015</v>
      </c>
      <c r="C203" s="69" t="s">
        <v>239</v>
      </c>
      <c r="D203" s="69" t="s">
        <v>6</v>
      </c>
      <c r="E203" s="37">
        <f>(K203-(((2.718282^(0.00098482*W203)-1)/((2.718282^(0.000155125*W203)-1)*137.88))))/(([1]!SingleStagePbR(W203,1)/[1]!SingleStagePbR(W203,0))-(((2.718282^(0.00098482*W203)-1)/((2.718282^(0.000155125*W203)-1)*137.88))))</f>
        <v>-8.921943458863968E-4</v>
      </c>
      <c r="F203" s="73">
        <v>153.23347134892026</v>
      </c>
      <c r="G203" s="73">
        <v>5.5142139489739161</v>
      </c>
      <c r="H203" s="39">
        <v>0.22809107437406467</v>
      </c>
      <c r="I203" s="142">
        <v>69.136022897307868</v>
      </c>
      <c r="J203" s="142">
        <v>4.4876959393364784</v>
      </c>
      <c r="K203" s="77">
        <v>4.7154704908411102E-2</v>
      </c>
      <c r="L203" s="77">
        <v>1.5454941147660049E-2</v>
      </c>
      <c r="M203" s="40">
        <f t="array" ref="M203:Q203">[1]!ConvertConc(I203:L203,TRUE,FALSE)</f>
        <v>9.4001088840912794E-2</v>
      </c>
      <c r="N203" s="40">
        <v>3.1407243473579205E-2</v>
      </c>
      <c r="O203" s="40">
        <v>1.4464239597429021E-2</v>
      </c>
      <c r="P203" s="62">
        <v>9.3888983755094964E-4</v>
      </c>
      <c r="Q203" s="39">
        <v>0.19427731560905206</v>
      </c>
      <c r="R203" s="77">
        <v>7.349660417313636E-3</v>
      </c>
      <c r="S203" s="62">
        <v>2.2653464075083037E-3</v>
      </c>
      <c r="T203" s="38">
        <f>[1]!AgePb76(K203)</f>
        <v>56.031018390786585</v>
      </c>
      <c r="U203" s="41">
        <f>[1]!AgeErPb76(K203,L203,0,FALSE,1)*2</f>
        <v>1563.3976769151204</v>
      </c>
      <c r="V203" s="38">
        <f t="shared" si="56"/>
        <v>1563.3977050261747</v>
      </c>
      <c r="W203" s="42">
        <f>[1]!AgePb6U8(O203)</f>
        <v>92.574571310653823</v>
      </c>
      <c r="X203" s="42">
        <f t="shared" si="63"/>
        <v>12.018236234783872</v>
      </c>
      <c r="Y203" s="38">
        <f t="shared" si="57"/>
        <v>12.054301737566041</v>
      </c>
      <c r="Z203" s="38">
        <f>[1]!AgePb7U5(M203)</f>
        <v>91.223738928255443</v>
      </c>
      <c r="AA203" s="42">
        <f t="shared" si="58"/>
        <v>60.958574297768159</v>
      </c>
      <c r="AB203" s="38">
        <f t="shared" si="59"/>
        <v>60.965550479390579</v>
      </c>
      <c r="AC203" s="42">
        <f>[1]!AgePb8Th2(R203)</f>
        <v>148.00976805981969</v>
      </c>
      <c r="AD203" s="42">
        <f t="shared" si="60"/>
        <v>91.24051379587479</v>
      </c>
      <c r="AE203" s="38">
        <f t="shared" si="61"/>
        <v>91.269515003125107</v>
      </c>
      <c r="AF203" s="43">
        <f t="shared" si="62"/>
        <v>165.22021903117195</v>
      </c>
    </row>
    <row r="204" spans="1:32" ht="15" x14ac:dyDescent="0.25">
      <c r="A204" s="69" t="s">
        <v>63</v>
      </c>
      <c r="B204" s="36">
        <v>2016</v>
      </c>
      <c r="C204" s="69" t="s">
        <v>240</v>
      </c>
      <c r="D204" s="69" t="s">
        <v>6</v>
      </c>
      <c r="E204" s="37">
        <f>(K204-(((2.718282^(0.00098482*W204)-1)/((2.718282^(0.000155125*W204)-1)*137.88))))/(([1]!SingleStagePbR(W204,1)/[1]!SingleStagePbR(W204,0))-(((2.718282^(0.00098482*W204)-1)/((2.718282^(0.000155125*W204)-1)*137.88))))</f>
        <v>2.4634180713296538E-2</v>
      </c>
      <c r="F204" s="73">
        <v>244.27474104042187</v>
      </c>
      <c r="G204" s="73">
        <v>10.605860414374826</v>
      </c>
      <c r="H204" s="39">
        <v>0.32353543540649887</v>
      </c>
      <c r="I204" s="142">
        <v>80.294169258872984</v>
      </c>
      <c r="J204" s="142">
        <v>4.0810532046899741</v>
      </c>
      <c r="K204" s="77">
        <v>6.7145915472194076E-2</v>
      </c>
      <c r="L204" s="77">
        <v>1.1237563701459685E-2</v>
      </c>
      <c r="M204" s="40">
        <f t="array" ref="M204:Q204">[1]!ConvertConc(I204:L204,TRUE,FALSE)</f>
        <v>0.1152518315563139</v>
      </c>
      <c r="N204" s="40">
        <v>2.0158463086515633E-2</v>
      </c>
      <c r="O204" s="40">
        <v>1.2454204448842892E-2</v>
      </c>
      <c r="P204" s="62">
        <v>6.3300077012999059E-4</v>
      </c>
      <c r="Q204" s="39">
        <v>0.2905886622521851</v>
      </c>
      <c r="R204" s="77">
        <v>3.3784034385453076E-3</v>
      </c>
      <c r="S204" s="62">
        <v>9.1719638861611174E-4</v>
      </c>
      <c r="T204" s="38">
        <f>[1]!AgePb76(K204)</f>
        <v>841.39692463939878</v>
      </c>
      <c r="U204" s="41">
        <f>[1]!AgeErPb76(K204,L204,0,FALSE,1)*2</f>
        <v>696.72819834028701</v>
      </c>
      <c r="V204" s="38">
        <f t="shared" si="56"/>
        <v>696.74242240062028</v>
      </c>
      <c r="W204" s="42">
        <f>[1]!AgePb6U8(O204)</f>
        <v>79.789130067105233</v>
      </c>
      <c r="X204" s="42">
        <f t="shared" si="63"/>
        <v>8.1107678917495409</v>
      </c>
      <c r="Y204" s="38">
        <f t="shared" si="57"/>
        <v>8.1504290508707342</v>
      </c>
      <c r="Z204" s="38">
        <f>[1]!AgePb7U5(M204)</f>
        <v>110.75822440784498</v>
      </c>
      <c r="AA204" s="42">
        <f t="shared" si="58"/>
        <v>38.744990827544754</v>
      </c>
      <c r="AB204" s="38">
        <f t="shared" si="59"/>
        <v>38.761168179844852</v>
      </c>
      <c r="AC204" s="42">
        <f>[1]!AgePb8Th2(R204)</f>
        <v>68.16997381360747</v>
      </c>
      <c r="AD204" s="42">
        <f t="shared" si="60"/>
        <v>37.014675678176651</v>
      </c>
      <c r="AE204" s="38">
        <f t="shared" si="61"/>
        <v>37.029839735362359</v>
      </c>
      <c r="AF204" s="43">
        <f t="shared" si="62"/>
        <v>9.4829357857827699</v>
      </c>
    </row>
    <row r="205" spans="1:32" ht="15" x14ac:dyDescent="0.25">
      <c r="A205" s="69" t="s">
        <v>63</v>
      </c>
      <c r="B205" s="36">
        <v>2016</v>
      </c>
      <c r="C205" s="69" t="s">
        <v>241</v>
      </c>
      <c r="D205" s="69" t="s">
        <v>6</v>
      </c>
      <c r="E205" s="37">
        <f>(K205-(((2.718282^(0.00098482*W205)-1)/((2.718282^(0.000155125*W205)-1)*137.88))))/(([1]!SingleStagePbR(W205,1)/[1]!SingleStagePbR(W205,0))-(((2.718282^(0.00098482*W205)-1)/((2.718282^(0.000155125*W205)-1)*137.88))))</f>
        <v>9.405078190882309E-3</v>
      </c>
      <c r="F205" s="73">
        <v>277.02269846625717</v>
      </c>
      <c r="G205" s="73">
        <v>11.259756015979432</v>
      </c>
      <c r="H205" s="39">
        <v>0.33458608068953249</v>
      </c>
      <c r="I205" s="142">
        <v>75.654170601824646</v>
      </c>
      <c r="J205" s="142">
        <v>3.6721130706636895</v>
      </c>
      <c r="K205" s="77">
        <v>5.5165567184582903E-2</v>
      </c>
      <c r="L205" s="77">
        <v>8.6298304550528355E-3</v>
      </c>
      <c r="M205" s="40">
        <f t="array" ref="M205:Q205">[1]!ConvertConc(I205:L205,TRUE,FALSE)</f>
        <v>0.10049569519959613</v>
      </c>
      <c r="N205" s="40">
        <v>1.6460412237904325E-2</v>
      </c>
      <c r="O205" s="40">
        <v>1.3218041940649889E-2</v>
      </c>
      <c r="P205" s="62">
        <v>6.4157923076445234E-4</v>
      </c>
      <c r="Q205" s="39">
        <v>0.29633975824230002</v>
      </c>
      <c r="R205" s="77">
        <v>4.9680140591160157E-3</v>
      </c>
      <c r="S205" s="62">
        <v>8.3253116015115304E-4</v>
      </c>
      <c r="T205" s="38">
        <f>[1]!AgePb76(K205)</f>
        <v>417.96746791948704</v>
      </c>
      <c r="U205" s="41">
        <f>[1]!AgeErPb76(K205,L205,0,FALSE,1)*2</f>
        <v>698.81919620529413</v>
      </c>
      <c r="V205" s="38">
        <f t="shared" si="56"/>
        <v>698.82269572636551</v>
      </c>
      <c r="W205" s="42">
        <f>[1]!AgePb6U8(O205)</f>
        <v>84.65073893020471</v>
      </c>
      <c r="X205" s="42">
        <f t="shared" si="63"/>
        <v>8.2175796098000511</v>
      </c>
      <c r="Y205" s="38">
        <f t="shared" si="57"/>
        <v>8.2616305889085631</v>
      </c>
      <c r="Z205" s="38">
        <f>[1]!AgePb7U5(M205)</f>
        <v>97.233802406306552</v>
      </c>
      <c r="AA205" s="42">
        <f t="shared" si="58"/>
        <v>31.852279202366702</v>
      </c>
      <c r="AB205" s="38">
        <f t="shared" si="59"/>
        <v>31.867444549069923</v>
      </c>
      <c r="AC205" s="42">
        <f>[1]!AgePb8Th2(R205)</f>
        <v>100.16602724013569</v>
      </c>
      <c r="AD205" s="42">
        <f t="shared" si="60"/>
        <v>33.571297453534349</v>
      </c>
      <c r="AE205" s="38">
        <f t="shared" si="61"/>
        <v>33.607382850301391</v>
      </c>
      <c r="AF205" s="43">
        <f t="shared" si="62"/>
        <v>20.252949195201708</v>
      </c>
    </row>
    <row r="206" spans="1:32" ht="15" x14ac:dyDescent="0.25">
      <c r="A206" s="69" t="s">
        <v>63</v>
      </c>
      <c r="B206" s="36">
        <v>2016</v>
      </c>
      <c r="C206" s="69" t="s">
        <v>242</v>
      </c>
      <c r="D206" s="69" t="s">
        <v>6</v>
      </c>
      <c r="E206" s="37">
        <f>(K206-(((2.718282^(0.00098482*W206)-1)/((2.718282^(0.000155125*W206)-1)*137.88))))/(([1]!SingleStagePbR(W206,1)/[1]!SingleStagePbR(W206,0))-(((2.718282^(0.00098482*W206)-1)/((2.718282^(0.000155125*W206)-1)*137.88))))</f>
        <v>1.6506885466906273E-2</v>
      </c>
      <c r="F206" s="73">
        <v>281.36477838634306</v>
      </c>
      <c r="G206" s="73">
        <v>11.431460318768863</v>
      </c>
      <c r="H206" s="39">
        <v>0.31392888391951457</v>
      </c>
      <c r="I206" s="142">
        <v>74.558783224397203</v>
      </c>
      <c r="J206" s="142">
        <v>3.2701197998389517</v>
      </c>
      <c r="K206" s="77">
        <v>6.0826189995684961E-2</v>
      </c>
      <c r="L206" s="77">
        <v>8.0138161628136341E-3</v>
      </c>
      <c r="M206" s="40">
        <f t="array" ref="M206:Q206">[1]!ConvertConc(I206:L206,TRUE,FALSE)</f>
        <v>0.11243565335521979</v>
      </c>
      <c r="N206" s="40">
        <v>1.5612604365582225E-2</v>
      </c>
      <c r="O206" s="40">
        <v>1.3412236047231777E-2</v>
      </c>
      <c r="P206" s="62">
        <v>5.8825555838489809E-4</v>
      </c>
      <c r="Q206" s="39">
        <v>0.31585920992226596</v>
      </c>
      <c r="R206" s="77">
        <v>4.3303584863065084E-3</v>
      </c>
      <c r="S206" s="62">
        <v>8.3943847287861416E-4</v>
      </c>
      <c r="T206" s="38">
        <f>[1]!AgePb76(K206)</f>
        <v>632.15611541694636</v>
      </c>
      <c r="U206" s="41">
        <f>[1]!AgeErPb76(K206,L206,0,FALSE,1)*2</f>
        <v>567.44090959209223</v>
      </c>
      <c r="V206" s="38">
        <f t="shared" si="56"/>
        <v>567.45076816012386</v>
      </c>
      <c r="W206" s="42">
        <f>[1]!AgePb6U8(O206)</f>
        <v>85.88614497360652</v>
      </c>
      <c r="X206" s="42">
        <f t="shared" si="63"/>
        <v>7.533867133124744</v>
      </c>
      <c r="Y206" s="38">
        <f t="shared" si="57"/>
        <v>7.5832989175420504</v>
      </c>
      <c r="Z206" s="38">
        <f>[1]!AgePb7U5(M206)</f>
        <v>108.19098716025594</v>
      </c>
      <c r="AA206" s="42">
        <f t="shared" si="58"/>
        <v>30.046395926002674</v>
      </c>
      <c r="AB206" s="38">
        <f t="shared" si="59"/>
        <v>30.066298427317392</v>
      </c>
      <c r="AC206" s="42">
        <f>[1]!AgePb8Th2(R206)</f>
        <v>87.337230197569752</v>
      </c>
      <c r="AD206" s="42">
        <f t="shared" si="60"/>
        <v>33.860582847508233</v>
      </c>
      <c r="AE206" s="38">
        <f t="shared" si="61"/>
        <v>33.887786175586804</v>
      </c>
      <c r="AF206" s="43">
        <f t="shared" si="62"/>
        <v>13.58622385816188</v>
      </c>
    </row>
    <row r="207" spans="1:32" ht="15" x14ac:dyDescent="0.25">
      <c r="A207" s="69" t="s">
        <v>63</v>
      </c>
      <c r="B207" s="36">
        <v>2016</v>
      </c>
      <c r="C207" s="69" t="s">
        <v>243</v>
      </c>
      <c r="D207" s="69" t="s">
        <v>6</v>
      </c>
      <c r="E207" s="37">
        <f>(K207-(((2.718282^(0.00098482*W207)-1)/((2.718282^(0.000155125*W207)-1)*137.88))))/(([1]!SingleStagePbR(W207,1)/[1]!SingleStagePbR(W207,0))-(((2.718282^(0.00098482*W207)-1)/((2.718282^(0.000155125*W207)-1)*137.88))))</f>
        <v>1.7910865188269646E-3</v>
      </c>
      <c r="F207" s="73">
        <v>277.11869205553302</v>
      </c>
      <c r="G207" s="73">
        <v>11.290050842168064</v>
      </c>
      <c r="H207" s="39">
        <v>0.33042303470069745</v>
      </c>
      <c r="I207" s="142">
        <v>75.331695365956989</v>
      </c>
      <c r="J207" s="142">
        <v>3.5209076147157083</v>
      </c>
      <c r="K207" s="77">
        <v>4.9131597059688267E-2</v>
      </c>
      <c r="L207" s="77">
        <v>9.538392524003951E-3</v>
      </c>
      <c r="M207" s="40">
        <f t="array" ref="M207:Q207">[1]!ConvertConc(I207:L207,TRUE,FALSE)</f>
        <v>8.9886689445545787E-2</v>
      </c>
      <c r="N207" s="40">
        <v>1.7949164196625171E-2</v>
      </c>
      <c r="O207" s="40">
        <v>1.3274624912423094E-2</v>
      </c>
      <c r="P207" s="62">
        <v>6.2043908224275717E-4</v>
      </c>
      <c r="Q207" s="39">
        <v>0.2340604541302824</v>
      </c>
      <c r="R207" s="77">
        <v>3.1173667747924211E-3</v>
      </c>
      <c r="S207" s="62">
        <v>7.2260599716252732E-4</v>
      </c>
      <c r="T207" s="38">
        <f>[1]!AgePb76(K207)</f>
        <v>153.09627096957183</v>
      </c>
      <c r="U207" s="41">
        <f>[1]!AgeErPb76(K207,L207,0,FALSE,1)*2</f>
        <v>909.47867589838779</v>
      </c>
      <c r="V207" s="38">
        <f t="shared" si="56"/>
        <v>909.4790366648723</v>
      </c>
      <c r="W207" s="42">
        <f>[1]!AgePb6U8(O207)</f>
        <v>85.010727671113386</v>
      </c>
      <c r="X207" s="42">
        <f t="shared" si="63"/>
        <v>7.9465865446328285</v>
      </c>
      <c r="Y207" s="38">
        <f t="shared" si="57"/>
        <v>7.9925184000825649</v>
      </c>
      <c r="Z207" s="38">
        <f>[1]!AgePb7U5(M207)</f>
        <v>87.397813068264909</v>
      </c>
      <c r="AA207" s="42">
        <f t="shared" si="58"/>
        <v>34.904338047483307</v>
      </c>
      <c r="AB207" s="38">
        <f t="shared" si="59"/>
        <v>34.915519902549534</v>
      </c>
      <c r="AC207" s="42">
        <f>[1]!AgePb8Th2(R207)</f>
        <v>62.910921912112926</v>
      </c>
      <c r="AD207" s="42">
        <f t="shared" si="60"/>
        <v>29.165518686034833</v>
      </c>
      <c r="AE207" s="38">
        <f t="shared" si="61"/>
        <v>29.181907685790037</v>
      </c>
      <c r="AF207" s="43">
        <f t="shared" si="62"/>
        <v>55.527627898924734</v>
      </c>
    </row>
    <row r="208" spans="1:32" ht="15" x14ac:dyDescent="0.25">
      <c r="A208" s="69" t="s">
        <v>63</v>
      </c>
      <c r="B208" s="36">
        <v>2016</v>
      </c>
      <c r="C208" s="69" t="s">
        <v>244</v>
      </c>
      <c r="D208" s="69" t="s">
        <v>6</v>
      </c>
      <c r="E208" s="37">
        <f>(K208-(((2.718282^(0.00098482*W208)-1)/((2.718282^(0.000155125*W208)-1)*137.88))))/(([1]!SingleStagePbR(W208,1)/[1]!SingleStagePbR(W208,0))-(((2.718282^(0.00098482*W208)-1)/((2.718282^(0.000155125*W208)-1)*137.88))))</f>
        <v>2.1571924848295364E-3</v>
      </c>
      <c r="F208" s="73">
        <v>282.1690251396696</v>
      </c>
      <c r="G208" s="73">
        <v>11.67508411325784</v>
      </c>
      <c r="H208" s="39">
        <v>0.32457984508748972</v>
      </c>
      <c r="I208" s="142">
        <v>75.032306335956363</v>
      </c>
      <c r="J208" s="142">
        <v>3.3844696662135205</v>
      </c>
      <c r="K208" s="77">
        <v>4.9428896487372337E-2</v>
      </c>
      <c r="L208" s="77">
        <v>7.3858217205427278E-3</v>
      </c>
      <c r="M208" s="40">
        <f t="array" ref="M208:Q208">[1]!ConvertConc(I208:L208,TRUE,FALSE)</f>
        <v>9.0791431671948031E-2</v>
      </c>
      <c r="N208" s="40">
        <v>1.4170999916173696E-2</v>
      </c>
      <c r="O208" s="40">
        <v>1.3327592457607666E-2</v>
      </c>
      <c r="P208" s="62">
        <v>6.0116547923322371E-4</v>
      </c>
      <c r="Q208" s="39">
        <v>0.28899258455180293</v>
      </c>
      <c r="R208" s="77">
        <v>4.3368011541731477E-3</v>
      </c>
      <c r="S208" s="62">
        <v>8.4962050043644211E-4</v>
      </c>
      <c r="T208" s="38">
        <f>[1]!AgePb76(K208)</f>
        <v>167.20883767352251</v>
      </c>
      <c r="U208" s="41">
        <f>[1]!AgeErPb76(K208,L208,0,FALSE,1)*2</f>
        <v>698.18006316632943</v>
      </c>
      <c r="V208" s="38">
        <f t="shared" si="56"/>
        <v>698.18062374995031</v>
      </c>
      <c r="W208" s="42">
        <f>[1]!AgePb6U8(O208)</f>
        <v>85.347696348657152</v>
      </c>
      <c r="X208" s="42">
        <f t="shared" si="63"/>
        <v>7.6995284692404304</v>
      </c>
      <c r="Y208" s="38">
        <f t="shared" si="57"/>
        <v>7.7473006116080967</v>
      </c>
      <c r="Z208" s="38">
        <f>[1]!AgePb7U5(M208)</f>
        <v>88.240358300474313</v>
      </c>
      <c r="AA208" s="42">
        <f t="shared" si="58"/>
        <v>27.545641412448685</v>
      </c>
      <c r="AB208" s="38">
        <f t="shared" si="59"/>
        <v>27.560083484079005</v>
      </c>
      <c r="AC208" s="42">
        <f>[1]!AgePb8Th2(R208)</f>
        <v>87.466888985276313</v>
      </c>
      <c r="AD208" s="42">
        <f t="shared" si="60"/>
        <v>34.271187148979529</v>
      </c>
      <c r="AE208" s="38">
        <f t="shared" si="61"/>
        <v>34.298144641714408</v>
      </c>
      <c r="AF208" s="43">
        <f t="shared" si="62"/>
        <v>51.042574983566155</v>
      </c>
    </row>
    <row r="209" spans="1:33" ht="15" x14ac:dyDescent="0.25">
      <c r="A209" s="69" t="s">
        <v>63</v>
      </c>
      <c r="B209" s="36">
        <v>2016</v>
      </c>
      <c r="C209" s="69" t="s">
        <v>245</v>
      </c>
      <c r="D209" s="69" t="s">
        <v>6</v>
      </c>
      <c r="E209" s="37">
        <f>(K209-(((2.718282^(0.00098482*W209)-1)/((2.718282^(0.000155125*W209)-1)*137.88))))/(([1]!SingleStagePbR(W209,1)/[1]!SingleStagePbR(W209,0))-(((2.718282^(0.00098482*W209)-1)/((2.718282^(0.000155125*W209)-1)*137.88))))</f>
        <v>-4.3868865015216901E-3</v>
      </c>
      <c r="F209" s="73">
        <v>278.58588469723475</v>
      </c>
      <c r="G209" s="73">
        <v>11.208341673527675</v>
      </c>
      <c r="H209" s="39">
        <v>0.32240749458178286</v>
      </c>
      <c r="I209" s="142">
        <v>73.894891979815185</v>
      </c>
      <c r="J209" s="142">
        <v>3.6628798816898414</v>
      </c>
      <c r="K209" s="77">
        <v>4.4262364444706354E-2</v>
      </c>
      <c r="L209" s="77">
        <v>7.9035034221041217E-3</v>
      </c>
      <c r="M209" s="40">
        <f t="array" ref="M209:Q209">[1]!ConvertConc(I209:L209,TRUE,FALSE)</f>
        <v>8.2552919482387827E-2</v>
      </c>
      <c r="N209" s="40">
        <v>1.5298119363637107E-2</v>
      </c>
      <c r="O209" s="40">
        <v>1.3532735121571811E-2</v>
      </c>
      <c r="P209" s="62">
        <v>6.7080121362898685E-4</v>
      </c>
      <c r="Q209" s="39">
        <v>0.26748698142683425</v>
      </c>
      <c r="R209" s="77">
        <v>4.2979066560875938E-3</v>
      </c>
      <c r="S209" s="62">
        <v>7.8755399722179914E-4</v>
      </c>
      <c r="T209" s="38">
        <f>[1]!AgePb76(K209)</f>
        <v>-97.14554408707076</v>
      </c>
      <c r="U209" s="41">
        <f>[1]!AgeErPb76(K209,L209,0,FALSE,1)*2</f>
        <v>877.00153762373236</v>
      </c>
      <c r="V209" s="38">
        <f t="shared" si="56"/>
        <v>-877.00168826187223</v>
      </c>
      <c r="W209" s="42">
        <f>[1]!AgePb6U8(O209)</f>
        <v>86.652605784058281</v>
      </c>
      <c r="X209" s="42">
        <f t="shared" si="63"/>
        <v>8.5905284632969483</v>
      </c>
      <c r="Y209" s="38">
        <f t="shared" si="57"/>
        <v>8.6346884574054403</v>
      </c>
      <c r="Z209" s="38">
        <f>[1]!AgePb7U5(M209)</f>
        <v>80.542281624077546</v>
      </c>
      <c r="AA209" s="42">
        <f t="shared" si="58"/>
        <v>29.851044537987168</v>
      </c>
      <c r="AB209" s="38">
        <f t="shared" si="59"/>
        <v>29.862148277169659</v>
      </c>
      <c r="AC209" s="42">
        <f>[1]!AgePb8Th2(R209)</f>
        <v>86.68412397999198</v>
      </c>
      <c r="AD209" s="42">
        <f t="shared" si="60"/>
        <v>31.768222904244176</v>
      </c>
      <c r="AE209" s="38">
        <f t="shared" si="61"/>
        <v>31.796784540336585</v>
      </c>
      <c r="AF209" s="43">
        <f t="shared" si="62"/>
        <v>-89.198744624243659</v>
      </c>
    </row>
    <row r="210" spans="1:33" ht="15" x14ac:dyDescent="0.25">
      <c r="A210" s="69" t="s">
        <v>63</v>
      </c>
      <c r="B210" s="36">
        <v>2016</v>
      </c>
      <c r="C210" s="69" t="s">
        <v>246</v>
      </c>
      <c r="D210" s="69" t="s">
        <v>6</v>
      </c>
      <c r="E210" s="37">
        <f>(K210-(((2.718282^(0.00098482*W210)-1)/((2.718282^(0.000155125*W210)-1)*137.88))))/(([1]!SingleStagePbR(W210,1)/[1]!SingleStagePbR(W210,0))-(((2.718282^(0.00098482*W210)-1)/((2.718282^(0.000155125*W210)-1)*137.88))))</f>
        <v>-4.7764404032022648E-3</v>
      </c>
      <c r="F210" s="73">
        <v>276.74848019434444</v>
      </c>
      <c r="G210" s="73">
        <v>11.163067812274802</v>
      </c>
      <c r="H210" s="39">
        <v>0.32398886191907916</v>
      </c>
      <c r="I210" s="142">
        <v>73.14545064459989</v>
      </c>
      <c r="J210" s="142">
        <v>3.7906969353477185</v>
      </c>
      <c r="K210" s="77">
        <v>4.3970809840211754E-2</v>
      </c>
      <c r="L210" s="77">
        <v>8.6548632130038269E-3</v>
      </c>
      <c r="M210" s="40">
        <f t="array" ref="M210:Q210">[1]!ConvertConc(I210:L210,TRUE,FALSE)</f>
        <v>8.2849404286572392E-2</v>
      </c>
      <c r="N210" s="40">
        <v>1.686317763165809E-2</v>
      </c>
      <c r="O210" s="40">
        <v>1.3671390239412341E-2</v>
      </c>
      <c r="P210" s="62">
        <v>7.0850745501981657E-4</v>
      </c>
      <c r="Q210" s="39">
        <v>0.25461367156049125</v>
      </c>
      <c r="R210" s="77">
        <v>3.6465658204419913E-3</v>
      </c>
      <c r="S210" s="62">
        <v>8.5184030832056827E-4</v>
      </c>
      <c r="T210" s="38">
        <f>[1]!AgePb76(K210)</f>
        <v>-113.4005946554154</v>
      </c>
      <c r="U210" s="41">
        <f>[1]!AgeErPb76(K210,L210,0,FALSE,1)*2</f>
        <v>969.79278827661051</v>
      </c>
      <c r="V210" s="38">
        <f t="shared" si="56"/>
        <v>-969.79297390364979</v>
      </c>
      <c r="W210" s="42">
        <f>[1]!AgePb6U8(O210)</f>
        <v>87.534439348110141</v>
      </c>
      <c r="X210" s="42">
        <f t="shared" si="63"/>
        <v>9.072786565674372</v>
      </c>
      <c r="Y210" s="38">
        <f t="shared" si="57"/>
        <v>9.1154639146966243</v>
      </c>
      <c r="Z210" s="38">
        <f>[1]!AgePb7U5(M210)</f>
        <v>80.820332168582837</v>
      </c>
      <c r="AA210" s="42">
        <f t="shared" si="58"/>
        <v>32.900360101425846</v>
      </c>
      <c r="AB210" s="38">
        <f t="shared" si="59"/>
        <v>32.910504711361845</v>
      </c>
      <c r="AC210" s="42">
        <f>[1]!AgePb8Th2(R210)</f>
        <v>73.571161567591773</v>
      </c>
      <c r="AD210" s="42">
        <f t="shared" si="60"/>
        <v>34.37254887978056</v>
      </c>
      <c r="AE210" s="38">
        <f t="shared" si="61"/>
        <v>34.391567342716328</v>
      </c>
      <c r="AF210" s="43">
        <f t="shared" si="62"/>
        <v>-77.190458845561238</v>
      </c>
    </row>
    <row r="211" spans="1:33" ht="15" x14ac:dyDescent="0.25">
      <c r="A211" s="69" t="s">
        <v>63</v>
      </c>
      <c r="B211" s="36">
        <v>2016</v>
      </c>
      <c r="C211" s="69" t="s">
        <v>247</v>
      </c>
      <c r="D211" s="69" t="s">
        <v>6</v>
      </c>
      <c r="E211" s="37">
        <f>(K211-(((2.718282^(0.00098482*W211)-1)/((2.718282^(0.000155125*W211)-1)*137.88))))/(([1]!SingleStagePbR(W211,1)/[1]!SingleStagePbR(W211,0))-(((2.718282^(0.00098482*W211)-1)/((2.718282^(0.000155125*W211)-1)*137.88))))</f>
        <v>1.3677580563776213E-2</v>
      </c>
      <c r="F211" s="73">
        <v>279.76421594884835</v>
      </c>
      <c r="G211" s="73">
        <v>10.972450244052999</v>
      </c>
      <c r="H211" s="39">
        <v>0.32689993047611826</v>
      </c>
      <c r="I211" s="142">
        <v>71.958624074635154</v>
      </c>
      <c r="J211" s="142">
        <v>3.8652069766632722</v>
      </c>
      <c r="K211" s="77">
        <v>5.8645133822337228E-2</v>
      </c>
      <c r="L211" s="77">
        <v>8.592524878004314E-3</v>
      </c>
      <c r="M211" s="40">
        <f t="array" ref="M211:Q211">[1]!ConvertConc(I211:L211,TRUE,FALSE)</f>
        <v>0.11232110740488052</v>
      </c>
      <c r="N211" s="40">
        <v>1.7528044789941525E-2</v>
      </c>
      <c r="O211" s="40">
        <v>1.3896874945285288E-2</v>
      </c>
      <c r="P211" s="62">
        <v>7.464608819732503E-4</v>
      </c>
      <c r="Q211" s="39">
        <v>0.34420550074340617</v>
      </c>
      <c r="R211" s="77">
        <v>3.0208289429401358E-3</v>
      </c>
      <c r="S211" s="62">
        <v>6.4698987177225101E-4</v>
      </c>
      <c r="T211" s="38">
        <f>[1]!AgePb76(K211)</f>
        <v>552.99753446485158</v>
      </c>
      <c r="U211" s="41">
        <f>[1]!AgeErPb76(K211,L211,0,FALSE,1)*2</f>
        <v>639.48992309472794</v>
      </c>
      <c r="V211" s="38">
        <f t="shared" si="56"/>
        <v>639.49661731467722</v>
      </c>
      <c r="W211" s="42">
        <f>[1]!AgePb6U8(O211)</f>
        <v>88.968243414527876</v>
      </c>
      <c r="X211" s="42">
        <f t="shared" si="63"/>
        <v>9.5577334772448648</v>
      </c>
      <c r="Y211" s="38">
        <f t="shared" si="57"/>
        <v>9.5995902409278848</v>
      </c>
      <c r="Z211" s="38">
        <f>[1]!AgePb7U5(M211)</f>
        <v>108.0864291978324</v>
      </c>
      <c r="AA211" s="42">
        <f t="shared" si="58"/>
        <v>33.734421177584096</v>
      </c>
      <c r="AB211" s="38">
        <f t="shared" si="59"/>
        <v>33.752114805528684</v>
      </c>
      <c r="AC211" s="42">
        <f>[1]!AgePb8Th2(R211)</f>
        <v>60.965647441855275</v>
      </c>
      <c r="AD211" s="42">
        <f t="shared" si="60"/>
        <v>26.11478979178986</v>
      </c>
      <c r="AE211" s="38">
        <f t="shared" si="61"/>
        <v>26.131978094985048</v>
      </c>
      <c r="AF211" s="43">
        <f t="shared" si="62"/>
        <v>16.088361677891474</v>
      </c>
    </row>
    <row r="212" spans="1:33" ht="15" x14ac:dyDescent="0.25">
      <c r="A212" s="69" t="s">
        <v>63</v>
      </c>
      <c r="B212" s="36">
        <v>2016</v>
      </c>
      <c r="C212" s="69" t="s">
        <v>248</v>
      </c>
      <c r="D212" s="69" t="s">
        <v>6</v>
      </c>
      <c r="E212" s="37">
        <f>(K212-(((2.718282^(0.00098482*W212)-1)/((2.718282^(0.000155125*W212)-1)*137.88))))/(([1]!SingleStagePbR(W212,1)/[1]!SingleStagePbR(W212,0))-(((2.718282^(0.00098482*W212)-1)/((2.718282^(0.000155125*W212)-1)*137.88))))</f>
        <v>8.1017839329095218E-3</v>
      </c>
      <c r="F212" s="73">
        <v>296.81634365548501</v>
      </c>
      <c r="G212" s="73">
        <v>11.567136517186222</v>
      </c>
      <c r="H212" s="39">
        <v>0.32381021042300312</v>
      </c>
      <c r="I212" s="142">
        <v>71.717584937588512</v>
      </c>
      <c r="J212" s="142">
        <v>3.5657754662224765</v>
      </c>
      <c r="K212" s="77">
        <v>5.4226087825130546E-2</v>
      </c>
      <c r="L212" s="77">
        <v>8.3401191174898841E-3</v>
      </c>
      <c r="M212" s="40">
        <f t="array" ref="M212:Q212">[1]!ConvertConc(I212:L212,TRUE,FALSE)</f>
        <v>0.10420651267835043</v>
      </c>
      <c r="N212" s="40">
        <v>1.6843885879520046E-2</v>
      </c>
      <c r="O212" s="40">
        <v>1.3943581631621306E-2</v>
      </c>
      <c r="P212" s="62">
        <v>6.9327043481140179E-4</v>
      </c>
      <c r="Q212" s="39">
        <v>0.30759615899285747</v>
      </c>
      <c r="R212" s="77">
        <v>5.4331050108167309E-3</v>
      </c>
      <c r="S212" s="62">
        <v>8.5688624675683985E-4</v>
      </c>
      <c r="T212" s="38">
        <f>[1]!AgePb76(K212)</f>
        <v>379.47226886687122</v>
      </c>
      <c r="U212" s="41">
        <f>[1]!AgeErPb76(K212,L212,0,FALSE,1)*2</f>
        <v>691.71102384903077</v>
      </c>
      <c r="V212" s="38">
        <f t="shared" si="56"/>
        <v>691.71393808048992</v>
      </c>
      <c r="W212" s="42">
        <f>[1]!AgePb6U8(O212)</f>
        <v>89.26520035142417</v>
      </c>
      <c r="X212" s="42">
        <f t="shared" si="63"/>
        <v>8.8764746241117667</v>
      </c>
      <c r="Y212" s="38">
        <f t="shared" si="57"/>
        <v>8.9218286889640748</v>
      </c>
      <c r="Z212" s="38">
        <f>[1]!AgePb7U5(M212)</f>
        <v>100.65186469725361</v>
      </c>
      <c r="AA212" s="42">
        <f t="shared" si="58"/>
        <v>32.538628900373062</v>
      </c>
      <c r="AB212" s="38">
        <f t="shared" si="59"/>
        <v>32.554536327735697</v>
      </c>
      <c r="AC212" s="42">
        <f>[1]!AgePb8Th2(R212)</f>
        <v>109.51791689065028</v>
      </c>
      <c r="AD212" s="42">
        <f t="shared" si="60"/>
        <v>34.545401412349911</v>
      </c>
      <c r="AE212" s="38">
        <f t="shared" si="61"/>
        <v>34.587320203413675</v>
      </c>
      <c r="AF212" s="43">
        <f t="shared" si="62"/>
        <v>23.52351085310551</v>
      </c>
    </row>
    <row r="213" spans="1:33" ht="15" x14ac:dyDescent="0.25">
      <c r="A213" s="69" t="s">
        <v>63</v>
      </c>
      <c r="B213" s="36">
        <v>2016</v>
      </c>
      <c r="C213" s="69" t="s">
        <v>249</v>
      </c>
      <c r="D213" s="69" t="s">
        <v>6</v>
      </c>
      <c r="E213" s="37">
        <f>(K213-(((2.718282^(0.00098482*W213)-1)/((2.718282^(0.000155125*W213)-1)*137.88))))/(([1]!SingleStagePbR(W213,1)/[1]!SingleStagePbR(W213,0))-(((2.718282^(0.00098482*W213)-1)/((2.718282^(0.000155125*W213)-1)*137.88))))</f>
        <v>2.1676248576652077E-4</v>
      </c>
      <c r="F213" s="73">
        <v>278.74276498904402</v>
      </c>
      <c r="G213" s="73">
        <v>11.122275811303005</v>
      </c>
      <c r="H213" s="39">
        <v>0.32528338143996816</v>
      </c>
      <c r="I213" s="142">
        <v>72.131590757604826</v>
      </c>
      <c r="J213" s="142">
        <v>3.4179144939108337</v>
      </c>
      <c r="K213" s="77">
        <v>4.795789684120684E-2</v>
      </c>
      <c r="L213" s="77">
        <v>9.7897744630949229E-3</v>
      </c>
      <c r="M213" s="40">
        <f t="array" ref="M213:Q213">[1]!ConvertConc(I213:L213,TRUE,FALSE)</f>
        <v>9.1631936482120091E-2</v>
      </c>
      <c r="N213" s="40">
        <v>1.9202398611634343E-2</v>
      </c>
      <c r="O213" s="40">
        <v>1.386355117774205E-2</v>
      </c>
      <c r="P213" s="62">
        <v>6.5691650509570139E-4</v>
      </c>
      <c r="Q213" s="39">
        <v>0.22611379950919003</v>
      </c>
      <c r="R213" s="77">
        <v>4.3445694674797255E-3</v>
      </c>
      <c r="S213" s="62">
        <v>7.8130311994845407E-4</v>
      </c>
      <c r="T213" s="38">
        <f>[1]!AgePb76(K213)</f>
        <v>96.162385532595835</v>
      </c>
      <c r="U213" s="41">
        <f>[1]!AgeErPb76(K213,L213,0,FALSE,1)*2</f>
        <v>966.44340010842609</v>
      </c>
      <c r="V213" s="38">
        <f t="shared" si="56"/>
        <v>966.44353405251979</v>
      </c>
      <c r="W213" s="42">
        <f>[1]!AgePb6U8(O213)</f>
        <v>88.756365517175141</v>
      </c>
      <c r="X213" s="42">
        <f t="shared" si="63"/>
        <v>8.4113400229154713</v>
      </c>
      <c r="Y213" s="38">
        <f t="shared" si="57"/>
        <v>8.4586458623068079</v>
      </c>
      <c r="Z213" s="38">
        <f>[1]!AgePb7U5(M213)</f>
        <v>89.022456215184121</v>
      </c>
      <c r="AA213" s="42">
        <f t="shared" si="58"/>
        <v>37.311111284094501</v>
      </c>
      <c r="AB213" s="38">
        <f t="shared" si="59"/>
        <v>37.321964526269028</v>
      </c>
      <c r="AC213" s="42">
        <f>[1]!AgePb8Th2(R213)</f>
        <v>87.623225301348441</v>
      </c>
      <c r="AD213" s="42">
        <f t="shared" si="60"/>
        <v>31.515343382276964</v>
      </c>
      <c r="AE213" s="38">
        <f t="shared" si="61"/>
        <v>31.544760887541184</v>
      </c>
      <c r="AF213" s="43">
        <f t="shared" si="62"/>
        <v>92.29842315745141</v>
      </c>
    </row>
    <row r="214" spans="1:33" x14ac:dyDescent="0.2">
      <c r="A214" s="69"/>
      <c r="C214" s="69"/>
      <c r="D214" s="69"/>
      <c r="F214" s="73"/>
      <c r="H214" s="39"/>
      <c r="I214" s="76"/>
      <c r="J214" s="76"/>
      <c r="K214" s="77"/>
      <c r="L214" s="77"/>
      <c r="P214" s="62"/>
      <c r="R214" s="77"/>
      <c r="S214" s="62"/>
    </row>
    <row r="215" spans="1:33" ht="15" x14ac:dyDescent="0.25">
      <c r="A215" s="69" t="s">
        <v>18</v>
      </c>
      <c r="B215" s="36">
        <v>2015</v>
      </c>
      <c r="C215" s="69" t="s">
        <v>250</v>
      </c>
      <c r="D215" s="69" t="s">
        <v>6</v>
      </c>
      <c r="E215" s="37">
        <f>(K215-(((2.718282^(0.00098482*W215)-1)/((2.718282^(0.000155125*W215)-1)*137.88))))/(([1]!SingleStagePbR(W215,1)/[1]!SingleStagePbR(W215,0))-(((2.718282^(0.00098482*W215)-1)/((2.718282^(0.000155125*W215)-1)*137.88))))</f>
        <v>6.1039617095808643E-3</v>
      </c>
      <c r="F215" s="73">
        <v>2793.8409214628791</v>
      </c>
      <c r="G215" s="73">
        <v>15.217983655083508</v>
      </c>
      <c r="H215" s="39">
        <v>0.51833457270342764</v>
      </c>
      <c r="I215" s="76">
        <v>8.6441091622523221</v>
      </c>
      <c r="J215" s="76">
        <v>0.19345846539115713</v>
      </c>
      <c r="K215" s="77">
        <v>6.7941219400804803E-2</v>
      </c>
      <c r="L215" s="77">
        <v>2.8398358548672583E-3</v>
      </c>
      <c r="M215" s="39">
        <f t="array" ref="M215:Q215">[1]!ConvertConc(I215:L215,TRUE,FALSE)</f>
        <v>1.0832416252572068</v>
      </c>
      <c r="N215" s="39">
        <v>5.1359702390035698E-2</v>
      </c>
      <c r="O215" s="40">
        <v>0.11568572090307089</v>
      </c>
      <c r="P215" s="62">
        <v>2.5890906296405836E-3</v>
      </c>
      <c r="Q215" s="39">
        <v>0.47203080001946163</v>
      </c>
      <c r="R215" s="80">
        <v>3.5931578790047734E-2</v>
      </c>
      <c r="S215" s="62">
        <v>1.5267086242040308E-3</v>
      </c>
      <c r="T215" s="38">
        <f>[1]!AgePb76(K215)</f>
        <v>865.8590778665249</v>
      </c>
      <c r="U215" s="41">
        <f>[1]!AgeErPb76(K215,L215,0,FALSE,1)*2</f>
        <v>173.33741902479844</v>
      </c>
      <c r="V215" s="38">
        <f t="shared" ref="V215:V246" si="64">SQRT((U215/T215*100)^2+AO$6^2+AO$8^2+AO$7^2)*T215/100</f>
        <v>173.39795532014031</v>
      </c>
      <c r="W215" s="42">
        <f>[1]!AgePb6U8(O215)</f>
        <v>705.68388206262614</v>
      </c>
      <c r="X215" s="42">
        <f t="shared" ref="X215:X246" si="65">P215/O215*W215*2</f>
        <v>31.586949750999668</v>
      </c>
      <c r="Y215" s="38">
        <f t="shared" ref="Y215:Y246" si="66">SQRT((X215/W215*100)^2+AP$6^2+AP$7^2+AP$8^2)*W215/100</f>
        <v>32.375672896884048</v>
      </c>
      <c r="Z215" s="38">
        <f>[1]!AgePb7U5(M215)</f>
        <v>745.21516396888512</v>
      </c>
      <c r="AA215" s="42">
        <f t="shared" ref="AA215:AA246" si="67">N215/M215*Z215*2</f>
        <v>70.66572802516842</v>
      </c>
      <c r="AB215" s="38">
        <f t="shared" ref="AB215:AB246" si="68">SQRT((AA215/Z215*100)^2+AQ$6^2+AQ$8^2+AQ$7^2)*Z215/100</f>
        <v>71.066214005781106</v>
      </c>
      <c r="AC215" s="42">
        <f>[1]!AgePb8Th2(R215)</f>
        <v>713.5138558335359</v>
      </c>
      <c r="AD215" s="42">
        <f t="shared" ref="AD215:AD246" si="69">S215/R215*AC215*2</f>
        <v>60.633448007124628</v>
      </c>
      <c r="AE215" s="38">
        <f t="shared" ref="AE215:AE246" si="70">SQRT((AD215/AC215*100)^2+AR$6^2+AR$8^2+AR$7^2)*AC215/100</f>
        <v>61.639445014626432</v>
      </c>
      <c r="AF215" s="43">
        <f t="shared" ref="AF215:AF241" si="71">W215/T215*100</f>
        <v>81.501008663145257</v>
      </c>
      <c r="AG215" s="39">
        <v>0.96985156365100944</v>
      </c>
    </row>
    <row r="216" spans="1:33" ht="15" x14ac:dyDescent="0.25">
      <c r="A216" s="69" t="s">
        <v>18</v>
      </c>
      <c r="B216" s="36">
        <v>2015</v>
      </c>
      <c r="C216" s="69" t="s">
        <v>251</v>
      </c>
      <c r="D216" s="69" t="s">
        <v>6</v>
      </c>
      <c r="E216" s="37">
        <f>(K216-(((2.718282^(0.00098482*W216)-1)/((2.718282^(0.000155125*W216)-1)*137.88))))/(([1]!SingleStagePbR(W216,1)/[1]!SingleStagePbR(W216,0))-(((2.718282^(0.00098482*W216)-1)/((2.718282^(0.000155125*W216)-1)*137.88))))</f>
        <v>3.697417124658476E-3</v>
      </c>
      <c r="F216" s="73">
        <v>2732.5138746724197</v>
      </c>
      <c r="G216" s="73">
        <v>14.641817010442582</v>
      </c>
      <c r="H216" s="39">
        <v>0.51930983478465997</v>
      </c>
      <c r="I216" s="76">
        <v>8.5250349772451042</v>
      </c>
      <c r="J216" s="76">
        <v>0.17080070383866658</v>
      </c>
      <c r="K216" s="77">
        <v>6.624069466287423E-2</v>
      </c>
      <c r="L216" s="77">
        <v>3.1129408448036838E-3</v>
      </c>
      <c r="M216" s="39">
        <f t="array" ref="M216:Q216">[1]!ConvertConc(I216:L216,TRUE,FALSE)</f>
        <v>1.0708803615240403</v>
      </c>
      <c r="N216" s="39">
        <v>5.4708062142078483E-2</v>
      </c>
      <c r="O216" s="40">
        <v>0.11730157150899498</v>
      </c>
      <c r="P216" s="62">
        <v>2.3501593868641775E-3</v>
      </c>
      <c r="Q216" s="39">
        <v>0.39217789324939967</v>
      </c>
      <c r="R216" s="80">
        <v>3.5598218563873081E-2</v>
      </c>
      <c r="S216" s="62">
        <v>1.6215796025390583E-3</v>
      </c>
      <c r="T216" s="38">
        <f>[1]!AgePb76(K216)</f>
        <v>813.08066349510727</v>
      </c>
      <c r="U216" s="41">
        <f>[1]!AgeErPb76(K216,L216,0,FALSE,1)*2</f>
        <v>196.52237795945311</v>
      </c>
      <c r="V216" s="38">
        <f t="shared" si="64"/>
        <v>196.56946406770709</v>
      </c>
      <c r="W216" s="42">
        <f>[1]!AgePb6U8(O216)</f>
        <v>715.01348650394277</v>
      </c>
      <c r="X216" s="42">
        <f t="shared" si="65"/>
        <v>28.650863503782933</v>
      </c>
      <c r="Y216" s="38">
        <f t="shared" si="66"/>
        <v>29.540878977601547</v>
      </c>
      <c r="Z216" s="38">
        <f>[1]!AgePb7U5(M216)</f>
        <v>739.17227221105247</v>
      </c>
      <c r="AA216" s="42">
        <f t="shared" si="67"/>
        <v>75.524183755265923</v>
      </c>
      <c r="AB216" s="38">
        <f t="shared" si="68"/>
        <v>75.892998150893803</v>
      </c>
      <c r="AC216" s="42">
        <f>[1]!AgePb8Th2(R216)</f>
        <v>707.00856385358486</v>
      </c>
      <c r="AD216" s="42">
        <f t="shared" si="69"/>
        <v>64.411687562866106</v>
      </c>
      <c r="AE216" s="38">
        <f t="shared" si="70"/>
        <v>65.342474129819735</v>
      </c>
      <c r="AF216" s="43">
        <f t="shared" si="71"/>
        <v>87.938813282114822</v>
      </c>
      <c r="AG216" s="39">
        <v>0.96668703703542269</v>
      </c>
    </row>
    <row r="217" spans="1:33" ht="15" x14ac:dyDescent="0.25">
      <c r="A217" s="69" t="s">
        <v>18</v>
      </c>
      <c r="B217" s="36">
        <v>2015</v>
      </c>
      <c r="C217" s="69" t="s">
        <v>252</v>
      </c>
      <c r="D217" s="69" t="s">
        <v>6</v>
      </c>
      <c r="E217" s="37">
        <f>(K217-(((2.718282^(0.00098482*W217)-1)/((2.718282^(0.000155125*W217)-1)*137.88))))/(([1]!SingleStagePbR(W217,1)/[1]!SingleStagePbR(W217,0))-(((2.718282^(0.00098482*W217)-1)/((2.718282^(0.000155125*W217)-1)*137.88))))</f>
        <v>-1.5997646764415766E-3</v>
      </c>
      <c r="F217" s="73">
        <v>2993.4839065019532</v>
      </c>
      <c r="G217" s="73">
        <v>16.051967928895539</v>
      </c>
      <c r="H217" s="39">
        <v>0.51785127244410456</v>
      </c>
      <c r="I217" s="76">
        <v>8.5964933068950682</v>
      </c>
      <c r="J217" s="76">
        <v>0.16715334980522434</v>
      </c>
      <c r="K217" s="77">
        <v>6.1715786862273275E-2</v>
      </c>
      <c r="L217" s="77">
        <v>2.3936248970674624E-3</v>
      </c>
      <c r="M217" s="39">
        <f t="array" ref="M217:Q217">[1]!ConvertConc(I217:L217,TRUE,FALSE)</f>
        <v>0.98943481274350342</v>
      </c>
      <c r="N217" s="39">
        <v>4.2927470789166713E-2</v>
      </c>
      <c r="O217" s="40">
        <v>0.1163265024818807</v>
      </c>
      <c r="P217" s="62">
        <v>2.2618949223605143E-3</v>
      </c>
      <c r="Q217" s="39">
        <v>0.44817294973634991</v>
      </c>
      <c r="R217" s="80">
        <v>3.5069507648722409E-2</v>
      </c>
      <c r="S217" s="62">
        <v>1.4896800450524266E-3</v>
      </c>
      <c r="T217" s="38">
        <f>[1]!AgePb76(K217)</f>
        <v>663.34235819135358</v>
      </c>
      <c r="U217" s="41">
        <f>[1]!AgeErPb76(K217,L217,0,FALSE,1)*2</f>
        <v>166.18266352396984</v>
      </c>
      <c r="V217" s="38">
        <f t="shared" si="64"/>
        <v>166.21972569755766</v>
      </c>
      <c r="W217" s="42">
        <f>[1]!AgePb6U8(O217)</f>
        <v>709.38524492030342</v>
      </c>
      <c r="X217" s="42">
        <f t="shared" si="65"/>
        <v>27.587090632809723</v>
      </c>
      <c r="Y217" s="38">
        <f t="shared" si="66"/>
        <v>28.496086987895929</v>
      </c>
      <c r="Z217" s="38">
        <f>[1]!AgePb7U5(M217)</f>
        <v>698.43182687733247</v>
      </c>
      <c r="AA217" s="42">
        <f t="shared" si="67"/>
        <v>60.60411754336242</v>
      </c>
      <c r="AB217" s="38">
        <f t="shared" si="68"/>
        <v>61.014077254954202</v>
      </c>
      <c r="AC217" s="42">
        <f>[1]!AgePb8Th2(R217)</f>
        <v>696.68684408117474</v>
      </c>
      <c r="AD217" s="42">
        <f t="shared" si="69"/>
        <v>59.187628162557687</v>
      </c>
      <c r="AE217" s="38">
        <f t="shared" si="70"/>
        <v>60.170159729492617</v>
      </c>
      <c r="AF217" s="43">
        <f t="shared" si="71"/>
        <v>106.9410442677728</v>
      </c>
      <c r="AG217" s="39">
        <v>0.95683777485831545</v>
      </c>
    </row>
    <row r="218" spans="1:33" ht="15" x14ac:dyDescent="0.25">
      <c r="A218" s="69" t="s">
        <v>18</v>
      </c>
      <c r="B218" s="36">
        <v>2015</v>
      </c>
      <c r="C218" s="69" t="s">
        <v>253</v>
      </c>
      <c r="D218" s="69" t="s">
        <v>6</v>
      </c>
      <c r="E218" s="37">
        <f>(K218-(((2.718282^(0.00098482*W218)-1)/((2.718282^(0.000155125*W218)-1)*137.88))))/(([1]!SingleStagePbR(W218,1)/[1]!SingleStagePbR(W218,0))-(((2.718282^(0.00098482*W218)-1)/((2.718282^(0.000155125*W218)-1)*137.88))))</f>
        <v>4.3465441559596999E-3</v>
      </c>
      <c r="F218" s="73">
        <v>2805.3922594910491</v>
      </c>
      <c r="G218" s="73">
        <v>15.401329084978693</v>
      </c>
      <c r="H218" s="39">
        <v>0.51604780531667804</v>
      </c>
      <c r="I218" s="76">
        <v>8.6494339414758041</v>
      </c>
      <c r="J218" s="76">
        <v>0.17698160775658112</v>
      </c>
      <c r="K218" s="77">
        <v>6.6483848206291649E-2</v>
      </c>
      <c r="L218" s="77">
        <v>3.0844349368113941E-3</v>
      </c>
      <c r="M218" s="39">
        <f t="array" ref="M218:Q218">[1]!ConvertConc(I218:L218,TRUE,FALSE)</f>
        <v>1.0593530191442466</v>
      </c>
      <c r="N218" s="39">
        <v>5.371513844307161E-2</v>
      </c>
      <c r="O218" s="40">
        <v>0.11561450226295106</v>
      </c>
      <c r="P218" s="62">
        <v>2.3656623807895931E-3</v>
      </c>
      <c r="Q218" s="39">
        <v>0.40353802035157232</v>
      </c>
      <c r="R218" s="80">
        <v>3.6976071055594674E-2</v>
      </c>
      <c r="S218" s="62">
        <v>1.6767044716806336E-3</v>
      </c>
      <c r="T218" s="38">
        <f>[1]!AgePb76(K218)</f>
        <v>820.73717206854701</v>
      </c>
      <c r="U218" s="41">
        <f>[1]!AgeErPb76(K218,L218,0,FALSE,1)*2</f>
        <v>193.77400007004414</v>
      </c>
      <c r="V218" s="38">
        <f t="shared" si="64"/>
        <v>193.82265734086872</v>
      </c>
      <c r="W218" s="42">
        <f>[1]!AgePb6U8(O218)</f>
        <v>705.27236876908739</v>
      </c>
      <c r="X218" s="42">
        <f t="shared" si="65"/>
        <v>28.862059315236085</v>
      </c>
      <c r="Y218" s="38">
        <f t="shared" si="66"/>
        <v>29.722187814563302</v>
      </c>
      <c r="Z218" s="38">
        <f>[1]!AgePb7U5(M218)</f>
        <v>733.50445762817583</v>
      </c>
      <c r="AA218" s="42">
        <f t="shared" si="67"/>
        <v>74.385578325788828</v>
      </c>
      <c r="AB218" s="38">
        <f t="shared" si="68"/>
        <v>74.754304024658524</v>
      </c>
      <c r="AC218" s="42">
        <f>[1]!AgePb8Th2(R218)</f>
        <v>733.8828462414067</v>
      </c>
      <c r="AD218" s="42">
        <f t="shared" si="69"/>
        <v>66.556809031039307</v>
      </c>
      <c r="AE218" s="38">
        <f t="shared" si="70"/>
        <v>67.527314906306387</v>
      </c>
      <c r="AF218" s="43">
        <f t="shared" si="71"/>
        <v>85.931573805966693</v>
      </c>
      <c r="AG218" s="39">
        <v>0.97348684629205529</v>
      </c>
    </row>
    <row r="219" spans="1:33" ht="15" x14ac:dyDescent="0.25">
      <c r="A219" s="69" t="s">
        <v>18</v>
      </c>
      <c r="B219" s="36">
        <v>2015</v>
      </c>
      <c r="C219" s="69" t="s">
        <v>254</v>
      </c>
      <c r="D219" s="69" t="s">
        <v>6</v>
      </c>
      <c r="E219" s="37">
        <f>(K219-(((2.718282^(0.00098482*W219)-1)/((2.718282^(0.000155125*W219)-1)*137.88))))/(([1]!SingleStagePbR(W219,1)/[1]!SingleStagePbR(W219,0))-(((2.718282^(0.00098482*W219)-1)/((2.718282^(0.000155125*W219)-1)*137.88))))</f>
        <v>-3.6877375252309177E-4</v>
      </c>
      <c r="F219" s="73">
        <v>2636.5579887243971</v>
      </c>
      <c r="G219" s="73">
        <v>14.495353967750386</v>
      </c>
      <c r="H219" s="39">
        <v>0.51629421895368999</v>
      </c>
      <c r="I219" s="76">
        <v>8.7288718010507296</v>
      </c>
      <c r="J219" s="76">
        <v>0.19216288751933536</v>
      </c>
      <c r="K219" s="77">
        <v>6.2427162656054566E-2</v>
      </c>
      <c r="L219" s="77">
        <v>2.7126108678150822E-3</v>
      </c>
      <c r="M219" s="39">
        <f t="array" ref="M219:Q219">[1]!ConvertConc(I219:L219,TRUE,FALSE)</f>
        <v>0.98566134929622595</v>
      </c>
      <c r="N219" s="39">
        <v>4.8012495860175031E-2</v>
      </c>
      <c r="O219" s="40">
        <v>0.11456234239568348</v>
      </c>
      <c r="P219" s="62">
        <v>2.5220476388579014E-3</v>
      </c>
      <c r="Q219" s="39">
        <v>0.45194422888551034</v>
      </c>
      <c r="R219" s="80">
        <v>3.4567196356340452E-2</v>
      </c>
      <c r="S219" s="62">
        <v>1.4339797580267461E-3</v>
      </c>
      <c r="T219" s="38">
        <f>[1]!AgePb76(K219)</f>
        <v>687.84595455365456</v>
      </c>
      <c r="U219" s="41">
        <f>[1]!AgeErPb76(K219,L219,0,FALSE,1)*2</f>
        <v>185.43271564320207</v>
      </c>
      <c r="V219" s="38">
        <f t="shared" si="64"/>
        <v>185.46843007637096</v>
      </c>
      <c r="W219" s="42">
        <f>[1]!AgePb6U8(O219)</f>
        <v>699.18974907937616</v>
      </c>
      <c r="X219" s="42">
        <f t="shared" si="65"/>
        <v>30.784807972741497</v>
      </c>
      <c r="Y219" s="38">
        <f t="shared" si="66"/>
        <v>31.578932123838754</v>
      </c>
      <c r="Z219" s="38">
        <f>[1]!AgePb7U5(M219)</f>
        <v>696.50406873959025</v>
      </c>
      <c r="AA219" s="42">
        <f t="shared" si="67"/>
        <v>67.854742890815075</v>
      </c>
      <c r="AB219" s="38">
        <f t="shared" si="68"/>
        <v>68.219131049191816</v>
      </c>
      <c r="AC219" s="42">
        <f>[1]!AgePb8Th2(R219)</f>
        <v>686.8756238333757</v>
      </c>
      <c r="AD219" s="42">
        <f t="shared" si="69"/>
        <v>56.988465636923898</v>
      </c>
      <c r="AE219" s="38">
        <f t="shared" si="70"/>
        <v>57.979981342868051</v>
      </c>
      <c r="AF219" s="43">
        <f t="shared" si="71"/>
        <v>101.64917659988022</v>
      </c>
      <c r="AG219" s="39">
        <v>0.96587629054713187</v>
      </c>
    </row>
    <row r="220" spans="1:33" ht="15" x14ac:dyDescent="0.25">
      <c r="A220" s="69" t="s">
        <v>18</v>
      </c>
      <c r="B220" s="36">
        <v>2015</v>
      </c>
      <c r="C220" s="69" t="s">
        <v>255</v>
      </c>
      <c r="D220" s="69" t="s">
        <v>6</v>
      </c>
      <c r="E220" s="37">
        <f>(K220-(((2.718282^(0.00098482*W220)-1)/((2.718282^(0.000155125*W220)-1)*137.88))))/(([1]!SingleStagePbR(W220,1)/[1]!SingleStagePbR(W220,0))-(((2.718282^(0.00098482*W220)-1)/((2.718282^(0.000155125*W220)-1)*137.88))))</f>
        <v>-3.5202984500885744E-4</v>
      </c>
      <c r="F220" s="73">
        <v>2833.3790859400256</v>
      </c>
      <c r="G220" s="73">
        <v>15.138196614464158</v>
      </c>
      <c r="H220" s="39">
        <v>0.51927453914878419</v>
      </c>
      <c r="I220" s="76">
        <v>8.5296876666633068</v>
      </c>
      <c r="J220" s="76">
        <v>0.16984821964472138</v>
      </c>
      <c r="K220" s="77">
        <v>6.2898083611650502E-2</v>
      </c>
      <c r="L220" s="77">
        <v>2.5994586910666377E-3</v>
      </c>
      <c r="M220" s="39">
        <f t="array" ref="M220:Q220">[1]!ConvertConc(I220:L220,TRUE,FALSE)</f>
        <v>1.016287374417862</v>
      </c>
      <c r="N220" s="39">
        <v>4.6622274233308586E-2</v>
      </c>
      <c r="O220" s="40">
        <v>0.11723758701134081</v>
      </c>
      <c r="P220" s="62">
        <v>2.3345046392664543E-3</v>
      </c>
      <c r="Q220" s="39">
        <v>0.43406117911446962</v>
      </c>
      <c r="R220" s="80">
        <v>3.1919766100326138E-2</v>
      </c>
      <c r="S220" s="62">
        <v>1.4935661330936522E-3</v>
      </c>
      <c r="T220" s="38">
        <f>[1]!AgePb76(K220)</f>
        <v>703.86044673026095</v>
      </c>
      <c r="U220" s="41">
        <f>[1]!AgeErPb76(K220,L220,0,FALSE,1)*2</f>
        <v>175.90466665961861</v>
      </c>
      <c r="V220" s="38">
        <f t="shared" si="64"/>
        <v>175.94408847907596</v>
      </c>
      <c r="W220" s="42">
        <f>[1]!AgePb6U8(O220)</f>
        <v>714.64430919805227</v>
      </c>
      <c r="X220" s="42">
        <f t="shared" si="65"/>
        <v>28.460846009852439</v>
      </c>
      <c r="Y220" s="38">
        <f t="shared" si="66"/>
        <v>29.35571219387317</v>
      </c>
      <c r="Z220" s="38">
        <f>[1]!AgePb7U5(M220)</f>
        <v>712.04537430526943</v>
      </c>
      <c r="AA220" s="42">
        <f t="shared" si="67"/>
        <v>65.330290512434544</v>
      </c>
      <c r="AB220" s="38">
        <f t="shared" si="68"/>
        <v>65.725702781955135</v>
      </c>
      <c r="AC220" s="42">
        <f>[1]!AgePb8Th2(R220)</f>
        <v>635.08677130219701</v>
      </c>
      <c r="AD220" s="42">
        <f t="shared" si="69"/>
        <v>59.433022799190461</v>
      </c>
      <c r="AE220" s="38">
        <f t="shared" si="70"/>
        <v>60.247287263418045</v>
      </c>
      <c r="AF220" s="43">
        <f t="shared" si="71"/>
        <v>101.5321023532274</v>
      </c>
      <c r="AG220" s="39">
        <v>0.97392621858248385</v>
      </c>
    </row>
    <row r="221" spans="1:33" ht="15" x14ac:dyDescent="0.25">
      <c r="A221" s="69" t="s">
        <v>18</v>
      </c>
      <c r="B221" s="36">
        <v>2015</v>
      </c>
      <c r="C221" s="69" t="s">
        <v>256</v>
      </c>
      <c r="D221" s="69" t="s">
        <v>6</v>
      </c>
      <c r="E221" s="37">
        <f>(K221-(((2.718282^(0.00098482*W221)-1)/((2.718282^(0.000155125*W221)-1)*137.88))))/(([1]!SingleStagePbR(W221,1)/[1]!SingleStagePbR(W221,0))-(((2.718282^(0.00098482*W221)-1)/((2.718282^(0.000155125*W221)-1)*137.88))))</f>
        <v>7.1158792663506189E-3</v>
      </c>
      <c r="F221" s="73">
        <v>3124.0756738481587</v>
      </c>
      <c r="G221" s="73">
        <v>17.275188723450032</v>
      </c>
      <c r="H221" s="39">
        <v>0.50681404513660144</v>
      </c>
      <c r="I221" s="76">
        <v>8.7532348518531808</v>
      </c>
      <c r="J221" s="76">
        <v>0.16891987139013984</v>
      </c>
      <c r="K221" s="77">
        <v>6.8524545364929162E-2</v>
      </c>
      <c r="L221" s="77">
        <v>2.8286275737448401E-3</v>
      </c>
      <c r="M221" s="39">
        <f t="array" ref="M221:Q221">[1]!ConvertConc(I221:L221,TRUE,FALSE)</f>
        <v>1.0789214504161395</v>
      </c>
      <c r="N221" s="39">
        <v>4.9163454851654201E-2</v>
      </c>
      <c r="O221" s="40">
        <v>0.11424347877382568</v>
      </c>
      <c r="P221" s="62">
        <v>2.2046699384001048E-3</v>
      </c>
      <c r="Q221" s="39">
        <v>0.42350602618700622</v>
      </c>
      <c r="R221" s="80">
        <v>3.7496107312354122E-2</v>
      </c>
      <c r="S221" s="62">
        <v>1.514652693803921E-3</v>
      </c>
      <c r="T221" s="38">
        <f>[1]!AgePb76(K221)</f>
        <v>883.56089708406421</v>
      </c>
      <c r="U221" s="41">
        <f>[1]!AgeErPb76(K221,L221,0,FALSE,1)*2</f>
        <v>170.70791222166275</v>
      </c>
      <c r="V221" s="38">
        <f t="shared" si="64"/>
        <v>170.77191922255119</v>
      </c>
      <c r="W221" s="42">
        <f>[1]!AgePb6U8(O221)</f>
        <v>697.34523937054121</v>
      </c>
      <c r="X221" s="42">
        <f t="shared" si="65"/>
        <v>26.914728130265846</v>
      </c>
      <c r="Y221" s="38">
        <f t="shared" si="66"/>
        <v>27.814855544007596</v>
      </c>
      <c r="Z221" s="38">
        <f>[1]!AgePb7U5(M221)</f>
        <v>743.1073013905509</v>
      </c>
      <c r="AA221" s="42">
        <f t="shared" si="67"/>
        <v>67.72267294854116</v>
      </c>
      <c r="AB221" s="38">
        <f t="shared" si="68"/>
        <v>68.138105618290624</v>
      </c>
      <c r="AC221" s="42">
        <f>[1]!AgePb8Th2(R221)</f>
        <v>744.01659681829483</v>
      </c>
      <c r="AD221" s="42">
        <f t="shared" si="69"/>
        <v>60.108999220532901</v>
      </c>
      <c r="AE221" s="38">
        <f t="shared" si="70"/>
        <v>61.21143511461716</v>
      </c>
      <c r="AF221" s="43">
        <f t="shared" si="71"/>
        <v>78.924411624815718</v>
      </c>
      <c r="AG221" s="39">
        <v>0.96432802628562153</v>
      </c>
    </row>
    <row r="222" spans="1:33" ht="15" x14ac:dyDescent="0.25">
      <c r="A222" s="69" t="s">
        <v>18</v>
      </c>
      <c r="B222" s="36">
        <v>2015</v>
      </c>
      <c r="C222" s="69" t="s">
        <v>257</v>
      </c>
      <c r="D222" s="69" t="s">
        <v>6</v>
      </c>
      <c r="E222" s="37">
        <f>(K222-(((2.718282^(0.00098482*W222)-1)/((2.718282^(0.000155125*W222)-1)*137.88))))/(([1]!SingleStagePbR(W222,1)/[1]!SingleStagePbR(W222,0))-(((2.718282^(0.00098482*W222)-1)/((2.718282^(0.000155125*W222)-1)*137.88))))</f>
        <v>3.4867471715110199E-3</v>
      </c>
      <c r="F222" s="73">
        <v>1213.7562338225132</v>
      </c>
      <c r="G222" s="73">
        <v>5.3877950488164066</v>
      </c>
      <c r="H222" s="39">
        <v>0.34727125795258745</v>
      </c>
      <c r="I222" s="76">
        <v>8.6233004938364726</v>
      </c>
      <c r="J222" s="76">
        <v>0.21498572236434804</v>
      </c>
      <c r="K222" s="77">
        <v>6.5837080995780575E-2</v>
      </c>
      <c r="L222" s="77">
        <v>3.9090877920716777E-3</v>
      </c>
      <c r="M222" s="39">
        <f t="array" ref="M222:Q222">[1]!ConvertConc(I222:L222,TRUE,FALSE)</f>
        <v>1.0522266398258888</v>
      </c>
      <c r="N222" s="39">
        <v>6.7760087840083819E-2</v>
      </c>
      <c r="O222" s="40">
        <v>0.11596487919152913</v>
      </c>
      <c r="P222" s="62">
        <v>2.8910964357214035E-3</v>
      </c>
      <c r="Q222" s="39">
        <v>0.38714301768898901</v>
      </c>
      <c r="R222" s="80">
        <v>4.0181789106420888E-2</v>
      </c>
      <c r="S222" s="62">
        <v>2.8675353348765762E-3</v>
      </c>
      <c r="T222" s="38">
        <f>[1]!AgePb76(K222)</f>
        <v>800.28841141064834</v>
      </c>
      <c r="U222" s="41">
        <f>[1]!AgeErPb76(K222,L222,0,FALSE,1)*2</f>
        <v>248.80466430388199</v>
      </c>
      <c r="V222" s="38">
        <f t="shared" si="64"/>
        <v>248.84069665975346</v>
      </c>
      <c r="W222" s="42">
        <f>[1]!AgePb6U8(O222)</f>
        <v>707.29665241214343</v>
      </c>
      <c r="X222" s="42">
        <f t="shared" si="65"/>
        <v>35.266933317096907</v>
      </c>
      <c r="Y222" s="38">
        <f t="shared" si="66"/>
        <v>35.978274576203439</v>
      </c>
      <c r="Z222" s="38">
        <f>[1]!AgePb7U5(M222)</f>
        <v>729.984636714011</v>
      </c>
      <c r="AA222" s="42">
        <f t="shared" si="67"/>
        <v>94.017431670115869</v>
      </c>
      <c r="AB222" s="38">
        <f t="shared" si="68"/>
        <v>94.306641659572776</v>
      </c>
      <c r="AC222" s="42">
        <f>[1]!AgePb8Th2(R222)</f>
        <v>796.27074473451353</v>
      </c>
      <c r="AD222" s="42">
        <f t="shared" si="69"/>
        <v>113.65021555448044</v>
      </c>
      <c r="AE222" s="38">
        <f t="shared" si="70"/>
        <v>114.32220316683528</v>
      </c>
      <c r="AF222" s="43">
        <f t="shared" si="71"/>
        <v>88.380219221893924</v>
      </c>
    </row>
    <row r="223" spans="1:33" ht="15" x14ac:dyDescent="0.25">
      <c r="A223" s="69" t="s">
        <v>18</v>
      </c>
      <c r="B223" s="36">
        <v>2015</v>
      </c>
      <c r="C223" s="69" t="s">
        <v>258</v>
      </c>
      <c r="D223" s="69" t="s">
        <v>6</v>
      </c>
      <c r="E223" s="37">
        <f>(K223-(((2.718282^(0.00098482*W223)-1)/((2.718282^(0.000155125*W223)-1)*137.88))))/(([1]!SingleStagePbR(W223,1)/[1]!SingleStagePbR(W223,0))-(((2.718282^(0.00098482*W223)-1)/((2.718282^(0.000155125*W223)-1)*137.88))))</f>
        <v>3.9194525886201747E-3</v>
      </c>
      <c r="F223" s="73">
        <v>1453.9722935886689</v>
      </c>
      <c r="G223" s="73">
        <v>6.4038886772241526</v>
      </c>
      <c r="H223" s="39">
        <v>0.36798218758656642</v>
      </c>
      <c r="I223" s="76">
        <v>8.5850831246760073</v>
      </c>
      <c r="J223" s="76">
        <v>0.19239798516022177</v>
      </c>
      <c r="K223" s="77">
        <v>6.6281823928663344E-2</v>
      </c>
      <c r="L223" s="77">
        <v>3.5148682162737949E-3</v>
      </c>
      <c r="M223" s="39">
        <f t="array" ref="M223:Q223">[1]!ConvertConc(I223:L223,TRUE,FALSE)</f>
        <v>1.064050381479926</v>
      </c>
      <c r="N223" s="39">
        <v>6.1257618783979471E-2</v>
      </c>
      <c r="O223" s="40">
        <v>0.11648110862499529</v>
      </c>
      <c r="P223" s="62">
        <v>2.6104267463949319E-3</v>
      </c>
      <c r="Q223" s="39">
        <v>0.38927641861985207</v>
      </c>
      <c r="R223" s="80">
        <v>3.2459870556382414E-2</v>
      </c>
      <c r="S223" s="62">
        <v>2.3556349413472E-3</v>
      </c>
      <c r="T223" s="38">
        <f>[1]!AgePb76(K223)</f>
        <v>814.37838756348992</v>
      </c>
      <c r="U223" s="41">
        <f>[1]!AgeErPb76(K223,L223,0,FALSE,1)*2</f>
        <v>221.71277639454613</v>
      </c>
      <c r="V223" s="38">
        <f t="shared" si="64"/>
        <v>221.75464710387777</v>
      </c>
      <c r="W223" s="42">
        <f>[1]!AgePb6U8(O223)</f>
        <v>710.27798214517713</v>
      </c>
      <c r="X223" s="42">
        <f t="shared" si="65"/>
        <v>31.835697030261969</v>
      </c>
      <c r="Y223" s="38">
        <f t="shared" si="66"/>
        <v>32.628505970619123</v>
      </c>
      <c r="Z223" s="38">
        <f>[1]!AgePb7U5(M223)</f>
        <v>735.81789810951227</v>
      </c>
      <c r="AA223" s="42">
        <f t="shared" si="67"/>
        <v>84.722402400025658</v>
      </c>
      <c r="AB223" s="38">
        <f t="shared" si="68"/>
        <v>85.048366272448163</v>
      </c>
      <c r="AC223" s="42">
        <f>[1]!AgePb8Th2(R223)</f>
        <v>645.663038070114</v>
      </c>
      <c r="AD223" s="42">
        <f t="shared" si="69"/>
        <v>93.712413927990369</v>
      </c>
      <c r="AE223" s="38">
        <f t="shared" si="70"/>
        <v>94.248293047515119</v>
      </c>
      <c r="AF223" s="43">
        <f t="shared" si="71"/>
        <v>87.217194487470735</v>
      </c>
    </row>
    <row r="224" spans="1:33" ht="15" x14ac:dyDescent="0.25">
      <c r="A224" s="69" t="s">
        <v>18</v>
      </c>
      <c r="B224" s="36">
        <v>2015</v>
      </c>
      <c r="C224" s="69" t="s">
        <v>259</v>
      </c>
      <c r="D224" s="69" t="s">
        <v>6</v>
      </c>
      <c r="E224" s="37">
        <f>(K224-(((2.718282^(0.00098482*W224)-1)/((2.718282^(0.000155125*W224)-1)*137.88))))/(([1]!SingleStagePbR(W224,1)/[1]!SingleStagePbR(W224,0))-(((2.718282^(0.00098482*W224)-1)/((2.718282^(0.000155125*W224)-1)*137.88))))</f>
        <v>5.7553015894943249E-3</v>
      </c>
      <c r="F224" s="73">
        <v>1854.1941004952344</v>
      </c>
      <c r="G224" s="73">
        <v>8.0049715957009795</v>
      </c>
      <c r="H224" s="39">
        <v>0.35771557838655782</v>
      </c>
      <c r="I224" s="76">
        <v>8.5440571824690359</v>
      </c>
      <c r="J224" s="76">
        <v>0.17086116501262336</v>
      </c>
      <c r="K224" s="77">
        <v>6.7888574406911345E-2</v>
      </c>
      <c r="L224" s="77">
        <v>3.0233856790492096E-3</v>
      </c>
      <c r="M224" s="39">
        <f t="array" ref="M224:Q224">[1]!ConvertConc(I224:L224,TRUE,FALSE)</f>
        <v>1.0950773297676755</v>
      </c>
      <c r="N224" s="39">
        <v>5.3459862091589629E-2</v>
      </c>
      <c r="O224" s="40">
        <v>0.11704041518493477</v>
      </c>
      <c r="P224" s="62">
        <v>2.3405346271664611E-3</v>
      </c>
      <c r="Q224" s="39">
        <v>0.40963416497070571</v>
      </c>
      <c r="R224" s="80">
        <v>3.688690571251009E-2</v>
      </c>
      <c r="S224" s="62">
        <v>2.0796066026738114E-3</v>
      </c>
      <c r="T224" s="38">
        <f>[1]!AgePb76(K224)</f>
        <v>864.25158344406293</v>
      </c>
      <c r="U224" s="41">
        <f>[1]!AgeErPb76(K224,L224,0,FALSE,1)*2</f>
        <v>184.73078543215101</v>
      </c>
      <c r="V224" s="38">
        <f t="shared" si="64"/>
        <v>184.78737861740748</v>
      </c>
      <c r="W224" s="42">
        <f>[1]!AgePb6U8(O224)</f>
        <v>713.50653559950456</v>
      </c>
      <c r="X224" s="42">
        <f t="shared" si="65"/>
        <v>28.536924627984018</v>
      </c>
      <c r="Y224" s="38">
        <f t="shared" si="66"/>
        <v>29.426680724395869</v>
      </c>
      <c r="Z224" s="38">
        <f>[1]!AgePb7U5(M224)</f>
        <v>750.96762377671848</v>
      </c>
      <c r="AA224" s="42">
        <f t="shared" si="67"/>
        <v>73.321991992783538</v>
      </c>
      <c r="AB224" s="38">
        <f t="shared" si="68"/>
        <v>73.714013973918043</v>
      </c>
      <c r="AC224" s="42">
        <f>[1]!AgePb8Th2(R224)</f>
        <v>732.14480443157936</v>
      </c>
      <c r="AD224" s="42">
        <f t="shared" si="69"/>
        <v>82.553585886325095</v>
      </c>
      <c r="AE224" s="38">
        <f t="shared" si="70"/>
        <v>83.334316677739267</v>
      </c>
      <c r="AF224" s="43">
        <f t="shared" si="71"/>
        <v>82.557735417291823</v>
      </c>
    </row>
    <row r="225" spans="1:32" ht="15" x14ac:dyDescent="0.25">
      <c r="A225" s="69" t="s">
        <v>18</v>
      </c>
      <c r="B225" s="36">
        <v>2015</v>
      </c>
      <c r="C225" s="69" t="s">
        <v>260</v>
      </c>
      <c r="D225" s="69" t="s">
        <v>6</v>
      </c>
      <c r="E225" s="37">
        <f>(K225-(((2.718282^(0.00098482*W225)-1)/((2.718282^(0.000155125*W225)-1)*137.88))))/(([1]!SingleStagePbR(W225,1)/[1]!SingleStagePbR(W225,0))-(((2.718282^(0.00098482*W225)-1)/((2.718282^(0.000155125*W225)-1)*137.88))))</f>
        <v>1.9503769852440361E-3</v>
      </c>
      <c r="F225" s="73">
        <v>2385.6362166530903</v>
      </c>
      <c r="G225" s="73">
        <v>10.711423703211169</v>
      </c>
      <c r="H225" s="39">
        <v>0.34358856051587389</v>
      </c>
      <c r="I225" s="76">
        <v>8.5575382555239514</v>
      </c>
      <c r="J225" s="76">
        <v>0.15820742678114177</v>
      </c>
      <c r="K225" s="77">
        <v>6.4726673463734244E-2</v>
      </c>
      <c r="L225" s="77">
        <v>2.3168587556133416E-3</v>
      </c>
      <c r="M225" s="39">
        <f t="array" ref="M225:Q225">[1]!ConvertConc(I225:L225,TRUE,FALSE)</f>
        <v>1.0424294780118013</v>
      </c>
      <c r="N225" s="39">
        <v>4.1996240931451163E-2</v>
      </c>
      <c r="O225" s="40">
        <v>0.1168560361800887</v>
      </c>
      <c r="P225" s="62">
        <v>2.1603751261014847E-3</v>
      </c>
      <c r="Q225" s="39">
        <v>0.45889601138563774</v>
      </c>
      <c r="R225" s="80">
        <v>3.7193531020951916E-2</v>
      </c>
      <c r="S225" s="62">
        <v>1.8459163578820738E-3</v>
      </c>
      <c r="T225" s="38">
        <f>[1]!AgePb76(K225)</f>
        <v>764.54724344010526</v>
      </c>
      <c r="U225" s="41">
        <f>[1]!AgeErPb76(K225,L225,0,FALSE,1)*2</f>
        <v>150.85660462246156</v>
      </c>
      <c r="V225" s="38">
        <f t="shared" si="64"/>
        <v>150.91083664919634</v>
      </c>
      <c r="W225" s="42">
        <f>[1]!AgePb6U8(O225)</f>
        <v>712.44240083739862</v>
      </c>
      <c r="X225" s="42">
        <f t="shared" si="65"/>
        <v>26.342547494545205</v>
      </c>
      <c r="Y225" s="38">
        <f t="shared" si="66"/>
        <v>27.301090811427017</v>
      </c>
      <c r="Z225" s="38">
        <f>[1]!AgePb7U5(M225)</f>
        <v>725.12567382518807</v>
      </c>
      <c r="AA225" s="42">
        <f t="shared" si="67"/>
        <v>58.42611542725141</v>
      </c>
      <c r="AB225" s="38">
        <f t="shared" si="68"/>
        <v>58.884238229651316</v>
      </c>
      <c r="AC225" s="42">
        <f>[1]!AgePb8Th2(R225)</f>
        <v>738.12102473844527</v>
      </c>
      <c r="AD225" s="42">
        <f t="shared" si="69"/>
        <v>73.265949011070987</v>
      </c>
      <c r="AE225" s="38">
        <f t="shared" si="70"/>
        <v>74.158856862642637</v>
      </c>
      <c r="AF225" s="43">
        <f t="shared" si="71"/>
        <v>93.184876009982162</v>
      </c>
    </row>
    <row r="226" spans="1:32" ht="15" x14ac:dyDescent="0.25">
      <c r="A226" s="69" t="s">
        <v>18</v>
      </c>
      <c r="B226" s="36">
        <v>2015</v>
      </c>
      <c r="C226" s="69" t="s">
        <v>261</v>
      </c>
      <c r="D226" s="69" t="s">
        <v>6</v>
      </c>
      <c r="E226" s="37">
        <f>(K226-(((2.718282^(0.00098482*W226)-1)/((2.718282^(0.000155125*W226)-1)*137.88))))/(([1]!SingleStagePbR(W226,1)/[1]!SingleStagePbR(W226,0))-(((2.718282^(0.00098482*W226)-1)/((2.718282^(0.000155125*W226)-1)*137.88))))</f>
        <v>2.6126074300294501E-4</v>
      </c>
      <c r="F226" s="73">
        <v>1459.1456970538607</v>
      </c>
      <c r="G226" s="73">
        <v>6.3993177478053331</v>
      </c>
      <c r="H226" s="39">
        <v>0.36006523764911907</v>
      </c>
      <c r="I226" s="76">
        <v>8.5298557453284651</v>
      </c>
      <c r="J226" s="76">
        <v>0.18495188820778888</v>
      </c>
      <c r="K226" s="77">
        <v>6.3402253996531877E-2</v>
      </c>
      <c r="L226" s="77">
        <v>3.2117720813021658E-3</v>
      </c>
      <c r="M226" s="39">
        <f t="array" ref="M226:Q226">[1]!ConvertConc(I226:L226,TRUE,FALSE)</f>
        <v>1.0244134140940901</v>
      </c>
      <c r="N226" s="39">
        <v>5.644774231523559E-2</v>
      </c>
      <c r="O226" s="40">
        <v>0.11723527687413339</v>
      </c>
      <c r="P226" s="62">
        <v>2.541999122823259E-3</v>
      </c>
      <c r="Q226" s="39">
        <v>0.39350092991720292</v>
      </c>
      <c r="R226" s="80">
        <v>3.1943916501781043E-2</v>
      </c>
      <c r="S226" s="62">
        <v>2.1376324220441288E-3</v>
      </c>
      <c r="T226" s="38">
        <f>[1]!AgePb76(K226)</f>
        <v>720.82742636667888</v>
      </c>
      <c r="U226" s="41">
        <f>[1]!AgeErPb76(K226,L226,0,FALSE,1)*2</f>
        <v>215.01465518298886</v>
      </c>
      <c r="V226" s="38">
        <f t="shared" si="64"/>
        <v>215.04848112882303</v>
      </c>
      <c r="W226" s="42">
        <f>[1]!AgePb6U8(O226)</f>
        <v>714.63097978913618</v>
      </c>
      <c r="X226" s="42">
        <f t="shared" si="65"/>
        <v>30.990523879883806</v>
      </c>
      <c r="Y226" s="38">
        <f t="shared" si="66"/>
        <v>31.814284891585825</v>
      </c>
      <c r="Z226" s="38">
        <f>[1]!AgePb7U5(M226)</f>
        <v>716.12934613712594</v>
      </c>
      <c r="AA226" s="42">
        <f t="shared" si="67"/>
        <v>78.921037618146215</v>
      </c>
      <c r="AB226" s="38">
        <f t="shared" si="68"/>
        <v>79.252428838298172</v>
      </c>
      <c r="AC226" s="42">
        <f>[1]!AgePb8Th2(R226)</f>
        <v>635.55980005332106</v>
      </c>
      <c r="AD226" s="42">
        <f t="shared" si="69"/>
        <v>85.061156146342555</v>
      </c>
      <c r="AE226" s="38">
        <f t="shared" si="70"/>
        <v>85.632919669690224</v>
      </c>
      <c r="AF226" s="43">
        <f t="shared" si="71"/>
        <v>99.140370309052216</v>
      </c>
    </row>
    <row r="227" spans="1:32" ht="15" x14ac:dyDescent="0.25">
      <c r="A227" s="69" t="s">
        <v>18</v>
      </c>
      <c r="B227" s="36">
        <v>2015</v>
      </c>
      <c r="C227" s="69" t="s">
        <v>262</v>
      </c>
      <c r="D227" s="69" t="s">
        <v>6</v>
      </c>
      <c r="E227" s="37">
        <f>(K227-(((2.718282^(0.00098482*W227)-1)/((2.718282^(0.000155125*W227)-1)*137.88))))/(([1]!SingleStagePbR(W227,1)/[1]!SingleStagePbR(W227,0))-(((2.718282^(0.00098482*W227)-1)/((2.718282^(0.000155125*W227)-1)*137.88))))</f>
        <v>4.0934161924379318E-3</v>
      </c>
      <c r="F227" s="73">
        <v>942.91650104385644</v>
      </c>
      <c r="G227" s="73">
        <v>4.1051955919769849</v>
      </c>
      <c r="H227" s="39">
        <v>0.31282254026846984</v>
      </c>
      <c r="I227" s="76">
        <v>8.486883462891667</v>
      </c>
      <c r="J227" s="76">
        <v>0.21629379544385283</v>
      </c>
      <c r="K227" s="77">
        <v>6.6657664421631888E-2</v>
      </c>
      <c r="L227" s="77">
        <v>4.0546971742602975E-3</v>
      </c>
      <c r="M227" s="39">
        <f t="array" ref="M227:Q227">[1]!ConvertConc(I227:L227,TRUE,FALSE)</f>
        <v>1.0824655894896873</v>
      </c>
      <c r="N227" s="39">
        <v>7.1390603607276559E-2</v>
      </c>
      <c r="O227" s="40">
        <v>0.11782888316688139</v>
      </c>
      <c r="P227" s="62">
        <v>3.0029464248577721E-3</v>
      </c>
      <c r="Q227" s="39">
        <v>0.38642825013110188</v>
      </c>
      <c r="R227" s="80">
        <v>3.3418761952268609E-2</v>
      </c>
      <c r="S227" s="62">
        <v>3.0663979325914778E-3</v>
      </c>
      <c r="T227" s="38">
        <f>[1]!AgePb76(K227)</f>
        <v>826.18752587008612</v>
      </c>
      <c r="U227" s="41">
        <f>[1]!AgeErPb76(K227,L227,0,FALSE,1)*2</f>
        <v>253.84446111341509</v>
      </c>
      <c r="V227" s="38">
        <f t="shared" si="64"/>
        <v>253.88210088198855</v>
      </c>
      <c r="W227" s="42">
        <f>[1]!AgePb6U8(O227)</f>
        <v>718.05516078809637</v>
      </c>
      <c r="X227" s="42">
        <f t="shared" si="65"/>
        <v>36.600214140794989</v>
      </c>
      <c r="Y227" s="38">
        <f t="shared" si="66"/>
        <v>37.306953871622305</v>
      </c>
      <c r="Z227" s="38">
        <f>[1]!AgePb7U5(M227)</f>
        <v>744.83684953843908</v>
      </c>
      <c r="AA227" s="42">
        <f t="shared" si="67"/>
        <v>98.246730046281968</v>
      </c>
      <c r="AB227" s="38">
        <f t="shared" si="68"/>
        <v>98.534887244000728</v>
      </c>
      <c r="AC227" s="42">
        <f>[1]!AgePb8Th2(R227)</f>
        <v>664.42632163340386</v>
      </c>
      <c r="AD227" s="42">
        <f t="shared" si="69"/>
        <v>121.93123742441468</v>
      </c>
      <c r="AE227" s="38">
        <f t="shared" si="70"/>
        <v>122.36784761885872</v>
      </c>
      <c r="AF227" s="43">
        <f t="shared" si="71"/>
        <v>86.911886019083639</v>
      </c>
    </row>
    <row r="228" spans="1:32" ht="15" x14ac:dyDescent="0.25">
      <c r="A228" s="69" t="s">
        <v>18</v>
      </c>
      <c r="B228" s="36">
        <v>2015</v>
      </c>
      <c r="C228" s="69" t="s">
        <v>263</v>
      </c>
      <c r="D228" s="69" t="s">
        <v>6</v>
      </c>
      <c r="E228" s="37">
        <f>(K228-(((2.718282^(0.00098482*W228)-1)/((2.718282^(0.000155125*W228)-1)*137.88))))/(([1]!SingleStagePbR(W228,1)/[1]!SingleStagePbR(W228,0))-(((2.718282^(0.00098482*W228)-1)/((2.718282^(0.000155125*W228)-1)*137.88))))</f>
        <v>4.2161660335978115E-3</v>
      </c>
      <c r="F228" s="73">
        <v>958.14381343449918</v>
      </c>
      <c r="G228" s="73">
        <v>4.1541654251193361</v>
      </c>
      <c r="H228" s="39">
        <v>0.31368141441523145</v>
      </c>
      <c r="I228" s="76">
        <v>8.4535209024353932</v>
      </c>
      <c r="J228" s="76">
        <v>0.23495706715751549</v>
      </c>
      <c r="K228" s="77">
        <v>6.6839195038410945E-2</v>
      </c>
      <c r="L228" s="77">
        <v>4.1764745835038012E-3</v>
      </c>
      <c r="M228" s="39">
        <f t="array" ref="M228:Q228">[1]!ConvertConc(I228:L228,TRUE,FALSE)</f>
        <v>1.0896971766568833</v>
      </c>
      <c r="N228" s="39">
        <v>7.4522321174550363E-2</v>
      </c>
      <c r="O228" s="40">
        <v>0.1182939051717383</v>
      </c>
      <c r="P228" s="62">
        <v>3.2878595016845175E-3</v>
      </c>
      <c r="Q228" s="39">
        <v>0.40641556633891285</v>
      </c>
      <c r="R228" s="80">
        <v>4.189095553572162E-2</v>
      </c>
      <c r="S228" s="62">
        <v>3.687121044321927E-3</v>
      </c>
      <c r="T228" s="38">
        <f>[1]!AgePb76(K228)</f>
        <v>831.85960996969334</v>
      </c>
      <c r="U228" s="41">
        <f>[1]!AgeErPb76(K228,L228,0,FALSE,1)*2</f>
        <v>260.52326318989952</v>
      </c>
      <c r="V228" s="38">
        <f t="shared" si="64"/>
        <v>260.56044342608806</v>
      </c>
      <c r="W228" s="42">
        <f>[1]!AgePb6U8(O228)</f>
        <v>720.73634136185535</v>
      </c>
      <c r="X228" s="42">
        <f t="shared" si="65"/>
        <v>40.064275918791026</v>
      </c>
      <c r="Y228" s="38">
        <f t="shared" si="66"/>
        <v>40.715723458722358</v>
      </c>
      <c r="Z228" s="38">
        <f>[1]!AgePb7U5(M228)</f>
        <v>748.35676897719873</v>
      </c>
      <c r="AA228" s="42">
        <f t="shared" si="67"/>
        <v>102.35739742295003</v>
      </c>
      <c r="AB228" s="38">
        <f t="shared" si="68"/>
        <v>102.63663114214445</v>
      </c>
      <c r="AC228" s="42">
        <f>[1]!AgePb8Th2(R228)</f>
        <v>829.45505117942253</v>
      </c>
      <c r="AD228" s="42">
        <f t="shared" si="69"/>
        <v>146.01248099556329</v>
      </c>
      <c r="AE228" s="38">
        <f t="shared" si="70"/>
        <v>146.58060574143775</v>
      </c>
      <c r="AF228" s="43">
        <f t="shared" si="71"/>
        <v>86.641583835055229</v>
      </c>
    </row>
    <row r="229" spans="1:32" ht="15" x14ac:dyDescent="0.25">
      <c r="A229" s="69" t="s">
        <v>18</v>
      </c>
      <c r="B229" s="36">
        <v>2015</v>
      </c>
      <c r="C229" s="69" t="s">
        <v>264</v>
      </c>
      <c r="D229" s="69" t="s">
        <v>6</v>
      </c>
      <c r="E229" s="37">
        <f>(K229-(((2.718282^(0.00098482*W229)-1)/((2.718282^(0.000155125*W229)-1)*137.88))))/(([1]!SingleStagePbR(W229,1)/[1]!SingleStagePbR(W229,0))-(((2.718282^(0.00098482*W229)-1)/((2.718282^(0.000155125*W229)-1)*137.88))))</f>
        <v>-5.9918462302986316E-4</v>
      </c>
      <c r="F229" s="73">
        <v>961.26926481230669</v>
      </c>
      <c r="G229" s="73">
        <v>4.1424371178770425</v>
      </c>
      <c r="H229" s="39">
        <v>0.30158993681087209</v>
      </c>
      <c r="I229" s="76">
        <v>8.4667018903323346</v>
      </c>
      <c r="J229" s="76">
        <v>0.21815765811663215</v>
      </c>
      <c r="K229" s="77">
        <v>6.2844456053201561E-2</v>
      </c>
      <c r="L229" s="77">
        <v>3.7292937035295353E-3</v>
      </c>
      <c r="M229" s="39">
        <f t="array" ref="M229:Q229">[1]!ConvertConc(I229:L229,TRUE,FALSE)</f>
        <v>1.0229748307474977</v>
      </c>
      <c r="N229" s="39">
        <v>6.6180591638785674E-2</v>
      </c>
      <c r="O229" s="40">
        <v>0.11810974485139786</v>
      </c>
      <c r="P229" s="62">
        <v>3.0432800955181049E-3</v>
      </c>
      <c r="Q229" s="39">
        <v>0.39828183313132925</v>
      </c>
      <c r="R229" s="80">
        <v>3.4253223408370115E-2</v>
      </c>
      <c r="S229" s="62">
        <v>3.2060179864841802E-3</v>
      </c>
      <c r="T229" s="38">
        <f>[1]!AgePb76(K229)</f>
        <v>702.04492179149531</v>
      </c>
      <c r="U229" s="41">
        <f>[1]!AgeErPb76(K229,L229,0,FALSE,1)*2</f>
        <v>252.65073442800647</v>
      </c>
      <c r="V229" s="38">
        <f t="shared" si="64"/>
        <v>252.67804151264824</v>
      </c>
      <c r="W229" s="42">
        <f>[1]!AgePb6U8(O229)</f>
        <v>719.67466029771026</v>
      </c>
      <c r="X229" s="42">
        <f t="shared" si="65"/>
        <v>37.087059525670533</v>
      </c>
      <c r="Y229" s="38">
        <f t="shared" si="66"/>
        <v>37.787815428980416</v>
      </c>
      <c r="Z229" s="38">
        <f>[1]!AgePb7U5(M229)</f>
        <v>715.4075408029322</v>
      </c>
      <c r="AA229" s="42">
        <f t="shared" si="67"/>
        <v>92.565511662863685</v>
      </c>
      <c r="AB229" s="38">
        <f t="shared" si="68"/>
        <v>92.847647440291126</v>
      </c>
      <c r="AC229" s="42">
        <f>[1]!AgePb8Th2(R229)</f>
        <v>680.74063703285685</v>
      </c>
      <c r="AD229" s="42">
        <f t="shared" si="69"/>
        <v>127.43131940830598</v>
      </c>
      <c r="AE229" s="38">
        <f t="shared" si="70"/>
        <v>127.8698829724743</v>
      </c>
      <c r="AF229" s="43">
        <f t="shared" si="71"/>
        <v>102.51119806710187</v>
      </c>
    </row>
    <row r="230" spans="1:32" ht="15" x14ac:dyDescent="0.25">
      <c r="A230" s="69" t="s">
        <v>18</v>
      </c>
      <c r="B230" s="36">
        <v>2015</v>
      </c>
      <c r="C230" s="69" t="s">
        <v>265</v>
      </c>
      <c r="D230" s="69" t="s">
        <v>6</v>
      </c>
      <c r="E230" s="37">
        <f>(K230-(((2.718282^(0.00098482*W230)-1)/((2.718282^(0.000155125*W230)-1)*137.88))))/(([1]!SingleStagePbR(W230,1)/[1]!SingleStagePbR(W230,0))-(((2.718282^(0.00098482*W230)-1)/((2.718282^(0.000155125*W230)-1)*137.88))))</f>
        <v>-5.7085309686436122E-3</v>
      </c>
      <c r="F230" s="73">
        <v>934.7005234289644</v>
      </c>
      <c r="G230" s="73">
        <v>4.0377454643220174</v>
      </c>
      <c r="H230" s="39">
        <v>0.31104281998056121</v>
      </c>
      <c r="I230" s="76">
        <v>8.3665280014815302</v>
      </c>
      <c r="J230" s="76">
        <v>0.21372972719810016</v>
      </c>
      <c r="K230" s="77">
        <v>5.8881214481511748E-2</v>
      </c>
      <c r="L230" s="77">
        <v>3.8654491743099154E-3</v>
      </c>
      <c r="M230" s="39">
        <f t="array" ref="M230:Q230">[1]!ConvertConc(I230:L230,TRUE,FALSE)</f>
        <v>0.96993746729885533</v>
      </c>
      <c r="N230" s="39">
        <v>6.8325758871662368E-2</v>
      </c>
      <c r="O230" s="40">
        <v>0.11952389328320204</v>
      </c>
      <c r="P230" s="62">
        <v>3.0533345613078687E-3</v>
      </c>
      <c r="Q230" s="39">
        <v>0.36264269570742469</v>
      </c>
      <c r="R230" s="80">
        <v>3.6836879087418471E-2</v>
      </c>
      <c r="S230" s="62">
        <v>3.2817201429904191E-3</v>
      </c>
      <c r="T230" s="38">
        <f>[1]!AgePb76(K230)</f>
        <v>561.7584296941626</v>
      </c>
      <c r="U230" s="41">
        <f>[1]!AgeErPb76(K230,L230,0,FALSE,1)*2</f>
        <v>286.10409974223882</v>
      </c>
      <c r="V230" s="38">
        <f t="shared" si="64"/>
        <v>286.11953994370094</v>
      </c>
      <c r="W230" s="42">
        <f>[1]!AgePb6U8(O230)</f>
        <v>727.82272132495893</v>
      </c>
      <c r="X230" s="42">
        <f t="shared" si="65"/>
        <v>37.185640602605169</v>
      </c>
      <c r="Y230" s="38">
        <f t="shared" si="66"/>
        <v>37.900339018781381</v>
      </c>
      <c r="Z230" s="38">
        <f>[1]!AgePb7U5(M230)</f>
        <v>688.43153755211767</v>
      </c>
      <c r="AA230" s="42">
        <f t="shared" si="67"/>
        <v>96.991009874950279</v>
      </c>
      <c r="AB230" s="38">
        <f t="shared" si="68"/>
        <v>97.240408309082795</v>
      </c>
      <c r="AC230" s="42">
        <f>[1]!AgePb8Th2(R230)</f>
        <v>731.16960264246097</v>
      </c>
      <c r="AD230" s="42">
        <f t="shared" si="69"/>
        <v>130.27672660540915</v>
      </c>
      <c r="AE230" s="38">
        <f t="shared" si="70"/>
        <v>130.77153550695911</v>
      </c>
      <c r="AF230" s="43">
        <f t="shared" si="71"/>
        <v>129.56151307265768</v>
      </c>
    </row>
    <row r="231" spans="1:32" ht="15" x14ac:dyDescent="0.25">
      <c r="A231" s="69" t="s">
        <v>18</v>
      </c>
      <c r="B231" s="36">
        <v>2015</v>
      </c>
      <c r="C231" s="69" t="s">
        <v>266</v>
      </c>
      <c r="D231" s="69" t="s">
        <v>6</v>
      </c>
      <c r="E231" s="37">
        <f>(K231-(((2.718282^(0.00098482*W231)-1)/((2.718282^(0.000155125*W231)-1)*137.88))))/(([1]!SingleStagePbR(W231,1)/[1]!SingleStagePbR(W231,0))-(((2.718282^(0.00098482*W231)-1)/((2.718282^(0.000155125*W231)-1)*137.88))))</f>
        <v>1.5197834231952864E-4</v>
      </c>
      <c r="F231" s="73">
        <v>977.21778853521812</v>
      </c>
      <c r="G231" s="73">
        <v>4.1236574434444986</v>
      </c>
      <c r="H231" s="39">
        <v>0.30938883232644926</v>
      </c>
      <c r="I231" s="76">
        <v>8.3473237290293358</v>
      </c>
      <c r="J231" s="76">
        <v>0.21365490251208863</v>
      </c>
      <c r="K231" s="77">
        <v>6.3753958855053791E-2</v>
      </c>
      <c r="L231" s="77">
        <v>4.1018577579884285E-3</v>
      </c>
      <c r="M231" s="39">
        <f t="array" ref="M231:Q231">[1]!ConvertConc(I231:L231,TRUE,FALSE)</f>
        <v>1.0526212825371342</v>
      </c>
      <c r="N231" s="39">
        <v>7.2886905824988399E-2</v>
      </c>
      <c r="O231" s="40">
        <v>0.11979887595856839</v>
      </c>
      <c r="P231" s="62">
        <v>3.0663261657113304E-3</v>
      </c>
      <c r="Q231" s="39">
        <v>0.36964789575752899</v>
      </c>
      <c r="R231" s="80">
        <v>2.6714159869100414E-2</v>
      </c>
      <c r="S231" s="62">
        <v>3.1305210348313568E-3</v>
      </c>
      <c r="T231" s="38">
        <f>[1]!AgePb76(K231)</f>
        <v>732.55626430731138</v>
      </c>
      <c r="U231" s="41">
        <f>[1]!AgeErPb76(K231,L231,0,FALSE,1)*2</f>
        <v>272.5662621962893</v>
      </c>
      <c r="V231" s="38">
        <f t="shared" si="64"/>
        <v>272.59382208660367</v>
      </c>
      <c r="W231" s="42">
        <f>[1]!AgePb6U8(O231)</f>
        <v>729.40592518603205</v>
      </c>
      <c r="X231" s="42">
        <f t="shared" si="65"/>
        <v>37.339189636408982</v>
      </c>
      <c r="Y231" s="38">
        <f t="shared" si="66"/>
        <v>38.054075116075076</v>
      </c>
      <c r="Z231" s="38">
        <f>[1]!AgePb7U5(M231)</f>
        <v>730.1798758702007</v>
      </c>
      <c r="AA231" s="42">
        <f t="shared" si="67"/>
        <v>101.12003762564156</v>
      </c>
      <c r="AB231" s="38">
        <f t="shared" si="68"/>
        <v>101.38913329700414</v>
      </c>
      <c r="AC231" s="42">
        <f>[1]!AgePb8Th2(R231)</f>
        <v>532.86643476888446</v>
      </c>
      <c r="AD231" s="42">
        <f t="shared" si="69"/>
        <v>124.88879238377919</v>
      </c>
      <c r="AE231" s="38">
        <f t="shared" si="70"/>
        <v>125.16315727659932</v>
      </c>
      <c r="AF231" s="43">
        <f t="shared" si="71"/>
        <v>99.569952606403788</v>
      </c>
    </row>
    <row r="232" spans="1:32" ht="15" x14ac:dyDescent="0.25">
      <c r="A232" s="69" t="s">
        <v>18</v>
      </c>
      <c r="B232" s="36">
        <v>2015</v>
      </c>
      <c r="C232" s="69" t="s">
        <v>267</v>
      </c>
      <c r="D232" s="69" t="s">
        <v>6</v>
      </c>
      <c r="E232" s="37">
        <f>(K232-(((2.718282^(0.00098482*W232)-1)/((2.718282^(0.000155125*W232)-1)*137.88))))/(([1]!SingleStagePbR(W232,1)/[1]!SingleStagePbR(W232,0))-(((2.718282^(0.00098482*W232)-1)/((2.718282^(0.000155125*W232)-1)*137.88))))</f>
        <v>-1.8252247319086087E-3</v>
      </c>
      <c r="F232" s="73">
        <v>962.780145217268</v>
      </c>
      <c r="G232" s="73">
        <v>4.0855239240312784</v>
      </c>
      <c r="H232" s="39">
        <v>0.31730134529407256</v>
      </c>
      <c r="I232" s="76">
        <v>8.3321365061509081</v>
      </c>
      <c r="J232" s="76">
        <v>0.2060805942703049</v>
      </c>
      <c r="K232" s="77">
        <v>6.2163531029407353E-2</v>
      </c>
      <c r="L232" s="77">
        <v>4.1590430891220416E-3</v>
      </c>
      <c r="M232" s="39">
        <f t="array" ref="M232:Q232">[1]!ConvertConc(I232:L232,TRUE,FALSE)</f>
        <v>1.0282330156435093</v>
      </c>
      <c r="N232" s="39">
        <v>7.334404369237485E-2</v>
      </c>
      <c r="O232" s="40">
        <v>0.12001723678696155</v>
      </c>
      <c r="P232" s="62">
        <v>2.9684131388724245E-3</v>
      </c>
      <c r="Q232" s="39">
        <v>0.34674277125790276</v>
      </c>
      <c r="R232" s="80">
        <v>3.3322666829906873E-2</v>
      </c>
      <c r="S232" s="62">
        <v>3.1229917941617905E-3</v>
      </c>
      <c r="T232" s="38">
        <f>[1]!AgePb76(K232)</f>
        <v>678.80930158559863</v>
      </c>
      <c r="U232" s="41">
        <f>[1]!AgeErPb76(K232,L232,0,FALSE,1)*2</f>
        <v>285.94051405412961</v>
      </c>
      <c r="V232" s="38">
        <f t="shared" si="64"/>
        <v>285.96307162403082</v>
      </c>
      <c r="W232" s="42">
        <f>[1]!AgePb6U8(O232)</f>
        <v>730.66285367888554</v>
      </c>
      <c r="X232" s="42">
        <f t="shared" si="65"/>
        <v>36.143295296764407</v>
      </c>
      <c r="Y232" s="38">
        <f t="shared" si="66"/>
        <v>36.883888896175357</v>
      </c>
      <c r="Z232" s="38">
        <f>[1]!AgePb7U5(M232)</f>
        <v>718.04333488452573</v>
      </c>
      <c r="AA232" s="42">
        <f t="shared" si="67"/>
        <v>102.43631730465266</v>
      </c>
      <c r="AB232" s="38">
        <f t="shared" si="68"/>
        <v>102.69321771836836</v>
      </c>
      <c r="AC232" s="42">
        <f>[1]!AgePb8Th2(R232)</f>
        <v>662.54674779269476</v>
      </c>
      <c r="AD232" s="42">
        <f t="shared" si="69"/>
        <v>124.1874227634229</v>
      </c>
      <c r="AE232" s="38">
        <f t="shared" si="70"/>
        <v>124.61371041592663</v>
      </c>
      <c r="AF232" s="43">
        <f t="shared" si="71"/>
        <v>107.63889828441724</v>
      </c>
    </row>
    <row r="233" spans="1:32" ht="15" x14ac:dyDescent="0.25">
      <c r="A233" s="69" t="s">
        <v>18</v>
      </c>
      <c r="B233" s="36">
        <v>2015</v>
      </c>
      <c r="C233" s="69" t="s">
        <v>268</v>
      </c>
      <c r="D233" s="69" t="s">
        <v>6</v>
      </c>
      <c r="E233" s="37">
        <f>(K233-(((2.718282^(0.00098482*W233)-1)/((2.718282^(0.000155125*W233)-1)*137.88))))/(([1]!SingleStagePbR(W233,1)/[1]!SingleStagePbR(W233,0))-(((2.718282^(0.00098482*W233)-1)/((2.718282^(0.000155125*W233)-1)*137.88))))</f>
        <v>2.3210031407363352E-3</v>
      </c>
      <c r="F233" s="73">
        <v>963.66664088002403</v>
      </c>
      <c r="G233" s="73">
        <v>4.1091271321073908</v>
      </c>
      <c r="H233" s="39">
        <v>0.31780964158441694</v>
      </c>
      <c r="I233" s="76">
        <v>8.2596317706857025</v>
      </c>
      <c r="J233" s="76">
        <v>0.21370269318677751</v>
      </c>
      <c r="K233" s="77">
        <v>6.5760994922354099E-2</v>
      </c>
      <c r="L233" s="77">
        <v>4.3183110377126403E-3</v>
      </c>
      <c r="M233" s="39">
        <f t="array" ref="M233:Q233">[1]!ConvertConc(I233:L233,TRUE,FALSE)</f>
        <v>1.0972862437239657</v>
      </c>
      <c r="N233" s="39">
        <v>7.7446509750485656E-2</v>
      </c>
      <c r="O233" s="40">
        <v>0.12107077261593001</v>
      </c>
      <c r="P233" s="62">
        <v>3.1324822816017916E-3</v>
      </c>
      <c r="Q233" s="39">
        <v>0.36657884079542907</v>
      </c>
      <c r="R233" s="80">
        <v>3.1109393603841892E-2</v>
      </c>
      <c r="S233" s="62">
        <v>3.1969795755212361E-3</v>
      </c>
      <c r="T233" s="38">
        <f>[1]!AgePb76(K233)</f>
        <v>797.86518744177692</v>
      </c>
      <c r="U233" s="41">
        <f>[1]!AgeErPb76(K233,L233,0,FALSE,1)*2</f>
        <v>275.27556085450419</v>
      </c>
      <c r="V233" s="38">
        <f t="shared" si="64"/>
        <v>275.30793180174737</v>
      </c>
      <c r="W233" s="42">
        <f>[1]!AgePb6U8(O233)</f>
        <v>736.72377478597673</v>
      </c>
      <c r="X233" s="42">
        <f t="shared" si="65"/>
        <v>38.122729723923698</v>
      </c>
      <c r="Y233" s="38">
        <f t="shared" si="66"/>
        <v>38.837185321115506</v>
      </c>
      <c r="Z233" s="38">
        <f>[1]!AgePb7U5(M233)</f>
        <v>752.03761399371876</v>
      </c>
      <c r="AA233" s="42">
        <f t="shared" si="67"/>
        <v>106.15769356085738</v>
      </c>
      <c r="AB233" s="38">
        <f t="shared" si="68"/>
        <v>106.42960876602353</v>
      </c>
      <c r="AC233" s="42">
        <f>[1]!AgePb8Th2(R233)</f>
        <v>619.20775693932842</v>
      </c>
      <c r="AD233" s="42">
        <f t="shared" si="69"/>
        <v>127.26667559954485</v>
      </c>
      <c r="AE233" s="38">
        <f t="shared" si="70"/>
        <v>127.63011370985554</v>
      </c>
      <c r="AF233" s="43">
        <f t="shared" si="71"/>
        <v>92.336874246658127</v>
      </c>
    </row>
    <row r="234" spans="1:32" ht="15" x14ac:dyDescent="0.25">
      <c r="A234" s="69" t="s">
        <v>18</v>
      </c>
      <c r="B234" s="36">
        <v>2015</v>
      </c>
      <c r="C234" s="69" t="s">
        <v>269</v>
      </c>
      <c r="D234" s="69" t="s">
        <v>6</v>
      </c>
      <c r="E234" s="37">
        <f>(K234-(((2.718282^(0.00098482*W234)-1)/((2.718282^(0.000155125*W234)-1)*137.88))))/(([1]!SingleStagePbR(W234,1)/[1]!SingleStagePbR(W234,0))-(((2.718282^(0.00098482*W234)-1)/((2.718282^(0.000155125*W234)-1)*137.88))))</f>
        <v>-3.0227776410168138E-3</v>
      </c>
      <c r="F234" s="73">
        <v>991.29169615301487</v>
      </c>
      <c r="G234" s="73">
        <v>4.169765378637349</v>
      </c>
      <c r="H234" s="39">
        <v>0.30217959947089784</v>
      </c>
      <c r="I234" s="76">
        <v>8.2608052355699133</v>
      </c>
      <c r="J234" s="76">
        <v>0.20164447536001681</v>
      </c>
      <c r="K234" s="77">
        <v>6.1355991593834869E-2</v>
      </c>
      <c r="L234" s="77">
        <v>3.3707393731307288E-3</v>
      </c>
      <c r="M234" s="39">
        <f t="array" ref="M234:Q234">[1]!ConvertConc(I234:L234,TRUE,FALSE)</f>
        <v>1.0236390424811821</v>
      </c>
      <c r="N234" s="39">
        <v>6.153728331471741E-2</v>
      </c>
      <c r="O234" s="40">
        <v>0.12105357425619175</v>
      </c>
      <c r="P234" s="62">
        <v>2.9548916570795521E-3</v>
      </c>
      <c r="Q234" s="39">
        <v>0.40604341071786193</v>
      </c>
      <c r="R234" s="80">
        <v>3.4050339835768551E-2</v>
      </c>
      <c r="S234" s="62">
        <v>3.3980563921534265E-3</v>
      </c>
      <c r="T234" s="38">
        <f>[1]!AgePb76(K234)</f>
        <v>650.80302700879383</v>
      </c>
      <c r="U234" s="41">
        <f>[1]!AgeErPb76(K234,L234,0,FALSE,1)*2</f>
        <v>235.88222730057464</v>
      </c>
      <c r="V234" s="38">
        <f t="shared" si="64"/>
        <v>235.90736180560583</v>
      </c>
      <c r="W234" s="42">
        <f>[1]!AgePb6U8(O234)</f>
        <v>736.62487951258868</v>
      </c>
      <c r="X234" s="42">
        <f t="shared" si="65"/>
        <v>35.961709090264975</v>
      </c>
      <c r="Y234" s="38">
        <f t="shared" si="66"/>
        <v>36.718036465762118</v>
      </c>
      <c r="Z234" s="38">
        <f>[1]!AgePb7U5(M234)</f>
        <v>715.74087102189685</v>
      </c>
      <c r="AA234" s="42">
        <f t="shared" si="67"/>
        <v>86.055234183404579</v>
      </c>
      <c r="AB234" s="38">
        <f t="shared" si="68"/>
        <v>86.358924117484591</v>
      </c>
      <c r="AC234" s="42">
        <f>[1]!AgePb8Th2(R234)</f>
        <v>676.77533020489568</v>
      </c>
      <c r="AD234" s="42">
        <f t="shared" si="69"/>
        <v>135.07769660722886</v>
      </c>
      <c r="AE234" s="38">
        <f t="shared" si="70"/>
        <v>135.48671272792816</v>
      </c>
      <c r="AF234" s="43">
        <f t="shared" si="71"/>
        <v>113.18707027197574</v>
      </c>
    </row>
    <row r="235" spans="1:32" ht="15" x14ac:dyDescent="0.25">
      <c r="A235" s="69" t="s">
        <v>18</v>
      </c>
      <c r="B235" s="36">
        <v>2015</v>
      </c>
      <c r="C235" s="69" t="s">
        <v>270</v>
      </c>
      <c r="D235" s="69" t="s">
        <v>6</v>
      </c>
      <c r="E235" s="37">
        <f>(K235-(((2.718282^(0.00098482*W235)-1)/((2.718282^(0.000155125*W235)-1)*137.88))))/(([1]!SingleStagePbR(W235,1)/[1]!SingleStagePbR(W235,0))-(((2.718282^(0.00098482*W235)-1)/((2.718282^(0.000155125*W235)-1)*137.88))))</f>
        <v>-8.6827608641868847E-4</v>
      </c>
      <c r="F235" s="73">
        <v>977.41340144116634</v>
      </c>
      <c r="G235" s="73">
        <v>4.1033722639712495</v>
      </c>
      <c r="H235" s="39">
        <v>0.3205867098376502</v>
      </c>
      <c r="I235" s="76">
        <v>8.2483711773747874</v>
      </c>
      <c r="J235" s="76">
        <v>0.21584314035092245</v>
      </c>
      <c r="K235" s="77">
        <v>6.3162403562087716E-2</v>
      </c>
      <c r="L235" s="77">
        <v>4.2436188912562921E-3</v>
      </c>
      <c r="M235" s="39">
        <f t="array" ref="M235:Q235">[1]!ConvertConc(I235:L235,TRUE,FALSE)</f>
        <v>1.055365025619214</v>
      </c>
      <c r="N235" s="39">
        <v>7.6093935565383256E-2</v>
      </c>
      <c r="O235" s="40">
        <v>0.12123605721611942</v>
      </c>
      <c r="P235" s="62">
        <v>3.1725016673679594E-3</v>
      </c>
      <c r="Q235" s="39">
        <v>0.36292986438748492</v>
      </c>
      <c r="R235" s="80">
        <v>3.732759829769932E-2</v>
      </c>
      <c r="S235" s="62">
        <v>3.4894013902172036E-3</v>
      </c>
      <c r="T235" s="38">
        <f>[1]!AgePb76(K235)</f>
        <v>712.77842976388001</v>
      </c>
      <c r="U235" s="41">
        <f>[1]!AgeErPb76(K235,L235,0,FALSE,1)*2</f>
        <v>285.54611276867155</v>
      </c>
      <c r="V235" s="38">
        <f t="shared" si="64"/>
        <v>285.57101873927729</v>
      </c>
      <c r="W235" s="42">
        <f>[1]!AgePb6U8(O235)</f>
        <v>737.67412910725091</v>
      </c>
      <c r="X235" s="42">
        <f t="shared" si="65"/>
        <v>38.606870898071413</v>
      </c>
      <c r="Y235" s="38">
        <f t="shared" si="66"/>
        <v>39.314334167985592</v>
      </c>
      <c r="Z235" s="38">
        <f>[1]!AgePb7U5(M235)</f>
        <v>731.53623416028097</v>
      </c>
      <c r="AA235" s="42">
        <f t="shared" si="67"/>
        <v>105.49046010554491</v>
      </c>
      <c r="AB235" s="38">
        <f t="shared" si="68"/>
        <v>105.74939317291222</v>
      </c>
      <c r="AC235" s="42">
        <f>[1]!AgePb8Th2(R235)</f>
        <v>740.73348154480459</v>
      </c>
      <c r="AD235" s="42">
        <f t="shared" si="69"/>
        <v>138.48822630745997</v>
      </c>
      <c r="AE235" s="38">
        <f t="shared" si="70"/>
        <v>138.96603561454228</v>
      </c>
      <c r="AF235" s="43">
        <f t="shared" si="71"/>
        <v>103.49276834199625</v>
      </c>
    </row>
    <row r="236" spans="1:32" ht="15" x14ac:dyDescent="0.25">
      <c r="A236" s="69" t="s">
        <v>18</v>
      </c>
      <c r="B236" s="36">
        <v>2015</v>
      </c>
      <c r="C236" s="69" t="s">
        <v>271</v>
      </c>
      <c r="D236" s="69" t="s">
        <v>6</v>
      </c>
      <c r="E236" s="37">
        <f>(K236-(((2.718282^(0.00098482*W236)-1)/((2.718282^(0.000155125*W236)-1)*137.88))))/(([1]!SingleStagePbR(W236,1)/[1]!SingleStagePbR(W236,0))-(((2.718282^(0.00098482*W236)-1)/((2.718282^(0.000155125*W236)-1)*137.88))))</f>
        <v>-1.3169406475321143E-3</v>
      </c>
      <c r="F236" s="73">
        <v>1410.2259016865971</v>
      </c>
      <c r="G236" s="73">
        <v>5.9141365211296906</v>
      </c>
      <c r="H236" s="39">
        <v>0.37092767971736529</v>
      </c>
      <c r="I236" s="76">
        <v>8.1704317742221573</v>
      </c>
      <c r="J236" s="76">
        <v>0.18246188640798625</v>
      </c>
      <c r="K236" s="77">
        <v>6.2993366514801821E-2</v>
      </c>
      <c r="L236" s="77">
        <v>3.329322376202125E-3</v>
      </c>
      <c r="M236" s="39">
        <f t="array" ref="M236:Q236">[1]!ConvertConc(I236:L236,TRUE,FALSE)</f>
        <v>1.0625810254558434</v>
      </c>
      <c r="N236" s="39">
        <v>6.0967024816234318E-2</v>
      </c>
      <c r="O236" s="40">
        <v>0.12239255251540267</v>
      </c>
      <c r="P236" s="62">
        <v>2.7332675470966706E-3</v>
      </c>
      <c r="Q236" s="39">
        <v>0.38921915650634109</v>
      </c>
      <c r="R236" s="80">
        <v>3.6451252874815411E-2</v>
      </c>
      <c r="S236" s="62">
        <v>2.405571919010942E-3</v>
      </c>
      <c r="T236" s="38">
        <f>[1]!AgePb76(K236)</f>
        <v>707.08104257755167</v>
      </c>
      <c r="U236" s="41">
        <f>[1]!AgeErPb76(K236,L236,0,FALSE,1)*2</f>
        <v>224.83505074449525</v>
      </c>
      <c r="V236" s="38">
        <f t="shared" si="64"/>
        <v>224.86617750149924</v>
      </c>
      <c r="W236" s="42">
        <f>[1]!AgePb6U8(O236)</f>
        <v>744.31983537680435</v>
      </c>
      <c r="X236" s="42">
        <f t="shared" si="65"/>
        <v>33.244265421128958</v>
      </c>
      <c r="Y236" s="38">
        <f t="shared" si="66"/>
        <v>34.077930034047355</v>
      </c>
      <c r="Z236" s="38">
        <f>[1]!AgePb7U5(M236)</f>
        <v>735.09480989446172</v>
      </c>
      <c r="AA236" s="42">
        <f t="shared" si="67"/>
        <v>84.354119720695294</v>
      </c>
      <c r="AB236" s="38">
        <f t="shared" si="68"/>
        <v>84.680859354046405</v>
      </c>
      <c r="AC236" s="42">
        <f>[1]!AgePb8Th2(R236)</f>
        <v>723.65075848840104</v>
      </c>
      <c r="AD236" s="42">
        <f t="shared" si="69"/>
        <v>95.51353144261337</v>
      </c>
      <c r="AE236" s="38">
        <f t="shared" si="70"/>
        <v>96.173597112986002</v>
      </c>
      <c r="AF236" s="43">
        <f t="shared" si="71"/>
        <v>105.26655228423387</v>
      </c>
    </row>
    <row r="237" spans="1:32" ht="15" x14ac:dyDescent="0.25">
      <c r="A237" s="69" t="s">
        <v>18</v>
      </c>
      <c r="B237" s="36">
        <v>2016</v>
      </c>
      <c r="C237" s="69" t="s">
        <v>272</v>
      </c>
      <c r="D237" s="69" t="s">
        <v>6</v>
      </c>
      <c r="E237" s="37">
        <f>(K237-(((2.718282^(0.00098482*W237)-1)/((2.718282^(0.000155125*W237)-1)*137.88))))/(([1]!SingleStagePbR(W237,1)/[1]!SingleStagePbR(W237,0))-(((2.718282^(0.00098482*W237)-1)/((2.718282^(0.000155125*W237)-1)*137.88))))</f>
        <v>8.0920442716014025E-3</v>
      </c>
      <c r="F237" s="73">
        <v>1193.280932364017</v>
      </c>
      <c r="G237" s="73">
        <v>5.8712908546117202</v>
      </c>
      <c r="H237" s="39">
        <v>0.35872034293795796</v>
      </c>
      <c r="I237" s="76">
        <v>8.7622038873523298</v>
      </c>
      <c r="J237" s="76">
        <v>0.23063262522265968</v>
      </c>
      <c r="K237" s="77">
        <v>6.9306697199515724E-2</v>
      </c>
      <c r="L237" s="77">
        <v>4.8426927003691446E-3</v>
      </c>
      <c r="M237" s="39">
        <f t="array" ref="M237:Q237">[1]!ConvertConc(I237:L237,TRUE,FALSE)</f>
        <v>1.0901194643307408</v>
      </c>
      <c r="N237" s="39">
        <v>8.1395500067380278E-2</v>
      </c>
      <c r="O237" s="40">
        <v>0.11412653858048599</v>
      </c>
      <c r="P237" s="62">
        <v>3.0039592251882795E-3</v>
      </c>
      <c r="Q237" s="39">
        <v>0.35251782864588688</v>
      </c>
      <c r="R237" s="80">
        <v>3.6936011273507839E-2</v>
      </c>
      <c r="S237" s="62">
        <v>2.8709148645131208E-3</v>
      </c>
      <c r="T237" s="38">
        <f>[1]!AgePb76(K237)</f>
        <v>906.98567930175852</v>
      </c>
      <c r="U237" s="41">
        <f>[1]!AgeErPb76(K237,L237,0,FALSE,1)*2</f>
        <v>287.90199176755647</v>
      </c>
      <c r="V237" s="38">
        <f t="shared" si="64"/>
        <v>287.94198767834797</v>
      </c>
      <c r="W237" s="42">
        <f>[1]!AgePb6U8(O237)</f>
        <v>696.66865072895598</v>
      </c>
      <c r="X237" s="42">
        <f t="shared" si="65"/>
        <v>36.674453572090577</v>
      </c>
      <c r="Y237" s="38">
        <f t="shared" si="66"/>
        <v>37.33876799353699</v>
      </c>
      <c r="Z237" s="38">
        <f>[1]!AgePb7U5(M237)</f>
        <v>748.56193766564706</v>
      </c>
      <c r="AA237" s="42">
        <f t="shared" si="67"/>
        <v>111.78513042166273</v>
      </c>
      <c r="AB237" s="38">
        <f t="shared" si="68"/>
        <v>112.04101043410856</v>
      </c>
      <c r="AC237" s="42">
        <f>[1]!AgePb8Th2(R237)</f>
        <v>733.10200555667268</v>
      </c>
      <c r="AD237" s="42">
        <f t="shared" si="69"/>
        <v>113.96322301139203</v>
      </c>
      <c r="AE237" s="38">
        <f t="shared" si="70"/>
        <v>114.53151908917914</v>
      </c>
      <c r="AF237" s="43">
        <f t="shared" si="71"/>
        <v>76.811427856863773</v>
      </c>
    </row>
    <row r="238" spans="1:32" ht="15" x14ac:dyDescent="0.25">
      <c r="A238" s="69" t="s">
        <v>18</v>
      </c>
      <c r="B238" s="36">
        <v>2016</v>
      </c>
      <c r="C238" s="69" t="s">
        <v>273</v>
      </c>
      <c r="D238" s="69" t="s">
        <v>6</v>
      </c>
      <c r="E238" s="37">
        <f>(K238-(((2.718282^(0.00098482*W238)-1)/((2.718282^(0.000155125*W238)-1)*137.88))))/(([1]!SingleStagePbR(W238,1)/[1]!SingleStagePbR(W238,0))-(((2.718282^(0.00098482*W238)-1)/((2.718282^(0.000155125*W238)-1)*137.88))))</f>
        <v>5.6422357008228052E-4</v>
      </c>
      <c r="F238" s="73">
        <v>1626.7961896658665</v>
      </c>
      <c r="G238" s="73">
        <v>8.0962730896490864</v>
      </c>
      <c r="H238" s="39">
        <v>0.35032533492756701</v>
      </c>
      <c r="I238" s="76">
        <v>8.7369157378069016</v>
      </c>
      <c r="J238" s="76">
        <v>0.1883156387853572</v>
      </c>
      <c r="K238" s="77">
        <v>6.3176094348563833E-2</v>
      </c>
      <c r="L238" s="77">
        <v>3.1826289156782332E-3</v>
      </c>
      <c r="M238" s="39">
        <f t="array" ref="M238:Q238">[1]!ConvertConc(I238:L238,TRUE,FALSE)</f>
        <v>0.99656784893116512</v>
      </c>
      <c r="N238" s="39">
        <v>5.4606359256490461E-2</v>
      </c>
      <c r="O238" s="40">
        <v>0.1144568667032853</v>
      </c>
      <c r="P238" s="62">
        <v>2.4670053613233128E-3</v>
      </c>
      <c r="Q238" s="39">
        <v>0.39336153541942648</v>
      </c>
      <c r="R238" s="80">
        <v>3.6082879611864814E-2</v>
      </c>
      <c r="S238" s="62">
        <v>2.3988332461230069E-3</v>
      </c>
      <c r="T238" s="38">
        <f>[1]!AgePb76(K238)</f>
        <v>713.23897774232614</v>
      </c>
      <c r="U238" s="41">
        <f>[1]!AgeErPb76(K238,L238,0,FALSE,1)*2</f>
        <v>214.09133292575291</v>
      </c>
      <c r="V238" s="38">
        <f t="shared" si="64"/>
        <v>214.12459328103969</v>
      </c>
      <c r="W238" s="42">
        <f>[1]!AgePb6U8(O238)</f>
        <v>698.57966909704544</v>
      </c>
      <c r="X238" s="42">
        <f t="shared" si="65"/>
        <v>30.114397477637915</v>
      </c>
      <c r="Y238" s="38">
        <f t="shared" si="66"/>
        <v>30.924344774553465</v>
      </c>
      <c r="Z238" s="38">
        <f>[1]!AgePb7U5(M238)</f>
        <v>702.06592971637417</v>
      </c>
      <c r="AA238" s="42">
        <f t="shared" si="67"/>
        <v>76.938593636051252</v>
      </c>
      <c r="AB238" s="38">
        <f t="shared" si="68"/>
        <v>77.26529590909891</v>
      </c>
      <c r="AC238" s="42">
        <f>[1]!AgePb8Th2(R238)</f>
        <v>716.46569505495927</v>
      </c>
      <c r="AD238" s="42">
        <f t="shared" si="69"/>
        <v>95.263002703327786</v>
      </c>
      <c r="AE238" s="38">
        <f t="shared" si="70"/>
        <v>95.911760060886408</v>
      </c>
      <c r="AF238" s="43">
        <f t="shared" si="71"/>
        <v>97.944684866819387</v>
      </c>
    </row>
    <row r="239" spans="1:32" ht="15" x14ac:dyDescent="0.25">
      <c r="A239" s="69" t="s">
        <v>18</v>
      </c>
      <c r="B239" s="36">
        <v>2016</v>
      </c>
      <c r="C239" s="69" t="s">
        <v>274</v>
      </c>
      <c r="D239" s="69" t="s">
        <v>6</v>
      </c>
      <c r="E239" s="37">
        <f>(K239-(((2.718282^(0.00098482*W239)-1)/((2.718282^(0.000155125*W239)-1)*137.88))))/(([1]!SingleStagePbR(W239,1)/[1]!SingleStagePbR(W239,0))-(((2.718282^(0.00098482*W239)-1)/((2.718282^(0.000155125*W239)-1)*137.88))))</f>
        <v>3.1295540839841461E-3</v>
      </c>
      <c r="F239" s="73">
        <v>1407.0718900116099</v>
      </c>
      <c r="G239" s="73">
        <v>6.87138740362336</v>
      </c>
      <c r="H239" s="39">
        <v>0.36050111582430472</v>
      </c>
      <c r="I239" s="76">
        <v>8.6337506836483549</v>
      </c>
      <c r="J239" s="76">
        <v>0.19289209849777503</v>
      </c>
      <c r="K239" s="77">
        <v>6.5519215999507524E-2</v>
      </c>
      <c r="L239" s="77">
        <v>3.8375837076046197E-3</v>
      </c>
      <c r="M239" s="39">
        <f t="array" ref="M239:Q239">[1]!ConvertConc(I239:L239,TRUE,FALSE)</f>
        <v>1.0458789788954606</v>
      </c>
      <c r="N239" s="39">
        <v>6.5564299058004552E-2</v>
      </c>
      <c r="O239" s="40">
        <v>0.11582451667198607</v>
      </c>
      <c r="P239" s="62">
        <v>2.5877089687872529E-3</v>
      </c>
      <c r="Q239" s="39">
        <v>0.35639282006276368</v>
      </c>
      <c r="R239" s="80">
        <v>3.7573805035733106E-2</v>
      </c>
      <c r="S239" s="62">
        <v>2.4433958184843191E-3</v>
      </c>
      <c r="T239" s="38">
        <f>[1]!AgePb76(K239)</f>
        <v>790.13997382301807</v>
      </c>
      <c r="U239" s="41">
        <f>[1]!AgeErPb76(K239,L239,0,FALSE,1)*2</f>
        <v>245.83796166118248</v>
      </c>
      <c r="V239" s="38">
        <f t="shared" si="64"/>
        <v>245.87350983448624</v>
      </c>
      <c r="W239" s="42">
        <f>[1]!AgePb6U8(O239)</f>
        <v>706.485791907573</v>
      </c>
      <c r="X239" s="42">
        <f t="shared" si="65"/>
        <v>31.56809408870453</v>
      </c>
      <c r="Y239" s="38">
        <f t="shared" si="66"/>
        <v>32.359049527683894</v>
      </c>
      <c r="Z239" s="38">
        <f>[1]!AgePb7U5(M239)</f>
        <v>726.83912847644649</v>
      </c>
      <c r="AA239" s="42">
        <f t="shared" si="67"/>
        <v>91.128512854932112</v>
      </c>
      <c r="AB239" s="38">
        <f t="shared" si="68"/>
        <v>91.424300314053326</v>
      </c>
      <c r="AC239" s="42">
        <f>[1]!AgePb8Th2(R239)</f>
        <v>745.53022691079707</v>
      </c>
      <c r="AD239" s="42">
        <f t="shared" si="69"/>
        <v>96.962521482991733</v>
      </c>
      <c r="AE239" s="38">
        <f t="shared" si="70"/>
        <v>97.652564340327785</v>
      </c>
      <c r="AF239" s="43">
        <f t="shared" si="71"/>
        <v>89.412738921346786</v>
      </c>
    </row>
    <row r="240" spans="1:32" ht="15" x14ac:dyDescent="0.25">
      <c r="A240" s="69" t="s">
        <v>18</v>
      </c>
      <c r="B240" s="36">
        <v>2016</v>
      </c>
      <c r="C240" s="69" t="s">
        <v>275</v>
      </c>
      <c r="D240" s="69" t="s">
        <v>6</v>
      </c>
      <c r="E240" s="37">
        <f>(K240-(((2.718282^(0.00098482*W240)-1)/((2.718282^(0.000155125*W240)-1)*137.88))))/(([1]!SingleStagePbR(W240,1)/[1]!SingleStagePbR(W240,0))-(((2.718282^(0.00098482*W240)-1)/((2.718282^(0.000155125*W240)-1)*137.88))))</f>
        <v>5.8393334279734843E-3</v>
      </c>
      <c r="F240" s="73">
        <v>1186.6488451097416</v>
      </c>
      <c r="G240" s="73">
        <v>5.7159318925913034</v>
      </c>
      <c r="H240" s="39">
        <v>0.37119792323087869</v>
      </c>
      <c r="I240" s="76">
        <v>8.4470928278313604</v>
      </c>
      <c r="J240" s="76">
        <v>0.22838743021101551</v>
      </c>
      <c r="K240" s="77">
        <v>6.8190716869723E-2</v>
      </c>
      <c r="L240" s="77">
        <v>3.868179714372492E-3</v>
      </c>
      <c r="M240" s="39">
        <f t="array" ref="M240:Q240">[1]!ConvertConc(I240:L240,TRUE,FALSE)</f>
        <v>1.1125774027273243</v>
      </c>
      <c r="N240" s="39">
        <v>6.9914213732909528E-2</v>
      </c>
      <c r="O240" s="40">
        <v>0.11838392455037482</v>
      </c>
      <c r="P240" s="62">
        <v>3.200793557905794E-3</v>
      </c>
      <c r="Q240" s="39">
        <v>0.43025872713467472</v>
      </c>
      <c r="R240" s="80">
        <v>3.205803262789738E-2</v>
      </c>
      <c r="S240" s="62">
        <v>2.7446484044509087E-3</v>
      </c>
      <c r="T240" s="38">
        <f>[1]!AgePb76(K240)</f>
        <v>873.45497982493032</v>
      </c>
      <c r="U240" s="41">
        <f>[1]!AgeErPb76(K240,L240,0,FALSE,1)*2</f>
        <v>234.96039127843645</v>
      </c>
      <c r="V240" s="38">
        <f t="shared" si="64"/>
        <v>235.00584128576457</v>
      </c>
      <c r="W240" s="42">
        <f>[1]!AgePb6U8(O240)</f>
        <v>721.25523790717796</v>
      </c>
      <c r="X240" s="42">
        <f t="shared" si="65"/>
        <v>39.001733180703155</v>
      </c>
      <c r="Y240" s="38">
        <f t="shared" si="66"/>
        <v>39.671588369990502</v>
      </c>
      <c r="Z240" s="38">
        <f>[1]!AgePb7U5(M240)</f>
        <v>759.41383959206621</v>
      </c>
      <c r="AA240" s="42">
        <f t="shared" si="67"/>
        <v>95.442926241027862</v>
      </c>
      <c r="AB240" s="38">
        <f t="shared" si="68"/>
        <v>95.751226647350109</v>
      </c>
      <c r="AC240" s="42">
        <f>[1]!AgePb8Th2(R240)</f>
        <v>637.79481849243064</v>
      </c>
      <c r="AD240" s="42">
        <f t="shared" si="69"/>
        <v>109.20960442338409</v>
      </c>
      <c r="AE240" s="38">
        <f t="shared" si="70"/>
        <v>109.65866117594273</v>
      </c>
      <c r="AF240" s="43">
        <f t="shared" si="71"/>
        <v>82.57497576483469</v>
      </c>
    </row>
    <row r="241" spans="1:33" ht="15" x14ac:dyDescent="0.25">
      <c r="A241" s="69" t="s">
        <v>18</v>
      </c>
      <c r="B241" s="36">
        <v>2016</v>
      </c>
      <c r="C241" s="69" t="s">
        <v>276</v>
      </c>
      <c r="D241" s="69" t="s">
        <v>6</v>
      </c>
      <c r="E241" s="37">
        <f>(K241-(((2.718282^(0.00098482*W241)-1)/((2.718282^(0.000155125*W241)-1)*137.88))))/(([1]!SingleStagePbR(W241,1)/[1]!SingleStagePbR(W241,0))-(((2.718282^(0.00098482*W241)-1)/((2.718282^(0.000155125*W241)-1)*137.88))))</f>
        <v>8.1503031268566704E-3</v>
      </c>
      <c r="F241" s="73">
        <v>1260.0358751536389</v>
      </c>
      <c r="G241" s="73">
        <v>5.9337425066480822</v>
      </c>
      <c r="H241" s="39">
        <v>0.36525653682908421</v>
      </c>
      <c r="I241" s="76">
        <v>8.3874598273316767</v>
      </c>
      <c r="J241" s="76">
        <v>0.20462203145012584</v>
      </c>
      <c r="K241" s="77">
        <v>7.0239669448487932E-2</v>
      </c>
      <c r="L241" s="77">
        <v>4.3095627967856681E-3</v>
      </c>
      <c r="M241" s="39">
        <f t="array" ref="M241:Q241">[1]!ConvertConc(I241:L241,TRUE,FALSE)</f>
        <v>1.154155303593301</v>
      </c>
      <c r="N241" s="39">
        <v>7.6205927525850647E-2</v>
      </c>
      <c r="O241" s="40">
        <v>0.11922560829935235</v>
      </c>
      <c r="P241" s="62">
        <v>2.9086501364325077E-3</v>
      </c>
      <c r="Q241" s="39">
        <v>0.36948553178179172</v>
      </c>
      <c r="R241" s="80">
        <v>4.3171262655848565E-2</v>
      </c>
      <c r="S241" s="62">
        <v>2.8740993117256134E-3</v>
      </c>
      <c r="T241" s="38">
        <f>[1]!AgePb76(K241)</f>
        <v>934.47477591352595</v>
      </c>
      <c r="U241" s="41">
        <f>[1]!AgeErPb76(K241,L241,0,FALSE,1)*2</f>
        <v>251.72603971340561</v>
      </c>
      <c r="V241" s="38">
        <f t="shared" si="64"/>
        <v>251.77459703283296</v>
      </c>
      <c r="W241" s="42">
        <f>[1]!AgePb6U8(O241)</f>
        <v>726.10491541570559</v>
      </c>
      <c r="X241" s="42">
        <f t="shared" si="65"/>
        <v>35.428381392450895</v>
      </c>
      <c r="Y241" s="38">
        <f t="shared" si="66"/>
        <v>36.174314412018923</v>
      </c>
      <c r="Z241" s="38">
        <f>[1]!AgePb7U5(M241)</f>
        <v>779.2036109304471</v>
      </c>
      <c r="AA241" s="42">
        <f t="shared" si="67"/>
        <v>102.89764941958099</v>
      </c>
      <c r="AB241" s="38">
        <f t="shared" si="68"/>
        <v>103.1987580337627</v>
      </c>
      <c r="AC241" s="42">
        <f>[1]!AgePb8Th2(R241)</f>
        <v>854.27720080967856</v>
      </c>
      <c r="AD241" s="42">
        <f t="shared" si="69"/>
        <v>113.74592095871236</v>
      </c>
      <c r="AE241" s="38">
        <f t="shared" si="70"/>
        <v>114.518391042913</v>
      </c>
      <c r="AF241" s="43">
        <f t="shared" si="71"/>
        <v>77.701927770696471</v>
      </c>
    </row>
    <row r="242" spans="1:33" ht="15" x14ac:dyDescent="0.25">
      <c r="A242" s="69" t="s">
        <v>18</v>
      </c>
      <c r="B242" s="107">
        <v>2014</v>
      </c>
      <c r="C242" s="69" t="s">
        <v>1117</v>
      </c>
      <c r="D242" s="69" t="s">
        <v>6</v>
      </c>
      <c r="E242" s="37">
        <f>(K242-(((2.718282^(0.00098482*W242)-1)/((2.718282^(0.000155125*W242)-1)*137.88))))/(([1]!SingleStagePbR(W242,1)/[1]!SingleStagePbR(W242,0))-(((2.718282^(0.00098482*W242)-1)/((2.718282^(0.000155125*W242)-1)*137.88))))</f>
        <v>2.5410139887925946E-2</v>
      </c>
      <c r="F242" s="73">
        <v>354.90859305809107</v>
      </c>
      <c r="G242" s="73">
        <v>5.6776808118998074</v>
      </c>
      <c r="H242" s="39">
        <v>0.38224424095360099</v>
      </c>
      <c r="I242" s="76">
        <v>8.6540866503438849</v>
      </c>
      <c r="J242" s="76">
        <v>0.46278707177516881</v>
      </c>
      <c r="K242" s="77">
        <v>8.3792901935715869E-2</v>
      </c>
      <c r="L242" s="77">
        <v>1.0742623687207105E-2</v>
      </c>
      <c r="M242" s="39">
        <f t="array" ref="M242:Q242">[1]!ConvertConc(I242:L242,TRUE,FALSE)</f>
        <v>1.3344374988805396</v>
      </c>
      <c r="N242" s="39">
        <v>0.18536715429085063</v>
      </c>
      <c r="O242" s="40">
        <v>0.11555234427428147</v>
      </c>
      <c r="P242" s="62">
        <v>6.1792923047894318E-3</v>
      </c>
      <c r="Q242" s="39">
        <v>0.3849687115952713</v>
      </c>
      <c r="R242" s="80">
        <v>4.1613638822084353E-2</v>
      </c>
      <c r="S242" s="62">
        <v>4.9880742983481894E-3</v>
      </c>
      <c r="T242" s="38">
        <f>[1]!AgePb76(K242)</f>
        <v>1286.9017661961791</v>
      </c>
      <c r="U242" s="41">
        <f>[1]!AgeErPb76(K242,L242,0,FALSE,1)*2</f>
        <v>499.2208296763701</v>
      </c>
      <c r="V242" s="38">
        <f t="shared" si="64"/>
        <v>499.26726703016845</v>
      </c>
      <c r="W242" s="42">
        <f>[1]!AgePb6U8(O242)</f>
        <v>704.91318797504016</v>
      </c>
      <c r="X242" s="42">
        <f t="shared" si="65"/>
        <v>75.392060028819998</v>
      </c>
      <c r="Y242" s="38">
        <f t="shared" si="66"/>
        <v>75.725170081376632</v>
      </c>
      <c r="Z242" s="38">
        <f>[1]!AgePb7U5(M242)</f>
        <v>860.81226812489831</v>
      </c>
      <c r="AA242" s="42">
        <f t="shared" si="67"/>
        <v>239.15143370120424</v>
      </c>
      <c r="AB242" s="38">
        <f t="shared" si="68"/>
        <v>239.30972676865755</v>
      </c>
      <c r="AC242" s="42">
        <f>[1]!AgePb8Th2(R242)</f>
        <v>824.07451225193768</v>
      </c>
      <c r="AD242" s="42">
        <f t="shared" si="69"/>
        <v>197.5575801992228</v>
      </c>
      <c r="AE242" s="38">
        <f t="shared" si="70"/>
        <v>197.97241539318813</v>
      </c>
      <c r="AF242" s="43">
        <f t="shared" ref="AF242:AF246" si="72">W242/T242*100</f>
        <v>54.775990405127871</v>
      </c>
      <c r="AG242" s="39">
        <v>0.98637748198096931</v>
      </c>
    </row>
    <row r="243" spans="1:33" ht="15" x14ac:dyDescent="0.25">
      <c r="A243" s="69" t="s">
        <v>18</v>
      </c>
      <c r="B243" s="107">
        <v>2014</v>
      </c>
      <c r="C243" s="69" t="s">
        <v>1118</v>
      </c>
      <c r="D243" s="69" t="s">
        <v>6</v>
      </c>
      <c r="E243" s="37">
        <f>(K243-(((2.718282^(0.00098482*W243)-1)/((2.718282^(0.000155125*W243)-1)*137.88))))/(([1]!SingleStagePbR(W243,1)/[1]!SingleStagePbR(W243,0))-(((2.718282^(0.00098482*W243)-1)/((2.718282^(0.000155125*W243)-1)*137.88))))</f>
        <v>1.0883010548801602E-2</v>
      </c>
      <c r="F243" s="73">
        <v>403.29489322493544</v>
      </c>
      <c r="G243" s="73">
        <v>6.1530529294133931</v>
      </c>
      <c r="H243" s="39">
        <v>0.3626546204473603</v>
      </c>
      <c r="I243" s="76">
        <v>8.2219375426363577</v>
      </c>
      <c r="J243" s="76">
        <v>0.41127136424083943</v>
      </c>
      <c r="K243" s="77">
        <v>7.2912091334563681E-2</v>
      </c>
      <c r="L243" s="77">
        <v>9.4976806051334257E-3</v>
      </c>
      <c r="M243" s="39">
        <f t="array" ref="M243:Q243">[1]!ConvertConc(I243:L243,TRUE,FALSE)</f>
        <v>1.2221869085747694</v>
      </c>
      <c r="N243" s="39">
        <v>0.1705392327932789</v>
      </c>
      <c r="O243" s="40">
        <v>0.1216258326962857</v>
      </c>
      <c r="P243" s="62">
        <v>6.0838727952548096E-3</v>
      </c>
      <c r="Q243" s="39">
        <v>0.35848222047790085</v>
      </c>
      <c r="R243" s="80">
        <v>3.9945759433658801E-2</v>
      </c>
      <c r="S243" s="62">
        <v>4.4631076518925417E-3</v>
      </c>
      <c r="T243" s="38">
        <f>[1]!AgePb76(K243)</f>
        <v>1010.6279597764536</v>
      </c>
      <c r="U243" s="41">
        <f>[1]!AgeErPb76(K243,L243,0,FALSE,1)*2</f>
        <v>528.22636484089185</v>
      </c>
      <c r="V243" s="38">
        <f t="shared" si="64"/>
        <v>528.25343189454088</v>
      </c>
      <c r="W243" s="42">
        <f>[1]!AgePb6U8(O243)</f>
        <v>739.9147077356356</v>
      </c>
      <c r="X243" s="42">
        <f t="shared" si="65"/>
        <v>74.022875920490506</v>
      </c>
      <c r="Y243" s="38">
        <f t="shared" si="66"/>
        <v>74.396558627004524</v>
      </c>
      <c r="Z243" s="38">
        <f>[1]!AgePb7U5(M243)</f>
        <v>810.77504691085176</v>
      </c>
      <c r="AA243" s="42">
        <f t="shared" si="67"/>
        <v>226.26482659571462</v>
      </c>
      <c r="AB243" s="38">
        <f t="shared" si="68"/>
        <v>226.41325020030555</v>
      </c>
      <c r="AC243" s="42">
        <f>[1]!AgePb8Th2(R243)</f>
        <v>791.68382824620562</v>
      </c>
      <c r="AD243" s="42">
        <f t="shared" si="69"/>
        <v>176.90839787854722</v>
      </c>
      <c r="AE243" s="38">
        <f t="shared" si="70"/>
        <v>177.33588472099677</v>
      </c>
      <c r="AF243" s="43">
        <f t="shared" si="72"/>
        <v>73.213362106002037</v>
      </c>
      <c r="AG243" s="39">
        <v>0.98717023724707198</v>
      </c>
    </row>
    <row r="244" spans="1:33" ht="15" x14ac:dyDescent="0.25">
      <c r="A244" s="69" t="s">
        <v>18</v>
      </c>
      <c r="B244" s="107">
        <v>2014</v>
      </c>
      <c r="C244" s="69" t="s">
        <v>1119</v>
      </c>
      <c r="D244" s="69" t="s">
        <v>6</v>
      </c>
      <c r="E244" s="37">
        <f>(K244-(((2.718282^(0.00098482*W244)-1)/((2.718282^(0.000155125*W244)-1)*137.88))))/(([1]!SingleStagePbR(W244,1)/[1]!SingleStagePbR(W244,0))-(((2.718282^(0.00098482*W244)-1)/((2.718282^(0.000155125*W244)-1)*137.88))))</f>
        <v>-3.7566973641781042E-3</v>
      </c>
      <c r="F244" s="73">
        <v>387.48798072574556</v>
      </c>
      <c r="G244" s="73">
        <v>5.6947637001907196</v>
      </c>
      <c r="H244" s="39">
        <v>0.36782769776194757</v>
      </c>
      <c r="I244" s="76">
        <v>8.1803407033372331</v>
      </c>
      <c r="J244" s="76">
        <v>0.40420115288785458</v>
      </c>
      <c r="K244" s="77">
        <v>6.0957044179952936E-2</v>
      </c>
      <c r="L244" s="77">
        <v>8.7908314113418554E-3</v>
      </c>
      <c r="M244" s="39">
        <f t="array" ref="M244:Q244">[1]!ConvertConc(I244:L244,TRUE,FALSE)</f>
        <v>1.0269865441489276</v>
      </c>
      <c r="N244" s="39">
        <v>0.15655742638338449</v>
      </c>
      <c r="O244" s="40">
        <v>0.1222442971833731</v>
      </c>
      <c r="P244" s="62">
        <v>6.0402479123304979E-3</v>
      </c>
      <c r="Q244" s="39">
        <v>0.32412851229690887</v>
      </c>
      <c r="R244" s="80">
        <v>3.147883628964359E-2</v>
      </c>
      <c r="S244" s="62">
        <v>3.8337721192337132E-3</v>
      </c>
      <c r="T244" s="38">
        <f>[1]!AgePb76(K244)</f>
        <v>636.78210907826508</v>
      </c>
      <c r="U244" s="41">
        <f>[1]!AgeErPb76(K244,L244,0,FALSE,1)*2</f>
        <v>620.64571372955481</v>
      </c>
      <c r="V244" s="38">
        <f t="shared" si="64"/>
        <v>620.65485958455906</v>
      </c>
      <c r="W244" s="42">
        <f>[1]!AgePb6U8(O244)</f>
        <v>743.46828090242525</v>
      </c>
      <c r="X244" s="42">
        <f t="shared" si="65"/>
        <v>73.471447504311385</v>
      </c>
      <c r="Y244" s="38">
        <f t="shared" si="66"/>
        <v>73.851536097163333</v>
      </c>
      <c r="Z244" s="38">
        <f>[1]!AgePb7U5(M244)</f>
        <v>717.41912894294171</v>
      </c>
      <c r="AA244" s="42">
        <f t="shared" si="67"/>
        <v>218.73177035361201</v>
      </c>
      <c r="AB244" s="38">
        <f t="shared" si="68"/>
        <v>218.85199026319827</v>
      </c>
      <c r="AC244" s="42">
        <f>[1]!AgePb8Th2(R244)</f>
        <v>626.44842661551127</v>
      </c>
      <c r="AD244" s="42">
        <f t="shared" si="69"/>
        <v>152.58890068223459</v>
      </c>
      <c r="AE244" s="38">
        <f t="shared" si="70"/>
        <v>152.8992839365678</v>
      </c>
      <c r="AF244" s="43">
        <f t="shared" si="72"/>
        <v>116.75395245927798</v>
      </c>
      <c r="AG244" s="39">
        <v>1.0128934940586345</v>
      </c>
    </row>
    <row r="245" spans="1:33" ht="15" x14ac:dyDescent="0.25">
      <c r="A245" s="69" t="s">
        <v>18</v>
      </c>
      <c r="B245" s="107">
        <v>2014</v>
      </c>
      <c r="C245" s="69" t="s">
        <v>1120</v>
      </c>
      <c r="D245" s="69" t="s">
        <v>6</v>
      </c>
      <c r="E245" s="37">
        <f>(K245-(((2.718282^(0.00098482*W245)-1)/((2.718282^(0.000155125*W245)-1)*137.88))))/(([1]!SingleStagePbR(W245,1)/[1]!SingleStagePbR(W245,0))-(((2.718282^(0.00098482*W245)-1)/((2.718282^(0.000155125*W245)-1)*137.88))))</f>
        <v>-4.654830972560281E-3</v>
      </c>
      <c r="F245" s="73">
        <v>390.38721432278504</v>
      </c>
      <c r="G245" s="73">
        <v>6.0208925575563503</v>
      </c>
      <c r="H245" s="39">
        <v>0.37780451271112431</v>
      </c>
      <c r="I245" s="76">
        <v>8.1135382942509917</v>
      </c>
      <c r="J245" s="76">
        <v>0.41745117136019161</v>
      </c>
      <c r="K245" s="77">
        <v>6.0391001726044766E-2</v>
      </c>
      <c r="L245" s="77">
        <v>7.4987781705910398E-3</v>
      </c>
      <c r="M245" s="39">
        <f t="array" ref="M245:Q245">[1]!ConvertConc(I245:L245,TRUE,FALSE)</f>
        <v>1.025827149146628</v>
      </c>
      <c r="N245" s="39">
        <v>0.13787943671095468</v>
      </c>
      <c r="O245" s="40">
        <v>0.12325078945009353</v>
      </c>
      <c r="P245" s="62">
        <v>6.3413993452729059E-3</v>
      </c>
      <c r="Q245" s="39">
        <v>0.3827983719086212</v>
      </c>
      <c r="R245" s="80">
        <v>3.5740918290051958E-2</v>
      </c>
      <c r="S245" s="62">
        <v>3.610831661119853E-3</v>
      </c>
      <c r="T245" s="38">
        <f>[1]!AgePb76(K245)</f>
        <v>616.67341304894751</v>
      </c>
      <c r="U245" s="41">
        <f>[1]!AgeErPb76(K245,L245,0,FALSE,1)*2</f>
        <v>536.18068655908189</v>
      </c>
      <c r="V245" s="38">
        <f t="shared" si="64"/>
        <v>536.19061508624941</v>
      </c>
      <c r="W245" s="42">
        <f>[1]!AgePb6U8(O245)</f>
        <v>749.24719932046946</v>
      </c>
      <c r="X245" s="42">
        <f t="shared" si="65"/>
        <v>77.099314664305027</v>
      </c>
      <c r="Y245" s="38">
        <f t="shared" si="66"/>
        <v>77.467244637779416</v>
      </c>
      <c r="Z245" s="38">
        <f>[1]!AgePb7U5(M245)</f>
        <v>716.83818436538729</v>
      </c>
      <c r="AA245" s="42">
        <f t="shared" si="67"/>
        <v>192.69765896803273</v>
      </c>
      <c r="AB245" s="38">
        <f t="shared" si="68"/>
        <v>192.83388936700246</v>
      </c>
      <c r="AC245" s="42">
        <f>[1]!AgePb8Th2(R245)</f>
        <v>709.79350564426511</v>
      </c>
      <c r="AD245" s="42">
        <f t="shared" si="69"/>
        <v>143.41796381605167</v>
      </c>
      <c r="AE245" s="38">
        <f t="shared" si="70"/>
        <v>143.84171548911209</v>
      </c>
      <c r="AF245" s="43">
        <f t="shared" si="72"/>
        <v>121.49821663561798</v>
      </c>
      <c r="AG245" s="39">
        <v>0.97992808757652938</v>
      </c>
    </row>
    <row r="246" spans="1:33" ht="15" x14ac:dyDescent="0.25">
      <c r="A246" s="69" t="s">
        <v>18</v>
      </c>
      <c r="B246" s="107">
        <v>2014</v>
      </c>
      <c r="C246" s="69" t="s">
        <v>1121</v>
      </c>
      <c r="D246" s="69" t="s">
        <v>6</v>
      </c>
      <c r="E246" s="37">
        <f>(K246-(((2.718282^(0.00098482*W246)-1)/((2.718282^(0.000155125*W246)-1)*137.88))))/(([1]!SingleStagePbR(W246,1)/[1]!SingleStagePbR(W246,0))-(((2.718282^(0.00098482*W246)-1)/((2.718282^(0.000155125*W246)-1)*137.88))))</f>
        <v>-8.4045204832851484E-3</v>
      </c>
      <c r="F246" s="73">
        <v>382.34833968493018</v>
      </c>
      <c r="G246" s="73">
        <v>5.6063631688688655</v>
      </c>
      <c r="H246" s="39">
        <v>0.36050013656703928</v>
      </c>
      <c r="I246" s="76">
        <v>8.009327550104036</v>
      </c>
      <c r="J246" s="76">
        <v>0.42744732295743565</v>
      </c>
      <c r="K246" s="77">
        <v>5.7576663245539061E-2</v>
      </c>
      <c r="L246" s="77">
        <v>1.1716089073893364E-2</v>
      </c>
      <c r="M246" s="39">
        <f t="array" ref="M246:Q246">[1]!ConvertConc(I246:L246,TRUE,FALSE)</f>
        <v>0.99074681099752493</v>
      </c>
      <c r="N246" s="39">
        <v>0.20842233444340361</v>
      </c>
      <c r="O246" s="40">
        <v>0.12485442675983587</v>
      </c>
      <c r="P246" s="62">
        <v>6.6633172565384513E-3</v>
      </c>
      <c r="Q246" s="39">
        <v>0.25369094938541081</v>
      </c>
      <c r="R246" s="80">
        <v>1.7671355590498185E-2</v>
      </c>
      <c r="S246" s="62">
        <v>4.274304184757432E-3</v>
      </c>
      <c r="T246" s="38">
        <f>[1]!AgePb76(K246)</f>
        <v>512.7335204397142</v>
      </c>
      <c r="U246" s="41">
        <f>[1]!AgeErPb76(K246,L246,0,FALSE,1)*2</f>
        <v>894.24626725168184</v>
      </c>
      <c r="V246" s="38">
        <f t="shared" si="64"/>
        <v>894.25038267820685</v>
      </c>
      <c r="W246" s="42">
        <f>[1]!AgePb6U8(O246)</f>
        <v>758.44402158247999</v>
      </c>
      <c r="X246" s="42">
        <f t="shared" si="65"/>
        <v>80.954328465263373</v>
      </c>
      <c r="Y246" s="38">
        <f t="shared" si="66"/>
        <v>81.313453117218828</v>
      </c>
      <c r="Z246" s="38">
        <f>[1]!AgePb7U5(M246)</f>
        <v>699.10123393822653</v>
      </c>
      <c r="AA246" s="42">
        <f t="shared" si="67"/>
        <v>294.13834003253373</v>
      </c>
      <c r="AB246" s="38">
        <f t="shared" si="68"/>
        <v>294.22324390865151</v>
      </c>
      <c r="AC246" s="42">
        <f>[1]!AgePb8Th2(R246)</f>
        <v>354.05826373427243</v>
      </c>
      <c r="AD246" s="42">
        <f t="shared" si="69"/>
        <v>171.27749035179562</v>
      </c>
      <c r="AE246" s="38">
        <f t="shared" si="70"/>
        <v>171.3658856539283</v>
      </c>
      <c r="AF246" s="43">
        <f t="shared" si="72"/>
        <v>147.92167692333581</v>
      </c>
      <c r="AG246" s="39">
        <v>0.9821164224256671</v>
      </c>
    </row>
    <row r="247" spans="1:33" ht="15" x14ac:dyDescent="0.25">
      <c r="A247" s="69"/>
      <c r="B247" s="36"/>
      <c r="C247" s="69"/>
      <c r="D247" s="69"/>
      <c r="E247" s="37"/>
      <c r="F247" s="73"/>
      <c r="G247" s="73"/>
      <c r="H247" s="39"/>
      <c r="I247" s="76"/>
      <c r="J247" s="76"/>
      <c r="K247" s="77"/>
      <c r="L247" s="77"/>
      <c r="M247" s="40"/>
      <c r="N247" s="62"/>
      <c r="O247" s="62"/>
      <c r="P247" s="62"/>
      <c r="Q247" s="39"/>
      <c r="R247" s="77"/>
      <c r="S247" s="62"/>
      <c r="T247" s="38"/>
      <c r="U247" s="41"/>
      <c r="V247" s="38"/>
      <c r="W247" s="42"/>
      <c r="X247" s="42"/>
      <c r="Y247" s="38"/>
      <c r="Z247" s="38"/>
      <c r="AA247" s="42"/>
      <c r="AB247" s="38"/>
      <c r="AC247" s="42"/>
      <c r="AD247" s="42"/>
      <c r="AE247" s="38"/>
      <c r="AF247" s="43"/>
    </row>
    <row r="248" spans="1:33" x14ac:dyDescent="0.2">
      <c r="A248" s="69"/>
      <c r="C248" s="69"/>
      <c r="D248" s="69"/>
      <c r="F248" s="73"/>
      <c r="G248" s="73"/>
      <c r="H248" s="39"/>
      <c r="I248" s="76"/>
      <c r="J248" s="76"/>
      <c r="K248" s="77"/>
      <c r="L248" s="77"/>
      <c r="P248" s="62"/>
      <c r="R248" s="77"/>
      <c r="S248" s="62"/>
    </row>
    <row r="249" spans="1:33" x14ac:dyDescent="0.2">
      <c r="A249" s="69" t="s">
        <v>23</v>
      </c>
      <c r="B249" s="36">
        <v>2015</v>
      </c>
      <c r="C249" s="69" t="s">
        <v>277</v>
      </c>
      <c r="D249" s="69" t="s">
        <v>6</v>
      </c>
      <c r="F249" s="73">
        <v>167218.06816116933</v>
      </c>
      <c r="G249" s="73">
        <v>466.96079795853194</v>
      </c>
      <c r="H249" s="39">
        <v>0.98516425304518329</v>
      </c>
      <c r="I249" s="76">
        <v>4.4243226593313842</v>
      </c>
      <c r="J249" s="76">
        <v>5.6256294047912311E-2</v>
      </c>
      <c r="K249" s="77">
        <v>0.91166763204725554</v>
      </c>
      <c r="L249" s="77">
        <v>2.6175935268936226E-3</v>
      </c>
      <c r="M249" s="43">
        <f t="array" ref="M249:Q249">[1]!ConvertConc(I249:L249,TRUE,FALSE)</f>
        <v>28.398930802153728</v>
      </c>
      <c r="N249" s="39">
        <v>0.37019074103117711</v>
      </c>
      <c r="O249" s="40">
        <v>0.22602329825355069</v>
      </c>
      <c r="P249" s="62">
        <v>2.8739389297055234E-3</v>
      </c>
      <c r="Q249" s="39">
        <v>0.97544045735996909</v>
      </c>
      <c r="R249" s="80">
        <v>0.49415993918876022</v>
      </c>
      <c r="S249" s="62">
        <v>6.093927521884793E-3</v>
      </c>
      <c r="T249" s="38"/>
      <c r="U249" s="41"/>
      <c r="V249" s="38"/>
      <c r="W249" s="42"/>
      <c r="X249" s="42"/>
      <c r="Z249" s="38"/>
      <c r="AA249" s="42"/>
      <c r="AB249" s="38"/>
      <c r="AC249" s="42"/>
      <c r="AD249" s="42"/>
      <c r="AE249" s="38"/>
      <c r="AF249" s="43"/>
      <c r="AG249" s="39">
        <v>1.8380407482928556</v>
      </c>
    </row>
    <row r="250" spans="1:33" x14ac:dyDescent="0.2">
      <c r="A250" s="69" t="s">
        <v>23</v>
      </c>
      <c r="B250" s="36">
        <v>2015</v>
      </c>
      <c r="C250" s="69" t="s">
        <v>278</v>
      </c>
      <c r="D250" s="69" t="s">
        <v>6</v>
      </c>
      <c r="F250" s="73">
        <v>167444.77448472218</v>
      </c>
      <c r="G250" s="73">
        <v>464.9099055442075</v>
      </c>
      <c r="H250" s="39">
        <v>0.98983302385203364</v>
      </c>
      <c r="I250" s="76">
        <v>4.3931737762024978</v>
      </c>
      <c r="J250" s="76">
        <v>5.623825420774782E-2</v>
      </c>
      <c r="K250" s="77">
        <v>0.91251197385918859</v>
      </c>
      <c r="L250" s="77">
        <v>2.6865845548470612E-3</v>
      </c>
      <c r="M250" s="43">
        <f t="array" ref="M250:Q250">[1]!ConvertConc(I250:L250,TRUE,FALSE)</f>
        <v>28.626775685159355</v>
      </c>
      <c r="N250" s="39">
        <v>0.37602651874151755</v>
      </c>
      <c r="O250" s="40">
        <v>0.2276258693468779</v>
      </c>
      <c r="P250" s="62">
        <v>2.9139028312362512E-3</v>
      </c>
      <c r="Q250" s="39">
        <v>0.97455736723282405</v>
      </c>
      <c r="R250" s="80">
        <v>0.49791647199964889</v>
      </c>
      <c r="S250" s="62">
        <v>6.1048987870812267E-3</v>
      </c>
      <c r="T250" s="38"/>
      <c r="U250" s="41"/>
      <c r="V250" s="38"/>
      <c r="W250" s="42"/>
      <c r="X250" s="42"/>
      <c r="Z250" s="38"/>
      <c r="AA250" s="42"/>
      <c r="AB250" s="38"/>
      <c r="AC250" s="42"/>
      <c r="AD250" s="42"/>
      <c r="AE250" s="38"/>
      <c r="AF250" s="43"/>
      <c r="AG250" s="39">
        <v>1.8631477363173452</v>
      </c>
    </row>
    <row r="251" spans="1:33" x14ac:dyDescent="0.2">
      <c r="A251" s="69" t="s">
        <v>23</v>
      </c>
      <c r="B251" s="36">
        <v>2015</v>
      </c>
      <c r="C251" s="69" t="s">
        <v>279</v>
      </c>
      <c r="D251" s="69" t="s">
        <v>6</v>
      </c>
      <c r="F251" s="73">
        <v>169720.5344847352</v>
      </c>
      <c r="G251" s="73">
        <v>465.29801283549256</v>
      </c>
      <c r="H251" s="39">
        <v>0.98722183905486982</v>
      </c>
      <c r="I251" s="76">
        <v>4.3812242651241089</v>
      </c>
      <c r="J251" s="76">
        <v>5.478247972263877E-2</v>
      </c>
      <c r="K251" s="77">
        <v>0.91178135377948388</v>
      </c>
      <c r="L251" s="77">
        <v>2.7263018925874128E-3</v>
      </c>
      <c r="M251" s="43">
        <f t="array" ref="M251:Q251">[1]!ConvertConc(I251:L251,TRUE,FALSE)</f>
        <v>28.681870311500429</v>
      </c>
      <c r="N251" s="39">
        <v>0.36874738445932609</v>
      </c>
      <c r="O251" s="40">
        <v>0.22824670445663037</v>
      </c>
      <c r="P251" s="62">
        <v>2.8539786374757225E-3</v>
      </c>
      <c r="Q251" s="39">
        <v>0.9725786272526179</v>
      </c>
      <c r="R251" s="80">
        <v>0.49886896056606722</v>
      </c>
      <c r="S251" s="62">
        <v>6.1268716421184356E-3</v>
      </c>
      <c r="T251" s="38"/>
      <c r="U251" s="41"/>
      <c r="V251" s="38"/>
      <c r="W251" s="42"/>
      <c r="X251" s="42"/>
      <c r="Z251" s="38"/>
      <c r="AA251" s="42"/>
      <c r="AB251" s="38"/>
      <c r="AC251" s="42"/>
      <c r="AD251" s="42"/>
      <c r="AE251" s="38"/>
      <c r="AF251" s="43"/>
      <c r="AG251" s="39">
        <v>1.6497383381091821</v>
      </c>
    </row>
    <row r="252" spans="1:33" x14ac:dyDescent="0.2">
      <c r="A252" s="69" t="s">
        <v>23</v>
      </c>
      <c r="B252" s="36">
        <v>2015</v>
      </c>
      <c r="C252" s="69" t="s">
        <v>280</v>
      </c>
      <c r="D252" s="69" t="s">
        <v>6</v>
      </c>
      <c r="F252" s="73">
        <v>164755.34385529967</v>
      </c>
      <c r="G252" s="73">
        <v>470.85714326145074</v>
      </c>
      <c r="H252" s="39">
        <v>0.98599457282604941</v>
      </c>
      <c r="I252" s="76">
        <v>4.3911819234645808</v>
      </c>
      <c r="J252" s="76">
        <v>5.6953904696572126E-2</v>
      </c>
      <c r="K252" s="77">
        <v>0.91121568573634704</v>
      </c>
      <c r="L252" s="77">
        <v>2.6411065758534654E-3</v>
      </c>
      <c r="M252" s="43">
        <f t="array" ref="M252:Q252">[1]!ConvertConc(I252:L252,TRUE,FALSE)</f>
        <v>28.599076056748643</v>
      </c>
      <c r="N252" s="39">
        <v>0.38008107119375578</v>
      </c>
      <c r="O252" s="40">
        <v>0.22772912109526405</v>
      </c>
      <c r="P252" s="62">
        <v>2.9536609699970262E-3</v>
      </c>
      <c r="Q252" s="39">
        <v>0.97592812842438836</v>
      </c>
      <c r="R252" s="80">
        <v>0.49462544075806719</v>
      </c>
      <c r="S252" s="62">
        <v>6.1620203200113194E-3</v>
      </c>
      <c r="T252" s="38"/>
      <c r="U252" s="41"/>
      <c r="V252" s="38"/>
      <c r="W252" s="42"/>
      <c r="X252" s="42"/>
      <c r="Z252" s="38"/>
      <c r="AA252" s="42"/>
      <c r="AB252" s="38"/>
      <c r="AC252" s="42"/>
      <c r="AD252" s="42"/>
      <c r="AE252" s="38"/>
      <c r="AF252" s="43"/>
      <c r="AG252" s="39">
        <v>2.1131714920612223</v>
      </c>
    </row>
    <row r="253" spans="1:33" x14ac:dyDescent="0.2">
      <c r="A253" s="69" t="s">
        <v>23</v>
      </c>
      <c r="B253" s="36">
        <v>2015</v>
      </c>
      <c r="C253" s="69" t="s">
        <v>281</v>
      </c>
      <c r="D253" s="69" t="s">
        <v>6</v>
      </c>
      <c r="F253" s="73">
        <v>165205.91873044393</v>
      </c>
      <c r="G253" s="73">
        <v>469.98913076491164</v>
      </c>
      <c r="H253" s="39">
        <v>0.98836732833147845</v>
      </c>
      <c r="I253" s="76">
        <v>4.3509976072328547</v>
      </c>
      <c r="J253" s="76">
        <v>5.4485899653019518E-2</v>
      </c>
      <c r="K253" s="77">
        <v>0.90970799355817578</v>
      </c>
      <c r="L253" s="77">
        <v>2.6607396490432784E-3</v>
      </c>
      <c r="M253" s="43">
        <f t="array" ref="M253:Q253">[1]!ConvertConc(I253:L253,TRUE,FALSE)</f>
        <v>28.815450384015339</v>
      </c>
      <c r="N253" s="39">
        <v>0.37055670898187665</v>
      </c>
      <c r="O253" s="40">
        <v>0.22983234887044204</v>
      </c>
      <c r="P253" s="62">
        <v>2.8781036966685006E-3</v>
      </c>
      <c r="Q253" s="39">
        <v>0.97379157561310825</v>
      </c>
      <c r="R253" s="80">
        <v>0.49568011466002831</v>
      </c>
      <c r="S253" s="62">
        <v>6.0955758160354517E-3</v>
      </c>
      <c r="T253" s="38"/>
      <c r="U253" s="41"/>
      <c r="V253" s="38"/>
      <c r="W253" s="42"/>
      <c r="X253" s="42"/>
      <c r="Z253" s="38"/>
      <c r="AA253" s="42"/>
      <c r="AB253" s="38"/>
      <c r="AC253" s="42"/>
      <c r="AD253" s="42"/>
      <c r="AE253" s="38"/>
      <c r="AF253" s="43"/>
    </row>
    <row r="254" spans="1:33" x14ac:dyDescent="0.2">
      <c r="A254" s="69" t="s">
        <v>23</v>
      </c>
      <c r="B254" s="36">
        <v>2015</v>
      </c>
      <c r="C254" s="69" t="s">
        <v>282</v>
      </c>
      <c r="D254" s="69" t="s">
        <v>6</v>
      </c>
      <c r="F254" s="73">
        <v>166123.75577341401</v>
      </c>
      <c r="G254" s="73">
        <v>456.87916772489905</v>
      </c>
      <c r="H254" s="39">
        <v>0.99753345066753141</v>
      </c>
      <c r="I254" s="76">
        <v>4.3329866017358771</v>
      </c>
      <c r="J254" s="76">
        <v>5.6463992044902017E-2</v>
      </c>
      <c r="K254" s="77">
        <v>0.91014627344587684</v>
      </c>
      <c r="L254" s="77">
        <v>2.8520258659195845E-3</v>
      </c>
      <c r="M254" s="43">
        <f t="array" ref="M254:Q254">[1]!ConvertConc(I254:L254,TRUE,FALSE)</f>
        <v>28.94916853794529</v>
      </c>
      <c r="N254" s="39">
        <v>0.38799600436980641</v>
      </c>
      <c r="O254" s="40">
        <v>0.23078769724313963</v>
      </c>
      <c r="P254" s="62">
        <v>3.0074394174164644E-3</v>
      </c>
      <c r="Q254" s="39">
        <v>0.97228385706828191</v>
      </c>
      <c r="R254" s="80">
        <v>0.49787756462388894</v>
      </c>
      <c r="S254" s="62">
        <v>6.1033349373020278E-3</v>
      </c>
      <c r="T254" s="38"/>
      <c r="U254" s="41"/>
      <c r="V254" s="38"/>
      <c r="W254" s="42"/>
      <c r="X254" s="42"/>
      <c r="Z254" s="38"/>
      <c r="AA254" s="42"/>
      <c r="AB254" s="38"/>
      <c r="AC254" s="42"/>
      <c r="AD254" s="42"/>
      <c r="AE254" s="38"/>
      <c r="AF254" s="43"/>
    </row>
    <row r="255" spans="1:33" x14ac:dyDescent="0.2">
      <c r="A255" s="69" t="s">
        <v>23</v>
      </c>
      <c r="B255" s="36">
        <v>2015</v>
      </c>
      <c r="C255" s="69" t="s">
        <v>283</v>
      </c>
      <c r="D255" s="69" t="s">
        <v>6</v>
      </c>
      <c r="F255" s="73">
        <v>168768.89779138964</v>
      </c>
      <c r="G255" s="73">
        <v>456.40085542885203</v>
      </c>
      <c r="H255" s="39">
        <v>0.99380140675690187</v>
      </c>
      <c r="I255" s="76">
        <v>4.3385719657377955</v>
      </c>
      <c r="J255" s="76">
        <v>5.528073026698406E-2</v>
      </c>
      <c r="K255" s="77">
        <v>0.90925415323150027</v>
      </c>
      <c r="L255" s="77">
        <v>2.8408259021479331E-3</v>
      </c>
      <c r="M255" s="43">
        <f t="array" ref="M255:Q255">[1]!ConvertConc(I255:L255,TRUE,FALSE)</f>
        <v>28.883560855502648</v>
      </c>
      <c r="N255" s="39">
        <v>0.37892783663756052</v>
      </c>
      <c r="O255" s="40">
        <v>0.2304905872017603</v>
      </c>
      <c r="P255" s="62">
        <v>2.9368391444931333E-3</v>
      </c>
      <c r="Q255" s="39">
        <v>0.97122798747917316</v>
      </c>
      <c r="R255" s="80">
        <v>0.50035819133533144</v>
      </c>
      <c r="S255" s="62">
        <v>6.157033701213073E-3</v>
      </c>
      <c r="T255" s="38"/>
      <c r="U255" s="41"/>
      <c r="V255" s="38"/>
      <c r="W255" s="42"/>
      <c r="X255" s="42"/>
      <c r="Z255" s="38"/>
      <c r="AA255" s="42"/>
      <c r="AB255" s="38"/>
      <c r="AC255" s="42"/>
      <c r="AD255" s="42"/>
      <c r="AE255" s="38"/>
      <c r="AF255" s="43"/>
    </row>
    <row r="256" spans="1:33" x14ac:dyDescent="0.2">
      <c r="A256" s="69" t="s">
        <v>23</v>
      </c>
      <c r="B256" s="36">
        <v>2015</v>
      </c>
      <c r="C256" s="69" t="s">
        <v>284</v>
      </c>
      <c r="D256" s="69" t="s">
        <v>6</v>
      </c>
      <c r="F256" s="73">
        <v>168420.12563524232</v>
      </c>
      <c r="G256" s="73">
        <v>458.89893677190884</v>
      </c>
      <c r="H256" s="39">
        <v>0.98610406281876017</v>
      </c>
      <c r="I256" s="76">
        <v>4.3481529526390501</v>
      </c>
      <c r="J256" s="76">
        <v>5.5144652941177777E-2</v>
      </c>
      <c r="K256" s="77">
        <v>0.90868835679492099</v>
      </c>
      <c r="L256" s="77">
        <v>2.8526398273092668E-3</v>
      </c>
      <c r="M256" s="43">
        <f t="array" ref="M256:Q256">[1]!ConvertConc(I256:L256,TRUE,FALSE)</f>
        <v>28.801983439305218</v>
      </c>
      <c r="N256" s="39">
        <v>0.3763002272030665</v>
      </c>
      <c r="O256" s="40">
        <v>0.22998271010523311</v>
      </c>
      <c r="P256" s="62">
        <v>2.9167135722599699E-3</v>
      </c>
      <c r="Q256" s="39">
        <v>0.97070331096993057</v>
      </c>
      <c r="R256" s="80">
        <v>0.50001157340698776</v>
      </c>
      <c r="S256" s="62">
        <v>6.1516125207062991E-3</v>
      </c>
      <c r="T256" s="38"/>
      <c r="U256" s="41"/>
      <c r="V256" s="38"/>
      <c r="W256" s="42"/>
      <c r="X256" s="42"/>
      <c r="Z256" s="38"/>
      <c r="AA256" s="42"/>
      <c r="AB256" s="38"/>
      <c r="AC256" s="42"/>
      <c r="AD256" s="42"/>
      <c r="AE256" s="38"/>
      <c r="AF256" s="43"/>
    </row>
    <row r="257" spans="1:32" x14ac:dyDescent="0.2">
      <c r="A257" s="69" t="s">
        <v>23</v>
      </c>
      <c r="B257" s="36">
        <v>2015</v>
      </c>
      <c r="C257" s="69" t="s">
        <v>285</v>
      </c>
      <c r="D257" s="69" t="s">
        <v>6</v>
      </c>
      <c r="F257" s="73">
        <v>167585.34282513661</v>
      </c>
      <c r="G257" s="73">
        <v>453.4376387710526</v>
      </c>
      <c r="H257" s="39">
        <v>0.99135712110393548</v>
      </c>
      <c r="I257" s="76">
        <v>4.3252368651706501</v>
      </c>
      <c r="J257" s="76">
        <v>5.5034356630824718E-2</v>
      </c>
      <c r="K257" s="77">
        <v>0.90935622419460105</v>
      </c>
      <c r="L257" s="77">
        <v>2.8378444734965657E-3</v>
      </c>
      <c r="M257" s="43">
        <f t="array" ref="M257:Q257">[1]!ConvertConc(I257:L257,TRUE,FALSE)</f>
        <v>28.975863918045832</v>
      </c>
      <c r="N257" s="39">
        <v>0.37961623058271016</v>
      </c>
      <c r="O257" s="40">
        <v>0.23120121074815297</v>
      </c>
      <c r="P257" s="62">
        <v>2.9418064911666511E-3</v>
      </c>
      <c r="Q257" s="39">
        <v>0.97121553094990409</v>
      </c>
      <c r="R257" s="80">
        <v>0.50125776708584779</v>
      </c>
      <c r="S257" s="62">
        <v>6.1089423488877971E-3</v>
      </c>
      <c r="T257" s="38"/>
      <c r="U257" s="41"/>
      <c r="V257" s="38"/>
      <c r="W257" s="42"/>
      <c r="X257" s="42"/>
      <c r="Z257" s="38"/>
      <c r="AA257" s="42"/>
      <c r="AB257" s="38"/>
      <c r="AC257" s="42"/>
      <c r="AD257" s="42"/>
      <c r="AE257" s="38"/>
      <c r="AF257" s="43"/>
    </row>
    <row r="258" spans="1:32" x14ac:dyDescent="0.2">
      <c r="A258" s="69" t="s">
        <v>23</v>
      </c>
      <c r="B258" s="36">
        <v>2015</v>
      </c>
      <c r="C258" s="69" t="s">
        <v>286</v>
      </c>
      <c r="D258" s="69" t="s">
        <v>6</v>
      </c>
      <c r="F258" s="73">
        <v>165477.36574880115</v>
      </c>
      <c r="G258" s="73">
        <v>467.72873857439532</v>
      </c>
      <c r="H258" s="39">
        <v>0.9941545896387588</v>
      </c>
      <c r="I258" s="76">
        <v>4.3592519997664372</v>
      </c>
      <c r="J258" s="76">
        <v>5.6796918369112034E-2</v>
      </c>
      <c r="K258" s="77">
        <v>0.90829604300456712</v>
      </c>
      <c r="L258" s="77">
        <v>2.700347519359483E-3</v>
      </c>
      <c r="M258" s="43">
        <f t="array" ref="M258:Q258">[1]!ConvertConc(I258:L258,TRUE,FALSE)</f>
        <v>28.716247799759337</v>
      </c>
      <c r="N258" s="39">
        <v>0.3837621140727015</v>
      </c>
      <c r="O258" s="40">
        <v>0.22939715346889297</v>
      </c>
      <c r="P258" s="62">
        <v>2.9888273034863453E-3</v>
      </c>
      <c r="Q258" s="39">
        <v>0.97494112855057546</v>
      </c>
      <c r="R258" s="80">
        <v>0.49920768277183436</v>
      </c>
      <c r="S258" s="62">
        <v>6.12755616829692E-3</v>
      </c>
      <c r="T258" s="38"/>
      <c r="U258" s="41"/>
      <c r="V258" s="38"/>
      <c r="W258" s="42"/>
      <c r="X258" s="42"/>
      <c r="Z258" s="38"/>
      <c r="AA258" s="42"/>
      <c r="AB258" s="38"/>
      <c r="AC258" s="42"/>
      <c r="AD258" s="42"/>
      <c r="AE258" s="38"/>
      <c r="AF258" s="43"/>
    </row>
    <row r="259" spans="1:32" x14ac:dyDescent="0.2">
      <c r="A259" s="69" t="s">
        <v>23</v>
      </c>
      <c r="B259" s="36">
        <v>2015</v>
      </c>
      <c r="C259" s="69" t="s">
        <v>287</v>
      </c>
      <c r="D259" s="69" t="s">
        <v>6</v>
      </c>
      <c r="F259" s="73">
        <v>168555.13916006644</v>
      </c>
      <c r="G259" s="73">
        <v>466.30009547789393</v>
      </c>
      <c r="H259" s="39">
        <v>0.99148602957331389</v>
      </c>
      <c r="I259" s="76">
        <v>4.3548523825432568</v>
      </c>
      <c r="J259" s="76">
        <v>5.6040173406516826E-2</v>
      </c>
      <c r="K259" s="77">
        <v>0.90793609439016787</v>
      </c>
      <c r="L259" s="77">
        <v>2.8675538772407333E-3</v>
      </c>
      <c r="M259" s="43">
        <f t="array" ref="M259:Q259">[1]!ConvertConc(I259:L259,TRUE,FALSE)</f>
        <v>28.733867772522597</v>
      </c>
      <c r="N259" s="39">
        <v>0.38073387586843216</v>
      </c>
      <c r="O259" s="40">
        <v>0.2296289086648661</v>
      </c>
      <c r="P259" s="62">
        <v>2.9549667199541378E-3</v>
      </c>
      <c r="Q259" s="39">
        <v>0.97117747531368392</v>
      </c>
      <c r="R259" s="80">
        <v>0.49820592839748584</v>
      </c>
      <c r="S259" s="62">
        <v>6.2054701193207541E-3</v>
      </c>
      <c r="T259" s="38"/>
      <c r="U259" s="41"/>
      <c r="V259" s="38"/>
      <c r="W259" s="42"/>
      <c r="X259" s="42"/>
      <c r="Z259" s="38"/>
      <c r="AA259" s="42"/>
      <c r="AB259" s="38"/>
      <c r="AC259" s="42"/>
      <c r="AD259" s="42"/>
      <c r="AE259" s="38"/>
      <c r="AF259" s="43"/>
    </row>
    <row r="260" spans="1:32" x14ac:dyDescent="0.2">
      <c r="A260" s="69" t="s">
        <v>23</v>
      </c>
      <c r="B260" s="36">
        <v>2015</v>
      </c>
      <c r="C260" s="69" t="s">
        <v>288</v>
      </c>
      <c r="D260" s="69" t="s">
        <v>6</v>
      </c>
      <c r="F260" s="73">
        <v>165955.2212379495</v>
      </c>
      <c r="G260" s="73">
        <v>457.29512903202027</v>
      </c>
      <c r="H260" s="39">
        <v>0.99565255870063785</v>
      </c>
      <c r="I260" s="76">
        <v>4.3495331887641315</v>
      </c>
      <c r="J260" s="76">
        <v>5.4082629404109246E-2</v>
      </c>
      <c r="K260" s="77">
        <v>0.90773939647046731</v>
      </c>
      <c r="L260" s="77">
        <v>2.562904774318398E-3</v>
      </c>
      <c r="M260" s="43">
        <f t="array" ref="M260:Q260">[1]!ConvertConc(I260:L260,TRUE,FALSE)</f>
        <v>28.762774806440046</v>
      </c>
      <c r="N260" s="39">
        <v>0.3667439374737036</v>
      </c>
      <c r="O260" s="40">
        <v>0.2299097297574911</v>
      </c>
      <c r="P260" s="62">
        <v>2.8587257922283627E-3</v>
      </c>
      <c r="Q260" s="39">
        <v>0.97517596040461918</v>
      </c>
      <c r="R260" s="80">
        <v>0.49660520310605993</v>
      </c>
      <c r="S260" s="62">
        <v>6.126302661012664E-3</v>
      </c>
      <c r="T260" s="38"/>
      <c r="U260" s="41"/>
      <c r="V260" s="38"/>
      <c r="W260" s="42"/>
      <c r="X260" s="42"/>
      <c r="Z260" s="38"/>
      <c r="AA260" s="42"/>
      <c r="AB260" s="38"/>
      <c r="AC260" s="42"/>
      <c r="AD260" s="42"/>
      <c r="AE260" s="38"/>
      <c r="AF260" s="43"/>
    </row>
    <row r="261" spans="1:32" x14ac:dyDescent="0.2">
      <c r="A261" s="69" t="s">
        <v>23</v>
      </c>
      <c r="B261" s="36">
        <v>2015</v>
      </c>
      <c r="C261" s="69" t="s">
        <v>289</v>
      </c>
      <c r="D261" s="69" t="s">
        <v>6</v>
      </c>
      <c r="F261" s="73">
        <v>166942.5223368447</v>
      </c>
      <c r="G261" s="73">
        <v>466.49981554156562</v>
      </c>
      <c r="H261" s="39">
        <v>0.99003090204891686</v>
      </c>
      <c r="I261" s="76">
        <v>4.3487867705924703</v>
      </c>
      <c r="J261" s="76">
        <v>5.6433332806150947E-2</v>
      </c>
      <c r="K261" s="77">
        <v>0.90688008212208937</v>
      </c>
      <c r="L261" s="77">
        <v>2.8162228688114414E-3</v>
      </c>
      <c r="M261" s="43">
        <f t="array" ref="M261:Q261">[1]!ConvertConc(I261:L261,TRUE,FALSE)</f>
        <v>28.740478554444845</v>
      </c>
      <c r="N261" s="39">
        <v>0.38348976361380571</v>
      </c>
      <c r="O261" s="40">
        <v>0.22994919106226078</v>
      </c>
      <c r="P261" s="62">
        <v>2.9840044849919877E-3</v>
      </c>
      <c r="Q261" s="39">
        <v>0.97254074370877641</v>
      </c>
      <c r="R261" s="80">
        <v>0.49413935691246286</v>
      </c>
      <c r="S261" s="62">
        <v>6.0913666810939434E-3</v>
      </c>
      <c r="T261" s="38"/>
      <c r="U261" s="41"/>
      <c r="V261" s="38"/>
      <c r="W261" s="42"/>
      <c r="X261" s="42"/>
      <c r="Z261" s="38"/>
      <c r="AA261" s="42"/>
      <c r="AB261" s="38"/>
      <c r="AC261" s="42"/>
      <c r="AD261" s="42"/>
      <c r="AE261" s="38"/>
      <c r="AF261" s="43"/>
    </row>
    <row r="262" spans="1:32" x14ac:dyDescent="0.2">
      <c r="A262" s="69" t="s">
        <v>23</v>
      </c>
      <c r="B262" s="36">
        <v>2015</v>
      </c>
      <c r="C262" s="69" t="s">
        <v>290</v>
      </c>
      <c r="D262" s="69" t="s">
        <v>6</v>
      </c>
      <c r="F262" s="73">
        <v>170742.74450478677</v>
      </c>
      <c r="G262" s="73">
        <v>456.69612142714777</v>
      </c>
      <c r="H262" s="39">
        <v>0.99100989915313598</v>
      </c>
      <c r="I262" s="76">
        <v>4.3257506720397814</v>
      </c>
      <c r="J262" s="76">
        <v>5.6086228244020361E-2</v>
      </c>
      <c r="K262" s="77">
        <v>0.90706877286624443</v>
      </c>
      <c r="L262" s="77">
        <v>2.7646752086188534E-3</v>
      </c>
      <c r="M262" s="43">
        <f t="array" ref="M262:Q262">[1]!ConvertConc(I262:L262,TRUE,FALSE)</f>
        <v>28.899543167030718</v>
      </c>
      <c r="N262" s="39">
        <v>0.38491573166090465</v>
      </c>
      <c r="O262" s="40">
        <v>0.23117374897810652</v>
      </c>
      <c r="P262" s="62">
        <v>2.997321073777484E-3</v>
      </c>
      <c r="Q262" s="39">
        <v>0.97346438583523276</v>
      </c>
      <c r="R262" s="80">
        <v>0.49483054387733255</v>
      </c>
      <c r="S262" s="62">
        <v>6.0643372423327922E-3</v>
      </c>
      <c r="T262" s="38"/>
      <c r="U262" s="41"/>
      <c r="V262" s="38"/>
      <c r="W262" s="42"/>
      <c r="X262" s="42"/>
      <c r="Z262" s="38"/>
      <c r="AA262" s="42"/>
      <c r="AB262" s="38"/>
      <c r="AC262" s="42"/>
      <c r="AD262" s="42"/>
      <c r="AE262" s="38"/>
      <c r="AF262" s="43"/>
    </row>
    <row r="263" spans="1:32" x14ac:dyDescent="0.2">
      <c r="A263" s="69" t="s">
        <v>23</v>
      </c>
      <c r="B263" s="36">
        <v>2015</v>
      </c>
      <c r="C263" s="69" t="s">
        <v>291</v>
      </c>
      <c r="D263" s="69" t="s">
        <v>6</v>
      </c>
      <c r="F263" s="73">
        <v>169094.0724568672</v>
      </c>
      <c r="G263" s="73">
        <v>451.47311445556676</v>
      </c>
      <c r="H263" s="39">
        <v>0.99444139266933917</v>
      </c>
      <c r="I263" s="76">
        <v>4.3323379861909741</v>
      </c>
      <c r="J263" s="76">
        <v>5.7538686699992229E-2</v>
      </c>
      <c r="K263" s="77">
        <v>0.90618844961783329</v>
      </c>
      <c r="L263" s="77">
        <v>2.6431687014001341E-3</v>
      </c>
      <c r="M263" s="43">
        <f t="array" ref="M263:Q263">[1]!ConvertConc(I263:L263,TRUE,FALSE)</f>
        <v>28.827596675146491</v>
      </c>
      <c r="N263" s="39">
        <v>0.39198983897713446</v>
      </c>
      <c r="O263" s="40">
        <v>0.23082224959996897</v>
      </c>
      <c r="P263" s="62">
        <v>3.0655985625897496E-3</v>
      </c>
      <c r="Q263" s="39">
        <v>0.97672261194852383</v>
      </c>
      <c r="R263" s="80">
        <v>0.48881469295172836</v>
      </c>
      <c r="S263" s="62">
        <v>6.0280483389660031E-3</v>
      </c>
      <c r="T263" s="38"/>
      <c r="U263" s="41"/>
      <c r="V263" s="38"/>
      <c r="W263" s="42"/>
      <c r="X263" s="42"/>
      <c r="Z263" s="38"/>
      <c r="AA263" s="42"/>
      <c r="AB263" s="38"/>
      <c r="AC263" s="42"/>
      <c r="AD263" s="42"/>
      <c r="AE263" s="38"/>
      <c r="AF263" s="43"/>
    </row>
    <row r="264" spans="1:32" x14ac:dyDescent="0.2">
      <c r="A264" s="69" t="s">
        <v>23</v>
      </c>
      <c r="B264" s="36">
        <v>2015</v>
      </c>
      <c r="C264" s="69" t="s">
        <v>292</v>
      </c>
      <c r="D264" s="69" t="s">
        <v>6</v>
      </c>
      <c r="F264" s="73">
        <v>166218.90835077825</v>
      </c>
      <c r="G264" s="73">
        <v>454.36998712060353</v>
      </c>
      <c r="H264" s="39">
        <v>0.98916374564854603</v>
      </c>
      <c r="I264" s="76">
        <v>4.344306750227215</v>
      </c>
      <c r="J264" s="76">
        <v>5.650023439615455E-2</v>
      </c>
      <c r="K264" s="77">
        <v>0.90531385172828982</v>
      </c>
      <c r="L264" s="77">
        <v>2.8282326588487299E-3</v>
      </c>
      <c r="M264" s="43">
        <f t="array" ref="M264:Q264">[1]!ConvertConc(I264:L264,TRUE,FALSE)</f>
        <v>28.720429338620526</v>
      </c>
      <c r="N264" s="39">
        <v>0.38415089862174745</v>
      </c>
      <c r="O264" s="40">
        <v>0.23018632373224984</v>
      </c>
      <c r="P264" s="62">
        <v>2.993706934939853E-3</v>
      </c>
      <c r="Q264" s="39">
        <v>0.97234154212272805</v>
      </c>
      <c r="R264" s="80">
        <v>0.49765552338377789</v>
      </c>
      <c r="S264" s="62">
        <v>6.0789870903188272E-3</v>
      </c>
      <c r="T264" s="38"/>
      <c r="U264" s="41"/>
      <c r="V264" s="38"/>
      <c r="W264" s="42"/>
      <c r="X264" s="42"/>
      <c r="Z264" s="38"/>
      <c r="AA264" s="42"/>
      <c r="AB264" s="38"/>
      <c r="AC264" s="42"/>
      <c r="AD264" s="42"/>
      <c r="AE264" s="38"/>
      <c r="AF264" s="43"/>
    </row>
    <row r="265" spans="1:32" x14ac:dyDescent="0.2">
      <c r="A265" s="69" t="s">
        <v>23</v>
      </c>
      <c r="B265" s="36">
        <v>2015</v>
      </c>
      <c r="C265" s="69" t="s">
        <v>293</v>
      </c>
      <c r="D265" s="69" t="s">
        <v>6</v>
      </c>
      <c r="F265" s="73">
        <v>166106.33969838099</v>
      </c>
      <c r="G265" s="73">
        <v>463.33434361987997</v>
      </c>
      <c r="H265" s="39">
        <v>0.98932693556682327</v>
      </c>
      <c r="I265" s="76">
        <v>4.3469118617240188</v>
      </c>
      <c r="J265" s="76">
        <v>5.1185794788805916E-2</v>
      </c>
      <c r="K265" s="77">
        <v>0.91396856344209532</v>
      </c>
      <c r="L265" s="77">
        <v>2.5117172082162924E-3</v>
      </c>
      <c r="M265" s="43">
        <f t="array" ref="M265:Q265">[1]!ConvertConc(I265:L265,TRUE,FALSE)</f>
        <v>28.977617080929637</v>
      </c>
      <c r="N265" s="39">
        <v>0.3503870092367336</v>
      </c>
      <c r="O265" s="40">
        <v>0.23004837268621137</v>
      </c>
      <c r="P265" s="62">
        <v>2.7088676215176401E-3</v>
      </c>
      <c r="Q265" s="39">
        <v>0.97383031487502403</v>
      </c>
      <c r="R265" s="80">
        <v>0.5084037974267146</v>
      </c>
      <c r="S265" s="62">
        <v>6.1937544556549297E-3</v>
      </c>
      <c r="T265" s="38"/>
      <c r="U265" s="41"/>
      <c r="V265" s="38"/>
      <c r="W265" s="42"/>
      <c r="X265" s="42"/>
      <c r="Z265" s="38"/>
      <c r="AA265" s="42"/>
      <c r="AB265" s="38"/>
      <c r="AC265" s="42"/>
      <c r="AD265" s="42"/>
      <c r="AE265" s="38"/>
      <c r="AF265" s="43"/>
    </row>
    <row r="266" spans="1:32" x14ac:dyDescent="0.2">
      <c r="A266" s="69" t="s">
        <v>23</v>
      </c>
      <c r="B266" s="36">
        <v>2015</v>
      </c>
      <c r="C266" s="69" t="s">
        <v>294</v>
      </c>
      <c r="D266" s="69" t="s">
        <v>6</v>
      </c>
      <c r="F266" s="73">
        <v>164774.67409251482</v>
      </c>
      <c r="G266" s="73">
        <v>464.0490751253547</v>
      </c>
      <c r="H266" s="39">
        <v>0.98084170777675062</v>
      </c>
      <c r="I266" s="76">
        <v>4.3776180411697023</v>
      </c>
      <c r="J266" s="76">
        <v>5.2106308738076437E-2</v>
      </c>
      <c r="K266" s="77">
        <v>0.91126162043315873</v>
      </c>
      <c r="L266" s="77">
        <v>2.6997260242200291E-3</v>
      </c>
      <c r="M266" s="43">
        <f t="array" ref="M266:Q266">[1]!ConvertConc(I266:L266,TRUE,FALSE)</f>
        <v>28.689135357853235</v>
      </c>
      <c r="N266" s="39">
        <v>0.35190232978422709</v>
      </c>
      <c r="O266" s="40">
        <v>0.22843473107873052</v>
      </c>
      <c r="P266" s="62">
        <v>2.7190336187730385E-3</v>
      </c>
      <c r="Q266" s="39">
        <v>0.97039323517284337</v>
      </c>
      <c r="R266" s="80">
        <v>0.51022948854471273</v>
      </c>
      <c r="S266" s="62">
        <v>6.281096330945023E-3</v>
      </c>
      <c r="T266" s="38"/>
      <c r="U266" s="41"/>
      <c r="V266" s="38"/>
      <c r="W266" s="42"/>
      <c r="X266" s="42"/>
      <c r="Z266" s="38"/>
      <c r="AA266" s="42"/>
      <c r="AB266" s="38"/>
      <c r="AC266" s="42"/>
      <c r="AD266" s="42"/>
      <c r="AE266" s="38"/>
      <c r="AF266" s="43"/>
    </row>
    <row r="267" spans="1:32" x14ac:dyDescent="0.2">
      <c r="A267" s="69" t="s">
        <v>23</v>
      </c>
      <c r="B267" s="36">
        <v>2015</v>
      </c>
      <c r="C267" s="69" t="s">
        <v>295</v>
      </c>
      <c r="D267" s="69" t="s">
        <v>6</v>
      </c>
      <c r="F267" s="73">
        <v>163786.42258616182</v>
      </c>
      <c r="G267" s="73">
        <v>464.29885707861001</v>
      </c>
      <c r="H267" s="39">
        <v>0.99116789475246625</v>
      </c>
      <c r="I267" s="76">
        <v>4.3983290921267937</v>
      </c>
      <c r="J267" s="76">
        <v>5.1699129599838779E-2</v>
      </c>
      <c r="K267" s="77">
        <v>0.90915214046522519</v>
      </c>
      <c r="L267" s="77">
        <v>2.6692142565631488E-3</v>
      </c>
      <c r="M267" s="43">
        <f t="array" ref="M267:Q267">[1]!ConvertConc(I267:L267,TRUE,FALSE)</f>
        <v>28.487942892497241</v>
      </c>
      <c r="N267" s="39">
        <v>0.3451423305773112</v>
      </c>
      <c r="O267" s="40">
        <v>0.22735906728535726</v>
      </c>
      <c r="P267" s="62">
        <v>2.6724389283022984E-3</v>
      </c>
      <c r="Q267" s="39">
        <v>0.97019352776316881</v>
      </c>
      <c r="R267" s="80">
        <v>0.50499271518515376</v>
      </c>
      <c r="S267" s="62">
        <v>6.1347123332647921E-3</v>
      </c>
      <c r="T267" s="38"/>
      <c r="U267" s="41"/>
      <c r="V267" s="38"/>
      <c r="W267" s="42"/>
      <c r="X267" s="42"/>
      <c r="Z267" s="38"/>
      <c r="AA267" s="42"/>
      <c r="AB267" s="38"/>
      <c r="AC267" s="42"/>
      <c r="AD267" s="42"/>
      <c r="AE267" s="38"/>
      <c r="AF267" s="43"/>
    </row>
    <row r="268" spans="1:32" x14ac:dyDescent="0.2">
      <c r="A268" s="69" t="s">
        <v>23</v>
      </c>
      <c r="B268" s="36">
        <v>2015</v>
      </c>
      <c r="C268" s="69" t="s">
        <v>296</v>
      </c>
      <c r="D268" s="69" t="s">
        <v>6</v>
      </c>
      <c r="F268" s="73">
        <v>169823.84899700139</v>
      </c>
      <c r="G268" s="73">
        <v>463.19051376634206</v>
      </c>
      <c r="H268" s="39">
        <v>0.99108960416558667</v>
      </c>
      <c r="I268" s="76">
        <v>4.3450092464797967</v>
      </c>
      <c r="J268" s="76">
        <v>5.1274976822513696E-2</v>
      </c>
      <c r="K268" s="77">
        <v>0.91073170794611902</v>
      </c>
      <c r="L268" s="77">
        <v>2.5727996517056241E-3</v>
      </c>
      <c r="M268" s="43">
        <f t="array" ref="M268:Q268">[1]!ConvertConc(I268:L268,TRUE,FALSE)</f>
        <v>28.887635645614441</v>
      </c>
      <c r="N268" s="39">
        <v>0.35053158095126413</v>
      </c>
      <c r="O268" s="40">
        <v>0.23014910746396491</v>
      </c>
      <c r="P268" s="62">
        <v>2.7159643355184485E-3</v>
      </c>
      <c r="Q268" s="39">
        <v>0.97252240168792459</v>
      </c>
      <c r="R268" s="80">
        <v>0.50371104990203519</v>
      </c>
      <c r="S268" s="62">
        <v>6.1878302751251103E-3</v>
      </c>
      <c r="T268" s="38"/>
      <c r="U268" s="41"/>
      <c r="V268" s="38"/>
      <c r="W268" s="42"/>
      <c r="X268" s="42"/>
      <c r="Z268" s="38"/>
      <c r="AA268" s="42"/>
      <c r="AB268" s="38"/>
      <c r="AC268" s="42"/>
      <c r="AD268" s="42"/>
      <c r="AE268" s="38"/>
      <c r="AF268" s="43"/>
    </row>
    <row r="269" spans="1:32" x14ac:dyDescent="0.2">
      <c r="A269" s="69" t="s">
        <v>23</v>
      </c>
      <c r="B269" s="36">
        <v>2015</v>
      </c>
      <c r="C269" s="69" t="s">
        <v>297</v>
      </c>
      <c r="D269" s="69" t="s">
        <v>6</v>
      </c>
      <c r="F269" s="73">
        <v>169176.6268456688</v>
      </c>
      <c r="G269" s="73">
        <v>460.51386215470069</v>
      </c>
      <c r="H269" s="39">
        <v>0.9940786006379454</v>
      </c>
      <c r="I269" s="76">
        <v>4.3750489448740835</v>
      </c>
      <c r="J269" s="76">
        <v>5.1520032453836878E-2</v>
      </c>
      <c r="K269" s="77">
        <v>0.90975596263816205</v>
      </c>
      <c r="L269" s="77">
        <v>2.6500365899100654E-3</v>
      </c>
      <c r="M269" s="43">
        <f t="array" ref="M269:Q269">[1]!ConvertConc(I269:L269,TRUE,FALSE)</f>
        <v>28.658551790076046</v>
      </c>
      <c r="N269" s="39">
        <v>0.34765113620411781</v>
      </c>
      <c r="O269" s="40">
        <v>0.22856887148008365</v>
      </c>
      <c r="P269" s="62">
        <v>2.691598614088121E-3</v>
      </c>
      <c r="Q269" s="39">
        <v>0.97074195308519839</v>
      </c>
      <c r="R269" s="80">
        <v>0.50028207979609696</v>
      </c>
      <c r="S269" s="62">
        <v>6.1269868675217923E-3</v>
      </c>
      <c r="T269" s="38"/>
      <c r="U269" s="41"/>
      <c r="V269" s="38"/>
      <c r="W269" s="42"/>
      <c r="X269" s="42"/>
      <c r="Z269" s="38"/>
      <c r="AA269" s="42"/>
      <c r="AB269" s="38"/>
      <c r="AC269" s="42"/>
      <c r="AD269" s="42"/>
      <c r="AE269" s="38"/>
      <c r="AF269" s="43"/>
    </row>
    <row r="270" spans="1:32" x14ac:dyDescent="0.2">
      <c r="A270" s="69" t="s">
        <v>23</v>
      </c>
      <c r="B270" s="36">
        <v>2015</v>
      </c>
      <c r="C270" s="69" t="s">
        <v>298</v>
      </c>
      <c r="D270" s="69" t="s">
        <v>6</v>
      </c>
      <c r="F270" s="73">
        <v>165520.40606931018</v>
      </c>
      <c r="G270" s="73">
        <v>460.92505280324542</v>
      </c>
      <c r="H270" s="39">
        <v>0.991803049011726</v>
      </c>
      <c r="I270" s="76">
        <v>4.3676865139168681</v>
      </c>
      <c r="J270" s="76">
        <v>5.2545220307891528E-2</v>
      </c>
      <c r="K270" s="77">
        <v>0.90853196520764945</v>
      </c>
      <c r="L270" s="77">
        <v>2.6978306412083581E-3</v>
      </c>
      <c r="M270" s="43">
        <f t="array" ref="M270:Q270">[1]!ConvertConc(I270:L270,TRUE,FALSE)</f>
        <v>28.668237760641968</v>
      </c>
      <c r="N270" s="39">
        <v>0.35524240902585441</v>
      </c>
      <c r="O270" s="40">
        <v>0.22895416070124885</v>
      </c>
      <c r="P270" s="62">
        <v>2.7544208532646768E-3</v>
      </c>
      <c r="Q270" s="39">
        <v>0.9708629963109715</v>
      </c>
      <c r="R270" s="80">
        <v>0.5070942338031621</v>
      </c>
      <c r="S270" s="62">
        <v>6.1627286619189599E-3</v>
      </c>
      <c r="T270" s="38"/>
      <c r="U270" s="41"/>
      <c r="V270" s="38"/>
      <c r="W270" s="42"/>
      <c r="X270" s="42"/>
      <c r="Z270" s="38"/>
      <c r="AA270" s="42"/>
      <c r="AB270" s="38"/>
      <c r="AC270" s="42"/>
      <c r="AD270" s="42"/>
      <c r="AE270" s="38"/>
      <c r="AF270" s="43"/>
    </row>
    <row r="271" spans="1:32" x14ac:dyDescent="0.2">
      <c r="A271" s="69" t="s">
        <v>23</v>
      </c>
      <c r="B271" s="36">
        <v>2015</v>
      </c>
      <c r="C271" s="69" t="s">
        <v>299</v>
      </c>
      <c r="D271" s="69" t="s">
        <v>6</v>
      </c>
      <c r="F271" s="73">
        <v>167874.36261274584</v>
      </c>
      <c r="G271" s="73">
        <v>456.41144325933982</v>
      </c>
      <c r="H271" s="39">
        <v>0.99507986718779473</v>
      </c>
      <c r="I271" s="76">
        <v>4.3278674035748681</v>
      </c>
      <c r="J271" s="76">
        <v>5.3326380953166067E-2</v>
      </c>
      <c r="K271" s="77">
        <v>0.90905580981494605</v>
      </c>
      <c r="L271" s="77">
        <v>2.7183251179874091E-3</v>
      </c>
      <c r="M271" s="43">
        <f t="array" ref="M271:Q271">[1]!ConvertConc(I271:L271,TRUE,FALSE)</f>
        <v>28.948685351406127</v>
      </c>
      <c r="N271" s="39">
        <v>0.36704866792520935</v>
      </c>
      <c r="O271" s="40">
        <v>0.23106068341511307</v>
      </c>
      <c r="P271" s="62">
        <v>2.8470442548483377E-3</v>
      </c>
      <c r="Q271" s="39">
        <v>0.97179208601143963</v>
      </c>
      <c r="R271" s="80">
        <v>0.51034462020242399</v>
      </c>
      <c r="S271" s="62">
        <v>6.270100990000727E-3</v>
      </c>
      <c r="T271" s="38"/>
      <c r="U271" s="41"/>
      <c r="V271" s="38"/>
      <c r="W271" s="42"/>
      <c r="X271" s="42"/>
      <c r="Z271" s="38"/>
      <c r="AA271" s="42"/>
      <c r="AB271" s="38"/>
      <c r="AC271" s="42"/>
      <c r="AD271" s="42"/>
      <c r="AE271" s="38"/>
      <c r="AF271" s="43"/>
    </row>
    <row r="272" spans="1:32" x14ac:dyDescent="0.2">
      <c r="A272" s="69" t="s">
        <v>23</v>
      </c>
      <c r="B272" s="36">
        <v>2015</v>
      </c>
      <c r="C272" s="69" t="s">
        <v>300</v>
      </c>
      <c r="D272" s="69" t="s">
        <v>6</v>
      </c>
      <c r="F272" s="73">
        <v>166489.00686437424</v>
      </c>
      <c r="G272" s="73">
        <v>458.84011879877039</v>
      </c>
      <c r="H272" s="39">
        <v>0.98712309355284522</v>
      </c>
      <c r="I272" s="76">
        <v>4.3816433025554522</v>
      </c>
      <c r="J272" s="76">
        <v>5.2205449832858818E-2</v>
      </c>
      <c r="K272" s="77">
        <v>0.90644380718634177</v>
      </c>
      <c r="L272" s="77">
        <v>2.5648110231430462E-3</v>
      </c>
      <c r="M272" s="43">
        <f t="array" ref="M272:Q272">[1]!ConvertConc(I272:L272,TRUE,FALSE)</f>
        <v>28.51124039091966</v>
      </c>
      <c r="N272" s="39">
        <v>0.34914748880487173</v>
      </c>
      <c r="O272" s="40">
        <v>0.22822487613649023</v>
      </c>
      <c r="P272" s="62">
        <v>2.7192040746003131E-3</v>
      </c>
      <c r="Q272" s="39">
        <v>0.97293989395632419</v>
      </c>
      <c r="R272" s="80">
        <v>0.49937687343717824</v>
      </c>
      <c r="S272" s="62">
        <v>6.0607420874982587E-3</v>
      </c>
      <c r="T272" s="38"/>
      <c r="U272" s="41"/>
      <c r="V272" s="38"/>
      <c r="W272" s="42"/>
      <c r="X272" s="42"/>
      <c r="Z272" s="38"/>
      <c r="AA272" s="42"/>
      <c r="AB272" s="38"/>
      <c r="AC272" s="42"/>
      <c r="AD272" s="42"/>
      <c r="AE272" s="38"/>
      <c r="AF272" s="43"/>
    </row>
    <row r="273" spans="1:32" x14ac:dyDescent="0.2">
      <c r="A273" s="69" t="s">
        <v>23</v>
      </c>
      <c r="B273" s="36">
        <v>2015</v>
      </c>
      <c r="C273" s="69" t="s">
        <v>301</v>
      </c>
      <c r="D273" s="69" t="s">
        <v>6</v>
      </c>
      <c r="F273" s="73">
        <v>168015.45348615188</v>
      </c>
      <c r="G273" s="73">
        <v>462.46237690836915</v>
      </c>
      <c r="H273" s="39">
        <v>0.99545683954566055</v>
      </c>
      <c r="I273" s="76">
        <v>4.367204651819196</v>
      </c>
      <c r="J273" s="76">
        <v>5.4315968080478005E-2</v>
      </c>
      <c r="K273" s="77">
        <v>0.90646210948318873</v>
      </c>
      <c r="L273" s="77">
        <v>2.5474839259424201E-3</v>
      </c>
      <c r="M273" s="43">
        <f t="array" ref="M273:Q273">[1]!ConvertConc(I273:L273,TRUE,FALSE)</f>
        <v>28.606080522682397</v>
      </c>
      <c r="N273" s="39">
        <v>0.36475055874750717</v>
      </c>
      <c r="O273" s="40">
        <v>0.22897942270313382</v>
      </c>
      <c r="P273" s="62">
        <v>2.8478718095908007E-3</v>
      </c>
      <c r="Q273" s="39">
        <v>0.97540813084436628</v>
      </c>
      <c r="R273" s="80">
        <v>0.50482355613325025</v>
      </c>
      <c r="S273" s="62">
        <v>6.2361090405895067E-3</v>
      </c>
      <c r="T273" s="38"/>
      <c r="U273" s="41"/>
      <c r="V273" s="38"/>
      <c r="W273" s="42"/>
      <c r="X273" s="42"/>
      <c r="Z273" s="38"/>
      <c r="AA273" s="42"/>
      <c r="AB273" s="38"/>
      <c r="AC273" s="42"/>
      <c r="AD273" s="42"/>
      <c r="AE273" s="38"/>
      <c r="AF273" s="43"/>
    </row>
    <row r="274" spans="1:32" x14ac:dyDescent="0.2">
      <c r="A274" s="69" t="s">
        <v>23</v>
      </c>
      <c r="B274" s="107">
        <v>2016</v>
      </c>
      <c r="C274" s="69" t="s">
        <v>302</v>
      </c>
      <c r="D274" s="69" t="s">
        <v>6</v>
      </c>
      <c r="F274" s="73">
        <v>158392.96055496475</v>
      </c>
      <c r="G274" s="73">
        <v>465.34867458991471</v>
      </c>
      <c r="H274" s="39">
        <v>0.98800907420373774</v>
      </c>
      <c r="I274" s="76">
        <v>4.4465654004251212</v>
      </c>
      <c r="J274" s="76">
        <v>4.2324082370661618E-2</v>
      </c>
      <c r="K274" s="77">
        <v>0.91158480621923599</v>
      </c>
      <c r="L274" s="77">
        <v>2.5899058619350914E-3</v>
      </c>
      <c r="M274" s="43">
        <f t="array" ref="M274:Q274">[1]!ConvertConc(I274:L274,TRUE,FALSE)</f>
        <v>28.254305667273801</v>
      </c>
      <c r="N274" s="39">
        <v>0.28065977494634464</v>
      </c>
      <c r="O274" s="40">
        <v>0.22489267781924299</v>
      </c>
      <c r="P274" s="62">
        <v>2.1406131167373103E-3</v>
      </c>
      <c r="Q274" s="39">
        <v>0.95822463779784683</v>
      </c>
      <c r="R274" s="80">
        <v>0.49588230475064071</v>
      </c>
      <c r="S274" s="62">
        <v>5.6767083665912113E-3</v>
      </c>
      <c r="T274" s="38"/>
      <c r="U274" s="41"/>
      <c r="V274" s="38"/>
      <c r="W274" s="42"/>
      <c r="X274" s="42"/>
      <c r="Z274" s="38"/>
      <c r="AA274" s="42"/>
      <c r="AB274" s="38"/>
      <c r="AC274" s="42"/>
      <c r="AD274" s="42"/>
      <c r="AE274" s="38"/>
      <c r="AF274" s="43"/>
    </row>
    <row r="275" spans="1:32" x14ac:dyDescent="0.2">
      <c r="A275" s="69" t="s">
        <v>23</v>
      </c>
      <c r="B275" s="107">
        <v>2016</v>
      </c>
      <c r="C275" s="69" t="s">
        <v>303</v>
      </c>
      <c r="D275" s="69" t="s">
        <v>6</v>
      </c>
      <c r="F275" s="73">
        <v>154970.96520362102</v>
      </c>
      <c r="G275" s="73">
        <v>462.2469161489247</v>
      </c>
      <c r="H275" s="39">
        <v>0.99043603202465225</v>
      </c>
      <c r="I275" s="76">
        <v>4.4404789011303496</v>
      </c>
      <c r="J275" s="76">
        <v>4.1655564989233319E-2</v>
      </c>
      <c r="K275" s="77">
        <v>0.91034739543429599</v>
      </c>
      <c r="L275" s="77">
        <v>2.76563935479042E-3</v>
      </c>
      <c r="M275" s="43">
        <f t="array" ref="M275:Q275">[1]!ConvertConc(I275:L275,TRUE,FALSE)</f>
        <v>28.254627672438001</v>
      </c>
      <c r="N275" s="39">
        <v>0.27860586377702246</v>
      </c>
      <c r="O275" s="40">
        <v>0.22520093491389953</v>
      </c>
      <c r="P275" s="62">
        <v>2.1125811852307393E-3</v>
      </c>
      <c r="Q275" s="39">
        <v>0.95135488928231993</v>
      </c>
      <c r="R275" s="80">
        <v>0.49840546166484412</v>
      </c>
      <c r="S275" s="62">
        <v>5.7143144073875203E-3</v>
      </c>
      <c r="T275" s="38"/>
      <c r="U275" s="41"/>
      <c r="V275" s="38"/>
      <c r="W275" s="42"/>
      <c r="X275" s="42"/>
      <c r="Z275" s="38"/>
      <c r="AA275" s="42"/>
      <c r="AB275" s="38"/>
      <c r="AC275" s="42"/>
      <c r="AD275" s="42"/>
      <c r="AE275" s="38"/>
      <c r="AF275" s="43"/>
    </row>
    <row r="276" spans="1:32" x14ac:dyDescent="0.2">
      <c r="A276" s="69" t="s">
        <v>23</v>
      </c>
      <c r="B276" s="107">
        <v>2016</v>
      </c>
      <c r="C276" s="69" t="s">
        <v>304</v>
      </c>
      <c r="D276" s="69" t="s">
        <v>6</v>
      </c>
      <c r="F276" s="73">
        <v>158105.25322325103</v>
      </c>
      <c r="G276" s="73">
        <v>456.10061087542539</v>
      </c>
      <c r="H276" s="39">
        <v>0.99108469540936794</v>
      </c>
      <c r="I276" s="76">
        <v>4.4322184691821329</v>
      </c>
      <c r="J276" s="76">
        <v>4.3603681504423772E-2</v>
      </c>
      <c r="K276" s="77">
        <v>0.9104121012903712</v>
      </c>
      <c r="L276" s="77">
        <v>2.6677898273961974E-3</v>
      </c>
      <c r="M276" s="43">
        <f t="array" ref="M276:Q276">[1]!ConvertConc(I276:L276,TRUE,FALSE)</f>
        <v>28.309298531259493</v>
      </c>
      <c r="N276" s="39">
        <v>0.29059576148276783</v>
      </c>
      <c r="O276" s="40">
        <v>0.22562064730183026</v>
      </c>
      <c r="P276" s="62">
        <v>2.2196313007075887E-3</v>
      </c>
      <c r="Q276" s="39">
        <v>0.95838902621912281</v>
      </c>
      <c r="R276" s="80">
        <v>0.49840688429668012</v>
      </c>
      <c r="S276" s="62">
        <v>5.7192012843478137E-3</v>
      </c>
      <c r="T276" s="38"/>
      <c r="U276" s="41"/>
      <c r="V276" s="38"/>
      <c r="W276" s="42"/>
      <c r="X276" s="42"/>
      <c r="Z276" s="38"/>
      <c r="AA276" s="42"/>
      <c r="AB276" s="38"/>
      <c r="AC276" s="42"/>
      <c r="AD276" s="42"/>
      <c r="AE276" s="38"/>
      <c r="AF276" s="43"/>
    </row>
    <row r="277" spans="1:32" x14ac:dyDescent="0.2">
      <c r="A277" s="69" t="s">
        <v>23</v>
      </c>
      <c r="B277" s="107">
        <v>2016</v>
      </c>
      <c r="C277" s="69" t="s">
        <v>305</v>
      </c>
      <c r="D277" s="69" t="s">
        <v>6</v>
      </c>
      <c r="F277" s="73">
        <v>157993.14059164253</v>
      </c>
      <c r="G277" s="73">
        <v>455.30912230015252</v>
      </c>
      <c r="H277" s="39">
        <v>0.99637549299473738</v>
      </c>
      <c r="I277" s="76">
        <v>4.4238893047646703</v>
      </c>
      <c r="J277" s="76">
        <v>3.9214390950133786E-2</v>
      </c>
      <c r="K277" s="77">
        <v>0.91041113031985554</v>
      </c>
      <c r="L277" s="77">
        <v>2.700851933907805E-3</v>
      </c>
      <c r="M277" s="43">
        <f t="array" ref="M277:Q277">[1]!ConvertConc(I277:L277,TRUE,FALSE)</f>
        <v>28.362568169493798</v>
      </c>
      <c r="N277" s="39">
        <v>0.26511877039049464</v>
      </c>
      <c r="O277" s="40">
        <v>0.22604543900385754</v>
      </c>
      <c r="P277" s="62">
        <v>2.0037197151485742E-3</v>
      </c>
      <c r="Q277" s="39">
        <v>0.94830119684284497</v>
      </c>
      <c r="R277" s="80">
        <v>0.49703803166605781</v>
      </c>
      <c r="S277" s="62">
        <v>5.5912222040687713E-3</v>
      </c>
      <c r="T277" s="38"/>
      <c r="U277" s="41"/>
      <c r="V277" s="38"/>
      <c r="W277" s="42"/>
      <c r="X277" s="42"/>
      <c r="Z277" s="38"/>
      <c r="AA277" s="42"/>
      <c r="AB277" s="38"/>
      <c r="AC277" s="42"/>
      <c r="AD277" s="42"/>
      <c r="AE277" s="38"/>
      <c r="AF277" s="43"/>
    </row>
    <row r="278" spans="1:32" x14ac:dyDescent="0.2">
      <c r="A278" s="69" t="s">
        <v>23</v>
      </c>
      <c r="B278" s="107">
        <v>2016</v>
      </c>
      <c r="C278" s="69" t="s">
        <v>306</v>
      </c>
      <c r="D278" s="69" t="s">
        <v>6</v>
      </c>
      <c r="F278" s="73">
        <v>159248.55651257688</v>
      </c>
      <c r="G278" s="73">
        <v>456.9077851622057</v>
      </c>
      <c r="H278" s="39">
        <v>0.99020948503775963</v>
      </c>
      <c r="I278" s="76">
        <v>4.4355741199531042</v>
      </c>
      <c r="J278" s="76">
        <v>4.0210871429812195E-2</v>
      </c>
      <c r="K278" s="77">
        <v>0.90999204917677368</v>
      </c>
      <c r="L278" s="77">
        <v>2.7081867737126378E-3</v>
      </c>
      <c r="M278" s="43">
        <f t="array" ref="M278:Q278">[1]!ConvertConc(I278:L278,TRUE,FALSE)</f>
        <v>28.274830005291154</v>
      </c>
      <c r="N278" s="39">
        <v>0.26978530712981885</v>
      </c>
      <c r="O278" s="40">
        <v>0.22544995821433206</v>
      </c>
      <c r="P278" s="62">
        <v>2.0438254526809452E-3</v>
      </c>
      <c r="Q278" s="39">
        <v>0.95011320252182974</v>
      </c>
      <c r="R278" s="80">
        <v>0.49552294686334403</v>
      </c>
      <c r="S278" s="62">
        <v>5.650736267299129E-3</v>
      </c>
      <c r="T278" s="38"/>
      <c r="U278" s="41"/>
      <c r="V278" s="38"/>
      <c r="W278" s="42"/>
      <c r="X278" s="42"/>
      <c r="Z278" s="38"/>
      <c r="AA278" s="42"/>
      <c r="AB278" s="38"/>
      <c r="AC278" s="42"/>
      <c r="AD278" s="42"/>
      <c r="AE278" s="38"/>
      <c r="AF278" s="43"/>
    </row>
    <row r="279" spans="1:32" x14ac:dyDescent="0.2">
      <c r="A279" s="69" t="s">
        <v>23</v>
      </c>
      <c r="B279" s="107">
        <v>2016</v>
      </c>
      <c r="C279" s="69" t="s">
        <v>307</v>
      </c>
      <c r="D279" s="69" t="s">
        <v>6</v>
      </c>
      <c r="F279" s="73">
        <v>155380.22879106383</v>
      </c>
      <c r="G279" s="73">
        <v>461.6908951181311</v>
      </c>
      <c r="H279" s="39">
        <v>0.98899876489773952</v>
      </c>
      <c r="I279" s="76">
        <v>4.4431868090937456</v>
      </c>
      <c r="J279" s="76">
        <v>4.1628875936837652E-2</v>
      </c>
      <c r="K279" s="77">
        <v>0.90950950742433245</v>
      </c>
      <c r="L279" s="77">
        <v>2.8184278927515156E-3</v>
      </c>
      <c r="M279" s="43">
        <f t="array" ref="M279:Q279">[1]!ConvertConc(I279:L279,TRUE,FALSE)</f>
        <v>28.211417997702469</v>
      </c>
      <c r="N279" s="39">
        <v>0.27839934655672077</v>
      </c>
      <c r="O279" s="40">
        <v>0.22506368581067265</v>
      </c>
      <c r="P279" s="62">
        <v>2.1086550390643777E-3</v>
      </c>
      <c r="Q279" s="39">
        <v>0.94941658793114136</v>
      </c>
      <c r="R279" s="80">
        <v>0.49946391882253838</v>
      </c>
      <c r="S279" s="62">
        <v>5.732102742769485E-3</v>
      </c>
      <c r="T279" s="38"/>
      <c r="U279" s="41"/>
      <c r="V279" s="38"/>
      <c r="W279" s="42"/>
      <c r="X279" s="42"/>
      <c r="Z279" s="38"/>
      <c r="AA279" s="42"/>
      <c r="AB279" s="38"/>
      <c r="AC279" s="42"/>
      <c r="AD279" s="42"/>
      <c r="AE279" s="38"/>
      <c r="AF279" s="43"/>
    </row>
    <row r="280" spans="1:32" x14ac:dyDescent="0.2">
      <c r="A280" s="69" t="s">
        <v>23</v>
      </c>
      <c r="B280" s="107">
        <v>2016</v>
      </c>
      <c r="C280" s="69" t="s">
        <v>308</v>
      </c>
      <c r="D280" s="69" t="s">
        <v>6</v>
      </c>
      <c r="F280" s="73">
        <v>156488.7647700978</v>
      </c>
      <c r="G280" s="73">
        <v>460.15231456984719</v>
      </c>
      <c r="H280" s="39">
        <v>0.9899625412528309</v>
      </c>
      <c r="I280" s="76">
        <v>4.4383424322812539</v>
      </c>
      <c r="J280" s="76">
        <v>3.8804304067764701E-2</v>
      </c>
      <c r="K280" s="77">
        <v>0.90892484093141579</v>
      </c>
      <c r="L280" s="77">
        <v>2.6557151761064691E-3</v>
      </c>
      <c r="M280" s="43">
        <f t="array" ref="M280:Q280">[1]!ConvertConc(I280:L280,TRUE,FALSE)</f>
        <v>28.224055148620312</v>
      </c>
      <c r="N280" s="39">
        <v>0.26017710485405421</v>
      </c>
      <c r="O280" s="40">
        <v>0.22530933907368933</v>
      </c>
      <c r="P280" s="62">
        <v>1.9698732660041189E-3</v>
      </c>
      <c r="Q280" s="39">
        <v>0.94843905242358084</v>
      </c>
      <c r="R280" s="80">
        <v>0.49709207549236784</v>
      </c>
      <c r="S280" s="62">
        <v>5.64027128376889E-3</v>
      </c>
      <c r="T280" s="38"/>
      <c r="U280" s="41"/>
      <c r="V280" s="38"/>
      <c r="W280" s="42"/>
      <c r="X280" s="42"/>
      <c r="Z280" s="38"/>
      <c r="AA280" s="42"/>
      <c r="AB280" s="38"/>
      <c r="AC280" s="42"/>
      <c r="AD280" s="42"/>
      <c r="AE280" s="38"/>
      <c r="AF280" s="43"/>
    </row>
    <row r="281" spans="1:32" x14ac:dyDescent="0.2">
      <c r="A281" s="69" t="s">
        <v>23</v>
      </c>
      <c r="B281" s="107">
        <v>2016</v>
      </c>
      <c r="C281" s="69" t="s">
        <v>309</v>
      </c>
      <c r="D281" s="69" t="s">
        <v>6</v>
      </c>
      <c r="F281" s="73">
        <v>154351.6676991602</v>
      </c>
      <c r="G281" s="73">
        <v>461.11057572447561</v>
      </c>
      <c r="H281" s="39">
        <v>0.99233073198995836</v>
      </c>
      <c r="I281" s="76">
        <v>4.4260938141261565</v>
      </c>
      <c r="J281" s="76">
        <v>4.2348395746739452E-2</v>
      </c>
      <c r="K281" s="77">
        <v>0.90919366821878678</v>
      </c>
      <c r="L281" s="77">
        <v>2.8201191799299536E-3</v>
      </c>
      <c r="M281" s="43">
        <f t="array" ref="M281:Q281">[1]!ConvertConc(I281:L281,TRUE,FALSE)</f>
        <v>28.310532179411602</v>
      </c>
      <c r="N281" s="39">
        <v>0.28475052842971366</v>
      </c>
      <c r="O281" s="40">
        <v>0.22593285230612084</v>
      </c>
      <c r="P281" s="62">
        <v>2.1617015462059809E-3</v>
      </c>
      <c r="Q281" s="39">
        <v>0.95126133035453031</v>
      </c>
      <c r="R281" s="80">
        <v>0.49787564873708828</v>
      </c>
      <c r="S281" s="62">
        <v>5.7077784539128085E-3</v>
      </c>
      <c r="T281" s="38"/>
      <c r="U281" s="41"/>
      <c r="V281" s="38"/>
      <c r="W281" s="42"/>
      <c r="X281" s="42"/>
      <c r="Z281" s="38"/>
      <c r="AA281" s="42"/>
      <c r="AB281" s="38"/>
      <c r="AC281" s="42"/>
      <c r="AD281" s="42"/>
      <c r="AE281" s="38"/>
      <c r="AF281" s="43"/>
    </row>
    <row r="282" spans="1:32" x14ac:dyDescent="0.2">
      <c r="A282" s="69" t="s">
        <v>23</v>
      </c>
      <c r="B282" s="107">
        <v>2016</v>
      </c>
      <c r="C282" s="69" t="s">
        <v>310</v>
      </c>
      <c r="D282" s="69" t="s">
        <v>6</v>
      </c>
      <c r="F282" s="73">
        <v>158042.8825701992</v>
      </c>
      <c r="G282" s="73">
        <v>459.80797200087994</v>
      </c>
      <c r="H282" s="39">
        <v>0.99414362274085033</v>
      </c>
      <c r="I282" s="76">
        <v>4.4410330391288788</v>
      </c>
      <c r="J282" s="76">
        <v>3.9454502347855566E-2</v>
      </c>
      <c r="K282" s="77">
        <v>0.90835161173242074</v>
      </c>
      <c r="L282" s="77">
        <v>2.7993327698962421E-3</v>
      </c>
      <c r="M282" s="43">
        <f t="array" ref="M282:Q282">[1]!ConvertConc(I282:L282,TRUE,FALSE)</f>
        <v>28.18916635520424</v>
      </c>
      <c r="N282" s="39">
        <v>0.26507446277396468</v>
      </c>
      <c r="O282" s="40">
        <v>0.22517283505644733</v>
      </c>
      <c r="P282" s="62">
        <v>2.0004539644565521E-3</v>
      </c>
      <c r="Q282" s="39">
        <v>0.94477177092880271</v>
      </c>
      <c r="R282" s="80">
        <v>0.49310316851593361</v>
      </c>
      <c r="S282" s="62">
        <v>5.5985514886268397E-3</v>
      </c>
      <c r="T282" s="38"/>
      <c r="U282" s="41"/>
      <c r="V282" s="38"/>
      <c r="W282" s="42"/>
      <c r="X282" s="42"/>
      <c r="Z282" s="38"/>
      <c r="AA282" s="42"/>
      <c r="AB282" s="38"/>
      <c r="AC282" s="42"/>
      <c r="AD282" s="42"/>
      <c r="AE282" s="38"/>
      <c r="AF282" s="43"/>
    </row>
    <row r="283" spans="1:32" x14ac:dyDescent="0.2">
      <c r="A283" s="69" t="s">
        <v>23</v>
      </c>
      <c r="B283" s="107">
        <v>2016</v>
      </c>
      <c r="C283" s="69" t="s">
        <v>311</v>
      </c>
      <c r="D283" s="69" t="s">
        <v>6</v>
      </c>
      <c r="F283" s="73">
        <v>156665.83031006885</v>
      </c>
      <c r="G283" s="73">
        <v>460.39492029656873</v>
      </c>
      <c r="H283" s="39">
        <v>0.98947748671874869</v>
      </c>
      <c r="I283" s="76">
        <v>4.4326053303143</v>
      </c>
      <c r="J283" s="76">
        <v>4.2380330812041171E-2</v>
      </c>
      <c r="K283" s="77">
        <v>0.90825298340913996</v>
      </c>
      <c r="L283" s="77">
        <v>2.6737615073382831E-3</v>
      </c>
      <c r="M283" s="43">
        <f t="array" ref="M283:Q283">[1]!ConvertConc(I283:L283,TRUE,FALSE)</f>
        <v>28.239695809906884</v>
      </c>
      <c r="N283" s="39">
        <v>0.28250961921066575</v>
      </c>
      <c r="O283" s="40">
        <v>0.22560095597978574</v>
      </c>
      <c r="P283" s="62">
        <v>2.1569804738871524E-3</v>
      </c>
      <c r="Q283" s="39">
        <v>0.95572303279801329</v>
      </c>
      <c r="R283" s="80">
        <v>0.50097305456143459</v>
      </c>
      <c r="S283" s="62">
        <v>5.7244148591242732E-3</v>
      </c>
      <c r="T283" s="38"/>
      <c r="U283" s="41"/>
      <c r="V283" s="38"/>
      <c r="W283" s="42"/>
      <c r="X283" s="42"/>
      <c r="Z283" s="38"/>
      <c r="AA283" s="42"/>
      <c r="AB283" s="38"/>
      <c r="AC283" s="42"/>
      <c r="AD283" s="42"/>
      <c r="AE283" s="38"/>
      <c r="AF283" s="43"/>
    </row>
    <row r="284" spans="1:32" x14ac:dyDescent="0.2">
      <c r="A284" s="69" t="s">
        <v>23</v>
      </c>
      <c r="B284" s="107">
        <v>2016</v>
      </c>
      <c r="C284" s="69" t="s">
        <v>312</v>
      </c>
      <c r="D284" s="69" t="s">
        <v>6</v>
      </c>
      <c r="F284" s="73">
        <v>159726.54523437767</v>
      </c>
      <c r="G284" s="73">
        <v>470.05151195503748</v>
      </c>
      <c r="H284" s="39">
        <v>0.9887134212854003</v>
      </c>
      <c r="I284" s="76">
        <v>4.4205390089272347</v>
      </c>
      <c r="J284" s="76">
        <v>4.2017235444035572E-2</v>
      </c>
      <c r="K284" s="77">
        <v>0.90850640771468472</v>
      </c>
      <c r="L284" s="77">
        <v>2.7097136727150142E-3</v>
      </c>
      <c r="M284" s="43">
        <f t="array" ref="M284:Q284">[1]!ConvertConc(I284:L284,TRUE,FALSE)</f>
        <v>28.324680057879089</v>
      </c>
      <c r="N284" s="39">
        <v>0.28216982616959246</v>
      </c>
      <c r="O284" s="40">
        <v>0.22621675727338</v>
      </c>
      <c r="P284" s="62">
        <v>2.1501909003735957E-3</v>
      </c>
      <c r="Q284" s="39">
        <v>0.95412810627928513</v>
      </c>
      <c r="R284" s="80">
        <v>0.49938834471996502</v>
      </c>
      <c r="S284" s="62">
        <v>5.6090327900223322E-3</v>
      </c>
      <c r="T284" s="38"/>
      <c r="U284" s="41"/>
      <c r="V284" s="38"/>
      <c r="W284" s="42"/>
      <c r="X284" s="42"/>
      <c r="Z284" s="38"/>
      <c r="AA284" s="42"/>
      <c r="AB284" s="38"/>
      <c r="AC284" s="42"/>
      <c r="AD284" s="42"/>
      <c r="AE284" s="38"/>
      <c r="AF284" s="43"/>
    </row>
    <row r="285" spans="1:32" x14ac:dyDescent="0.2">
      <c r="A285" s="69" t="s">
        <v>23</v>
      </c>
      <c r="B285" s="107">
        <v>2016</v>
      </c>
      <c r="C285" s="69" t="s">
        <v>313</v>
      </c>
      <c r="D285" s="69" t="s">
        <v>6</v>
      </c>
      <c r="F285" s="73">
        <v>156776.91457071557</v>
      </c>
      <c r="G285" s="73">
        <v>463.72573747455863</v>
      </c>
      <c r="H285" s="39">
        <v>0.99128213771493834</v>
      </c>
      <c r="I285" s="76">
        <v>4.4374874153447603</v>
      </c>
      <c r="J285" s="76">
        <v>4.275437610214694E-2</v>
      </c>
      <c r="K285" s="77">
        <v>0.90784113808525191</v>
      </c>
      <c r="L285" s="77">
        <v>2.7106415085084257E-3</v>
      </c>
      <c r="M285" s="43">
        <f t="array" ref="M285:Q285">[1]!ConvertConc(I285:L285,TRUE,FALSE)</f>
        <v>28.19583560242922</v>
      </c>
      <c r="N285" s="39">
        <v>0.28440745230578124</v>
      </c>
      <c r="O285" s="40">
        <v>0.22535275177164807</v>
      </c>
      <c r="P285" s="62">
        <v>2.171232367123287E-3</v>
      </c>
      <c r="Q285" s="39">
        <v>0.95518487434166666</v>
      </c>
      <c r="R285" s="80">
        <v>0.49525008829725864</v>
      </c>
      <c r="S285" s="62">
        <v>5.6619345299106748E-3</v>
      </c>
      <c r="T285" s="38"/>
      <c r="U285" s="41"/>
      <c r="V285" s="38"/>
      <c r="W285" s="42"/>
      <c r="X285" s="42"/>
      <c r="Z285" s="38"/>
      <c r="AA285" s="42"/>
      <c r="AB285" s="38"/>
      <c r="AC285" s="42"/>
      <c r="AD285" s="42"/>
      <c r="AE285" s="38"/>
      <c r="AF285" s="43"/>
    </row>
    <row r="286" spans="1:32" x14ac:dyDescent="0.2">
      <c r="A286" s="69" t="s">
        <v>23</v>
      </c>
      <c r="B286" s="107">
        <v>2016</v>
      </c>
      <c r="C286" s="69" t="s">
        <v>314</v>
      </c>
      <c r="D286" s="69" t="s">
        <v>6</v>
      </c>
      <c r="F286" s="73">
        <v>158885.89227388974</v>
      </c>
      <c r="G286" s="73">
        <v>464.15688170958913</v>
      </c>
      <c r="H286" s="39">
        <v>0.99104850697702762</v>
      </c>
      <c r="I286" s="76">
        <v>4.4387050652112165</v>
      </c>
      <c r="J286" s="76">
        <v>4.1216738798932652E-2</v>
      </c>
      <c r="K286" s="77">
        <v>0.90750292866474724</v>
      </c>
      <c r="L286" s="77">
        <v>2.6536851311801373E-3</v>
      </c>
      <c r="M286" s="43">
        <f t="array" ref="M286:Q286">[1]!ConvertConc(I286:L286,TRUE,FALSE)</f>
        <v>28.177599500548002</v>
      </c>
      <c r="N286" s="39">
        <v>0.27431730708570606</v>
      </c>
      <c r="O286" s="40">
        <v>0.22529093177142978</v>
      </c>
      <c r="P286" s="62">
        <v>2.0919969568082382E-3</v>
      </c>
      <c r="Q286" s="39">
        <v>0.95382372462189624</v>
      </c>
      <c r="R286" s="80">
        <v>0.49373037617359511</v>
      </c>
      <c r="S286" s="62">
        <v>5.6971202930123513E-3</v>
      </c>
      <c r="T286" s="38"/>
      <c r="U286" s="41"/>
      <c r="V286" s="38"/>
      <c r="W286" s="42"/>
      <c r="X286" s="42"/>
      <c r="Z286" s="38"/>
      <c r="AA286" s="42"/>
      <c r="AB286" s="38"/>
      <c r="AC286" s="42"/>
      <c r="AD286" s="42"/>
      <c r="AE286" s="38"/>
      <c r="AF286" s="43"/>
    </row>
    <row r="287" spans="1:32" x14ac:dyDescent="0.2">
      <c r="A287" s="69" t="s">
        <v>23</v>
      </c>
      <c r="B287" s="107">
        <v>2016</v>
      </c>
      <c r="C287" s="69" t="s">
        <v>315</v>
      </c>
      <c r="D287" s="69" t="s">
        <v>6</v>
      </c>
      <c r="F287" s="73">
        <v>157514.98285177874</v>
      </c>
      <c r="G287" s="73">
        <v>465.71727345910125</v>
      </c>
      <c r="H287" s="39">
        <v>0.98746998608968595</v>
      </c>
      <c r="I287" s="76">
        <v>4.4274297386196437</v>
      </c>
      <c r="J287" s="76">
        <v>4.372542049815939E-2</v>
      </c>
      <c r="K287" s="77">
        <v>0.9076755365529543</v>
      </c>
      <c r="L287" s="77">
        <v>2.7924555634595343E-3</v>
      </c>
      <c r="M287" s="43">
        <f t="array" ref="M287:Q287">[1]!ConvertConc(I287:L287,TRUE,FALSE)</f>
        <v>28.254732391694542</v>
      </c>
      <c r="N287" s="39">
        <v>0.29227021801317926</v>
      </c>
      <c r="O287" s="40">
        <v>0.22586467974346075</v>
      </c>
      <c r="P287" s="62">
        <v>2.2306459233713354E-3</v>
      </c>
      <c r="Q287" s="39">
        <v>0.95474842727268483</v>
      </c>
      <c r="R287" s="80">
        <v>0.49953169694919891</v>
      </c>
      <c r="S287" s="62">
        <v>5.6666787322614404E-3</v>
      </c>
      <c r="T287" s="38"/>
      <c r="U287" s="41"/>
      <c r="V287" s="38"/>
      <c r="W287" s="42"/>
      <c r="X287" s="42"/>
      <c r="Z287" s="38"/>
      <c r="AA287" s="42"/>
      <c r="AB287" s="38"/>
      <c r="AC287" s="42"/>
      <c r="AD287" s="42"/>
      <c r="AE287" s="38"/>
      <c r="AF287" s="43"/>
    </row>
    <row r="288" spans="1:32" x14ac:dyDescent="0.2">
      <c r="A288" s="69" t="s">
        <v>23</v>
      </c>
      <c r="B288" s="107">
        <v>2016</v>
      </c>
      <c r="C288" s="69" t="s">
        <v>316</v>
      </c>
      <c r="D288" s="69" t="s">
        <v>6</v>
      </c>
      <c r="F288" s="73">
        <v>155751.34982206678</v>
      </c>
      <c r="G288" s="73">
        <v>461.64718544531871</v>
      </c>
      <c r="H288" s="39">
        <v>0.98558514680666176</v>
      </c>
      <c r="I288" s="76">
        <v>4.4376716095107076</v>
      </c>
      <c r="J288" s="76">
        <v>4.3996024235018756E-2</v>
      </c>
      <c r="K288" s="77">
        <v>0.90703944130631253</v>
      </c>
      <c r="L288" s="77">
        <v>2.6398023734153036E-3</v>
      </c>
      <c r="M288" s="43">
        <f t="array" ref="M288:Q288">[1]!ConvertConc(I288:L288,TRUE,FALSE)</f>
        <v>28.169767121325869</v>
      </c>
      <c r="N288" s="39">
        <v>0.29106577242971415</v>
      </c>
      <c r="O288" s="40">
        <v>0.22534339806866846</v>
      </c>
      <c r="P288" s="62">
        <v>2.2341025823953984E-3</v>
      </c>
      <c r="Q288" s="39">
        <v>0.95951195513593313</v>
      </c>
      <c r="R288" s="80">
        <v>0.49556730466088367</v>
      </c>
      <c r="S288" s="62">
        <v>5.6401004255739445E-3</v>
      </c>
      <c r="T288" s="38"/>
      <c r="U288" s="41"/>
      <c r="V288" s="38"/>
      <c r="W288" s="42"/>
      <c r="X288" s="42"/>
      <c r="Z288" s="38"/>
      <c r="AA288" s="42"/>
      <c r="AB288" s="38"/>
      <c r="AC288" s="42"/>
      <c r="AD288" s="42"/>
      <c r="AE288" s="38"/>
      <c r="AF288" s="43"/>
    </row>
    <row r="289" spans="1:33" x14ac:dyDescent="0.2">
      <c r="A289" s="69" t="s">
        <v>23</v>
      </c>
      <c r="B289" s="107">
        <v>2016</v>
      </c>
      <c r="C289" s="69" t="s">
        <v>317</v>
      </c>
      <c r="D289" s="69" t="s">
        <v>6</v>
      </c>
      <c r="F289" s="73">
        <v>160747.21645917872</v>
      </c>
      <c r="G289" s="73">
        <v>471.74340413232505</v>
      </c>
      <c r="H289" s="39">
        <v>0.98807289719689406</v>
      </c>
      <c r="I289" s="76">
        <v>4.4197554656089766</v>
      </c>
      <c r="J289" s="76">
        <v>4.232856374779468E-2</v>
      </c>
      <c r="K289" s="77">
        <v>0.90753119982442509</v>
      </c>
      <c r="L289" s="77">
        <v>2.6918283611164786E-3</v>
      </c>
      <c r="M289" s="43">
        <f t="array" ref="M289:Q289">[1]!ConvertConc(I289:L289,TRUE,FALSE)</f>
        <v>28.299291880069806</v>
      </c>
      <c r="N289" s="39">
        <v>0.28372651861229714</v>
      </c>
      <c r="O289" s="40">
        <v>0.22625686144430501</v>
      </c>
      <c r="P289" s="62">
        <v>2.1668909190888067E-3</v>
      </c>
      <c r="Q289" s="39">
        <v>0.95523654782036593</v>
      </c>
      <c r="R289" s="80">
        <v>0.49782308034135536</v>
      </c>
      <c r="S289" s="62">
        <v>5.6727961590353204E-3</v>
      </c>
      <c r="T289" s="38"/>
      <c r="U289" s="41"/>
      <c r="V289" s="38"/>
      <c r="W289" s="42"/>
      <c r="X289" s="42"/>
      <c r="Z289" s="38"/>
      <c r="AA289" s="42"/>
      <c r="AB289" s="38"/>
      <c r="AC289" s="42"/>
      <c r="AD289" s="42"/>
      <c r="AE289" s="38"/>
      <c r="AF289" s="43"/>
    </row>
    <row r="290" spans="1:33" x14ac:dyDescent="0.2">
      <c r="A290" s="69" t="s">
        <v>23</v>
      </c>
      <c r="B290" s="107">
        <v>2016</v>
      </c>
      <c r="C290" s="69" t="s">
        <v>318</v>
      </c>
      <c r="D290" s="69" t="s">
        <v>6</v>
      </c>
      <c r="F290" s="73">
        <v>162679.2755875052</v>
      </c>
      <c r="G290" s="73">
        <v>454.37648732487372</v>
      </c>
      <c r="H290" s="39">
        <v>0.99113739948277391</v>
      </c>
      <c r="I290" s="76">
        <v>4.3954876860387309</v>
      </c>
      <c r="J290" s="76">
        <v>4.0244960966628641E-2</v>
      </c>
      <c r="K290" s="77">
        <v>0.90791807651308376</v>
      </c>
      <c r="L290" s="77">
        <v>2.7218468410945894E-3</v>
      </c>
      <c r="M290" s="43">
        <f t="array" ref="M290:Q290">[1]!ConvertConc(I290:L290,TRUE,FALSE)</f>
        <v>28.46766462399108</v>
      </c>
      <c r="N290" s="39">
        <v>0.27426525466967494</v>
      </c>
      <c r="O290" s="40">
        <v>0.22750604060984475</v>
      </c>
      <c r="P290" s="62">
        <v>2.0830388748664451E-3</v>
      </c>
      <c r="Q290" s="39">
        <v>0.95035418416358475</v>
      </c>
      <c r="R290" s="80">
        <v>0.49722122690324566</v>
      </c>
      <c r="S290" s="62">
        <v>5.6840071424734025E-3</v>
      </c>
      <c r="T290" s="38"/>
      <c r="U290" s="41"/>
      <c r="V290" s="38"/>
      <c r="W290" s="42"/>
      <c r="X290" s="42"/>
      <c r="Z290" s="38"/>
      <c r="AA290" s="42"/>
      <c r="AB290" s="38"/>
      <c r="AC290" s="42"/>
      <c r="AD290" s="42"/>
      <c r="AE290" s="38"/>
      <c r="AF290" s="43"/>
    </row>
    <row r="291" spans="1:33" x14ac:dyDescent="0.2">
      <c r="A291" s="69" t="s">
        <v>23</v>
      </c>
      <c r="B291" s="107">
        <v>2016</v>
      </c>
      <c r="C291" s="69" t="s">
        <v>319</v>
      </c>
      <c r="D291" s="69" t="s">
        <v>6</v>
      </c>
      <c r="F291" s="73">
        <v>156503.51949736028</v>
      </c>
      <c r="G291" s="73">
        <v>457.82575499917743</v>
      </c>
      <c r="H291" s="39">
        <v>0.99506529258254051</v>
      </c>
      <c r="I291" s="76">
        <v>4.4486391765676068</v>
      </c>
      <c r="J291" s="76">
        <v>4.0726948917160014E-2</v>
      </c>
      <c r="K291" s="77">
        <v>0.913381736937391</v>
      </c>
      <c r="L291" s="77">
        <v>2.6476000766696059E-3</v>
      </c>
      <c r="M291" s="43">
        <f t="array" ref="M291:Q291">[1]!ConvertConc(I291:L291,TRUE,FALSE)</f>
        <v>28.296804031168243</v>
      </c>
      <c r="N291" s="39">
        <v>0.27173029419013894</v>
      </c>
      <c r="O291" s="40">
        <v>0.22478784192418147</v>
      </c>
      <c r="P291" s="62">
        <v>2.0579153740916236E-3</v>
      </c>
      <c r="Q291" s="39">
        <v>0.95335362425116832</v>
      </c>
      <c r="R291" s="80">
        <v>0.49060315821561329</v>
      </c>
      <c r="S291" s="62">
        <v>5.598416807035861E-3</v>
      </c>
      <c r="T291" s="38"/>
      <c r="U291" s="41"/>
      <c r="V291" s="38"/>
      <c r="W291" s="42"/>
      <c r="X291" s="42"/>
      <c r="Z291" s="38"/>
      <c r="AA291" s="42"/>
      <c r="AB291" s="38"/>
      <c r="AC291" s="42"/>
      <c r="AD291" s="42"/>
      <c r="AE291" s="38"/>
      <c r="AF291" s="43"/>
    </row>
    <row r="292" spans="1:33" x14ac:dyDescent="0.2">
      <c r="A292" s="69" t="s">
        <v>23</v>
      </c>
      <c r="B292" s="107">
        <v>2014</v>
      </c>
      <c r="C292" s="69" t="s">
        <v>1122</v>
      </c>
      <c r="D292" s="69" t="s">
        <v>6</v>
      </c>
      <c r="F292" s="73">
        <v>45784.420267966801</v>
      </c>
      <c r="G292" s="73">
        <v>461.39250446919158</v>
      </c>
      <c r="H292" s="39">
        <v>0.98719947963591881</v>
      </c>
      <c r="I292" s="76">
        <v>4.4871794743797384</v>
      </c>
      <c r="J292" s="76">
        <v>7.847174031495624E-2</v>
      </c>
      <c r="K292" s="77">
        <v>0.9119672979636817</v>
      </c>
      <c r="L292" s="77">
        <v>4.1519061626825188E-3</v>
      </c>
      <c r="M292" s="43">
        <f t="array" ref="M292:Q292">[1]!ConvertConc(I292:L292,TRUE,FALSE)</f>
        <v>28.010320006807468</v>
      </c>
      <c r="N292" s="39">
        <v>0.50617114739672397</v>
      </c>
      <c r="O292" s="40">
        <v>0.2228571434928463</v>
      </c>
      <c r="P292" s="62">
        <v>3.8973230269379708E-3</v>
      </c>
      <c r="Q292" s="39">
        <v>0.96774409137204742</v>
      </c>
      <c r="R292" s="80">
        <v>0.47371202141842411</v>
      </c>
      <c r="S292" s="62">
        <v>6.3297177788095918E-3</v>
      </c>
      <c r="T292" s="38"/>
      <c r="U292" s="41"/>
      <c r="V292" s="38"/>
      <c r="W292" s="42"/>
      <c r="X292" s="42"/>
      <c r="Z292" s="38"/>
      <c r="AA292" s="42"/>
      <c r="AB292" s="38"/>
      <c r="AC292" s="42"/>
      <c r="AD292" s="42"/>
      <c r="AE292" s="38"/>
      <c r="AF292" s="43"/>
    </row>
    <row r="293" spans="1:33" x14ac:dyDescent="0.2">
      <c r="A293" s="69" t="s">
        <v>23</v>
      </c>
      <c r="B293" s="107">
        <v>2014</v>
      </c>
      <c r="C293" s="69" t="s">
        <v>1123</v>
      </c>
      <c r="D293" s="69" t="s">
        <v>6</v>
      </c>
      <c r="F293" s="73">
        <v>44912.762015399858</v>
      </c>
      <c r="G293" s="73">
        <v>459.41983818607844</v>
      </c>
      <c r="H293" s="39">
        <v>0.99633736807779172</v>
      </c>
      <c r="I293" s="76">
        <v>4.5400293554502875</v>
      </c>
      <c r="J293" s="76">
        <v>7.9938743455440858E-2</v>
      </c>
      <c r="K293" s="77">
        <v>0.9099345741704834</v>
      </c>
      <c r="L293" s="77">
        <v>3.8370165411391963E-3</v>
      </c>
      <c r="M293" s="43">
        <f t="array" ref="M293:Q293">[1]!ConvertConc(I293:L293,TRUE,FALSE)</f>
        <v>27.622548929474473</v>
      </c>
      <c r="N293" s="39">
        <v>0.50011833485090329</v>
      </c>
      <c r="O293" s="40">
        <v>0.22026289296995491</v>
      </c>
      <c r="P293" s="62">
        <v>3.8782874548466679E-3</v>
      </c>
      <c r="Q293" s="39">
        <v>0.97250004795120926</v>
      </c>
      <c r="R293" s="80">
        <v>0.47302364340288289</v>
      </c>
      <c r="S293" s="62">
        <v>6.5016826652632654E-3</v>
      </c>
      <c r="T293" s="38"/>
      <c r="U293" s="41"/>
      <c r="V293" s="38"/>
      <c r="W293" s="42"/>
      <c r="X293" s="42"/>
      <c r="Z293" s="38"/>
      <c r="AA293" s="42"/>
      <c r="AB293" s="38"/>
      <c r="AC293" s="42"/>
      <c r="AD293" s="42"/>
      <c r="AE293" s="38"/>
      <c r="AF293" s="43"/>
    </row>
    <row r="294" spans="1:33" x14ac:dyDescent="0.2">
      <c r="A294" s="69" t="s">
        <v>23</v>
      </c>
      <c r="B294" s="107">
        <v>2014</v>
      </c>
      <c r="C294" s="69" t="s">
        <v>1124</v>
      </c>
      <c r="D294" s="69" t="s">
        <v>6</v>
      </c>
      <c r="F294" s="73">
        <v>45042.982642551935</v>
      </c>
      <c r="G294" s="73">
        <v>458.29768518910731</v>
      </c>
      <c r="H294" s="39">
        <v>0.98863207067522485</v>
      </c>
      <c r="I294" s="76">
        <v>4.4853048477323352</v>
      </c>
      <c r="J294" s="76">
        <v>7.9550833302280216E-2</v>
      </c>
      <c r="K294" s="77">
        <v>0.91102928889598445</v>
      </c>
      <c r="L294" s="77">
        <v>4.0203542040278999E-3</v>
      </c>
      <c r="M294" s="43">
        <f t="array" ref="M294:Q294">[1]!ConvertConc(I294:L294,TRUE,FALSE)</f>
        <v>27.993204666818528</v>
      </c>
      <c r="N294" s="39">
        <v>0.51162195501975805</v>
      </c>
      <c r="O294" s="40">
        <v>0.22295028631232869</v>
      </c>
      <c r="P294" s="62">
        <v>3.9542197605798302E-3</v>
      </c>
      <c r="Q294" s="39">
        <v>0.97041212484973394</v>
      </c>
      <c r="R294" s="80">
        <v>0.47394410969480649</v>
      </c>
      <c r="S294" s="62">
        <v>6.3042503896234307E-3</v>
      </c>
      <c r="T294" s="38"/>
      <c r="U294" s="41"/>
      <c r="V294" s="38"/>
      <c r="W294" s="42"/>
      <c r="X294" s="42"/>
      <c r="Z294" s="38"/>
      <c r="AA294" s="42"/>
      <c r="AB294" s="38"/>
      <c r="AC294" s="42"/>
      <c r="AD294" s="42"/>
      <c r="AE294" s="38"/>
      <c r="AF294" s="43"/>
    </row>
    <row r="295" spans="1:33" x14ac:dyDescent="0.2">
      <c r="A295" s="69" t="s">
        <v>23</v>
      </c>
      <c r="B295" s="107">
        <v>2014</v>
      </c>
      <c r="C295" s="69" t="s">
        <v>1125</v>
      </c>
      <c r="D295" s="69" t="s">
        <v>6</v>
      </c>
      <c r="F295" s="73">
        <v>48096.372456440113</v>
      </c>
      <c r="G295" s="73">
        <v>467.35440293877673</v>
      </c>
      <c r="H295" s="39">
        <v>0.99226034199767321</v>
      </c>
      <c r="I295" s="76">
        <v>4.5283560204674682</v>
      </c>
      <c r="J295" s="76">
        <v>8.0449325737341704E-2</v>
      </c>
      <c r="K295" s="77">
        <v>0.9070195551146627</v>
      </c>
      <c r="L295" s="77">
        <v>3.9651235724654033E-3</v>
      </c>
      <c r="M295" s="43">
        <f t="array" ref="M295:Q295">[1]!ConvertConc(I295:L295,TRUE,FALSE)</f>
        <v>27.605036909840479</v>
      </c>
      <c r="N295" s="39">
        <v>0.50505167651379501</v>
      </c>
      <c r="O295" s="40">
        <v>0.22083069340841463</v>
      </c>
      <c r="P295" s="62">
        <v>3.9232075186929781E-3</v>
      </c>
      <c r="Q295" s="39">
        <v>0.97103382804651561</v>
      </c>
      <c r="R295" s="80">
        <v>0.47454579936885755</v>
      </c>
      <c r="S295" s="62">
        <v>6.3385222966366346E-3</v>
      </c>
      <c r="T295" s="38"/>
      <c r="U295" s="41"/>
      <c r="V295" s="38"/>
      <c r="W295" s="42"/>
      <c r="X295" s="42"/>
      <c r="Z295" s="38"/>
      <c r="AA295" s="42"/>
      <c r="AB295" s="38"/>
      <c r="AC295" s="42"/>
      <c r="AD295" s="42"/>
      <c r="AE295" s="38"/>
      <c r="AF295" s="43"/>
    </row>
    <row r="296" spans="1:33" x14ac:dyDescent="0.2">
      <c r="A296" s="69" t="s">
        <v>23</v>
      </c>
      <c r="B296" s="107">
        <v>2014</v>
      </c>
      <c r="C296" s="69" t="s">
        <v>1126</v>
      </c>
      <c r="D296" s="69" t="s">
        <v>6</v>
      </c>
      <c r="F296" s="73">
        <v>45800.279440693274</v>
      </c>
      <c r="G296" s="73">
        <v>454.0034692484715</v>
      </c>
      <c r="H296" s="39">
        <v>0.99397124896073463</v>
      </c>
      <c r="I296" s="76">
        <v>4.5009436608124416</v>
      </c>
      <c r="J296" s="76">
        <v>7.9770296718291014E-2</v>
      </c>
      <c r="K296" s="77">
        <v>0.9076947037082419</v>
      </c>
      <c r="L296" s="77">
        <v>4.2181597044578792E-3</v>
      </c>
      <c r="M296" s="43">
        <f t="array" ref="M296:Q296">[1]!ConvertConc(I296:L296,TRUE,FALSE)</f>
        <v>27.793834691654201</v>
      </c>
      <c r="N296" s="39">
        <v>0.50924263746838361</v>
      </c>
      <c r="O296" s="40">
        <v>0.22217563145846961</v>
      </c>
      <c r="P296" s="62">
        <v>3.9376222811499722E-3</v>
      </c>
      <c r="Q296" s="39">
        <v>0.96730034358775885</v>
      </c>
      <c r="R296" s="80">
        <v>0.47529926754842583</v>
      </c>
      <c r="S296" s="62">
        <v>6.3603753253764122E-3</v>
      </c>
      <c r="T296" s="38"/>
      <c r="U296" s="41"/>
      <c r="V296" s="38"/>
      <c r="W296" s="42"/>
      <c r="X296" s="42"/>
      <c r="Z296" s="38"/>
      <c r="AA296" s="42"/>
      <c r="AB296" s="38"/>
      <c r="AC296" s="42"/>
      <c r="AD296" s="42"/>
      <c r="AE296" s="38"/>
      <c r="AF296" s="43"/>
    </row>
    <row r="297" spans="1:33" x14ac:dyDescent="0.2">
      <c r="A297" s="69" t="s">
        <v>23</v>
      </c>
      <c r="B297" s="107">
        <v>2014</v>
      </c>
      <c r="C297" s="69" t="s">
        <v>1127</v>
      </c>
      <c r="D297" s="69" t="s">
        <v>6</v>
      </c>
      <c r="F297" s="73">
        <v>45563.218482828437</v>
      </c>
      <c r="G297" s="73">
        <v>468.79758037837513</v>
      </c>
      <c r="H297" s="39">
        <v>0.98555223651262713</v>
      </c>
      <c r="I297" s="76">
        <v>4.4913639979055011</v>
      </c>
      <c r="J297" s="76">
        <v>7.9751445888663675E-2</v>
      </c>
      <c r="K297" s="77">
        <v>0.90709024779267766</v>
      </c>
      <c r="L297" s="77">
        <v>3.9119613437740772E-3</v>
      </c>
      <c r="M297" s="43">
        <f t="array" ref="M297:Q297">[1]!ConvertConc(I297:L297,TRUE,FALSE)</f>
        <v>27.834568297979477</v>
      </c>
      <c r="N297" s="39">
        <v>0.50861647993240611</v>
      </c>
      <c r="O297" s="40">
        <v>0.22264951147721251</v>
      </c>
      <c r="P297" s="62">
        <v>3.9535028723997707E-3</v>
      </c>
      <c r="Q297" s="39">
        <v>0.97174960824645018</v>
      </c>
      <c r="R297" s="80">
        <v>0.47669875388726207</v>
      </c>
      <c r="S297" s="62">
        <v>6.3551033444389608E-3</v>
      </c>
      <c r="T297" s="38"/>
      <c r="U297" s="41"/>
      <c r="V297" s="38"/>
      <c r="W297" s="42"/>
      <c r="X297" s="42"/>
      <c r="Z297" s="38"/>
      <c r="AA297" s="42"/>
      <c r="AB297" s="38"/>
      <c r="AC297" s="42"/>
      <c r="AD297" s="42"/>
      <c r="AE297" s="38"/>
      <c r="AF297" s="43"/>
    </row>
    <row r="298" spans="1:33" x14ac:dyDescent="0.2">
      <c r="A298" s="69"/>
      <c r="C298" s="69"/>
      <c r="D298" s="69"/>
      <c r="F298" s="73"/>
      <c r="G298" s="73"/>
      <c r="I298" s="76"/>
      <c r="J298" s="76"/>
      <c r="K298" s="77"/>
      <c r="L298" s="77"/>
      <c r="P298" s="62"/>
      <c r="R298" s="77"/>
      <c r="S298" s="62"/>
    </row>
    <row r="299" spans="1:33" ht="15" x14ac:dyDescent="0.25">
      <c r="A299" s="69" t="s">
        <v>64</v>
      </c>
      <c r="B299" s="107">
        <v>2015</v>
      </c>
      <c r="C299" s="69" t="s">
        <v>320</v>
      </c>
      <c r="D299" s="69" t="s">
        <v>6</v>
      </c>
      <c r="E299" s="37">
        <f>(K299-(((2.718282^(0.00098482*W299)-1)/((2.718282^(0.000155125*W299)-1)*137.88))))/(([1]!SingleStagePbR(W299,1)/[1]!SingleStagePbR(W299,0))-(((2.718282^(0.00098482*W299)-1)/((2.718282^(0.000155125*W299)-1)*137.88))))</f>
        <v>-2.5793770181406195E-3</v>
      </c>
      <c r="F299" s="73">
        <v>158860.0959374228</v>
      </c>
      <c r="G299" s="73">
        <v>133.58365279205194</v>
      </c>
      <c r="H299" s="39">
        <v>0.95000947905505606</v>
      </c>
      <c r="I299" s="76">
        <v>1.3985186381632444</v>
      </c>
      <c r="J299" s="76">
        <v>1.6649720173425767E-2</v>
      </c>
      <c r="K299" s="77">
        <v>0.29917307180129576</v>
      </c>
      <c r="L299" s="77">
        <v>1.0746555098481076E-3</v>
      </c>
      <c r="M299" s="43">
        <f t="array" ref="M299:Q299">[1]!ConvertConc(I299:L299,TRUE,FALSE)</f>
        <v>29.482648018053588</v>
      </c>
      <c r="N299" s="39">
        <v>0.36662732816775118</v>
      </c>
      <c r="O299" s="40">
        <v>0.71504231170873633</v>
      </c>
      <c r="P299" s="62">
        <v>8.5127606291653026E-3</v>
      </c>
      <c r="Q299" s="39">
        <v>0.95737114539969659</v>
      </c>
      <c r="R299" s="80">
        <v>0.18489329534035936</v>
      </c>
      <c r="S299" s="62">
        <v>2.3710905160694244E-3</v>
      </c>
      <c r="T299" s="38">
        <f>[1]!AgePb76(K299)</f>
        <v>3465.2727660936371</v>
      </c>
      <c r="U299" s="41">
        <f>[1]!AgeErPb76(K299,L299,0,FALSE,1)*2</f>
        <v>11.132205356505665</v>
      </c>
      <c r="V299" s="38">
        <f t="shared" ref="V299:V308" si="73">SQRT((U299/T299*100)^2+AO$6^2+AO$8^2+AO$7^2)*T299/100</f>
        <v>21.450488205324255</v>
      </c>
      <c r="W299" s="42">
        <f>[1]!AgePb6U8(O299)</f>
        <v>3477.4391739813</v>
      </c>
      <c r="X299" s="42">
        <f t="shared" ref="X299:X308" si="74">P299/O299*W299*2</f>
        <v>82.799596068220865</v>
      </c>
      <c r="Y299" s="38">
        <f t="shared" ref="Y299:Y308" si="75">SQRT((X299/W299*100)^2+AP$6^2+AP$7^2+AP$8^2)*W299/100</f>
        <v>89.893331464372793</v>
      </c>
      <c r="Z299" s="38">
        <f>[1]!AgePb7U5(M299)</f>
        <v>3469.723921691188</v>
      </c>
      <c r="AA299" s="42">
        <f t="shared" ref="AA299:AA308" si="76">N299/M299*Z299*2</f>
        <v>86.294528911406388</v>
      </c>
      <c r="AB299" s="38">
        <f t="shared" ref="AB299:AB308" si="77">SQRT((AA299/Z299*100)^2+AQ$6^2+AQ$8^2+AQ$7^2)*Z299/100</f>
        <v>93.151733577902419</v>
      </c>
      <c r="AC299" s="42">
        <f>[1]!AgePb8Th2(R299)</f>
        <v>3429.059614076195</v>
      </c>
      <c r="AD299" s="42">
        <f t="shared" ref="AD299:AD308" si="78">S299/R299*AC299*2</f>
        <v>87.949221901265545</v>
      </c>
      <c r="AE299" s="38">
        <f t="shared" ref="AE299:AE308" si="79">SQRT((AD299/AC299*100)^2+AR$6^2+AR$8^2+AR$7^2)*AC299/100</f>
        <v>102.84002851284798</v>
      </c>
      <c r="AF299" s="43">
        <f t="shared" ref="AF299:AF308" si="80">W299/T299*100</f>
        <v>100.35109524441212</v>
      </c>
      <c r="AG299" s="39">
        <v>1.0050588837328511</v>
      </c>
    </row>
    <row r="300" spans="1:33" ht="15" x14ac:dyDescent="0.25">
      <c r="A300" s="69" t="s">
        <v>64</v>
      </c>
      <c r="B300" s="107">
        <v>2015</v>
      </c>
      <c r="C300" s="69" t="s">
        <v>321</v>
      </c>
      <c r="D300" s="69" t="s">
        <v>6</v>
      </c>
      <c r="E300" s="37">
        <f>(K300-(((2.718282^(0.00098482*W300)-1)/((2.718282^(0.000155125*W300)-1)*137.88))))/(([1]!SingleStagePbR(W300,1)/[1]!SingleStagePbR(W300,0))-(((2.718282^(0.00098482*W300)-1)/((2.718282^(0.000155125*W300)-1)*137.88))))</f>
        <v>-6.4168069271380694E-4</v>
      </c>
      <c r="F300" s="73">
        <v>188246.71163897851</v>
      </c>
      <c r="G300" s="73">
        <v>142.8698175712089</v>
      </c>
      <c r="H300" s="39">
        <v>0.97136264795087035</v>
      </c>
      <c r="I300" s="76">
        <v>1.4141276732672488</v>
      </c>
      <c r="J300" s="76">
        <v>2.1441976515232001E-2</v>
      </c>
      <c r="K300" s="77">
        <v>0.29509364794742571</v>
      </c>
      <c r="L300" s="77">
        <v>2.1605718633730996E-3</v>
      </c>
      <c r="M300" s="43">
        <f t="array" ref="M300:Q300">[1]!ConvertConc(I300:L300,TRUE,FALSE)</f>
        <v>28.759642660941147</v>
      </c>
      <c r="N300" s="39">
        <v>0.48425092706520934</v>
      </c>
      <c r="O300" s="40">
        <v>0.70714972834777068</v>
      </c>
      <c r="P300" s="62">
        <v>1.0722290606868048E-2</v>
      </c>
      <c r="Q300" s="39">
        <v>0.90051140945762476</v>
      </c>
      <c r="R300" s="80">
        <v>0.17935410619962619</v>
      </c>
      <c r="S300" s="62">
        <v>3.1025726977890445E-3</v>
      </c>
      <c r="T300" s="38">
        <f>[1]!AgePb76(K300)</f>
        <v>3443.9817177682676</v>
      </c>
      <c r="U300" s="41">
        <f>[1]!AgeErPb76(K300,L300,0,FALSE,1)*2</f>
        <v>22.725889979956328</v>
      </c>
      <c r="V300" s="38">
        <f t="shared" si="73"/>
        <v>29.129794725931603</v>
      </c>
      <c r="W300" s="42">
        <f>[1]!AgePb6U8(O300)</f>
        <v>3447.7044595500129</v>
      </c>
      <c r="X300" s="42">
        <f t="shared" si="74"/>
        <v>104.55293316243758</v>
      </c>
      <c r="Y300" s="38">
        <f t="shared" si="75"/>
        <v>110.16121525938867</v>
      </c>
      <c r="Z300" s="38">
        <f>[1]!AgePb7U5(M300)</f>
        <v>3445.350258955124</v>
      </c>
      <c r="AA300" s="42">
        <f t="shared" si="76"/>
        <v>116.02467225570039</v>
      </c>
      <c r="AB300" s="38">
        <f t="shared" si="77"/>
        <v>121.14040338976405</v>
      </c>
      <c r="AC300" s="42">
        <f>[1]!AgePb8Th2(R300)</f>
        <v>3334.3490851902961</v>
      </c>
      <c r="AD300" s="42">
        <f t="shared" si="78"/>
        <v>115.35905874488255</v>
      </c>
      <c r="AE300" s="38">
        <f t="shared" si="79"/>
        <v>126.46718374113847</v>
      </c>
      <c r="AF300" s="43">
        <f t="shared" si="80"/>
        <v>100.10809412147977</v>
      </c>
      <c r="AG300" s="39">
        <v>1.0243389582866573</v>
      </c>
    </row>
    <row r="301" spans="1:33" ht="15" x14ac:dyDescent="0.25">
      <c r="A301" s="69" t="s">
        <v>64</v>
      </c>
      <c r="B301" s="107">
        <v>2015</v>
      </c>
      <c r="C301" s="69" t="s">
        <v>322</v>
      </c>
      <c r="D301" s="69" t="s">
        <v>6</v>
      </c>
      <c r="E301" s="37">
        <f>(K301-(((2.718282^(0.00098482*W301)-1)/((2.718282^(0.000155125*W301)-1)*137.88))))/(([1]!SingleStagePbR(W301,1)/[1]!SingleStagePbR(W301,0))-(((2.718282^(0.00098482*W301)-1)/((2.718282^(0.000155125*W301)-1)*137.88))))</f>
        <v>2.6993569510172581E-4</v>
      </c>
      <c r="F301" s="73">
        <v>239209.87702481655</v>
      </c>
      <c r="G301" s="73">
        <v>209.53485174830996</v>
      </c>
      <c r="H301" s="39">
        <v>0.93475104256082897</v>
      </c>
      <c r="I301" s="76">
        <v>1.4025154724790461</v>
      </c>
      <c r="J301" s="76">
        <v>1.7430742982730937E-2</v>
      </c>
      <c r="K301" s="77">
        <v>0.30011103669471623</v>
      </c>
      <c r="L301" s="77">
        <v>1.1681013738698356E-3</v>
      </c>
      <c r="M301" s="43">
        <f t="array" ref="M301:Q301">[1]!ConvertConc(I301:L301,TRUE,FALSE)</f>
        <v>29.490799844194758</v>
      </c>
      <c r="N301" s="39">
        <v>0.38407124173096957</v>
      </c>
      <c r="O301" s="40">
        <v>0.71300461180112951</v>
      </c>
      <c r="P301" s="62">
        <v>8.8613640117920448E-3</v>
      </c>
      <c r="Q301" s="39">
        <v>0.95429577314315361</v>
      </c>
      <c r="R301" s="80">
        <v>0.18963267443459628</v>
      </c>
      <c r="S301" s="62">
        <v>2.4595027283451855E-3</v>
      </c>
      <c r="T301" s="38">
        <f>[1]!AgePb76(K301)</f>
        <v>3470.1224312509012</v>
      </c>
      <c r="U301" s="41">
        <f>[1]!AgeErPb76(K301,L301,0,FALSE,1)*2</f>
        <v>12.058112383371931</v>
      </c>
      <c r="V301" s="38">
        <f t="shared" si="73"/>
        <v>21.966729402092742</v>
      </c>
      <c r="W301" s="42">
        <f>[1]!AgePb6U8(O301)</f>
        <v>3469.7754170821067</v>
      </c>
      <c r="X301" s="42">
        <f t="shared" si="74"/>
        <v>86.24612660572248</v>
      </c>
      <c r="Y301" s="38">
        <f t="shared" si="75"/>
        <v>93.048582125901333</v>
      </c>
      <c r="Z301" s="38">
        <f>[1]!AgePb7U5(M301)</f>
        <v>3469.9954243355805</v>
      </c>
      <c r="AA301" s="42">
        <f t="shared" si="76"/>
        <v>90.382455441451526</v>
      </c>
      <c r="AB301" s="38">
        <f t="shared" si="77"/>
        <v>96.951949844192981</v>
      </c>
      <c r="AC301" s="42">
        <f>[1]!AgePb8Th2(R301)</f>
        <v>3509.7439621462577</v>
      </c>
      <c r="AD301" s="42">
        <f t="shared" si="78"/>
        <v>91.041534655663881</v>
      </c>
      <c r="AE301" s="38">
        <f t="shared" si="79"/>
        <v>106.13592764000552</v>
      </c>
      <c r="AF301" s="43">
        <f t="shared" si="80"/>
        <v>99.989999944507161</v>
      </c>
      <c r="AG301" s="39">
        <v>1.1018515531897644</v>
      </c>
    </row>
    <row r="302" spans="1:33" ht="15" x14ac:dyDescent="0.25">
      <c r="A302" s="69" t="s">
        <v>64</v>
      </c>
      <c r="B302" s="107">
        <v>2015</v>
      </c>
      <c r="C302" s="69" t="s">
        <v>323</v>
      </c>
      <c r="D302" s="69" t="s">
        <v>6</v>
      </c>
      <c r="E302" s="37">
        <f>(K302-(((2.718282^(0.00098482*W302)-1)/((2.718282^(0.000155125*W302)-1)*137.88))))/(([1]!SingleStagePbR(W302,1)/[1]!SingleStagePbR(W302,0))-(((2.718282^(0.00098482*W302)-1)/((2.718282^(0.000155125*W302)-1)*137.88))))</f>
        <v>-3.7460026039757397E-3</v>
      </c>
      <c r="F302" s="73">
        <v>151407.01499486587</v>
      </c>
      <c r="G302" s="73">
        <v>121.84586921980268</v>
      </c>
      <c r="H302" s="39">
        <v>0.59201883879773742</v>
      </c>
      <c r="I302" s="76">
        <v>1.4000657679627277</v>
      </c>
      <c r="J302" s="76">
        <v>1.6648213058026544E-2</v>
      </c>
      <c r="K302" s="77">
        <v>0.29760103174095043</v>
      </c>
      <c r="L302" s="77">
        <v>1.2327787987864674E-3</v>
      </c>
      <c r="M302" s="43">
        <f t="array" ref="M302:Q302">[1]!ConvertConc(I302:L302,TRUE,FALSE)</f>
        <v>29.295319643605264</v>
      </c>
      <c r="N302" s="39">
        <v>0.36888354522033318</v>
      </c>
      <c r="O302" s="40">
        <v>0.71425216077893694</v>
      </c>
      <c r="P302" s="62">
        <v>8.4931882643674017E-3</v>
      </c>
      <c r="Q302" s="39">
        <v>0.94433947862764267</v>
      </c>
      <c r="R302" s="80">
        <v>0.18886763536229798</v>
      </c>
      <c r="S302" s="62">
        <v>2.6158857421060373E-3</v>
      </c>
      <c r="T302" s="38">
        <f>[1]!AgePb76(K302)</f>
        <v>3457.1065910193361</v>
      </c>
      <c r="U302" s="41">
        <f>[1]!AgeErPb76(K302,L302,0,FALSE,1)*2</f>
        <v>12.845307273660012</v>
      </c>
      <c r="V302" s="38">
        <f t="shared" si="73"/>
        <v>22.352106951513914</v>
      </c>
      <c r="W302" s="42">
        <f>[1]!AgePb6U8(O302)</f>
        <v>3474.4685103122151</v>
      </c>
      <c r="X302" s="42">
        <f t="shared" si="74"/>
        <v>82.629964029835151</v>
      </c>
      <c r="Y302" s="38">
        <f t="shared" si="75"/>
        <v>89.725452140453811</v>
      </c>
      <c r="Z302" s="38">
        <f>[1]!AgePb7U5(M302)</f>
        <v>3463.4647239440405</v>
      </c>
      <c r="AA302" s="42">
        <f t="shared" si="76"/>
        <v>87.223157941744773</v>
      </c>
      <c r="AB302" s="38">
        <f t="shared" si="77"/>
        <v>93.989060649320365</v>
      </c>
      <c r="AC302" s="42">
        <f>[1]!AgePb8Th2(R302)</f>
        <v>3496.7415295357687</v>
      </c>
      <c r="AD302" s="42">
        <f t="shared" si="78"/>
        <v>96.862295050140986</v>
      </c>
      <c r="AE302" s="38">
        <f t="shared" si="79"/>
        <v>111.07009923964519</v>
      </c>
      <c r="AF302" s="43">
        <f t="shared" si="80"/>
        <v>100.50220954534583</v>
      </c>
      <c r="AG302" s="39">
        <v>1.0748929247984684</v>
      </c>
    </row>
    <row r="303" spans="1:33" ht="15" x14ac:dyDescent="0.25">
      <c r="A303" s="69" t="s">
        <v>64</v>
      </c>
      <c r="B303" s="107">
        <v>2015</v>
      </c>
      <c r="C303" s="69" t="s">
        <v>324</v>
      </c>
      <c r="D303" s="69" t="s">
        <v>6</v>
      </c>
      <c r="E303" s="37">
        <f>(K303-(((2.718282^(0.00098482*W303)-1)/((2.718282^(0.000155125*W303)-1)*137.88))))/(([1]!SingleStagePbR(W303,1)/[1]!SingleStagePbR(W303,0))-(((2.718282^(0.00098482*W303)-1)/((2.718282^(0.000155125*W303)-1)*137.88))))</f>
        <v>2.1677028952038269E-3</v>
      </c>
      <c r="F303" s="73">
        <v>207836.37052579163</v>
      </c>
      <c r="G303" s="73">
        <v>177.74449057319936</v>
      </c>
      <c r="H303" s="39">
        <v>0.51104030221219687</v>
      </c>
      <c r="I303" s="76">
        <v>1.4068606300879458</v>
      </c>
      <c r="J303" s="76">
        <v>1.6035979898780223E-2</v>
      </c>
      <c r="K303" s="77">
        <v>0.30012983966216839</v>
      </c>
      <c r="L303" s="77">
        <v>1.1040456857366874E-3</v>
      </c>
      <c r="M303" s="43">
        <f t="array" ref="M303:Q303">[1]!ConvertConc(I303:L303,TRUE,FALSE)</f>
        <v>29.401558063114113</v>
      </c>
      <c r="N303" s="39">
        <v>0.3521511974167999</v>
      </c>
      <c r="O303" s="40">
        <v>0.71080246231461308</v>
      </c>
      <c r="P303" s="62">
        <v>8.1020207360327397E-3</v>
      </c>
      <c r="Q303" s="39">
        <v>0.9516682988402968</v>
      </c>
      <c r="R303" s="80">
        <v>0.18770021248382457</v>
      </c>
      <c r="S303" s="62">
        <v>2.4908358718806352E-3</v>
      </c>
      <c r="T303" s="38">
        <f>[1]!AgePb76(K303)</f>
        <v>3470.2194777895538</v>
      </c>
      <c r="U303" s="41">
        <f>[1]!AgeErPb76(K303,L303,0,FALSE,1)*2</f>
        <v>11.396081738363112</v>
      </c>
      <c r="V303" s="38">
        <f t="shared" si="73"/>
        <v>21.610845950684297</v>
      </c>
      <c r="W303" s="42">
        <f>[1]!AgePb6U8(O303)</f>
        <v>3461.4829114991203</v>
      </c>
      <c r="X303" s="42">
        <f t="shared" si="74"/>
        <v>78.910830542327702</v>
      </c>
      <c r="Y303" s="38">
        <f t="shared" si="75"/>
        <v>86.259728180674898</v>
      </c>
      <c r="Z303" s="38">
        <f>[1]!AgePb7U5(M303)</f>
        <v>3467.0192000558009</v>
      </c>
      <c r="AA303" s="42">
        <f t="shared" si="76"/>
        <v>83.05103832564518</v>
      </c>
      <c r="AB303" s="38">
        <f t="shared" si="77"/>
        <v>90.144645227265954</v>
      </c>
      <c r="AC303" s="42">
        <f>[1]!AgePb8Th2(R303)</f>
        <v>3476.8841374766525</v>
      </c>
      <c r="AD303" s="42">
        <f t="shared" si="78"/>
        <v>92.278507492322959</v>
      </c>
      <c r="AE303" s="38">
        <f t="shared" si="79"/>
        <v>106.93983103977197</v>
      </c>
      <c r="AF303" s="43">
        <f t="shared" si="80"/>
        <v>99.748241679053734</v>
      </c>
      <c r="AG303" s="39">
        <v>1.0927241169183615</v>
      </c>
    </row>
    <row r="304" spans="1:33" ht="15" x14ac:dyDescent="0.25">
      <c r="A304" s="69" t="s">
        <v>64</v>
      </c>
      <c r="B304" s="107">
        <v>2016</v>
      </c>
      <c r="C304" s="69" t="s">
        <v>325</v>
      </c>
      <c r="D304" s="69" t="s">
        <v>6</v>
      </c>
      <c r="E304" s="37">
        <f>(K304-(((2.718282^(0.00098482*W304)-1)/((2.718282^(0.000155125*W304)-1)*137.88))))/(([1]!SingleStagePbR(W304,1)/[1]!SingleStagePbR(W304,0))-(((2.718282^(0.00098482*W304)-1)/((2.718282^(0.000155125*W304)-1)*137.88))))</f>
        <v>4.0552300107403291E-5</v>
      </c>
      <c r="F304" s="73">
        <v>64384.542529476428</v>
      </c>
      <c r="G304" s="73">
        <v>126.54218520774207</v>
      </c>
      <c r="H304" s="39">
        <v>0.98166748938082526</v>
      </c>
      <c r="I304" s="76">
        <v>1.4040174065691207</v>
      </c>
      <c r="J304" s="76">
        <v>1.283306306389422E-2</v>
      </c>
      <c r="K304" s="77">
        <v>0.29936038389602254</v>
      </c>
      <c r="L304" s="77">
        <v>1.5527426466892488E-3</v>
      </c>
      <c r="M304" s="43">
        <f t="array" ref="M304:Q304">[1]!ConvertConc(I304:L304,TRUE,FALSE)</f>
        <v>29.38556738364673</v>
      </c>
      <c r="N304" s="39">
        <v>0.30882493990475335</v>
      </c>
      <c r="O304" s="40">
        <v>0.71224188198892491</v>
      </c>
      <c r="P304" s="62">
        <v>6.5100652923141648E-3</v>
      </c>
      <c r="Q304" s="39">
        <v>0.86972018869291368</v>
      </c>
      <c r="R304" s="80">
        <v>0.18210187170903785</v>
      </c>
      <c r="S304" s="62">
        <v>2.6552910552147414E-3</v>
      </c>
      <c r="T304" s="38">
        <f>[1]!AgePb76(K304)</f>
        <v>3466.2425979981199</v>
      </c>
      <c r="U304" s="41">
        <f>[1]!AgeErPb76(K304,L304,0,FALSE,1)*2</f>
        <v>16.073440307777432</v>
      </c>
      <c r="V304" s="38">
        <f t="shared" si="73"/>
        <v>24.387315189163658</v>
      </c>
      <c r="W304" s="42">
        <f>[1]!AgePb6U8(O304)</f>
        <v>3466.904457360698</v>
      </c>
      <c r="X304" s="42">
        <f t="shared" si="74"/>
        <v>63.376712182685445</v>
      </c>
      <c r="Y304" s="38">
        <f t="shared" si="75"/>
        <v>72.348009291168722</v>
      </c>
      <c r="Z304" s="38">
        <f>[1]!AgePb7U5(M304)</f>
        <v>3466.4849861018938</v>
      </c>
      <c r="AA304" s="42">
        <f t="shared" si="76"/>
        <v>72.861415506267093</v>
      </c>
      <c r="AB304" s="38">
        <f t="shared" si="77"/>
        <v>80.851650471636773</v>
      </c>
      <c r="AC304" s="42">
        <f>[1]!AgePb8Th2(R304)</f>
        <v>3381.3865820953542</v>
      </c>
      <c r="AD304" s="42">
        <f t="shared" si="78"/>
        <v>98.610359810105436</v>
      </c>
      <c r="AE304" s="38">
        <f t="shared" si="79"/>
        <v>111.74329047990518</v>
      </c>
      <c r="AF304" s="43">
        <f t="shared" si="80"/>
        <v>100.01909443277168</v>
      </c>
    </row>
    <row r="305" spans="1:33" ht="15" x14ac:dyDescent="0.25">
      <c r="A305" s="69" t="s">
        <v>64</v>
      </c>
      <c r="B305" s="107">
        <v>2016</v>
      </c>
      <c r="C305" s="69" t="s">
        <v>326</v>
      </c>
      <c r="D305" s="69" t="s">
        <v>6</v>
      </c>
      <c r="E305" s="37">
        <f>(K305-(((2.718282^(0.00098482*W305)-1)/((2.718282^(0.000155125*W305)-1)*137.88))))/(([1]!SingleStagePbR(W305,1)/[1]!SingleStagePbR(W305,0))-(((2.718282^(0.00098482*W305)-1)/((2.718282^(0.000155125*W305)-1)*137.88))))</f>
        <v>1.4097555674123245E-3</v>
      </c>
      <c r="F305" s="73">
        <v>89159.866636047635</v>
      </c>
      <c r="G305" s="73">
        <v>164.84937489744553</v>
      </c>
      <c r="H305" s="39">
        <v>0.99651746036694022</v>
      </c>
      <c r="I305" s="76">
        <v>1.4105401034451623</v>
      </c>
      <c r="J305" s="76">
        <v>1.2077855112177823E-2</v>
      </c>
      <c r="K305" s="77">
        <v>0.29814254266166879</v>
      </c>
      <c r="L305" s="77">
        <v>1.5169771280363232E-3</v>
      </c>
      <c r="M305" s="43">
        <f t="array" ref="M305:Q305">[1]!ConvertConc(I305:L305,TRUE,FALSE)</f>
        <v>29.130689109278947</v>
      </c>
      <c r="N305" s="39">
        <v>0.29014865670980611</v>
      </c>
      <c r="O305" s="40">
        <v>0.70894829403117154</v>
      </c>
      <c r="P305" s="62">
        <v>6.0704227809053705E-3</v>
      </c>
      <c r="Q305" s="39">
        <v>0.85967554233051846</v>
      </c>
      <c r="R305" s="80">
        <v>0.18252702761693254</v>
      </c>
      <c r="S305" s="62">
        <v>2.5063168803793486E-3</v>
      </c>
      <c r="T305" s="38">
        <f>[1]!AgePb76(K305)</f>
        <v>3459.9249541381414</v>
      </c>
      <c r="U305" s="41">
        <f>[1]!AgeErPb76(K305,L305,0,FALSE,1)*2</f>
        <v>15.774633341066593</v>
      </c>
      <c r="V305" s="38">
        <f t="shared" si="73"/>
        <v>24.166084223513934</v>
      </c>
      <c r="W305" s="42">
        <f>[1]!AgePb6U8(O305)</f>
        <v>3454.49249685122</v>
      </c>
      <c r="X305" s="42">
        <f t="shared" si="74"/>
        <v>59.158700644056523</v>
      </c>
      <c r="Y305" s="38">
        <f t="shared" si="75"/>
        <v>68.619791249664161</v>
      </c>
      <c r="Z305" s="38">
        <f>[1]!AgePb7U5(M305)</f>
        <v>3457.931892249002</v>
      </c>
      <c r="AA305" s="42">
        <f t="shared" si="76"/>
        <v>68.883663532042021</v>
      </c>
      <c r="AB305" s="38">
        <f t="shared" si="77"/>
        <v>77.247066179166509</v>
      </c>
      <c r="AC305" s="42">
        <f>[1]!AgePb8Th2(R305)</f>
        <v>3388.6548248291319</v>
      </c>
      <c r="AD305" s="42">
        <f t="shared" si="78"/>
        <v>93.060659565140497</v>
      </c>
      <c r="AE305" s="38">
        <f t="shared" si="79"/>
        <v>106.9333212566421</v>
      </c>
      <c r="AF305" s="43">
        <f t="shared" si="80"/>
        <v>99.842989158466452</v>
      </c>
    </row>
    <row r="306" spans="1:33" ht="15" x14ac:dyDescent="0.25">
      <c r="A306" s="69" t="s">
        <v>64</v>
      </c>
      <c r="B306" s="107">
        <v>2016</v>
      </c>
      <c r="C306" s="69" t="s">
        <v>327</v>
      </c>
      <c r="D306" s="69" t="s">
        <v>6</v>
      </c>
      <c r="E306" s="37">
        <f>(K306-(((2.718282^(0.00098482*W306)-1)/((2.718282^(0.000155125*W306)-1)*137.88))))/(([1]!SingleStagePbR(W306,1)/[1]!SingleStagePbR(W306,0))-(((2.718282^(0.00098482*W306)-1)/((2.718282^(0.000155125*W306)-1)*137.88))))</f>
        <v>-8.5375980164641742E-3</v>
      </c>
      <c r="F306" s="73">
        <v>90830.176728684761</v>
      </c>
      <c r="G306" s="73">
        <v>176.44172267829637</v>
      </c>
      <c r="H306" s="39">
        <v>0.76748770252966447</v>
      </c>
      <c r="I306" s="76">
        <v>1.387117064242128</v>
      </c>
      <c r="J306" s="76">
        <v>1.0973309801602198E-2</v>
      </c>
      <c r="K306" s="77">
        <v>0.29845192491289302</v>
      </c>
      <c r="L306" s="77">
        <v>1.3928181408886912E-3</v>
      </c>
      <c r="M306" s="43">
        <f t="array" ref="M306:Q306">[1]!ConvertConc(I306:L306,TRUE,FALSE)</f>
        <v>29.653333054458777</v>
      </c>
      <c r="N306" s="39">
        <v>0.27236074045055519</v>
      </c>
      <c r="O306" s="40">
        <v>0.72091968715442545</v>
      </c>
      <c r="P306" s="62">
        <v>5.7031055800195714E-3</v>
      </c>
      <c r="Q306" s="39">
        <v>0.86129819147841369</v>
      </c>
      <c r="R306" s="80">
        <v>0.18381525524854</v>
      </c>
      <c r="S306" s="62">
        <v>2.4728249806347802E-3</v>
      </c>
      <c r="T306" s="38">
        <f>[1]!AgePb76(K306)</f>
        <v>3461.5326165969686</v>
      </c>
      <c r="U306" s="41">
        <f>[1]!AgeErPb76(K306,L306,0,FALSE,1)*2</f>
        <v>14.466822725573143</v>
      </c>
      <c r="V306" s="38">
        <f t="shared" si="73"/>
        <v>23.340117140212357</v>
      </c>
      <c r="W306" s="42">
        <f>[1]!AgePb6U8(O306)</f>
        <v>3499.4929879596589</v>
      </c>
      <c r="X306" s="42">
        <f t="shared" si="74"/>
        <v>55.368103666718071</v>
      </c>
      <c r="Y306" s="38">
        <f t="shared" si="75"/>
        <v>65.622042143335335</v>
      </c>
      <c r="Z306" s="38">
        <f>[1]!AgePb7U5(M306)</f>
        <v>3475.3936154025282</v>
      </c>
      <c r="AA306" s="42">
        <f t="shared" si="76"/>
        <v>63.841779722353095</v>
      </c>
      <c r="AB306" s="38">
        <f t="shared" si="77"/>
        <v>72.871786462933557</v>
      </c>
      <c r="AC306" s="42">
        <f>[1]!AgePb8Th2(R306)</f>
        <v>3410.661745704188</v>
      </c>
      <c r="AD306" s="42">
        <f t="shared" si="78"/>
        <v>91.765719378068141</v>
      </c>
      <c r="AE306" s="38">
        <f t="shared" si="79"/>
        <v>105.97900394491927</v>
      </c>
      <c r="AF306" s="43">
        <f t="shared" si="80"/>
        <v>101.09663480218798</v>
      </c>
    </row>
    <row r="307" spans="1:33" ht="15" x14ac:dyDescent="0.25">
      <c r="A307" s="69" t="s">
        <v>64</v>
      </c>
      <c r="B307" s="107">
        <v>2016</v>
      </c>
      <c r="C307" s="69" t="s">
        <v>328</v>
      </c>
      <c r="D307" s="69" t="s">
        <v>6</v>
      </c>
      <c r="E307" s="37">
        <f>(K307-(((2.718282^(0.00098482*W307)-1)/((2.718282^(0.000155125*W307)-1)*137.88))))/(([1]!SingleStagePbR(W307,1)/[1]!SingleStagePbR(W307,0))-(((2.718282^(0.00098482*W307)-1)/((2.718282^(0.000155125*W307)-1)*137.88))))</f>
        <v>-1.3552842719685111E-2</v>
      </c>
      <c r="F307" s="73">
        <v>114184.01937924199</v>
      </c>
      <c r="G307" s="73">
        <v>233.44751576659576</v>
      </c>
      <c r="H307" s="39">
        <v>1.0362531572943117</v>
      </c>
      <c r="I307" s="76">
        <v>1.3781262561587369</v>
      </c>
      <c r="J307" s="76">
        <v>1.1323201998483853E-2</v>
      </c>
      <c r="K307" s="77">
        <v>0.29772926390293747</v>
      </c>
      <c r="L307" s="77">
        <v>1.7714295511975769E-3</v>
      </c>
      <c r="M307" s="43">
        <f t="array" ref="M307:Q307">[1]!ConvertConc(I307:L307,TRUE,FALSE)</f>
        <v>29.774519546180482</v>
      </c>
      <c r="N307" s="39">
        <v>0.30204476004693664</v>
      </c>
      <c r="O307" s="40">
        <v>0.72562292136230577</v>
      </c>
      <c r="P307" s="62">
        <v>5.961989967607848E-3</v>
      </c>
      <c r="Q307" s="39">
        <v>0.80994159745475802</v>
      </c>
      <c r="R307" s="80">
        <v>0.19083864201595357</v>
      </c>
      <c r="S307" s="62">
        <v>2.7452591161159553E-3</v>
      </c>
      <c r="T307" s="38">
        <f>[1]!AgePb76(K307)</f>
        <v>3457.774507472091</v>
      </c>
      <c r="U307" s="41">
        <f>[1]!AgeErPb76(K307,L307,0,FALSE,1)*2</f>
        <v>18.44908779809662</v>
      </c>
      <c r="V307" s="38">
        <f t="shared" si="73"/>
        <v>25.982935074860688</v>
      </c>
      <c r="W307" s="42">
        <f>[1]!AgePb6U8(O307)</f>
        <v>3517.0868598268244</v>
      </c>
      <c r="X307" s="42">
        <f t="shared" si="74"/>
        <v>57.795408486064375</v>
      </c>
      <c r="Y307" s="38">
        <f t="shared" si="75"/>
        <v>67.774926945818464</v>
      </c>
      <c r="Z307" s="38">
        <f>[1]!AgePb7U5(M307)</f>
        <v>3479.3999696671917</v>
      </c>
      <c r="AA307" s="42">
        <f t="shared" si="76"/>
        <v>70.592879076717864</v>
      </c>
      <c r="AB307" s="38">
        <f t="shared" si="77"/>
        <v>78.871584896663322</v>
      </c>
      <c r="AC307" s="42">
        <f>[1]!AgePb8Th2(R307)</f>
        <v>3530.2233471420568</v>
      </c>
      <c r="AD307" s="42">
        <f t="shared" si="78"/>
        <v>101.56619983553372</v>
      </c>
      <c r="AE307" s="38">
        <f t="shared" si="79"/>
        <v>115.44176694191512</v>
      </c>
      <c r="AF307" s="43">
        <f t="shared" si="80"/>
        <v>101.71533314930056</v>
      </c>
    </row>
    <row r="308" spans="1:33" ht="15" x14ac:dyDescent="0.25">
      <c r="A308" s="69" t="s">
        <v>64</v>
      </c>
      <c r="B308" s="107">
        <v>2016</v>
      </c>
      <c r="C308" s="69" t="s">
        <v>329</v>
      </c>
      <c r="D308" s="69" t="s">
        <v>6</v>
      </c>
      <c r="E308" s="37">
        <f>(K308-(((2.718282^(0.00098482*W308)-1)/((2.718282^(0.000155125*W308)-1)*137.88))))/(([1]!SingleStagePbR(W308,1)/[1]!SingleStagePbR(W308,0))-(((2.718282^(0.00098482*W308)-1)/((2.718282^(0.000155125*W308)-1)*137.88))))</f>
        <v>2.2768016156995358E-3</v>
      </c>
      <c r="F308" s="73">
        <v>85863.490322587066</v>
      </c>
      <c r="G308" s="73">
        <v>175.89452260281541</v>
      </c>
      <c r="H308" s="39">
        <v>0.97445738781330304</v>
      </c>
      <c r="I308" s="76">
        <v>1.4165514219062452</v>
      </c>
      <c r="J308" s="76">
        <v>1.1836787250317634E-2</v>
      </c>
      <c r="K308" s="77">
        <v>0.29671996438442433</v>
      </c>
      <c r="L308" s="77">
        <v>1.3100698877163586E-3</v>
      </c>
      <c r="M308" s="43">
        <f t="array" ref="M308:Q308">[1]!ConvertConc(I308:L308,TRUE,FALSE)</f>
        <v>28.868662908424891</v>
      </c>
      <c r="N308" s="39">
        <v>0.27283173229448071</v>
      </c>
      <c r="O308" s="40">
        <v>0.7059397806076857</v>
      </c>
      <c r="P308" s="62">
        <v>5.8988744533850952E-3</v>
      </c>
      <c r="Q308" s="39">
        <v>0.88416493319528733</v>
      </c>
      <c r="R308" s="80">
        <v>0.17919660029908657</v>
      </c>
      <c r="S308" s="62">
        <v>2.4931540602996993E-3</v>
      </c>
      <c r="T308" s="38">
        <f>[1]!AgePb76(K308)</f>
        <v>3452.5087360378452</v>
      </c>
      <c r="U308" s="41">
        <f>[1]!AgeErPb76(K308,L308,0,FALSE,1)*2</f>
        <v>13.695812158044669</v>
      </c>
      <c r="V308" s="38">
        <f t="shared" si="73"/>
        <v>22.832007625661344</v>
      </c>
      <c r="W308" s="42">
        <f>[1]!AgePb6U8(O308)</f>
        <v>3443.133923337838</v>
      </c>
      <c r="X308" s="42">
        <f t="shared" si="74"/>
        <v>57.542060379363875</v>
      </c>
      <c r="Y308" s="38">
        <f t="shared" si="75"/>
        <v>67.171985581963696</v>
      </c>
      <c r="Z308" s="38">
        <f>[1]!AgePb7U5(M308)</f>
        <v>3449.063174626503</v>
      </c>
      <c r="AA308" s="42">
        <f t="shared" si="76"/>
        <v>65.192758231405918</v>
      </c>
      <c r="AB308" s="38">
        <f t="shared" si="77"/>
        <v>73.932299348456397</v>
      </c>
      <c r="AC308" s="42">
        <f>[1]!AgePb8Th2(R308)</f>
        <v>3331.6495076643778</v>
      </c>
      <c r="AD308" s="42">
        <f t="shared" si="78"/>
        <v>92.706172814276073</v>
      </c>
      <c r="AE308" s="38">
        <f t="shared" si="79"/>
        <v>106.19003094193258</v>
      </c>
      <c r="AF308" s="43">
        <f t="shared" si="80"/>
        <v>99.72846375152794</v>
      </c>
    </row>
    <row r="309" spans="1:33" x14ac:dyDescent="0.2">
      <c r="A309" s="69"/>
      <c r="C309" s="69"/>
      <c r="D309" s="69"/>
      <c r="F309" s="73"/>
      <c r="H309" s="39"/>
      <c r="I309" s="76"/>
      <c r="J309" s="76"/>
      <c r="K309" s="77"/>
      <c r="L309" s="77"/>
      <c r="P309" s="62"/>
      <c r="R309" s="77"/>
      <c r="S309" s="62"/>
    </row>
    <row r="310" spans="1:33" ht="15" x14ac:dyDescent="0.25">
      <c r="A310" s="69" t="s">
        <v>65</v>
      </c>
      <c r="B310" s="107">
        <v>2015</v>
      </c>
      <c r="C310" s="69" t="s">
        <v>330</v>
      </c>
      <c r="D310" s="69" t="s">
        <v>6</v>
      </c>
      <c r="E310" s="37">
        <f>(K310-(((2.718282^(0.00098482*W310)-1)/((2.718282^(0.000155125*W310)-1)*137.88))))/(([1]!SingleStagePbR(W310,1)/[1]!SingleStagePbR(W310,0))-(((2.718282^(0.00098482*W310)-1)/((2.718282^(0.000155125*W310)-1)*137.88))))</f>
        <v>-1.3728127126481299E-2</v>
      </c>
      <c r="F310" s="73">
        <v>67.282143835302165</v>
      </c>
      <c r="G310" s="73">
        <v>70.807835505320199</v>
      </c>
      <c r="H310" s="39">
        <v>0.61838912298041704</v>
      </c>
      <c r="I310" s="73">
        <v>1682.8097248777945</v>
      </c>
      <c r="J310" s="73">
        <v>207.41971195994199</v>
      </c>
      <c r="K310" s="80">
        <v>3.5274730548700901E-2</v>
      </c>
      <c r="L310" s="80">
        <v>6.4448591260203122E-2</v>
      </c>
      <c r="M310" s="62">
        <f t="array" ref="M310:Q310">[1]!ConvertConc(I310:L310,TRUE,FALSE)</f>
        <v>2.8889560669581966E-3</v>
      </c>
      <c r="N310" s="62">
        <v>5.2902562657252527E-3</v>
      </c>
      <c r="O310" s="83">
        <v>5.942442483047927E-4</v>
      </c>
      <c r="P310" s="162">
        <v>7.3245340215860307E-5</v>
      </c>
      <c r="Q310" s="39">
        <v>6.7309945814994096E-2</v>
      </c>
      <c r="R310" s="169">
        <v>1.679523410841244E-4</v>
      </c>
      <c r="S310" s="83">
        <v>7.8435413734685594E-5</v>
      </c>
      <c r="T310" s="38">
        <f>[1]!AgePb76(K310)</f>
        <v>-688.1523796407929</v>
      </c>
      <c r="U310" s="41">
        <f>[1]!AgeErPb76(K310,L310,0,FALSE,1)*2</f>
        <v>10120.97272348817</v>
      </c>
      <c r="V310" s="38">
        <f t="shared" ref="V310:V340" si="81">SQRT((U310/T310*100)^2+AO$6^2+AO$8^2+AO$7^2)*T310/100</f>
        <v>-10120.973378480976</v>
      </c>
      <c r="W310" s="42">
        <f>[1]!AgePb6U8(O310)</f>
        <v>3.8296068016642053</v>
      </c>
      <c r="X310" s="42">
        <f t="shared" ref="X310:X373" si="82">P310/O310*W310*2</f>
        <v>0.94405912680200221</v>
      </c>
      <c r="Y310" s="38">
        <f t="shared" ref="Y310:Y340" si="83">SQRT((X310/W310*100)^2+AP$6^2+AP$7^2+AP$8^2)*W310/100</f>
        <v>0.94484568117829626</v>
      </c>
      <c r="Z310" s="43">
        <f>[1]!AgePb7U5(M310)</f>
        <v>2.9291679475516608</v>
      </c>
      <c r="AA310" s="42">
        <f t="shared" ref="AA310:AA340" si="84">N310/M310*Z310*2</f>
        <v>10.727784520595121</v>
      </c>
      <c r="AB310" s="38">
        <f t="shared" ref="AB310:AB340" si="85">SQRT((AA310/Z310*100)^2+AQ$6^2+AQ$8^2+AQ$7^2)*Z310/100</f>
        <v>10.727825393863833</v>
      </c>
      <c r="AC310" s="42">
        <f>[1]!AgePb8Th2(R310)</f>
        <v>3.3944060367576285</v>
      </c>
      <c r="AD310" s="42">
        <f t="shared" ref="AD310:AD340" si="86">S310/R310*AC310*2</f>
        <v>3.1704427596307601</v>
      </c>
      <c r="AE310" s="38">
        <f t="shared" ref="AE310:AE340" si="87">SQRT((AD310/AC310*100)^2+AR$6^2+AR$8^2+AR$7^2)*AC310/100</f>
        <v>3.1708817648236107</v>
      </c>
      <c r="AF310" s="43">
        <f t="shared" ref="AF310:AF340" si="88">W310/T310*100</f>
        <v>-0.55650563958860577</v>
      </c>
      <c r="AG310" s="39">
        <v>0.99087866612151954</v>
      </c>
    </row>
    <row r="311" spans="1:33" ht="15" x14ac:dyDescent="0.25">
      <c r="A311" s="69" t="s">
        <v>65</v>
      </c>
      <c r="B311" s="107">
        <v>2015</v>
      </c>
      <c r="C311" s="69" t="s">
        <v>331</v>
      </c>
      <c r="D311" s="69" t="s">
        <v>6</v>
      </c>
      <c r="E311" s="37">
        <f>(K311-(((2.718282^(0.00098482*W311)-1)/((2.718282^(0.000155125*W311)-1)*137.88))))/(([1]!SingleStagePbR(W311,1)/[1]!SingleStagePbR(W311,0))-(((2.718282^(0.00098482*W311)-1)/((2.718282^(0.000155125*W311)-1)*137.88))))</f>
        <v>4.0960952619207631E-2</v>
      </c>
      <c r="F311" s="73">
        <v>66.913086262737266</v>
      </c>
      <c r="G311" s="73">
        <v>72.983036113248957</v>
      </c>
      <c r="H311" s="39">
        <v>0.62713063509595623</v>
      </c>
      <c r="I311" s="73">
        <v>1718.9306532973558</v>
      </c>
      <c r="J311" s="73">
        <v>196.83987916078107</v>
      </c>
      <c r="K311" s="80">
        <v>7.8466911672910158E-2</v>
      </c>
      <c r="L311" s="80">
        <v>6.869039208827965E-2</v>
      </c>
      <c r="M311" s="62">
        <f t="array" ref="M311:Q311">[1]!ConvertConc(I311:L311,TRUE,FALSE)</f>
        <v>6.2913007840169821E-3</v>
      </c>
      <c r="N311" s="62">
        <v>5.5543620903443884E-3</v>
      </c>
      <c r="O311" s="83">
        <v>5.8175703486451884E-4</v>
      </c>
      <c r="P311" s="162">
        <v>6.6618734283434015E-5</v>
      </c>
      <c r="Q311" s="39">
        <v>0.12970627717320679</v>
      </c>
      <c r="R311" s="169">
        <v>2.3176069680365681E-4</v>
      </c>
      <c r="S311" s="83">
        <v>8.4071917845880925E-5</v>
      </c>
      <c r="T311" s="38">
        <f>[1]!AgePb76(K311)</f>
        <v>1157.856619899439</v>
      </c>
      <c r="U311" s="41">
        <f>[1]!AgeErPb76(K311,L311,0,FALSE,1)*2</f>
        <v>3472.722624165061</v>
      </c>
      <c r="V311" s="38">
        <f t="shared" si="81"/>
        <v>3472.7280283312734</v>
      </c>
      <c r="W311" s="42">
        <f>[1]!AgePb6U8(O311)</f>
        <v>3.7491563567592521</v>
      </c>
      <c r="X311" s="42">
        <f t="shared" si="82"/>
        <v>0.8586541671168888</v>
      </c>
      <c r="Y311" s="38">
        <f t="shared" si="83"/>
        <v>0.85948294802549396</v>
      </c>
      <c r="Z311" s="43">
        <f>[1]!AgePb7U5(M311)</f>
        <v>6.3680694174258621</v>
      </c>
      <c r="AA311" s="42">
        <f t="shared" si="84"/>
        <v>11.244276684621541</v>
      </c>
      <c r="AB311" s="38">
        <f t="shared" si="85"/>
        <v>11.244460991773419</v>
      </c>
      <c r="AC311" s="42">
        <f>[1]!AgePb8Th2(R311)</f>
        <v>4.6838573914532562</v>
      </c>
      <c r="AD311" s="42">
        <f t="shared" si="86"/>
        <v>3.3981678450827566</v>
      </c>
      <c r="AE311" s="38">
        <f t="shared" si="87"/>
        <v>3.3989476836871275</v>
      </c>
      <c r="AF311" s="43">
        <f t="shared" si="88"/>
        <v>0.32380143554258645</v>
      </c>
      <c r="AG311" s="39">
        <v>0.97097614748960615</v>
      </c>
    </row>
    <row r="312" spans="1:33" ht="15" x14ac:dyDescent="0.25">
      <c r="A312" s="69" t="s">
        <v>65</v>
      </c>
      <c r="B312" s="107">
        <v>2015</v>
      </c>
      <c r="C312" s="69" t="s">
        <v>332</v>
      </c>
      <c r="D312" s="69" t="s">
        <v>6</v>
      </c>
      <c r="E312" s="37">
        <f>(K312-(((2.718282^(0.00098482*W312)-1)/((2.718282^(0.000155125*W312)-1)*137.88))))/(([1]!SingleStagePbR(W312,1)/[1]!SingleStagePbR(W312,0))-(((2.718282^(0.00098482*W312)-1)/((2.718282^(0.000155125*W312)-1)*137.88))))</f>
        <v>2.9550623776008374E-2</v>
      </c>
      <c r="F312" s="73">
        <v>71.56843083716285</v>
      </c>
      <c r="G312" s="73">
        <v>73.883544547834589</v>
      </c>
      <c r="H312" s="39">
        <v>0.63692177705442932</v>
      </c>
      <c r="I312" s="73">
        <v>1669.2624452724924</v>
      </c>
      <c r="J312" s="73">
        <v>172.93633426302245</v>
      </c>
      <c r="K312" s="80">
        <v>6.9457266987668867E-2</v>
      </c>
      <c r="L312" s="80">
        <v>7.9231719977860701E-2</v>
      </c>
      <c r="M312" s="62">
        <f t="array" ref="M312:Q312">[1]!ConvertConc(I312:L312,TRUE,FALSE)</f>
        <v>5.7346288256535241E-3</v>
      </c>
      <c r="N312" s="62">
        <v>6.5685640558499911E-3</v>
      </c>
      <c r="O312" s="83">
        <v>5.9906697286103434E-4</v>
      </c>
      <c r="P312" s="162">
        <v>6.2063605730805838E-5</v>
      </c>
      <c r="Q312" s="39">
        <v>9.0447486002761202E-2</v>
      </c>
      <c r="R312" s="169">
        <v>8.9550457317318151E-5</v>
      </c>
      <c r="S312" s="83">
        <v>8.150008817507819E-5</v>
      </c>
      <c r="T312" s="38">
        <f>[1]!AgePb76(K312)</f>
        <v>911.45501490013362</v>
      </c>
      <c r="U312" s="41">
        <f>[1]!AgeErPb76(K312,L312,0,FALSE,1)*2</f>
        <v>4696.9054143317544</v>
      </c>
      <c r="V312" s="38">
        <f t="shared" si="81"/>
        <v>4696.9078903173549</v>
      </c>
      <c r="W312" s="42">
        <f>[1]!AgePb6U8(O312)</f>
        <v>3.8606775431072569</v>
      </c>
      <c r="X312" s="42">
        <f t="shared" si="82"/>
        <v>0.79993583269951607</v>
      </c>
      <c r="Y312" s="38">
        <f t="shared" si="83"/>
        <v>0.80087906007083576</v>
      </c>
      <c r="Z312" s="43">
        <f>[1]!AgePb7U5(M312)</f>
        <v>5.8062125557920368</v>
      </c>
      <c r="AA312" s="42">
        <f t="shared" si="84"/>
        <v>13.301115121519372</v>
      </c>
      <c r="AB312" s="38">
        <f t="shared" si="85"/>
        <v>13.301244647648621</v>
      </c>
      <c r="AC312" s="42">
        <f>[1]!AgePb8Th2(R312)</f>
        <v>1.8099332574926097</v>
      </c>
      <c r="AD312" s="42">
        <f t="shared" si="86"/>
        <v>3.29444928581347</v>
      </c>
      <c r="AE312" s="38">
        <f t="shared" si="87"/>
        <v>3.2945694088868449</v>
      </c>
      <c r="AF312" s="43">
        <f t="shared" si="88"/>
        <v>0.42357302115785317</v>
      </c>
      <c r="AG312" s="39">
        <v>0.97507172491110117</v>
      </c>
    </row>
    <row r="313" spans="1:33" ht="15" x14ac:dyDescent="0.25">
      <c r="A313" s="69" t="s">
        <v>65</v>
      </c>
      <c r="B313" s="107">
        <v>2015</v>
      </c>
      <c r="C313" s="69" t="s">
        <v>333</v>
      </c>
      <c r="D313" s="69" t="s">
        <v>6</v>
      </c>
      <c r="E313" s="37">
        <f>(K313-(((2.718282^(0.00098482*W313)-1)/((2.718282^(0.000155125*W313)-1)*137.88))))/(([1]!SingleStagePbR(W313,1)/[1]!SingleStagePbR(W313,0))-(((2.718282^(0.00098482*W313)-1)/((2.718282^(0.000155125*W313)-1)*137.88))))</f>
        <v>1.4832706293687629E-2</v>
      </c>
      <c r="F313" s="73">
        <v>55.584414880619406</v>
      </c>
      <c r="G313" s="73">
        <v>66.69635375541408</v>
      </c>
      <c r="H313" s="39">
        <v>0.598507057859474</v>
      </c>
      <c r="I313" s="73">
        <v>1880.43955585866</v>
      </c>
      <c r="J313" s="73">
        <v>223.70885890670513</v>
      </c>
      <c r="K313" s="80">
        <v>5.7824333572540111E-2</v>
      </c>
      <c r="L313" s="80">
        <v>3.8651656475220557E-2</v>
      </c>
      <c r="M313" s="62">
        <f t="array" ref="M313:Q313">[1]!ConvertConc(I313:L313,TRUE,FALSE)</f>
        <v>4.2380248959017755E-3</v>
      </c>
      <c r="N313" s="62">
        <v>2.8773499028609609E-3</v>
      </c>
      <c r="O313" s="83">
        <v>5.3179055763021997E-4</v>
      </c>
      <c r="P313" s="162">
        <v>6.326513311963047E-5</v>
      </c>
      <c r="Q313" s="39">
        <v>0.1752244195850349</v>
      </c>
      <c r="R313" s="169">
        <v>3.7453857184908485E-4</v>
      </c>
      <c r="S313" s="83">
        <v>8.6984600559965005E-5</v>
      </c>
      <c r="T313" s="38">
        <f>[1]!AgePb76(K313)</f>
        <v>522.15754478404801</v>
      </c>
      <c r="U313" s="41">
        <f>[1]!AgeErPb76(K313,L313,0,FALSE,1)*2</f>
        <v>2932.7799514584558</v>
      </c>
      <c r="V313" s="38">
        <f t="shared" si="81"/>
        <v>2932.7812528653599</v>
      </c>
      <c r="W313" s="42">
        <f>[1]!AgePb6U8(O313)</f>
        <v>3.4272309888287817</v>
      </c>
      <c r="X313" s="42">
        <f t="shared" si="82"/>
        <v>0.81544969773887621</v>
      </c>
      <c r="Y313" s="38">
        <f t="shared" si="83"/>
        <v>0.81617898037648562</v>
      </c>
      <c r="Z313" s="43">
        <f>[1]!AgePb7U5(M313)</f>
        <v>4.2941257662255543</v>
      </c>
      <c r="AA313" s="42">
        <f t="shared" si="84"/>
        <v>5.8308776658060548</v>
      </c>
      <c r="AB313" s="38">
        <f t="shared" si="85"/>
        <v>5.8310392769351367</v>
      </c>
      <c r="AC313" s="42">
        <f>[1]!AgePb8Th2(R313)</f>
        <v>7.5688418349972597</v>
      </c>
      <c r="AD313" s="42">
        <f t="shared" si="86"/>
        <v>3.5156468956904732</v>
      </c>
      <c r="AE313" s="38">
        <f t="shared" si="87"/>
        <v>3.5176148913288845</v>
      </c>
      <c r="AF313" s="43">
        <f t="shared" si="88"/>
        <v>0.65635956486010427</v>
      </c>
      <c r="AG313" s="39">
        <v>0.9610118116173868</v>
      </c>
    </row>
    <row r="314" spans="1:33" ht="15" x14ac:dyDescent="0.25">
      <c r="A314" s="69" t="s">
        <v>65</v>
      </c>
      <c r="B314" s="107">
        <v>2015</v>
      </c>
      <c r="C314" s="69" t="s">
        <v>334</v>
      </c>
      <c r="D314" s="69" t="s">
        <v>6</v>
      </c>
      <c r="E314" s="37">
        <f>(K314-(((2.718282^(0.00098482*W314)-1)/((2.718282^(0.000155125*W314)-1)*137.88))))/(([1]!SingleStagePbR(W314,1)/[1]!SingleStagePbR(W314,0))-(((2.718282^(0.00098482*W314)-1)/((2.718282^(0.000155125*W314)-1)*137.88))))</f>
        <v>2.1737136404948277E-2</v>
      </c>
      <c r="F314" s="73">
        <v>70.166452510883502</v>
      </c>
      <c r="G314" s="73">
        <v>65.896030023718822</v>
      </c>
      <c r="H314" s="39">
        <v>0.60107458212269105</v>
      </c>
      <c r="I314" s="73">
        <v>1502.3996337674664</v>
      </c>
      <c r="J314" s="73">
        <v>149.87344695947721</v>
      </c>
      <c r="K314" s="80">
        <v>6.3294726233537102E-2</v>
      </c>
      <c r="L314" s="80">
        <v>2.8227986441366967E-2</v>
      </c>
      <c r="M314" s="62">
        <f t="array" ref="M314:Q314">[1]!ConvertConc(I314:L314,TRUE,FALSE)</f>
        <v>5.8062308945265803E-3</v>
      </c>
      <c r="N314" s="62">
        <v>2.6534327376188075E-3</v>
      </c>
      <c r="O314" s="83">
        <v>6.656018661907999E-4</v>
      </c>
      <c r="P314" s="162">
        <v>6.6397810373877928E-5</v>
      </c>
      <c r="Q314" s="39">
        <v>0.218285780499959</v>
      </c>
      <c r="R314" s="169">
        <v>3.5926744456405687E-4</v>
      </c>
      <c r="S314" s="83">
        <v>8.4519551239806671E-5</v>
      </c>
      <c r="T314" s="38">
        <f>[1]!AgePb76(K314)</f>
        <v>717.224046069265</v>
      </c>
      <c r="U314" s="41">
        <f>[1]!AgeErPb76(K314,L314,0,FALSE,1)*2</f>
        <v>1894.0684857187277</v>
      </c>
      <c r="V314" s="38">
        <f t="shared" si="81"/>
        <v>1894.0722876401376</v>
      </c>
      <c r="W314" s="42">
        <f>[1]!AgePb6U8(O314)</f>
        <v>4.2893179791301481</v>
      </c>
      <c r="X314" s="42">
        <f t="shared" si="82"/>
        <v>0.85577080317232268</v>
      </c>
      <c r="Y314" s="38">
        <f t="shared" si="83"/>
        <v>0.85685909011317241</v>
      </c>
      <c r="Z314" s="43">
        <f>[1]!AgePb7U5(M314)</f>
        <v>5.8784989595121466</v>
      </c>
      <c r="AA314" s="42">
        <f t="shared" si="84"/>
        <v>5.3729181186823771</v>
      </c>
      <c r="AB314" s="38">
        <f t="shared" si="85"/>
        <v>5.3732467970177877</v>
      </c>
      <c r="AC314" s="42">
        <f>[1]!AgePb8Th2(R314)</f>
        <v>7.2602915304452145</v>
      </c>
      <c r="AD314" s="42">
        <f t="shared" si="86"/>
        <v>3.4160433476960264</v>
      </c>
      <c r="AE314" s="38">
        <f t="shared" si="87"/>
        <v>3.4179069719616217</v>
      </c>
      <c r="AF314" s="43">
        <f t="shared" si="88"/>
        <v>0.59804436321365506</v>
      </c>
      <c r="AG314" s="39">
        <v>0.9646575555034429</v>
      </c>
    </row>
    <row r="315" spans="1:33" ht="15" x14ac:dyDescent="0.25">
      <c r="A315" s="69" t="s">
        <v>65</v>
      </c>
      <c r="B315" s="107">
        <v>2015</v>
      </c>
      <c r="C315" s="69" t="s">
        <v>335</v>
      </c>
      <c r="D315" s="69" t="s">
        <v>6</v>
      </c>
      <c r="E315" s="37">
        <f>(K315-(((2.718282^(0.00098482*W315)-1)/((2.718282^(0.000155125*W315)-1)*137.88))))/(([1]!SingleStagePbR(W315,1)/[1]!SingleStagePbR(W315,0))-(((2.718282^(0.00098482*W315)-1)/((2.718282^(0.000155125*W315)-1)*137.88))))</f>
        <v>2.726487327070248E-2</v>
      </c>
      <c r="F315" s="73">
        <v>61.378620676323706</v>
      </c>
      <c r="G315" s="73">
        <v>63.821734461583411</v>
      </c>
      <c r="H315" s="39">
        <v>0.58867478797077477</v>
      </c>
      <c r="I315" s="73">
        <v>1670.7330944568214</v>
      </c>
      <c r="J315" s="73">
        <v>183.76406327983452</v>
      </c>
      <c r="K315" s="80">
        <v>6.7651890759284905E-2</v>
      </c>
      <c r="L315" s="80">
        <v>2.9728335265942277E-2</v>
      </c>
      <c r="M315" s="62">
        <f t="array" ref="M315:Q315">[1]!ConvertConc(I315:L315,TRUE,FALSE)</f>
        <v>5.5806541543824131E-3</v>
      </c>
      <c r="N315" s="62">
        <v>2.5279647887946391E-3</v>
      </c>
      <c r="O315" s="83">
        <v>5.9853964904257428E-4</v>
      </c>
      <c r="P315" s="162">
        <v>6.5833422649659592E-5</v>
      </c>
      <c r="Q315" s="39">
        <v>0.24281057557822103</v>
      </c>
      <c r="R315" s="169">
        <v>1.5100863522820736E-4</v>
      </c>
      <c r="S315" s="83">
        <v>7.4925573058165325E-5</v>
      </c>
      <c r="T315" s="38">
        <f>[1]!AgePb76(K315)</f>
        <v>857.00404954367718</v>
      </c>
      <c r="U315" s="41">
        <f>[1]!AgeErPb76(K315,L315,0,FALSE,1)*2</f>
        <v>1824.8597544061809</v>
      </c>
      <c r="V315" s="38">
        <f t="shared" si="81"/>
        <v>1824.8653885139586</v>
      </c>
      <c r="W315" s="42">
        <f>[1]!AgePb6U8(O315)</f>
        <v>3.8572802296883535</v>
      </c>
      <c r="X315" s="42">
        <f t="shared" si="82"/>
        <v>0.8485251062162692</v>
      </c>
      <c r="Y315" s="38">
        <f t="shared" si="83"/>
        <v>0.84941281604150509</v>
      </c>
      <c r="Z315" s="43">
        <f>[1]!AgePb7U5(M315)</f>
        <v>5.6507488416067222</v>
      </c>
      <c r="AA315" s="42">
        <f t="shared" si="84"/>
        <v>5.1194335670079658</v>
      </c>
      <c r="AB315" s="38">
        <f t="shared" si="85"/>
        <v>5.1197523082576639</v>
      </c>
      <c r="AC315" s="42">
        <f>[1]!AgePb8Th2(R315)</f>
        <v>3.0519905926601494</v>
      </c>
      <c r="AD315" s="42">
        <f t="shared" si="86"/>
        <v>3.0285969246409947</v>
      </c>
      <c r="AE315" s="38">
        <f t="shared" si="87"/>
        <v>3.028968451593923</v>
      </c>
      <c r="AF315" s="43">
        <f t="shared" si="88"/>
        <v>0.45008891518566474</v>
      </c>
      <c r="AG315" s="39">
        <v>0.96348066543979516</v>
      </c>
    </row>
    <row r="316" spans="1:33" ht="15" x14ac:dyDescent="0.25">
      <c r="A316" s="69" t="s">
        <v>65</v>
      </c>
      <c r="B316" s="107">
        <v>2015</v>
      </c>
      <c r="C316" s="69" t="s">
        <v>336</v>
      </c>
      <c r="D316" s="69" t="s">
        <v>6</v>
      </c>
      <c r="E316" s="37">
        <f>(K316-(((2.718282^(0.00098482*W316)-1)/((2.718282^(0.000155125*W316)-1)*137.88))))/(([1]!SingleStagePbR(W316,1)/[1]!SingleStagePbR(W316,0))-(((2.718282^(0.00098482*W316)-1)/((2.718282^(0.000155125*W316)-1)*137.88))))</f>
        <v>7.1765454972983478E-2</v>
      </c>
      <c r="F316" s="73">
        <v>69.004328335497831</v>
      </c>
      <c r="G316" s="73">
        <v>71.261099609113629</v>
      </c>
      <c r="H316" s="39">
        <v>0.61563804868302074</v>
      </c>
      <c r="I316" s="73">
        <v>1656.9853859578532</v>
      </c>
      <c r="J316" s="73">
        <v>180.43483890062467</v>
      </c>
      <c r="K316" s="80">
        <v>0.10279957318545045</v>
      </c>
      <c r="L316" s="80">
        <v>5.9971561518463536E-2</v>
      </c>
      <c r="M316" s="62">
        <f t="array" ref="M316:Q316">[1]!ConvertConc(I316:L316,TRUE,FALSE)</f>
        <v>8.5503694217730127E-3</v>
      </c>
      <c r="N316" s="62">
        <v>5.0742962361756553E-3</v>
      </c>
      <c r="O316" s="83">
        <v>6.0350562441558906E-4</v>
      </c>
      <c r="P316" s="162">
        <v>6.5717803572600436E-5</v>
      </c>
      <c r="Q316" s="39">
        <v>0.18348931502473764</v>
      </c>
      <c r="R316" s="169">
        <v>1.6781513138887914E-4</v>
      </c>
      <c r="S316" s="83">
        <v>7.2837940266643511E-5</v>
      </c>
      <c r="T316" s="38">
        <f>[1]!AgePb76(K316)</f>
        <v>1674.4694576192057</v>
      </c>
      <c r="U316" s="41">
        <f>[1]!AgeErPb76(K316,L316,0,FALSE,1)*2</f>
        <v>2156.3306115325881</v>
      </c>
      <c r="V316" s="38">
        <f t="shared" si="81"/>
        <v>2156.3488138568059</v>
      </c>
      <c r="W316" s="42">
        <f>[1]!AgePb6U8(O316)</f>
        <v>3.8892737349395214</v>
      </c>
      <c r="X316" s="42">
        <f t="shared" si="82"/>
        <v>0.84703279310888657</v>
      </c>
      <c r="Y316" s="38">
        <f t="shared" si="83"/>
        <v>0.84793687036548759</v>
      </c>
      <c r="Z316" s="43">
        <f>[1]!AgePb7U5(M316)</f>
        <v>8.6449937098351661</v>
      </c>
      <c r="AA316" s="42">
        <f t="shared" si="84"/>
        <v>10.260903799518511</v>
      </c>
      <c r="AB316" s="38">
        <f t="shared" si="85"/>
        <v>10.261276017683096</v>
      </c>
      <c r="AC316" s="42">
        <f>[1]!AgePb8Th2(R316)</f>
        <v>3.3916331885766966</v>
      </c>
      <c r="AD316" s="42">
        <f t="shared" si="86"/>
        <v>2.9441871367778942</v>
      </c>
      <c r="AE316" s="38">
        <f t="shared" si="87"/>
        <v>2.9446591015594619</v>
      </c>
      <c r="AF316" s="43">
        <f t="shared" si="88"/>
        <v>0.23226901614971043</v>
      </c>
      <c r="AG316" s="39">
        <v>0.97848209078442772</v>
      </c>
    </row>
    <row r="317" spans="1:33" ht="15" x14ac:dyDescent="0.25">
      <c r="A317" s="69" t="s">
        <v>65</v>
      </c>
      <c r="B317" s="107">
        <v>2015</v>
      </c>
      <c r="C317" s="69" t="s">
        <v>337</v>
      </c>
      <c r="D317" s="69" t="s">
        <v>6</v>
      </c>
      <c r="E317" s="37">
        <f>(K317-(((2.718282^(0.00098482*W317)-1)/((2.718282^(0.000155125*W317)-1)*137.88))))/(([1]!SingleStagePbR(W317,1)/[1]!SingleStagePbR(W317,0))-(((2.718282^(0.00098482*W317)-1)/((2.718282^(0.000155125*W317)-1)*137.88))))</f>
        <v>1.8243431209995414E-2</v>
      </c>
      <c r="F317" s="73">
        <v>68.591407912587428</v>
      </c>
      <c r="G317" s="73">
        <v>64.758544185818181</v>
      </c>
      <c r="H317" s="39">
        <v>0.59119240598099898</v>
      </c>
      <c r="I317" s="73">
        <v>1481.9497810196506</v>
      </c>
      <c r="J317" s="73">
        <v>175.02303083311784</v>
      </c>
      <c r="K317" s="80">
        <v>6.053647980416705E-2</v>
      </c>
      <c r="L317" s="80">
        <v>8.7309330426301124E-2</v>
      </c>
      <c r="M317" s="62">
        <f t="array" ref="M317:Q317">[1]!ConvertConc(I317:L317,TRUE,FALSE)</f>
        <v>5.6298383072534578E-3</v>
      </c>
      <c r="N317" s="62">
        <v>8.146867527805168E-3</v>
      </c>
      <c r="O317" s="83">
        <v>6.7478669844800909E-4</v>
      </c>
      <c r="P317" s="162">
        <v>7.9694477262909111E-5</v>
      </c>
      <c r="Q317" s="39">
        <v>8.1614435390019863E-2</v>
      </c>
      <c r="R317" s="169">
        <v>3.2121284016814179E-4</v>
      </c>
      <c r="S317" s="83">
        <v>9.1615856087820028E-5</v>
      </c>
      <c r="T317" s="38">
        <f>[1]!AgePb76(K317)</f>
        <v>621.86592373331496</v>
      </c>
      <c r="U317" s="41">
        <f>[1]!AgeErPb76(K317,L317,0,FALSE,1)*2</f>
        <v>6222.4295381231404</v>
      </c>
      <c r="V317" s="38">
        <f t="shared" si="81"/>
        <v>6222.4304081307828</v>
      </c>
      <c r="W317" s="42">
        <f>[1]!AgePb6U8(O317)</f>
        <v>4.3484875569409738</v>
      </c>
      <c r="X317" s="42">
        <f t="shared" si="82"/>
        <v>1.027140705445831</v>
      </c>
      <c r="Y317" s="38">
        <f t="shared" si="83"/>
        <v>1.0280727785473531</v>
      </c>
      <c r="Z317" s="43">
        <f>[1]!AgePb7U5(M317)</f>
        <v>5.7004112270321077</v>
      </c>
      <c r="AA317" s="42">
        <f t="shared" si="84"/>
        <v>16.497985407790548</v>
      </c>
      <c r="AB317" s="38">
        <f t="shared" si="85"/>
        <v>16.498086064290867</v>
      </c>
      <c r="AC317" s="42">
        <f>[1]!AgePb8Th2(R317)</f>
        <v>6.4913847876402233</v>
      </c>
      <c r="AD317" s="42">
        <f t="shared" si="86"/>
        <v>3.7029265343427897</v>
      </c>
      <c r="AE317" s="38">
        <f t="shared" si="87"/>
        <v>3.7043010227285418</v>
      </c>
      <c r="AF317" s="43">
        <f t="shared" si="88"/>
        <v>0.69926448627949056</v>
      </c>
      <c r="AG317" s="39">
        <v>0.97675598535774399</v>
      </c>
    </row>
    <row r="318" spans="1:33" ht="15" x14ac:dyDescent="0.25">
      <c r="A318" s="69" t="s">
        <v>65</v>
      </c>
      <c r="B318" s="107">
        <v>2015</v>
      </c>
      <c r="C318" s="69" t="s">
        <v>338</v>
      </c>
      <c r="D318" s="69" t="s">
        <v>6</v>
      </c>
      <c r="E318" s="37">
        <f>(K318-(((2.718282^(0.00098482*W318)-1)/((2.718282^(0.000155125*W318)-1)*137.88))))/(([1]!SingleStagePbR(W318,1)/[1]!SingleStagePbR(W318,0))-(((2.718282^(0.00098482*W318)-1)/((2.718282^(0.000155125*W318)-1)*137.88))))</f>
        <v>8.4657355433726184E-2</v>
      </c>
      <c r="F318" s="73">
        <v>83.73195361768542</v>
      </c>
      <c r="G318" s="73">
        <v>69.632931193238207</v>
      </c>
      <c r="H318" s="39">
        <v>0.686751882908744</v>
      </c>
      <c r="I318" s="73">
        <v>1651.1818453074425</v>
      </c>
      <c r="J318" s="73">
        <v>127.30781094478479</v>
      </c>
      <c r="K318" s="80">
        <v>0.11298204612250765</v>
      </c>
      <c r="L318" s="80">
        <v>2.695758774860068E-2</v>
      </c>
      <c r="M318" s="62">
        <f t="array" ref="M318:Q318">[1]!ConvertConc(I318:L318,TRUE,FALSE)</f>
        <v>9.4303275201676647E-3</v>
      </c>
      <c r="N318" s="62">
        <v>2.3646408527997704E-3</v>
      </c>
      <c r="O318" s="83">
        <v>6.0562681381335357E-4</v>
      </c>
      <c r="P318" s="162">
        <v>4.6694447456020164E-5</v>
      </c>
      <c r="Q318" s="39">
        <v>0.30748344164302188</v>
      </c>
      <c r="R318" s="169">
        <v>1.0047884528331571E-4</v>
      </c>
      <c r="S318" s="83">
        <v>5.1761857392884671E-5</v>
      </c>
      <c r="T318" s="38">
        <f>[1]!AgePb76(K318)</f>
        <v>1847.138961355987</v>
      </c>
      <c r="U318" s="41">
        <f>[1]!AgeErPb76(K318,L318,0,FALSE,1)*2</f>
        <v>863.20081467360842</v>
      </c>
      <c r="V318" s="38">
        <f t="shared" si="81"/>
        <v>863.25614496325727</v>
      </c>
      <c r="W318" s="42">
        <f>[1]!AgePb6U8(O318)</f>
        <v>3.9029395384725394</v>
      </c>
      <c r="X318" s="42">
        <f t="shared" si="82"/>
        <v>0.60184126939728055</v>
      </c>
      <c r="Y318" s="38">
        <f t="shared" si="83"/>
        <v>0.60312194845932443</v>
      </c>
      <c r="Z318" s="43">
        <f>[1]!AgePb7U5(M318)</f>
        <v>9.5305270538081146</v>
      </c>
      <c r="AA318" s="42">
        <f t="shared" si="84"/>
        <v>4.7795314790397487</v>
      </c>
      <c r="AB318" s="38">
        <f t="shared" si="85"/>
        <v>4.7805025838066788</v>
      </c>
      <c r="AC318" s="42">
        <f>[1]!AgePb8Th2(R318)</f>
        <v>2.0307993455757107</v>
      </c>
      <c r="AD318" s="42">
        <f t="shared" si="86"/>
        <v>2.0923398516942959</v>
      </c>
      <c r="AE318" s="38">
        <f t="shared" si="87"/>
        <v>2.0925779570428462</v>
      </c>
      <c r="AF318" s="43">
        <f t="shared" si="88"/>
        <v>0.21129647634130277</v>
      </c>
    </row>
    <row r="319" spans="1:33" ht="15" x14ac:dyDescent="0.25">
      <c r="A319" s="69" t="s">
        <v>65</v>
      </c>
      <c r="B319" s="107">
        <v>2015</v>
      </c>
      <c r="C319" s="69" t="s">
        <v>339</v>
      </c>
      <c r="D319" s="69" t="s">
        <v>6</v>
      </c>
      <c r="E319" s="37">
        <f>(K319-(((2.718282^(0.00098482*W319)-1)/((2.718282^(0.000155125*W319)-1)*137.88))))/(([1]!SingleStagePbR(W319,1)/[1]!SingleStagePbR(W319,0))-(((2.718282^(0.00098482*W319)-1)/((2.718282^(0.000155125*W319)-1)*137.88))))</f>
        <v>1.6640906106988651E-2</v>
      </c>
      <c r="F319" s="73">
        <v>84.20483521331991</v>
      </c>
      <c r="G319" s="73">
        <v>71.346489196493422</v>
      </c>
      <c r="H319" s="39">
        <v>0.6972648304592528</v>
      </c>
      <c r="I319" s="73">
        <v>1726.3987308081437</v>
      </c>
      <c r="J319" s="73">
        <v>136.41578147123153</v>
      </c>
      <c r="K319" s="80">
        <v>5.9258511173232754E-2</v>
      </c>
      <c r="L319" s="80">
        <v>2.5671646350547653E-2</v>
      </c>
      <c r="M319" s="62">
        <f t="array" ref="M319:Q319">[1]!ConvertConc(I319:L319,TRUE,FALSE)</f>
        <v>4.7306615002386402E-3</v>
      </c>
      <c r="N319" s="62">
        <v>2.0832029395187468E-3</v>
      </c>
      <c r="O319" s="83">
        <v>5.7924046290968396E-4</v>
      </c>
      <c r="P319" s="162">
        <v>4.5770156683672707E-5</v>
      </c>
      <c r="Q319" s="39">
        <v>0.17943774423439335</v>
      </c>
      <c r="R319" s="169">
        <v>3.1391242877794724E-4</v>
      </c>
      <c r="S319" s="83">
        <v>5.1570978959365553E-5</v>
      </c>
      <c r="T319" s="38">
        <f>[1]!AgePb76(K319)</f>
        <v>575.66049580945094</v>
      </c>
      <c r="U319" s="41">
        <f>[1]!AgeErPb76(K319,L319,0,FALSE,1)*2</f>
        <v>1883.5819093896964</v>
      </c>
      <c r="V319" s="38">
        <f t="shared" si="81"/>
        <v>1883.5843722377936</v>
      </c>
      <c r="W319" s="42">
        <f>[1]!AgePb6U8(O319)</f>
        <v>3.7329429035086852</v>
      </c>
      <c r="X319" s="42">
        <f t="shared" si="82"/>
        <v>0.58993593343439132</v>
      </c>
      <c r="Y319" s="38">
        <f t="shared" si="83"/>
        <v>0.59113118292943789</v>
      </c>
      <c r="Z319" s="43">
        <f>[1]!AgePb7U5(M319)</f>
        <v>4.7921075146433578</v>
      </c>
      <c r="AA319" s="42">
        <f t="shared" si="84"/>
        <v>4.2205228425205759</v>
      </c>
      <c r="AB319" s="38">
        <f t="shared" si="85"/>
        <v>4.2208008997802926</v>
      </c>
      <c r="AC319" s="42">
        <f>[1]!AgePb8Th2(R319)</f>
        <v>6.3438740491169101</v>
      </c>
      <c r="AD319" s="42">
        <f t="shared" si="86"/>
        <v>2.0844016682072626</v>
      </c>
      <c r="AE319" s="38">
        <f t="shared" si="87"/>
        <v>2.0867328543983059</v>
      </c>
      <c r="AF319" s="43">
        <f t="shared" si="88"/>
        <v>0.6484625800593975</v>
      </c>
    </row>
    <row r="320" spans="1:33" ht="15" x14ac:dyDescent="0.25">
      <c r="A320" s="69" t="s">
        <v>65</v>
      </c>
      <c r="B320" s="107">
        <v>2015</v>
      </c>
      <c r="C320" s="69" t="s">
        <v>340</v>
      </c>
      <c r="D320" s="69" t="s">
        <v>467</v>
      </c>
      <c r="E320" s="141">
        <f>(K320-(((2.718282^(0.00098482*W320)-1)/((2.718282^(0.000155125*W320)-1)*137.88))))/(([1]!SingleStagePbR(W320,1)/[1]!SingleStagePbR(W320,0))-(((2.718282^(0.00098482*W320)-1)/((2.718282^(0.000155125*W320)-1)*137.88))))</f>
        <v>0.15241191422545791</v>
      </c>
      <c r="F320" s="73">
        <v>86.118156396817753</v>
      </c>
      <c r="G320" s="73">
        <v>66.859790987170513</v>
      </c>
      <c r="H320" s="39">
        <v>0.67909712414339252</v>
      </c>
      <c r="I320" s="73">
        <v>1417.1797185884368</v>
      </c>
      <c r="J320" s="73">
        <v>169.72631752660755</v>
      </c>
      <c r="K320" s="80">
        <v>0.16651208268258377</v>
      </c>
      <c r="L320" s="80">
        <v>4.9676695559105942E-2</v>
      </c>
      <c r="M320" s="62">
        <f t="array" ref="M320:Q320">[1]!ConvertConc(I320:L320,TRUE,FALSE)</f>
        <v>1.6193214547390956E-2</v>
      </c>
      <c r="N320" s="62">
        <v>5.2057640424352574E-3</v>
      </c>
      <c r="O320" s="83">
        <v>7.0562680716037684E-4</v>
      </c>
      <c r="P320" s="162">
        <v>8.4508293448255941E-5</v>
      </c>
      <c r="Q320" s="39">
        <v>0.3725399490625495</v>
      </c>
      <c r="R320" s="169">
        <v>4.557208333433982E-4</v>
      </c>
      <c r="S320" s="83">
        <v>1.2829898132610433E-4</v>
      </c>
      <c r="T320" s="38">
        <f>[1]!AgePb76(K320)</f>
        <v>2522.1549871759448</v>
      </c>
      <c r="U320" s="41">
        <f>[1]!AgeErPb76(K320,L320,0,FALSE,1)*2</f>
        <v>1002.1693595007947</v>
      </c>
      <c r="V320" s="38">
        <f t="shared" si="81"/>
        <v>1002.2582126315574</v>
      </c>
      <c r="W320" s="42">
        <f>[1]!AgePb6U8(O320)</f>
        <v>4.5471585470788662</v>
      </c>
      <c r="X320" s="42">
        <f t="shared" si="82"/>
        <v>1.0891666953490542</v>
      </c>
      <c r="Y320" s="38">
        <f t="shared" si="83"/>
        <v>1.0901278531917731</v>
      </c>
      <c r="Z320" s="43">
        <f>[1]!AgePb7U5(M320)</f>
        <v>16.310608594749382</v>
      </c>
      <c r="AA320" s="42">
        <f t="shared" si="84"/>
        <v>10.487007318316836</v>
      </c>
      <c r="AB320" s="38">
        <f t="shared" si="85"/>
        <v>10.488303672317329</v>
      </c>
      <c r="AC320" s="42">
        <f>[1]!AgePb8Th2(R320)</f>
        <v>9.2090353540543646</v>
      </c>
      <c r="AD320" s="42">
        <f t="shared" si="86"/>
        <v>5.1852352074979873</v>
      </c>
      <c r="AE320" s="38">
        <f t="shared" si="87"/>
        <v>5.1872106716697655</v>
      </c>
      <c r="AF320" s="43">
        <f t="shared" si="88"/>
        <v>0.18028862501310106</v>
      </c>
    </row>
    <row r="321" spans="1:32" ht="15" x14ac:dyDescent="0.25">
      <c r="A321" s="69" t="s">
        <v>65</v>
      </c>
      <c r="B321" s="107">
        <v>2015</v>
      </c>
      <c r="C321" s="69" t="s">
        <v>341</v>
      </c>
      <c r="D321" s="69" t="s">
        <v>6</v>
      </c>
      <c r="E321" s="37">
        <f>(K321-(((2.718282^(0.00098482*W321)-1)/((2.718282^(0.000155125*W321)-1)*137.88))))/(([1]!SingleStagePbR(W321,1)/[1]!SingleStagePbR(W321,0))-(((2.718282^(0.00098482*W321)-1)/((2.718282^(0.000155125*W321)-1)*137.88))))</f>
        <v>1.0152590648356415E-2</v>
      </c>
      <c r="F321" s="73">
        <v>87.620324670960542</v>
      </c>
      <c r="G321" s="73">
        <v>71.054448732139861</v>
      </c>
      <c r="H321" s="39">
        <v>0.69133258405544218</v>
      </c>
      <c r="I321" s="73">
        <v>1647.002383089771</v>
      </c>
      <c r="J321" s="73">
        <v>129.66053828771169</v>
      </c>
      <c r="K321" s="80">
        <v>5.4137542121725037E-2</v>
      </c>
      <c r="L321" s="80">
        <v>2.8009093406829142E-2</v>
      </c>
      <c r="M321" s="62">
        <f t="array" ref="M321:Q321">[1]!ConvertConc(I321:L321,TRUE,FALSE)</f>
        <v>4.5301914143068148E-3</v>
      </c>
      <c r="N321" s="62">
        <v>2.3707599093698638E-3</v>
      </c>
      <c r="O321" s="83">
        <v>6.0716366306890423E-4</v>
      </c>
      <c r="P321" s="162">
        <v>4.7799061003521314E-5</v>
      </c>
      <c r="Q321" s="39">
        <v>0.150432810996767</v>
      </c>
      <c r="R321" s="169">
        <v>1.4607652878436864E-4</v>
      </c>
      <c r="S321" s="83">
        <v>5.6323206275071828E-5</v>
      </c>
      <c r="T321" s="38">
        <f>[1]!AgePb76(K321)</f>
        <v>375.79618618383131</v>
      </c>
      <c r="U321" s="41">
        <f>[1]!AgeErPb76(K321,L321,0,FALSE,1)*2</f>
        <v>2328.3180533195059</v>
      </c>
      <c r="V321" s="38">
        <f t="shared" si="81"/>
        <v>2328.3189024059711</v>
      </c>
      <c r="W321" s="42">
        <f>[1]!AgePb6U8(O321)</f>
        <v>3.912840701291842</v>
      </c>
      <c r="X321" s="42">
        <f t="shared" si="82"/>
        <v>0.61607807829858441</v>
      </c>
      <c r="Y321" s="38">
        <f t="shared" si="83"/>
        <v>0.61733557263054639</v>
      </c>
      <c r="Z321" s="43">
        <f>[1]!AgePb7U5(M321)</f>
        <v>4.5894917832708959</v>
      </c>
      <c r="AA321" s="42">
        <f t="shared" si="84"/>
        <v>4.803586484137969</v>
      </c>
      <c r="AB321" s="38">
        <f t="shared" si="85"/>
        <v>4.8038105703536491</v>
      </c>
      <c r="AC321" s="42">
        <f>[1]!AgePb8Th2(R321)</f>
        <v>2.952316536577388</v>
      </c>
      <c r="AD321" s="42">
        <f t="shared" si="86"/>
        <v>2.2766687388144944</v>
      </c>
      <c r="AE321" s="38">
        <f t="shared" si="87"/>
        <v>2.2771311985706468</v>
      </c>
      <c r="AF321" s="43">
        <f t="shared" si="88"/>
        <v>1.0412135208252926</v>
      </c>
    </row>
    <row r="322" spans="1:32" ht="15" x14ac:dyDescent="0.25">
      <c r="A322" s="69" t="s">
        <v>65</v>
      </c>
      <c r="B322" s="107">
        <v>2015</v>
      </c>
      <c r="C322" s="69" t="s">
        <v>342</v>
      </c>
      <c r="D322" s="69" t="s">
        <v>6</v>
      </c>
      <c r="E322" s="37">
        <f>(K322-(((2.718282^(0.00098482*W322)-1)/((2.718282^(0.000155125*W322)-1)*137.88))))/(([1]!SingleStagePbR(W322,1)/[1]!SingleStagePbR(W322,0))-(((2.718282^(0.00098482*W322)-1)/((2.718282^(0.000155125*W322)-1)*137.88))))</f>
        <v>-9.9152694912665422E-3</v>
      </c>
      <c r="F322" s="73">
        <v>88.213508942503097</v>
      </c>
      <c r="G322" s="73">
        <v>71.562189086062276</v>
      </c>
      <c r="H322" s="39">
        <v>0.70021170301637781</v>
      </c>
      <c r="I322" s="73">
        <v>1647.1308446640915</v>
      </c>
      <c r="J322" s="73">
        <v>126.33951571487513</v>
      </c>
      <c r="K322" s="80">
        <v>3.8287706730114238E-2</v>
      </c>
      <c r="L322" s="80">
        <v>2.2545455295851315E-2</v>
      </c>
      <c r="M322" s="62">
        <f t="array" ref="M322:Q322">[1]!ConvertConc(I322:L322,TRUE,FALSE)</f>
        <v>3.2036384714903892E-3</v>
      </c>
      <c r="N322" s="62">
        <v>1.9023776492517797E-3</v>
      </c>
      <c r="O322" s="83">
        <v>6.0711630969665655E-4</v>
      </c>
      <c r="P322" s="162">
        <v>4.6567509070792827E-5</v>
      </c>
      <c r="Q322" s="39">
        <v>0.12916887387521561</v>
      </c>
      <c r="R322" s="169">
        <v>1.8764677690370963E-4</v>
      </c>
      <c r="S322" s="83">
        <v>5.3613180692559531E-5</v>
      </c>
      <c r="T322" s="38">
        <f>[1]!AgePb76(K322)</f>
        <v>-466.40477811702982</v>
      </c>
      <c r="U322" s="41">
        <f>[1]!AgeErPb76(K322,L322,0,FALSE,1)*2</f>
        <v>3113.6671752871262</v>
      </c>
      <c r="V322" s="38">
        <f t="shared" si="81"/>
        <v>-3113.6681532971179</v>
      </c>
      <c r="W322" s="42">
        <f>[1]!AgePb6U8(O322)</f>
        <v>3.9125356270636176</v>
      </c>
      <c r="X322" s="42">
        <f t="shared" si="82"/>
        <v>0.60020472319091278</v>
      </c>
      <c r="Y322" s="38">
        <f t="shared" si="83"/>
        <v>0.60149520244837296</v>
      </c>
      <c r="Z322" s="43">
        <f>[1]!AgePb7U5(M322)</f>
        <v>3.2477207244381181</v>
      </c>
      <c r="AA322" s="42">
        <f t="shared" si="84"/>
        <v>3.8571089541876913</v>
      </c>
      <c r="AB322" s="38">
        <f t="shared" si="85"/>
        <v>3.8572487033688758</v>
      </c>
      <c r="AC322" s="42">
        <f>[1]!AgePb8Th2(R322)</f>
        <v>3.7924037079217379</v>
      </c>
      <c r="AD322" s="42">
        <f t="shared" si="86"/>
        <v>2.1670803901553328</v>
      </c>
      <c r="AE322" s="38">
        <f t="shared" si="87"/>
        <v>2.1678820051734404</v>
      </c>
      <c r="AF322" s="43">
        <f t="shared" si="88"/>
        <v>-0.83887125746423796</v>
      </c>
    </row>
    <row r="323" spans="1:32" ht="15" x14ac:dyDescent="0.25">
      <c r="A323" s="69" t="s">
        <v>65</v>
      </c>
      <c r="B323" s="107">
        <v>2015</v>
      </c>
      <c r="C323" s="69" t="s">
        <v>343</v>
      </c>
      <c r="D323" s="69" t="s">
        <v>6</v>
      </c>
      <c r="E323" s="37">
        <f>(K323-(((2.718282^(0.00098482*W323)-1)/((2.718282^(0.000155125*W323)-1)*137.88))))/(([1]!SingleStagePbR(W323,1)/[1]!SingleStagePbR(W323,0))-(((2.718282^(0.00098482*W323)-1)/((2.718282^(0.000155125*W323)-1)*137.88))))</f>
        <v>-5.5074112182578096E-3</v>
      </c>
      <c r="F323" s="73">
        <v>84.699220692977576</v>
      </c>
      <c r="G323" s="73">
        <v>68.54874951626212</v>
      </c>
      <c r="H323" s="39">
        <v>0.68105853100120839</v>
      </c>
      <c r="I323" s="73">
        <v>1608.8621858894255</v>
      </c>
      <c r="J323" s="73">
        <v>117.27535949111035</v>
      </c>
      <c r="K323" s="80">
        <v>4.1770842921924671E-2</v>
      </c>
      <c r="L323" s="80">
        <v>2.355913179526779E-2</v>
      </c>
      <c r="M323" s="62">
        <f t="array" ref="M323:Q323">[1]!ConvertConc(I323:L323,TRUE,FALSE)</f>
        <v>3.5782167186166418E-3</v>
      </c>
      <c r="N323" s="62">
        <v>2.0349315809722501E-3</v>
      </c>
      <c r="O323" s="83">
        <v>6.2155727741663037E-4</v>
      </c>
      <c r="P323" s="162">
        <v>4.5307394127765877E-5</v>
      </c>
      <c r="Q323" s="39">
        <v>0.1281754223917099</v>
      </c>
      <c r="R323" s="169">
        <v>3.5791158351743726E-4</v>
      </c>
      <c r="S323" s="83">
        <v>6.069755427166198E-5</v>
      </c>
      <c r="T323" s="38">
        <f>[1]!AgePb76(K323)</f>
        <v>-241.43552002727094</v>
      </c>
      <c r="U323" s="41">
        <f>[1]!AgeErPb76(K323,L323,0,FALSE,1)*2</f>
        <v>2849.6069708035584</v>
      </c>
      <c r="V323" s="38">
        <f t="shared" si="81"/>
        <v>-2849.6072571599675</v>
      </c>
      <c r="W323" s="42">
        <f>[1]!AgePb6U8(O323)</f>
        <v>4.0055709311689247</v>
      </c>
      <c r="X323" s="42">
        <f t="shared" si="82"/>
        <v>0.58395899293298792</v>
      </c>
      <c r="Y323" s="38">
        <f t="shared" si="83"/>
        <v>0.58534904277049482</v>
      </c>
      <c r="Z323" s="43">
        <f>[1]!AgePb7U5(M323)</f>
        <v>3.6267757848415152</v>
      </c>
      <c r="AA323" s="42">
        <f t="shared" si="84"/>
        <v>4.1250942366244709</v>
      </c>
      <c r="AB323" s="38">
        <f t="shared" si="85"/>
        <v>4.1252571889848406</v>
      </c>
      <c r="AC323" s="42">
        <f>[1]!AgePb8Th2(R323)</f>
        <v>7.2328963809095432</v>
      </c>
      <c r="AD323" s="42">
        <f t="shared" si="86"/>
        <v>2.4532266673630905</v>
      </c>
      <c r="AE323" s="38">
        <f t="shared" si="87"/>
        <v>2.4558015119216225</v>
      </c>
      <c r="AF323" s="43">
        <f t="shared" si="88"/>
        <v>-1.6590644701808921</v>
      </c>
    </row>
    <row r="324" spans="1:32" ht="15" x14ac:dyDescent="0.25">
      <c r="A324" s="69" t="s">
        <v>65</v>
      </c>
      <c r="B324" s="107">
        <v>2015</v>
      </c>
      <c r="C324" s="69" t="s">
        <v>344</v>
      </c>
      <c r="D324" s="69" t="s">
        <v>6</v>
      </c>
      <c r="E324" s="37">
        <f>(K324-(((2.718282^(0.00098482*W324)-1)/((2.718282^(0.000155125*W324)-1)*137.88))))/(([1]!SingleStagePbR(W324,1)/[1]!SingleStagePbR(W324,0))-(((2.718282^(0.00098482*W324)-1)/((2.718282^(0.000155125*W324)-1)*137.88))))</f>
        <v>-1.4222878110727769E-2</v>
      </c>
      <c r="F324" s="73">
        <v>90.047917349888323</v>
      </c>
      <c r="G324" s="73">
        <v>71.743253303264723</v>
      </c>
      <c r="H324" s="39">
        <v>0.69496410123145891</v>
      </c>
      <c r="I324" s="73">
        <v>1568.9589955503698</v>
      </c>
      <c r="J324" s="73">
        <v>119.96683711330482</v>
      </c>
      <c r="K324" s="80">
        <v>3.4889114830602447E-2</v>
      </c>
      <c r="L324" s="80">
        <v>1.893353827004033E-2</v>
      </c>
      <c r="M324" s="62">
        <f t="array" ref="M324:Q324">[1]!ConvertConc(I324:L324,TRUE,FALSE)</f>
        <v>3.0647185934052409E-3</v>
      </c>
      <c r="N324" s="62">
        <v>1.6795816448194223E-3</v>
      </c>
      <c r="O324" s="83">
        <v>6.3736528668756787E-4</v>
      </c>
      <c r="P324" s="162">
        <v>4.8734669131936232E-5</v>
      </c>
      <c r="Q324" s="39">
        <v>0.13952084529148043</v>
      </c>
      <c r="R324" s="169">
        <v>2.3517334776233768E-4</v>
      </c>
      <c r="S324" s="83">
        <v>6.3145017394083033E-5</v>
      </c>
      <c r="T324" s="38">
        <f>[1]!AgePb76(K324)</f>
        <v>-718.69695828497765</v>
      </c>
      <c r="U324" s="41">
        <f>[1]!AgeErPb76(K324,L324,0,FALSE,1)*2</f>
        <v>3025.8665733440889</v>
      </c>
      <c r="V324" s="38">
        <f t="shared" si="81"/>
        <v>-3025.8689629772398</v>
      </c>
      <c r="W324" s="42">
        <f>[1]!AgePb6U8(O324)</f>
        <v>4.1074118014413026</v>
      </c>
      <c r="X324" s="42">
        <f t="shared" si="82"/>
        <v>0.62812757240723616</v>
      </c>
      <c r="Y324" s="38">
        <f t="shared" si="83"/>
        <v>0.62948657264246988</v>
      </c>
      <c r="Z324" s="43">
        <f>[1]!AgePb7U5(M324)</f>
        <v>3.1071045504382977</v>
      </c>
      <c r="AA324" s="42">
        <f t="shared" si="84"/>
        <v>3.4056215031818549</v>
      </c>
      <c r="AB324" s="38">
        <f t="shared" si="85"/>
        <v>3.405766369629577</v>
      </c>
      <c r="AC324" s="42">
        <f>[1]!AgePb8Th2(R324)</f>
        <v>4.7528185719126217</v>
      </c>
      <c r="AD324" s="42">
        <f t="shared" si="86"/>
        <v>2.5523029225032463</v>
      </c>
      <c r="AE324" s="38">
        <f t="shared" si="87"/>
        <v>2.5533719069223908</v>
      </c>
      <c r="AF324" s="43">
        <f t="shared" si="88"/>
        <v>-0.57150816545026084</v>
      </c>
    </row>
    <row r="325" spans="1:32" ht="15" x14ac:dyDescent="0.25">
      <c r="A325" s="69" t="s">
        <v>65</v>
      </c>
      <c r="B325" s="107">
        <v>2015</v>
      </c>
      <c r="C325" s="69" t="s">
        <v>345</v>
      </c>
      <c r="D325" s="69" t="s">
        <v>6</v>
      </c>
      <c r="E325" s="37">
        <f>(K325-(((2.718282^(0.00098482*W325)-1)/((2.718282^(0.000155125*W325)-1)*137.88))))/(([1]!SingleStagePbR(W325,1)/[1]!SingleStagePbR(W325,0))-(((2.718282^(0.00098482*W325)-1)/((2.718282^(0.000155125*W325)-1)*137.88))))</f>
        <v>1.6144945874100713E-2</v>
      </c>
      <c r="F325" s="73">
        <v>93.28945864631423</v>
      </c>
      <c r="G325" s="73">
        <v>71.540200331308824</v>
      </c>
      <c r="H325" s="39">
        <v>0.69206624350108337</v>
      </c>
      <c r="I325" s="73">
        <v>1516.3425137130155</v>
      </c>
      <c r="J325" s="73">
        <v>110.75858438765486</v>
      </c>
      <c r="K325" s="80">
        <v>5.8877071361700381E-2</v>
      </c>
      <c r="L325" s="80">
        <v>2.2210169203964042E-2</v>
      </c>
      <c r="M325" s="62">
        <f t="array" ref="M325:Q325">[1]!ConvertConc(I325:L325,TRUE,FALSE)</f>
        <v>5.3513226079772722E-3</v>
      </c>
      <c r="N325" s="62">
        <v>2.0561716378131828E-3</v>
      </c>
      <c r="O325" s="83">
        <v>6.5948160851293065E-4</v>
      </c>
      <c r="P325" s="162">
        <v>4.8170679597795697E-5</v>
      </c>
      <c r="Q325" s="39">
        <v>0.19009988496338512</v>
      </c>
      <c r="R325" s="169">
        <v>1.6533865778604933E-4</v>
      </c>
      <c r="S325" s="83">
        <v>5.3063650700079522E-5</v>
      </c>
      <c r="T325" s="38">
        <f>[1]!AgePb76(K325)</f>
        <v>561.60509426224542</v>
      </c>
      <c r="U325" s="41">
        <f>[1]!AgeErPb76(K325,L325,0,FALSE,1)*2</f>
        <v>1644.0605245899469</v>
      </c>
      <c r="V325" s="38">
        <f t="shared" si="81"/>
        <v>1644.0632101414581</v>
      </c>
      <c r="W325" s="42">
        <f>[1]!AgePb6U8(O325)</f>
        <v>4.2498903856641705</v>
      </c>
      <c r="X325" s="42">
        <f t="shared" si="82"/>
        <v>0.62085160662844208</v>
      </c>
      <c r="Y325" s="38">
        <f t="shared" si="83"/>
        <v>0.62232342300655519</v>
      </c>
      <c r="Z325" s="43">
        <f>[1]!AgePb7U5(M325)</f>
        <v>5.4191553620686816</v>
      </c>
      <c r="AA325" s="42">
        <f t="shared" si="84"/>
        <v>4.164470869230831</v>
      </c>
      <c r="AB325" s="38">
        <f t="shared" si="85"/>
        <v>4.1648312372796346</v>
      </c>
      <c r="AC325" s="42">
        <f>[1]!AgePb8Th2(R325)</f>
        <v>3.3415864751198598</v>
      </c>
      <c r="AD325" s="42">
        <f t="shared" si="86"/>
        <v>2.1448919432903675</v>
      </c>
      <c r="AE325" s="38">
        <f t="shared" si="87"/>
        <v>2.1455207662537403</v>
      </c>
      <c r="AF325" s="43">
        <f t="shared" si="88"/>
        <v>0.75673999917095747</v>
      </c>
    </row>
    <row r="326" spans="1:32" ht="15" x14ac:dyDescent="0.25">
      <c r="A326" s="69" t="s">
        <v>65</v>
      </c>
      <c r="B326" s="107">
        <v>2015</v>
      </c>
      <c r="C326" s="69" t="s">
        <v>346</v>
      </c>
      <c r="D326" s="69" t="s">
        <v>6</v>
      </c>
      <c r="E326" s="37">
        <f>(K326-(((2.718282^(0.00098482*W326)-1)/((2.718282^(0.000155125*W326)-1)*137.88))))/(([1]!SingleStagePbR(W326,1)/[1]!SingleStagePbR(W326,0))-(((2.718282^(0.00098482*W326)-1)/((2.718282^(0.000155125*W326)-1)*137.88))))</f>
        <v>4.4379409586503486E-2</v>
      </c>
      <c r="F326" s="73">
        <v>96.62048767490694</v>
      </c>
      <c r="G326" s="73">
        <v>72.770930039869796</v>
      </c>
      <c r="H326" s="39">
        <v>0.69964491092786218</v>
      </c>
      <c r="I326" s="73">
        <v>1471.1703351766967</v>
      </c>
      <c r="J326" s="73">
        <v>108.25829598086958</v>
      </c>
      <c r="K326" s="80">
        <v>8.1180162223866925E-2</v>
      </c>
      <c r="L326" s="80">
        <v>2.5776481018197569E-2</v>
      </c>
      <c r="M326" s="62">
        <f t="array" ref="M326:Q326">[1]!ConvertConc(I326:L326,TRUE,FALSE)</f>
        <v>7.6049997000174428E-3</v>
      </c>
      <c r="N326" s="62">
        <v>2.4787533193112508E-3</v>
      </c>
      <c r="O326" s="83">
        <v>6.7973094351436454E-4</v>
      </c>
      <c r="P326" s="162">
        <v>5.0019030367068692E-5</v>
      </c>
      <c r="Q326" s="39">
        <v>0.22576890166049937</v>
      </c>
      <c r="R326" s="169">
        <v>1.1927713397889348E-4</v>
      </c>
      <c r="S326" s="83">
        <v>5.408011281932014E-5</v>
      </c>
      <c r="T326" s="38">
        <f>[1]!AgePb76(K326)</f>
        <v>1224.9544258428125</v>
      </c>
      <c r="U326" s="41">
        <f>[1]!AgeErPb76(K326,L326,0,FALSE,1)*2</f>
        <v>1247.3946376233862</v>
      </c>
      <c r="V326" s="38">
        <f t="shared" si="81"/>
        <v>1247.4114768687232</v>
      </c>
      <c r="W326" s="42">
        <f>[1]!AgePb6U8(O326)</f>
        <v>4.3803386370310085</v>
      </c>
      <c r="X326" s="42">
        <f t="shared" si="82"/>
        <v>0.64466769798914747</v>
      </c>
      <c r="Y326" s="38">
        <f t="shared" si="83"/>
        <v>0.6461735177820096</v>
      </c>
      <c r="Z326" s="43">
        <f>[1]!AgePb7U5(M326)</f>
        <v>7.6927729836108787</v>
      </c>
      <c r="AA326" s="42">
        <f t="shared" si="84"/>
        <v>5.0147238185399647</v>
      </c>
      <c r="AB326" s="38">
        <f t="shared" si="85"/>
        <v>5.0153268700284563</v>
      </c>
      <c r="AC326" s="42">
        <f>[1]!AgePb8Th2(R326)</f>
        <v>2.4107129060558736</v>
      </c>
      <c r="AD326" s="42">
        <f t="shared" si="86"/>
        <v>2.1860288151719423</v>
      </c>
      <c r="AE326" s="38">
        <f t="shared" si="87"/>
        <v>2.1863499558080459</v>
      </c>
      <c r="AF326" s="43">
        <f t="shared" si="88"/>
        <v>0.35759196788216663</v>
      </c>
    </row>
    <row r="327" spans="1:32" ht="15" x14ac:dyDescent="0.25">
      <c r="A327" s="69" t="s">
        <v>65</v>
      </c>
      <c r="B327" s="107">
        <v>2015</v>
      </c>
      <c r="C327" s="69" t="s">
        <v>347</v>
      </c>
      <c r="D327" s="69" t="s">
        <v>6</v>
      </c>
      <c r="E327" s="37">
        <f>(K327-(((2.718282^(0.00098482*W327)-1)/((2.718282^(0.000155125*W327)-1)*137.88))))/(([1]!SingleStagePbR(W327,1)/[1]!SingleStagePbR(W327,0))-(((2.718282^(0.00098482*W327)-1)/((2.718282^(0.000155125*W327)-1)*137.88))))</f>
        <v>7.4084428186574373E-3</v>
      </c>
      <c r="F327" s="73">
        <v>91.827332821742374</v>
      </c>
      <c r="G327" s="73">
        <v>68.021232944417278</v>
      </c>
      <c r="H327" s="39">
        <v>0.67577261463977101</v>
      </c>
      <c r="I327" s="73">
        <v>1493.8736637060938</v>
      </c>
      <c r="J327" s="73">
        <v>113.5664105520531</v>
      </c>
      <c r="K327" s="80">
        <v>5.197799273318069E-2</v>
      </c>
      <c r="L327" s="80">
        <v>2.4703960316885924E-2</v>
      </c>
      <c r="M327" s="62">
        <f t="array" ref="M327:Q327">[1]!ConvertConc(I327:L327,TRUE,FALSE)</f>
        <v>4.7953231471495692E-3</v>
      </c>
      <c r="N327" s="62">
        <v>2.3080791194261753E-3</v>
      </c>
      <c r="O327" s="83">
        <v>6.6940064899406444E-4</v>
      </c>
      <c r="P327" s="162">
        <v>5.0888793861505041E-5</v>
      </c>
      <c r="Q327" s="39">
        <v>0.15794403005817162</v>
      </c>
      <c r="R327" s="169">
        <v>2.8950724410709266E-4</v>
      </c>
      <c r="S327" s="83">
        <v>7.877066712027625E-5</v>
      </c>
      <c r="T327" s="38">
        <f>[1]!AgePb76(K327)</f>
        <v>283.44635646406408</v>
      </c>
      <c r="U327" s="41">
        <f>[1]!AgeErPb76(K327,L327,0,FALSE,1)*2</f>
        <v>2174.3131035368096</v>
      </c>
      <c r="V327" s="38">
        <f t="shared" si="81"/>
        <v>2174.3136207971588</v>
      </c>
      <c r="W327" s="42">
        <f>[1]!AgePb6U8(O327)</f>
        <v>4.313790171248538</v>
      </c>
      <c r="X327" s="42">
        <f t="shared" si="82"/>
        <v>0.65588098582318488</v>
      </c>
      <c r="Y327" s="38">
        <f t="shared" si="83"/>
        <v>0.65731653617791541</v>
      </c>
      <c r="Z327" s="43">
        <f>[1]!AgePb7U5(M327)</f>
        <v>4.857452616914494</v>
      </c>
      <c r="AA327" s="42">
        <f t="shared" si="84"/>
        <v>4.6759664008739996</v>
      </c>
      <c r="AB327" s="38">
        <f t="shared" si="85"/>
        <v>4.6762242677043044</v>
      </c>
      <c r="AC327" s="42">
        <f>[1]!AgePb8Th2(R327)</f>
        <v>5.8507396659219957</v>
      </c>
      <c r="AD327" s="42">
        <f t="shared" si="86"/>
        <v>3.1838005853923086</v>
      </c>
      <c r="AE327" s="38">
        <f t="shared" si="87"/>
        <v>3.1850991967225668</v>
      </c>
      <c r="AF327" s="43">
        <f t="shared" si="88"/>
        <v>1.5219070814887858</v>
      </c>
    </row>
    <row r="328" spans="1:32" ht="15" x14ac:dyDescent="0.25">
      <c r="A328" s="69" t="s">
        <v>65</v>
      </c>
      <c r="B328" s="107">
        <v>2015</v>
      </c>
      <c r="C328" s="69" t="s">
        <v>348</v>
      </c>
      <c r="D328" s="69" t="s">
        <v>6</v>
      </c>
      <c r="E328" s="37">
        <f>(K328-(((2.718282^(0.00098482*W328)-1)/((2.718282^(0.000155125*W328)-1)*137.88))))/(([1]!SingleStagePbR(W328,1)/[1]!SingleStagePbR(W328,0))-(((2.718282^(0.00098482*W328)-1)/((2.718282^(0.000155125*W328)-1)*137.88))))</f>
        <v>2.6971716608624244E-2</v>
      </c>
      <c r="F328" s="73">
        <v>93.455419896723768</v>
      </c>
      <c r="G328" s="73">
        <v>68.662939011144715</v>
      </c>
      <c r="H328" s="39">
        <v>0.68576465273346954</v>
      </c>
      <c r="I328" s="73">
        <v>1459.2765320342598</v>
      </c>
      <c r="J328" s="73">
        <v>110.02922407214247</v>
      </c>
      <c r="K328" s="80">
        <v>6.7431726271054107E-2</v>
      </c>
      <c r="L328" s="80">
        <v>2.0627460922973097E-2</v>
      </c>
      <c r="M328" s="62">
        <f t="array" ref="M328:Q328">[1]!ConvertConc(I328:L328,TRUE,FALSE)</f>
        <v>6.3685259857646313E-3</v>
      </c>
      <c r="N328" s="62">
        <v>2.0064477116152101E-3</v>
      </c>
      <c r="O328" s="83">
        <v>6.8527107648745677E-4</v>
      </c>
      <c r="P328" s="162">
        <v>5.1669332830212659E-5</v>
      </c>
      <c r="Q328" s="39">
        <v>0.23932139786690868</v>
      </c>
      <c r="R328" s="169">
        <v>2.3238712448495432E-4</v>
      </c>
      <c r="S328" s="83">
        <v>5.3594727627421906E-5</v>
      </c>
      <c r="T328" s="38">
        <f>[1]!AgePb76(K328)</f>
        <v>850.23206353771684</v>
      </c>
      <c r="U328" s="41">
        <f>[1]!AgeErPb76(K328,L328,0,FALSE,1)*2</f>
        <v>1271.7008965504917</v>
      </c>
      <c r="V328" s="38">
        <f t="shared" si="81"/>
        <v>1271.7088540787145</v>
      </c>
      <c r="W328" s="42">
        <f>[1]!AgePb6U8(O328)</f>
        <v>4.4160282705898162</v>
      </c>
      <c r="X328" s="42">
        <f t="shared" si="82"/>
        <v>0.66593569269054098</v>
      </c>
      <c r="Y328" s="38">
        <f t="shared" si="83"/>
        <v>0.66741735415082371</v>
      </c>
      <c r="Z328" s="43">
        <f>[1]!AgePb7U5(M328)</f>
        <v>6.4459893521653164</v>
      </c>
      <c r="AA328" s="42">
        <f t="shared" si="84"/>
        <v>4.0617061510490977</v>
      </c>
      <c r="AB328" s="38">
        <f t="shared" si="85"/>
        <v>4.0622289135330103</v>
      </c>
      <c r="AC328" s="42">
        <f>[1]!AgePb8Th2(R328)</f>
        <v>4.6965159531003842</v>
      </c>
      <c r="AD328" s="42">
        <f t="shared" si="86"/>
        <v>2.1662860527417345</v>
      </c>
      <c r="AE328" s="38">
        <f t="shared" si="87"/>
        <v>2.1675157681378541</v>
      </c>
      <c r="AF328" s="43">
        <f t="shared" si="88"/>
        <v>0.51939093571880079</v>
      </c>
    </row>
    <row r="329" spans="1:32" ht="15" x14ac:dyDescent="0.25">
      <c r="A329" s="69" t="s">
        <v>65</v>
      </c>
      <c r="B329" s="107">
        <v>2015</v>
      </c>
      <c r="C329" s="69" t="s">
        <v>349</v>
      </c>
      <c r="D329" s="69" t="s">
        <v>6</v>
      </c>
      <c r="E329" s="141">
        <f>(K329-(((2.718282^(0.00098482*W329)-1)/((2.718282^(0.000155125*W329)-1)*137.88))))/(([1]!SingleStagePbR(W329,1)/[1]!SingleStagePbR(W329,0))-(((2.718282^(0.00098482*W329)-1)/((2.718282^(0.000155125*W329)-1)*137.88))))</f>
        <v>0.12434913270384954</v>
      </c>
      <c r="F329" s="73">
        <v>106.73179493917385</v>
      </c>
      <c r="G329" s="73">
        <v>71.231080162557632</v>
      </c>
      <c r="H329" s="39">
        <v>0.69435043503193261</v>
      </c>
      <c r="I329" s="73">
        <v>1311.9870004904435</v>
      </c>
      <c r="J329" s="73">
        <v>92.924830637417941</v>
      </c>
      <c r="K329" s="80">
        <v>0.14435598269285485</v>
      </c>
      <c r="L329" s="80">
        <v>2.6203851546544598E-2</v>
      </c>
      <c r="M329" s="62">
        <f t="array" ref="M329:Q329">[1]!ConvertConc(I329:L329,TRUE,FALSE)</f>
        <v>1.516413007696883E-2</v>
      </c>
      <c r="N329" s="62">
        <v>2.9547470712472687E-3</v>
      </c>
      <c r="O329" s="83">
        <v>7.6220267397937829E-4</v>
      </c>
      <c r="P329" s="162">
        <v>5.3984951348179701E-5</v>
      </c>
      <c r="Q329" s="39">
        <v>0.36349583294929239</v>
      </c>
      <c r="R329" s="169">
        <v>4.5776727337452032E-4</v>
      </c>
      <c r="S329" s="83">
        <v>6.5875915784009161E-5</v>
      </c>
      <c r="T329" s="38">
        <f>[1]!AgePb76(K329)</f>
        <v>2279.3671115797329</v>
      </c>
      <c r="U329" s="41">
        <f>[1]!AgeErPb76(K329,L329,0,FALSE,1)*2</f>
        <v>625.17192372360842</v>
      </c>
      <c r="V329" s="38">
        <f t="shared" si="81"/>
        <v>625.28825011417132</v>
      </c>
      <c r="W329" s="42">
        <f>[1]!AgePb6U8(O329)</f>
        <v>4.9116025465795934</v>
      </c>
      <c r="X329" s="42">
        <f t="shared" si="82"/>
        <v>0.69575359302890261</v>
      </c>
      <c r="Y329" s="38">
        <f t="shared" si="83"/>
        <v>0.69750765255188896</v>
      </c>
      <c r="Z329" s="43">
        <f>[1]!AgePb7U5(M329)</f>
        <v>15.281823557206422</v>
      </c>
      <c r="AA329" s="42">
        <f t="shared" si="84"/>
        <v>5.9553595451614649</v>
      </c>
      <c r="AB329" s="38">
        <f t="shared" si="85"/>
        <v>5.9573632373966845</v>
      </c>
      <c r="AC329" s="42">
        <f>[1]!AgePb8Th2(R329)</f>
        <v>9.2503795836374039</v>
      </c>
      <c r="AD329" s="42">
        <f t="shared" si="86"/>
        <v>2.6623887807866771</v>
      </c>
      <c r="AE329" s="38">
        <f t="shared" si="87"/>
        <v>2.6662687060211954</v>
      </c>
      <c r="AF329" s="43">
        <f t="shared" si="88"/>
        <v>0.21548097810253874</v>
      </c>
    </row>
    <row r="330" spans="1:32" ht="15" x14ac:dyDescent="0.25">
      <c r="A330" s="69" t="s">
        <v>65</v>
      </c>
      <c r="B330" s="107">
        <v>2015</v>
      </c>
      <c r="C330" s="69" t="s">
        <v>350</v>
      </c>
      <c r="D330" s="69" t="s">
        <v>6</v>
      </c>
      <c r="E330" s="37">
        <f>(K330-(((2.718282^(0.00098482*W330)-1)/((2.718282^(0.000155125*W330)-1)*137.88))))/(([1]!SingleStagePbR(W330,1)/[1]!SingleStagePbR(W330,0))-(((2.718282^(0.00098482*W330)-1)/((2.718282^(0.000155125*W330)-1)*137.88))))</f>
        <v>1.1334123218291912E-2</v>
      </c>
      <c r="F330" s="73">
        <v>96.106772873641106</v>
      </c>
      <c r="G330" s="73">
        <v>72.867000166185633</v>
      </c>
      <c r="H330" s="39">
        <v>0.70962230692337225</v>
      </c>
      <c r="I330" s="73">
        <v>1468.2852781954414</v>
      </c>
      <c r="J330" s="73">
        <v>112.13578970094646</v>
      </c>
      <c r="K330" s="80">
        <v>5.5080088587889785E-2</v>
      </c>
      <c r="L330" s="80">
        <v>1.9154859674361226E-2</v>
      </c>
      <c r="M330" s="62">
        <f t="array" ref="M330:Q330">[1]!ConvertConc(I330:L330,TRUE,FALSE)</f>
        <v>5.1700700959916076E-3</v>
      </c>
      <c r="N330" s="62">
        <v>1.8408086496439077E-3</v>
      </c>
      <c r="O330" s="83">
        <v>6.8106655760318219E-4</v>
      </c>
      <c r="P330" s="162">
        <v>5.2014371736806458E-5</v>
      </c>
      <c r="Q330" s="39">
        <v>0.21449717980657598</v>
      </c>
      <c r="R330" s="169">
        <v>1.7881871427052938E-4</v>
      </c>
      <c r="S330" s="83">
        <v>5.0239301884539195E-5</v>
      </c>
      <c r="T330" s="38">
        <f>[1]!AgePb76(K330)</f>
        <v>414.50282905454145</v>
      </c>
      <c r="U330" s="41">
        <f>[1]!AgeErPb76(K330,L330,0,FALSE,1)*2</f>
        <v>1554.4534262512468</v>
      </c>
      <c r="V330" s="38">
        <f t="shared" si="81"/>
        <v>1554.4549735231296</v>
      </c>
      <c r="W330" s="42">
        <f>[1]!AgePb6U8(O330)</f>
        <v>4.3889427044386924</v>
      </c>
      <c r="X330" s="42">
        <f t="shared" si="82"/>
        <v>0.67038410508251378</v>
      </c>
      <c r="Y330" s="38">
        <f t="shared" si="83"/>
        <v>0.67183797615560381</v>
      </c>
      <c r="Z330" s="43">
        <f>[1]!AgePb7U5(M330)</f>
        <v>5.2360777482745444</v>
      </c>
      <c r="AA330" s="42">
        <f t="shared" si="84"/>
        <v>3.7286214810529033</v>
      </c>
      <c r="AB330" s="38">
        <f t="shared" si="85"/>
        <v>3.7289972351167879</v>
      </c>
      <c r="AC330" s="42">
        <f>[1]!AgePb8Th2(R330)</f>
        <v>3.6140015787781063</v>
      </c>
      <c r="AD330" s="42">
        <f t="shared" si="86"/>
        <v>2.0307149290062618</v>
      </c>
      <c r="AE330" s="38">
        <f t="shared" si="87"/>
        <v>2.0314917781858188</v>
      </c>
      <c r="AF330" s="43">
        <f t="shared" si="88"/>
        <v>1.0588450540734868</v>
      </c>
    </row>
    <row r="331" spans="1:32" ht="15" x14ac:dyDescent="0.25">
      <c r="A331" s="69" t="s">
        <v>65</v>
      </c>
      <c r="B331" s="107">
        <v>2015</v>
      </c>
      <c r="C331" s="69" t="s">
        <v>351</v>
      </c>
      <c r="D331" s="69" t="s">
        <v>6</v>
      </c>
      <c r="E331" s="37">
        <f>(K331-(((2.718282^(0.00098482*W331)-1)/((2.718282^(0.000155125*W331)-1)*137.88))))/(([1]!SingleStagePbR(W331,1)/[1]!SingleStagePbR(W331,0))-(((2.718282^(0.00098482*W331)-1)/((2.718282^(0.000155125*W331)-1)*137.88))))</f>
        <v>2.5271081215642735E-3</v>
      </c>
      <c r="F331" s="73">
        <v>93.485833925986626</v>
      </c>
      <c r="G331" s="73">
        <v>69.969291691334277</v>
      </c>
      <c r="H331" s="39">
        <v>0.71887835383276566</v>
      </c>
      <c r="I331" s="73">
        <v>1476.0057458834694</v>
      </c>
      <c r="J331" s="73">
        <v>117.16543076264674</v>
      </c>
      <c r="K331" s="80">
        <v>4.8123575897343826E-2</v>
      </c>
      <c r="L331" s="80">
        <v>2.7392555809684811E-2</v>
      </c>
      <c r="M331" s="62">
        <f t="array" ref="M331:Q331">[1]!ConvertConc(I331:L331,TRUE,FALSE)</f>
        <v>4.4934725008147448E-3</v>
      </c>
      <c r="N331" s="62">
        <v>2.5824937461487595E-3</v>
      </c>
      <c r="O331" s="83">
        <v>6.7750413762884495E-4</v>
      </c>
      <c r="P331" s="162">
        <v>5.3780321892477351E-5</v>
      </c>
      <c r="Q331" s="39">
        <v>0.13811926391203097</v>
      </c>
      <c r="R331" s="169">
        <v>1.1936373715235976E-4</v>
      </c>
      <c r="S331" s="83">
        <v>4.983970863840619E-5</v>
      </c>
      <c r="T331" s="38">
        <f>[1]!AgePb76(K331)</f>
        <v>104.31997834517912</v>
      </c>
      <c r="U331" s="41">
        <f>[1]!AgeErPb76(K331,L331,0,FALSE,1)*2</f>
        <v>2690.780815574743</v>
      </c>
      <c r="V331" s="38">
        <f t="shared" si="81"/>
        <v>2690.7808721916595</v>
      </c>
      <c r="W331" s="42">
        <f>[1]!AgePb6U8(O331)</f>
        <v>4.3659934588796583</v>
      </c>
      <c r="X331" s="42">
        <f t="shared" si="82"/>
        <v>0.6931456815032202</v>
      </c>
      <c r="Y331" s="38">
        <f t="shared" si="83"/>
        <v>0.69453725569382807</v>
      </c>
      <c r="Z331" s="43">
        <f>[1]!AgePb7U5(M331)</f>
        <v>4.5523754832814074</v>
      </c>
      <c r="AA331" s="42">
        <f t="shared" si="84"/>
        <v>5.232693073592201</v>
      </c>
      <c r="AB331" s="38">
        <f t="shared" si="85"/>
        <v>5.2328954706448165</v>
      </c>
      <c r="AC331" s="42">
        <f>[1]!AgePb8Th2(R331)</f>
        <v>2.4124631403403778</v>
      </c>
      <c r="AD331" s="42">
        <f t="shared" si="86"/>
        <v>2.0146229145286414</v>
      </c>
      <c r="AE331" s="38">
        <f t="shared" si="87"/>
        <v>2.0149718796731393</v>
      </c>
      <c r="AF331" s="43">
        <f t="shared" si="88"/>
        <v>4.1851939850229289</v>
      </c>
    </row>
    <row r="332" spans="1:32" ht="15" x14ac:dyDescent="0.25">
      <c r="A332" s="69" t="s">
        <v>65</v>
      </c>
      <c r="B332" s="107">
        <v>2015</v>
      </c>
      <c r="C332" s="69" t="s">
        <v>352</v>
      </c>
      <c r="D332" s="69" t="s">
        <v>6</v>
      </c>
      <c r="E332" s="37">
        <f>(K332-(((2.718282^(0.00098482*W332)-1)/((2.718282^(0.000155125*W332)-1)*137.88))))/(([1]!SingleStagePbR(W332,1)/[1]!SingleStagePbR(W332,0))-(((2.718282^(0.00098482*W332)-1)/((2.718282^(0.000155125*W332)-1)*137.88))))</f>
        <v>2.7343792660816024E-3</v>
      </c>
      <c r="F332" s="73">
        <v>103.95961350759499</v>
      </c>
      <c r="G332" s="73">
        <v>76.018382783741671</v>
      </c>
      <c r="H332" s="39">
        <v>0.71195931173454374</v>
      </c>
      <c r="I332" s="73">
        <v>1470.3591069385236</v>
      </c>
      <c r="J332" s="73">
        <v>112.14403916741603</v>
      </c>
      <c r="K332" s="80">
        <v>4.8287608316386357E-2</v>
      </c>
      <c r="L332" s="80">
        <v>2.1970451645477083E-2</v>
      </c>
      <c r="M332" s="62">
        <f t="array" ref="M332:Q332">[1]!ConvertConc(I332:L332,TRUE,FALSE)</f>
        <v>4.5261039611071124E-3</v>
      </c>
      <c r="N332" s="62">
        <v>2.0880716349893449E-3</v>
      </c>
      <c r="O332" s="83">
        <v>6.8010596546181723E-4</v>
      </c>
      <c r="P332" s="162">
        <v>5.1871566387307177E-5</v>
      </c>
      <c r="Q332" s="39">
        <v>0.16532247937356942</v>
      </c>
      <c r="R332" s="169">
        <v>2.4423417069877615E-4</v>
      </c>
      <c r="S332" s="83">
        <v>5.0850334280486744E-5</v>
      </c>
      <c r="T332" s="38">
        <f>[1]!AgePb76(K332)</f>
        <v>112.35674808480206</v>
      </c>
      <c r="U332" s="41">
        <f>[1]!AgeErPb76(K332,L332,0,FALSE,1)*2</f>
        <v>2147.6205538065133</v>
      </c>
      <c r="V332" s="38">
        <f t="shared" si="81"/>
        <v>2147.6206360933425</v>
      </c>
      <c r="W332" s="42">
        <f>[1]!AgePb6U8(O332)</f>
        <v>4.3827545412141129</v>
      </c>
      <c r="X332" s="42">
        <f t="shared" si="82"/>
        <v>0.66854388783220664</v>
      </c>
      <c r="Y332" s="38">
        <f t="shared" si="83"/>
        <v>0.66999764843995369</v>
      </c>
      <c r="Z332" s="43">
        <f>[1]!AgePb7U5(M332)</f>
        <v>4.5853601611560748</v>
      </c>
      <c r="AA332" s="42">
        <f t="shared" si="84"/>
        <v>4.2308177500978905</v>
      </c>
      <c r="AB332" s="38">
        <f t="shared" si="85"/>
        <v>4.2310717135650604</v>
      </c>
      <c r="AC332" s="42">
        <f>[1]!AgePb8Th2(R332)</f>
        <v>4.9359141058918903</v>
      </c>
      <c r="AD332" s="42">
        <f t="shared" si="86"/>
        <v>2.0553461585351389</v>
      </c>
      <c r="AE332" s="38">
        <f t="shared" si="87"/>
        <v>2.0567776575673036</v>
      </c>
      <c r="AF332" s="43">
        <f t="shared" si="88"/>
        <v>3.9007488343345407</v>
      </c>
    </row>
    <row r="333" spans="1:32" ht="15" x14ac:dyDescent="0.25">
      <c r="A333" s="69" t="s">
        <v>65</v>
      </c>
      <c r="B333" s="107">
        <v>2016</v>
      </c>
      <c r="C333" s="69" t="s">
        <v>353</v>
      </c>
      <c r="D333" s="69" t="s">
        <v>6</v>
      </c>
      <c r="E333" s="37">
        <f>(K333-(((2.718282^(0.00098482*W333)-1)/((2.718282^(0.000155125*W333)-1)*137.88))))/(([1]!SingleStagePbR(W333,1)/[1]!SingleStagePbR(W333,0))-(((2.718282^(0.00098482*W333)-1)/((2.718282^(0.000155125*W333)-1)*137.88))))</f>
        <v>6.3625271337767589E-2</v>
      </c>
      <c r="F333" s="73">
        <v>32.934651685443413</v>
      </c>
      <c r="G333" s="73">
        <v>31.248030023185205</v>
      </c>
      <c r="H333" s="39">
        <v>0.57596584393645334</v>
      </c>
      <c r="I333" s="73">
        <v>1780.5910062376779</v>
      </c>
      <c r="J333" s="73">
        <v>254.69146424475997</v>
      </c>
      <c r="K333" s="80">
        <v>9.6364434777151814E-2</v>
      </c>
      <c r="L333" s="80">
        <v>0.11349064977724646</v>
      </c>
      <c r="M333" s="62">
        <f t="array" ref="M333:Q333">[1]!ConvertConc(I333:L333,TRUE,FALSE)</f>
        <v>7.458729351356887E-3</v>
      </c>
      <c r="N333" s="62">
        <v>8.8488705348795417E-3</v>
      </c>
      <c r="O333" s="83">
        <v>5.6161128327440139E-4</v>
      </c>
      <c r="P333" s="162">
        <v>8.0331530133789149E-5</v>
      </c>
      <c r="Q333" s="39">
        <v>0.12056665783625389</v>
      </c>
      <c r="R333" s="169">
        <v>2.1825456235677253E-4</v>
      </c>
      <c r="S333" s="83">
        <v>1.0472528374455422E-4</v>
      </c>
      <c r="T333" s="38">
        <f>[1]!AgePb76(K333)</f>
        <v>1554.0704091971954</v>
      </c>
      <c r="U333" s="41">
        <f>[1]!AgeErPb76(K333,L333,0,FALSE,1)*2</f>
        <v>4421.5892704485768</v>
      </c>
      <c r="V333" s="38">
        <f t="shared" si="81"/>
        <v>4421.5969167633993</v>
      </c>
      <c r="W333" s="42">
        <f>[1]!AgePb6U8(O333)</f>
        <v>3.6193626989736498</v>
      </c>
      <c r="X333" s="42">
        <f t="shared" si="82"/>
        <v>1.0354099085137334</v>
      </c>
      <c r="Y333" s="38">
        <f t="shared" si="83"/>
        <v>1.0360505543622347</v>
      </c>
      <c r="Z333" s="43">
        <f>[1]!AgePb7U5(M333)</f>
        <v>7.5453628234819341</v>
      </c>
      <c r="AA333" s="42">
        <f t="shared" si="84"/>
        <v>17.903301116976021</v>
      </c>
      <c r="AB333" s="38">
        <f t="shared" si="85"/>
        <v>17.903463629509819</v>
      </c>
      <c r="AC333" s="42">
        <f>[1]!AgePb8Th2(R333)</f>
        <v>4.4109297280396511</v>
      </c>
      <c r="AD333" s="42">
        <f t="shared" si="86"/>
        <v>4.2330007891531043</v>
      </c>
      <c r="AE333" s="38">
        <f t="shared" si="87"/>
        <v>4.2335560224537048</v>
      </c>
      <c r="AF333" s="43">
        <f t="shared" si="88"/>
        <v>0.23289567046343457</v>
      </c>
    </row>
    <row r="334" spans="1:32" ht="15" x14ac:dyDescent="0.25">
      <c r="A334" s="69" t="s">
        <v>65</v>
      </c>
      <c r="B334" s="107">
        <v>2016</v>
      </c>
      <c r="C334" s="69" t="s">
        <v>354</v>
      </c>
      <c r="D334" s="69" t="s">
        <v>6</v>
      </c>
      <c r="E334" s="37">
        <f>(K334-(((2.718282^(0.00098482*W334)-1)/((2.718282^(0.000155125*W334)-1)*137.88))))/(([1]!SingleStagePbR(W334,1)/[1]!SingleStagePbR(W334,0))-(((2.718282^(0.00098482*W334)-1)/((2.718282^(0.000155125*W334)-1)*137.88))))</f>
        <v>4.8962764938529822E-2</v>
      </c>
      <c r="F334" s="73">
        <v>34.654332131981533</v>
      </c>
      <c r="G334" s="73">
        <v>31.23368167944643</v>
      </c>
      <c r="H334" s="39">
        <v>0.57183619666606755</v>
      </c>
      <c r="I334" s="73">
        <v>1724.7448946141562</v>
      </c>
      <c r="J334" s="73">
        <v>228.83908727443799</v>
      </c>
      <c r="K334" s="80">
        <v>8.4786508139572656E-2</v>
      </c>
      <c r="L334" s="80">
        <v>0.14908244641487137</v>
      </c>
      <c r="M334" s="62">
        <f t="array" ref="M334:Q334">[1]!ConvertConc(I334:L334,TRUE,FALSE)</f>
        <v>6.7750753101431986E-3</v>
      </c>
      <c r="N334" s="62">
        <v>1.1946668145810859E-2</v>
      </c>
      <c r="O334" s="83">
        <v>5.7979588930669689E-4</v>
      </c>
      <c r="P334" s="162">
        <v>7.6927296627306448E-5</v>
      </c>
      <c r="Q334" s="39">
        <v>7.524413706823524E-2</v>
      </c>
      <c r="R334" s="169">
        <v>3.1011269169372284E-4</v>
      </c>
      <c r="S334" s="83">
        <v>1.1464939029229037E-4</v>
      </c>
      <c r="T334" s="38">
        <f>[1]!AgePb76(K334)</f>
        <v>1309.8157737069139</v>
      </c>
      <c r="U334" s="41">
        <f>[1]!AgeErPb76(K334,L334,0,FALSE,1)*2</f>
        <v>6824.7148011945364</v>
      </c>
      <c r="V334" s="38">
        <f t="shared" si="81"/>
        <v>6824.7183202440638</v>
      </c>
      <c r="W334" s="42">
        <f>[1]!AgePb6U8(O334)</f>
        <v>3.7365213383440246</v>
      </c>
      <c r="X334" s="42">
        <f t="shared" si="82"/>
        <v>0.99152301922238129</v>
      </c>
      <c r="Y334" s="38">
        <f t="shared" si="83"/>
        <v>0.99223599778484239</v>
      </c>
      <c r="Z334" s="43">
        <f>[1]!AgePb7U5(M334)</f>
        <v>6.8560975030523492</v>
      </c>
      <c r="AA334" s="42">
        <f t="shared" si="84"/>
        <v>24.179073410936788</v>
      </c>
      <c r="AB334" s="38">
        <f t="shared" si="85"/>
        <v>24.179172762594391</v>
      </c>
      <c r="AC334" s="42">
        <f>[1]!AgePb8Th2(R334)</f>
        <v>6.2670968507704377</v>
      </c>
      <c r="AD334" s="42">
        <f t="shared" si="86"/>
        <v>4.6339208428992373</v>
      </c>
      <c r="AE334" s="38">
        <f t="shared" si="87"/>
        <v>4.6349446739247462</v>
      </c>
      <c r="AF334" s="43">
        <f t="shared" si="88"/>
        <v>0.28527075435725463</v>
      </c>
    </row>
    <row r="335" spans="1:32" ht="15" x14ac:dyDescent="0.25">
      <c r="A335" s="69" t="s">
        <v>65</v>
      </c>
      <c r="B335" s="107">
        <v>2016</v>
      </c>
      <c r="C335" s="69" t="s">
        <v>355</v>
      </c>
      <c r="D335" s="69" t="s">
        <v>6</v>
      </c>
      <c r="E335" s="37">
        <f>(K335-(((2.718282^(0.00098482*W335)-1)/((2.718282^(0.000155125*W335)-1)*137.88))))/(([1]!SingleStagePbR(W335,1)/[1]!SingleStagePbR(W335,0))-(((2.718282^(0.00098482*W335)-1)/((2.718282^(0.000155125*W335)-1)*137.88))))</f>
        <v>4.3724277750882258E-2</v>
      </c>
      <c r="F335" s="73">
        <v>36.132673783563099</v>
      </c>
      <c r="G335" s="73">
        <v>30.389769569827617</v>
      </c>
      <c r="H335" s="39">
        <v>0.58288143626153288</v>
      </c>
      <c r="I335" s="73">
        <v>1672.4840094159333</v>
      </c>
      <c r="J335" s="73">
        <v>244.74347107234999</v>
      </c>
      <c r="K335" s="80">
        <v>8.0651594066495524E-2</v>
      </c>
      <c r="L335" s="80">
        <v>1.5269515609473041E-2</v>
      </c>
      <c r="M335" s="62">
        <f t="array" ref="M335:Q335">[1]!ConvertConc(I335:L335,TRUE,FALSE)</f>
        <v>6.6460442262321808E-3</v>
      </c>
      <c r="N335" s="62">
        <v>1.590317919676633E-3</v>
      </c>
      <c r="O335" s="83">
        <v>5.979130409439437E-4</v>
      </c>
      <c r="P335" s="162">
        <v>8.7495792017257173E-5</v>
      </c>
      <c r="Q335" s="39">
        <v>0.6115449937968519</v>
      </c>
      <c r="R335" s="169">
        <v>4.5907126190316091E-4</v>
      </c>
      <c r="S335" s="83">
        <v>1.0511777097172543E-4</v>
      </c>
      <c r="T335" s="38">
        <f>[1]!AgePb76(K335)</f>
        <v>1212.1113011254945</v>
      </c>
      <c r="U335" s="41">
        <f>[1]!AgeErPb76(K335,L335,0,FALSE,1)*2</f>
        <v>745.15484654707586</v>
      </c>
      <c r="V335" s="38">
        <f t="shared" si="81"/>
        <v>745.18244724051192</v>
      </c>
      <c r="W335" s="42">
        <f>[1]!AgePb6U8(O335)</f>
        <v>3.8532432693700156</v>
      </c>
      <c r="X335" s="42">
        <f t="shared" si="82"/>
        <v>1.1277311200854143</v>
      </c>
      <c r="Y335" s="38">
        <f t="shared" si="83"/>
        <v>1.1283978031084023</v>
      </c>
      <c r="Z335" s="43">
        <f>[1]!AgePb7U5(M335)</f>
        <v>6.7259548569315353</v>
      </c>
      <c r="AA335" s="42">
        <f t="shared" si="84"/>
        <v>3.2188791322498864</v>
      </c>
      <c r="AB335" s="38">
        <f t="shared" si="85"/>
        <v>3.2195972844174241</v>
      </c>
      <c r="AC335" s="42">
        <f>[1]!AgePb8Th2(R335)</f>
        <v>9.2767240208107342</v>
      </c>
      <c r="AD335" s="42">
        <f t="shared" si="86"/>
        <v>4.2483537172195716</v>
      </c>
      <c r="AE335" s="38">
        <f t="shared" si="87"/>
        <v>4.250800163226975</v>
      </c>
      <c r="AF335" s="43">
        <f t="shared" si="88"/>
        <v>0.31789516901559478</v>
      </c>
    </row>
    <row r="336" spans="1:32" ht="15" x14ac:dyDescent="0.25">
      <c r="A336" s="69" t="s">
        <v>65</v>
      </c>
      <c r="B336" s="107">
        <v>2016</v>
      </c>
      <c r="C336" s="69" t="s">
        <v>356</v>
      </c>
      <c r="D336" s="69" t="s">
        <v>6</v>
      </c>
      <c r="E336" s="37">
        <f>(K336-(((2.718282^(0.00098482*W336)-1)/((2.718282^(0.000155125*W336)-1)*137.88))))/(([1]!SingleStagePbR(W336,1)/[1]!SingleStagePbR(W336,0))-(((2.718282^(0.00098482*W336)-1)/((2.718282^(0.000155125*W336)-1)*137.88))))</f>
        <v>2.8100743859393998E-2</v>
      </c>
      <c r="F336" s="73">
        <v>36.265260753366292</v>
      </c>
      <c r="G336" s="73">
        <v>30.629305865265508</v>
      </c>
      <c r="H336" s="39">
        <v>0.57777394490929979</v>
      </c>
      <c r="I336" s="73">
        <v>1592.0083918750265</v>
      </c>
      <c r="J336" s="73">
        <v>201.79360977911429</v>
      </c>
      <c r="K336" s="80">
        <v>6.8315959567389714E-2</v>
      </c>
      <c r="L336" s="80">
        <v>1.8804134345068734E-2</v>
      </c>
      <c r="M336" s="62">
        <f t="array" ref="M336:Q336">[1]!ConvertConc(I336:L336,TRUE,FALSE)</f>
        <v>5.9141054755927165E-3</v>
      </c>
      <c r="N336" s="62">
        <v>1.7921838570680031E-3</v>
      </c>
      <c r="O336" s="83">
        <v>6.2813739243059244E-4</v>
      </c>
      <c r="P336" s="162">
        <v>7.9618997300963745E-5</v>
      </c>
      <c r="Q336" s="39">
        <v>0.418281407916894</v>
      </c>
      <c r="R336" s="169">
        <v>2.4961802323267377E-4</v>
      </c>
      <c r="S336" s="83">
        <v>1.2663289461916345E-4</v>
      </c>
      <c r="T336" s="38">
        <f>[1]!AgePb76(K336)</f>
        <v>877.25409304513789</v>
      </c>
      <c r="U336" s="41">
        <f>[1]!AgeErPb76(K336,L336,0,FALSE,1)*2</f>
        <v>1139.4234241865643</v>
      </c>
      <c r="V336" s="38">
        <f t="shared" si="81"/>
        <v>1139.4328790100926</v>
      </c>
      <c r="W336" s="42">
        <f>[1]!AgePb6U8(O336)</f>
        <v>4.0479625896003046</v>
      </c>
      <c r="X336" s="42">
        <f t="shared" si="82"/>
        <v>1.0261918057406576</v>
      </c>
      <c r="Y336" s="38">
        <f t="shared" si="83"/>
        <v>1.027000294242812</v>
      </c>
      <c r="Z336" s="43">
        <f>[1]!AgePb7U5(M336)</f>
        <v>5.9873948329756681</v>
      </c>
      <c r="AA336" s="42">
        <f t="shared" si="84"/>
        <v>3.6287862669462942</v>
      </c>
      <c r="AB336" s="38">
        <f t="shared" si="85"/>
        <v>3.6292910978025965</v>
      </c>
      <c r="AC336" s="42">
        <f>[1]!AgePb8Th2(R336)</f>
        <v>5.0447068991919259</v>
      </c>
      <c r="AD336" s="42">
        <f t="shared" si="86"/>
        <v>5.1184271782689033</v>
      </c>
      <c r="AE336" s="38">
        <f t="shared" si="87"/>
        <v>5.1190278012241723</v>
      </c>
      <c r="AF336" s="43">
        <f t="shared" si="88"/>
        <v>0.46143558880973184</v>
      </c>
    </row>
    <row r="337" spans="1:33" ht="15" x14ac:dyDescent="0.25">
      <c r="A337" s="69" t="s">
        <v>65</v>
      </c>
      <c r="B337" s="107">
        <v>2016</v>
      </c>
      <c r="C337" s="69" t="s">
        <v>357</v>
      </c>
      <c r="D337" s="69" t="s">
        <v>6</v>
      </c>
      <c r="E337" s="37">
        <f>(K337-(((2.718282^(0.00098482*W337)-1)/((2.718282^(0.000155125*W337)-1)*137.88))))/(([1]!SingleStagePbR(W337,1)/[1]!SingleStagePbR(W337,0))-(((2.718282^(0.00098482*W337)-1)/((2.718282^(0.000155125*W337)-1)*137.88))))</f>
        <v>4.582421113057486E-2</v>
      </c>
      <c r="F337" s="73">
        <v>38.225259165644182</v>
      </c>
      <c r="G337" s="73">
        <v>30.833381944659113</v>
      </c>
      <c r="H337" s="39">
        <v>0.57414192527954422</v>
      </c>
      <c r="I337" s="73">
        <v>1553.567612045294</v>
      </c>
      <c r="J337" s="73">
        <v>202.56422562793722</v>
      </c>
      <c r="K337" s="80">
        <v>8.2316390002690476E-2</v>
      </c>
      <c r="L337" s="80">
        <v>2.2667866607492763E-2</v>
      </c>
      <c r="M337" s="62">
        <f t="array" ref="M337:Q337">[1]!ConvertConc(I337:L337,TRUE,FALSE)</f>
        <v>7.3024468212459382E-3</v>
      </c>
      <c r="N337" s="62">
        <v>2.2249342135028088E-3</v>
      </c>
      <c r="O337" s="83">
        <v>6.4367974219254329E-4</v>
      </c>
      <c r="P337" s="162">
        <v>8.3927141322138614E-5</v>
      </c>
      <c r="Q337" s="39">
        <v>0.42794092199138273</v>
      </c>
      <c r="R337" s="169">
        <v>4.5976805356347776E-4</v>
      </c>
      <c r="S337" s="83">
        <v>1.2480547442279382E-4</v>
      </c>
      <c r="T337" s="38">
        <f>[1]!AgePb76(K337)</f>
        <v>1252.2030231318879</v>
      </c>
      <c r="U337" s="41">
        <f>[1]!AgeErPb76(K337,L337,0,FALSE,1)*2</f>
        <v>1077.5996702658201</v>
      </c>
      <c r="V337" s="38">
        <f t="shared" si="81"/>
        <v>1077.6200396316274</v>
      </c>
      <c r="W337" s="42">
        <f>[1]!AgePb6U8(O337)</f>
        <v>4.1480913407998203</v>
      </c>
      <c r="X337" s="42">
        <f t="shared" si="82"/>
        <v>1.0817101280540469</v>
      </c>
      <c r="Y337" s="38">
        <f t="shared" si="83"/>
        <v>1.0825155519828851</v>
      </c>
      <c r="Z337" s="43">
        <f>[1]!AgePb7U5(M337)</f>
        <v>7.3878388104230384</v>
      </c>
      <c r="AA337" s="42">
        <f t="shared" si="84"/>
        <v>4.5019034675693987</v>
      </c>
      <c r="AB337" s="38">
        <f t="shared" si="85"/>
        <v>4.5025230091437463</v>
      </c>
      <c r="AC337" s="42">
        <f>[1]!AgePb8Th2(R337)</f>
        <v>9.290801265628609</v>
      </c>
      <c r="AD337" s="42">
        <f t="shared" si="86"/>
        <v>5.0440340547261613</v>
      </c>
      <c r="AE337" s="38">
        <f t="shared" si="87"/>
        <v>5.0461010116008262</v>
      </c>
      <c r="AF337" s="43">
        <f t="shared" si="88"/>
        <v>0.33126348237245262</v>
      </c>
    </row>
    <row r="338" spans="1:33" ht="15" x14ac:dyDescent="0.25">
      <c r="A338" s="69" t="s">
        <v>65</v>
      </c>
      <c r="B338" s="107">
        <v>2016</v>
      </c>
      <c r="C338" s="69" t="s">
        <v>358</v>
      </c>
      <c r="D338" s="69" t="s">
        <v>6</v>
      </c>
      <c r="E338" s="37">
        <f>(K338-(((2.718282^(0.00098482*W338)-1)/((2.718282^(0.000155125*W338)-1)*137.88))))/(([1]!SingleStagePbR(W338,1)/[1]!SingleStagePbR(W338,0))-(((2.718282^(0.00098482*W338)-1)/((2.718282^(0.000155125*W338)-1)*137.88))))</f>
        <v>3.7752769455351561E-2</v>
      </c>
      <c r="F338" s="73">
        <v>38.525738473826806</v>
      </c>
      <c r="G338" s="73">
        <v>30.960774334719908</v>
      </c>
      <c r="H338" s="39">
        <v>0.57513514077692773</v>
      </c>
      <c r="I338" s="73">
        <v>1517.937072821255</v>
      </c>
      <c r="J338" s="73">
        <v>216.83994500311516</v>
      </c>
      <c r="K338" s="80">
        <v>7.5943414723948319E-2</v>
      </c>
      <c r="L338" s="80">
        <v>1.8855027045774336E-2</v>
      </c>
      <c r="M338" s="62">
        <f t="array" ref="M338:Q338">[1]!ConvertConc(I338:L338,TRUE,FALSE)</f>
        <v>6.8952274798858171E-3</v>
      </c>
      <c r="N338" s="62">
        <v>1.9750734064704206E-3</v>
      </c>
      <c r="O338" s="83">
        <v>6.5878883776215348E-4</v>
      </c>
      <c r="P338" s="162">
        <v>9.4109128702882041E-5</v>
      </c>
      <c r="Q338" s="39">
        <v>0.49871321638020949</v>
      </c>
      <c r="R338" s="169">
        <v>5.2272453263317456E-4</v>
      </c>
      <c r="S338" s="83">
        <v>1.3234049934737128E-4</v>
      </c>
      <c r="T338" s="38">
        <f>[1]!AgePb76(K338)</f>
        <v>1092.70767706219</v>
      </c>
      <c r="U338" s="41">
        <f>[1]!AgeErPb76(K338,L338,0,FALSE,1)*2</f>
        <v>994.43374197647847</v>
      </c>
      <c r="V338" s="38">
        <f t="shared" si="81"/>
        <v>994.45055005362303</v>
      </c>
      <c r="W338" s="42">
        <f>[1]!AgePb6U8(O338)</f>
        <v>4.2454274401546384</v>
      </c>
      <c r="X338" s="42">
        <f t="shared" si="82"/>
        <v>1.2129333542488037</v>
      </c>
      <c r="Y338" s="38">
        <f t="shared" si="83"/>
        <v>1.2136857939065264</v>
      </c>
      <c r="Z338" s="43">
        <f>[1]!AgePb7U5(M338)</f>
        <v>6.9772697495164602</v>
      </c>
      <c r="AA338" s="42">
        <f t="shared" si="84"/>
        <v>3.9971472941944759</v>
      </c>
      <c r="AB338" s="38">
        <f t="shared" si="85"/>
        <v>3.997769664349978</v>
      </c>
      <c r="AC338" s="42">
        <f>[1]!AgePb8Th2(R338)</f>
        <v>10.562667200725262</v>
      </c>
      <c r="AD338" s="42">
        <f t="shared" si="86"/>
        <v>5.348395051376114</v>
      </c>
      <c r="AE338" s="38">
        <f t="shared" si="87"/>
        <v>5.3509145463315146</v>
      </c>
      <c r="AF338" s="43">
        <f t="shared" si="88"/>
        <v>0.38852362157541753</v>
      </c>
    </row>
    <row r="339" spans="1:33" ht="15" x14ac:dyDescent="0.25">
      <c r="A339" s="69" t="s">
        <v>65</v>
      </c>
      <c r="B339" s="107">
        <v>2016</v>
      </c>
      <c r="C339" s="69" t="s">
        <v>359</v>
      </c>
      <c r="D339" s="69" t="s">
        <v>6</v>
      </c>
      <c r="E339" s="37">
        <f>(K339-(((2.718282^(0.00098482*W339)-1)/((2.718282^(0.000155125*W339)-1)*137.88))))/(([1]!SingleStagePbR(W339,1)/[1]!SingleStagePbR(W339,0))-(((2.718282^(0.00098482*W339)-1)/((2.718282^(0.000155125*W339)-1)*137.88))))</f>
        <v>-2.4169953490181246E-3</v>
      </c>
      <c r="F339" s="73">
        <v>38.40628498717237</v>
      </c>
      <c r="G339" s="73">
        <v>31.182658255616072</v>
      </c>
      <c r="H339" s="39">
        <v>0.57868061893725342</v>
      </c>
      <c r="I339" s="73">
        <v>1533.5763514295159</v>
      </c>
      <c r="J339" s="73">
        <v>188.34977543451885</v>
      </c>
      <c r="K339" s="80">
        <v>4.4215445129071093E-2</v>
      </c>
      <c r="L339" s="80">
        <v>2.963413332025347E-2</v>
      </c>
      <c r="M339" s="62">
        <f t="array" ref="M339:Q339">[1]!ConvertConc(I339:L339,TRUE,FALSE)</f>
        <v>3.9735697815164511E-3</v>
      </c>
      <c r="N339" s="62">
        <v>2.7075167889048981E-3</v>
      </c>
      <c r="O339" s="83">
        <v>6.5207056633851638E-4</v>
      </c>
      <c r="P339" s="162">
        <v>8.0085575539056453E-5</v>
      </c>
      <c r="Q339" s="39">
        <v>0.18024755809240578</v>
      </c>
      <c r="R339" s="169">
        <v>2.7775669325686016E-4</v>
      </c>
      <c r="S339" s="83">
        <v>1.2645044800433552E-4</v>
      </c>
      <c r="T339" s="38">
        <f>[1]!AgePb76(K339)</f>
        <v>-99.75075045840623</v>
      </c>
      <c r="U339" s="41">
        <f>[1]!AgeErPb76(K339,L339,0,FALSE,1)*2</f>
        <v>3293.4608514225315</v>
      </c>
      <c r="V339" s="38">
        <f t="shared" si="81"/>
        <v>-3293.4608937156195</v>
      </c>
      <c r="W339" s="42">
        <f>[1]!AgePb6U8(O339)</f>
        <v>4.2021470472250062</v>
      </c>
      <c r="X339" s="42">
        <f t="shared" si="82"/>
        <v>1.0321930850718821</v>
      </c>
      <c r="Y339" s="38">
        <f t="shared" si="83"/>
        <v>1.0330592484591596</v>
      </c>
      <c r="Z339" s="43">
        <f>[1]!AgePb7U5(M339)</f>
        <v>4.0267005170557422</v>
      </c>
      <c r="AA339" s="42">
        <f t="shared" si="84"/>
        <v>5.4874381743761607</v>
      </c>
      <c r="AB339" s="38">
        <f t="shared" si="85"/>
        <v>5.4875891770850647</v>
      </c>
      <c r="AC339" s="42">
        <f>[1]!AgePb8Th2(R339)</f>
        <v>5.6133021931855369</v>
      </c>
      <c r="AD339" s="42">
        <f t="shared" si="86"/>
        <v>5.1109809005079603</v>
      </c>
      <c r="AE339" s="38">
        <f t="shared" si="87"/>
        <v>5.1117256204915931</v>
      </c>
      <c r="AF339" s="43">
        <f t="shared" si="88"/>
        <v>-4.2126470506878091</v>
      </c>
    </row>
    <row r="340" spans="1:33" ht="15" x14ac:dyDescent="0.25">
      <c r="A340" s="69" t="s">
        <v>65</v>
      </c>
      <c r="B340" s="107">
        <v>2016</v>
      </c>
      <c r="C340" s="69" t="s">
        <v>360</v>
      </c>
      <c r="D340" s="69" t="s">
        <v>6</v>
      </c>
      <c r="E340" s="37">
        <f>(K340-(((2.718282^(0.00098482*W340)-1)/((2.718282^(0.000155125*W340)-1)*137.88))))/(([1]!SingleStagePbR(W340,1)/[1]!SingleStagePbR(W340,0))-(((2.718282^(0.00098482*W340)-1)/((2.718282^(0.000155125*W340)-1)*137.88))))</f>
        <v>4.0421463156476468E-2</v>
      </c>
      <c r="F340" s="73">
        <v>42.482454950322712</v>
      </c>
      <c r="G340" s="73">
        <v>32.269586224448886</v>
      </c>
      <c r="H340" s="39">
        <v>0.5582854555569845</v>
      </c>
      <c r="I340" s="73">
        <v>1436.6232091073161</v>
      </c>
      <c r="J340" s="73">
        <v>184.60499554969149</v>
      </c>
      <c r="K340" s="80">
        <v>7.805625436324129E-2</v>
      </c>
      <c r="L340" s="80">
        <v>2.1085076444220287E-2</v>
      </c>
      <c r="M340" s="62">
        <f t="array" ref="M340:Q340">[1]!ConvertConc(I340:L340,TRUE,FALSE)</f>
        <v>7.4881937783996292E-3</v>
      </c>
      <c r="N340" s="62">
        <v>2.2399649228482194E-3</v>
      </c>
      <c r="O340" s="83">
        <v>6.9607673999738347E-4</v>
      </c>
      <c r="P340" s="162">
        <v>8.9445334500273829E-5</v>
      </c>
      <c r="Q340" s="39">
        <v>0.42957245705585523</v>
      </c>
      <c r="R340" s="169">
        <v>1.0813406237496587E-4</v>
      </c>
      <c r="S340" s="83">
        <v>1.0643331484113923E-4</v>
      </c>
      <c r="T340" s="38">
        <f>[1]!AgePb76(K340)</f>
        <v>1147.4407856607907</v>
      </c>
      <c r="U340" s="41">
        <f>[1]!AgeErPb76(K340,L340,0,FALSE,1)*2</f>
        <v>1073.2266575705394</v>
      </c>
      <c r="V340" s="38">
        <f t="shared" si="81"/>
        <v>1073.2438309278332</v>
      </c>
      <c r="W340" s="42">
        <f>[1]!AgePb6U8(O340)</f>
        <v>4.4856379754799374</v>
      </c>
      <c r="X340" s="42">
        <f t="shared" si="82"/>
        <v>1.1528021728335363</v>
      </c>
      <c r="Y340" s="38">
        <f t="shared" si="83"/>
        <v>1.1536859192689908</v>
      </c>
      <c r="Z340" s="43">
        <f>[1]!AgePb7U5(M340)</f>
        <v>7.5750585733321838</v>
      </c>
      <c r="AA340" s="42">
        <f t="shared" si="84"/>
        <v>4.5318980771384707</v>
      </c>
      <c r="AB340" s="38">
        <f t="shared" si="85"/>
        <v>4.5325451043536331</v>
      </c>
      <c r="AC340" s="42">
        <f>[1]!AgePb8Th2(R340)</f>
        <v>2.1855122043191231</v>
      </c>
      <c r="AD340" s="42">
        <f t="shared" si="86"/>
        <v>4.3022763303730516</v>
      </c>
      <c r="AE340" s="38">
        <f t="shared" si="87"/>
        <v>4.3024104503469545</v>
      </c>
      <c r="AF340" s="43">
        <f t="shared" si="88"/>
        <v>0.39092544308478094</v>
      </c>
    </row>
    <row r="341" spans="1:33" x14ac:dyDescent="0.2">
      <c r="A341" s="69"/>
      <c r="C341" s="69"/>
      <c r="D341" s="69"/>
      <c r="F341" s="73"/>
      <c r="G341" s="73"/>
      <c r="I341" s="76"/>
      <c r="J341" s="76"/>
      <c r="K341" s="77"/>
      <c r="L341" s="77"/>
      <c r="P341" s="62"/>
      <c r="R341" s="77"/>
      <c r="S341" s="62"/>
    </row>
    <row r="342" spans="1:33" ht="15" x14ac:dyDescent="0.25">
      <c r="A342" s="69" t="s">
        <v>19</v>
      </c>
      <c r="B342" s="107">
        <v>2015</v>
      </c>
      <c r="C342" s="69" t="s">
        <v>361</v>
      </c>
      <c r="D342" s="69" t="s">
        <v>6</v>
      </c>
      <c r="E342" s="37">
        <f>(K342-(((2.718282^(0.00098482*W342)-1)/((2.718282^(0.000155125*W342)-1)*137.88))))/(([1]!SingleStagePbR(W342,1)/[1]!SingleStagePbR(W342,0))-(((2.718282^(0.00098482*W342)-1)/((2.718282^(0.000155125*W342)-1)*137.88))))</f>
        <v>-1.6161376530957521E-3</v>
      </c>
      <c r="F342" s="73">
        <v>47616.938140994469</v>
      </c>
      <c r="G342" s="73">
        <v>549.61265871623141</v>
      </c>
      <c r="H342" s="39">
        <v>8.661845327742175E-2</v>
      </c>
      <c r="I342" s="142">
        <v>18.472883430495024</v>
      </c>
      <c r="J342" s="76">
        <v>0.22263277842252729</v>
      </c>
      <c r="K342" s="77">
        <v>5.1955948214039392E-2</v>
      </c>
      <c r="L342" s="77">
        <v>5.7238246159809099E-4</v>
      </c>
      <c r="M342" s="40">
        <f t="array" ref="M342:Q342">[1]!ConvertConc(I342:L342,TRUE,FALSE)</f>
        <v>0.38762593884169955</v>
      </c>
      <c r="N342" s="40">
        <v>6.3292914353984472E-3</v>
      </c>
      <c r="O342" s="40">
        <v>5.4133400655211231E-2</v>
      </c>
      <c r="P342" s="83">
        <v>6.524086745133853E-4</v>
      </c>
      <c r="Q342" s="39">
        <v>0.73809481457268578</v>
      </c>
      <c r="R342" s="77">
        <v>1.6229115951430589E-2</v>
      </c>
      <c r="S342" s="83">
        <v>4.4813264776434391E-4</v>
      </c>
      <c r="T342" s="38">
        <f>[1]!AgePb76(K342)</f>
        <v>282.47594461374456</v>
      </c>
      <c r="U342" s="41">
        <f>[1]!AgeErPb76(K342,L342,0,FALSE,1)*2</f>
        <v>50.408263887866738</v>
      </c>
      <c r="V342" s="38">
        <f t="shared" ref="V342:V378" si="89">SQRT((U342/T342*100)^2+AO$6^2+AO$8^2+AO$7^2)*T342/100</f>
        <v>50.43041805055838</v>
      </c>
      <c r="W342" s="42">
        <f>[1]!AgePb6U8(O342)</f>
        <v>339.84856210731584</v>
      </c>
      <c r="X342" s="42">
        <f t="shared" si="82"/>
        <v>8.1916209680564247</v>
      </c>
      <c r="Y342" s="38">
        <f t="shared" ref="Y342:Y378" si="90">SQRT((X342/W342*100)^2+AP$6^2+AP$7^2+AP$8^2)*W342/100</f>
        <v>8.8771093659580611</v>
      </c>
      <c r="Z342" s="38">
        <f>[1]!AgePb7U5(M342)</f>
        <v>332.63373026568348</v>
      </c>
      <c r="AA342" s="42">
        <f t="shared" ref="AA342:AA378" si="91">N342/M342*Z342*2</f>
        <v>10.862718972762112</v>
      </c>
      <c r="AB342" s="38">
        <f t="shared" ref="AB342:AB378" si="92">SQRT((AA342/Z342*100)^2+AQ$6^2+AQ$8^2+AQ$7^2)*Z342/100</f>
        <v>11.371352820262024</v>
      </c>
      <c r="AC342" s="42">
        <f>[1]!AgePb8Th2(R342)</f>
        <v>325.39326042311126</v>
      </c>
      <c r="AD342" s="42">
        <f t="shared" ref="AD342:AD378" si="93">S342/R342*AC342*2</f>
        <v>17.970090767048543</v>
      </c>
      <c r="AE342" s="38">
        <f t="shared" ref="AE342:AE378" si="94">SQRT((AD342/AC342*100)^2+AR$6^2+AR$8^2+AR$7^2)*AC342/100</f>
        <v>18.66832710984319</v>
      </c>
      <c r="AF342" s="38">
        <f t="shared" ref="AF342" si="95">W342/T342*100</f>
        <v>120.31062063427105</v>
      </c>
      <c r="AG342" s="39">
        <v>0.95827096542471335</v>
      </c>
    </row>
    <row r="343" spans="1:33" ht="15" x14ac:dyDescent="0.25">
      <c r="A343" s="69" t="s">
        <v>19</v>
      </c>
      <c r="B343" s="107">
        <v>2015</v>
      </c>
      <c r="C343" s="69" t="s">
        <v>362</v>
      </c>
      <c r="D343" s="69" t="s">
        <v>6</v>
      </c>
      <c r="E343" s="37">
        <f>(K343-(((2.718282^(0.00098482*W343)-1)/((2.718282^(0.000155125*W343)-1)*137.88))))/(([1]!SingleStagePbR(W343,1)/[1]!SingleStagePbR(W343,0))-(((2.718282^(0.00098482*W343)-1)/((2.718282^(0.000155125*W343)-1)*137.88))))</f>
        <v>1.8265943068585299E-3</v>
      </c>
      <c r="F343" s="73">
        <v>43983.310618562442</v>
      </c>
      <c r="G343" s="73">
        <v>510.59900695950552</v>
      </c>
      <c r="H343" s="39">
        <v>8.7650667238803479E-2</v>
      </c>
      <c r="I343" s="142">
        <v>18.758105712534821</v>
      </c>
      <c r="J343" s="76">
        <v>0.22782487444335156</v>
      </c>
      <c r="K343" s="77">
        <v>5.4609093869489617E-2</v>
      </c>
      <c r="L343" s="77">
        <v>6.162757905253945E-4</v>
      </c>
      <c r="M343" s="40">
        <f t="array" ref="M343:Q343">[1]!ConvertConc(I343:L343,TRUE,FALSE)</f>
        <v>0.40122523203735716</v>
      </c>
      <c r="N343" s="40">
        <v>6.6519613193892759E-3</v>
      </c>
      <c r="O343" s="40">
        <v>5.3310287047362417E-2</v>
      </c>
      <c r="P343" s="83">
        <v>6.4747526425274306E-4</v>
      </c>
      <c r="Q343" s="39">
        <v>0.7325726191170806</v>
      </c>
      <c r="R343" s="77">
        <v>1.6792070771414678E-2</v>
      </c>
      <c r="S343" s="83">
        <v>4.7431417245010648E-4</v>
      </c>
      <c r="T343" s="38">
        <f>[1]!AgePb76(K343)</f>
        <v>395.27730107625132</v>
      </c>
      <c r="U343" s="41">
        <f>[1]!AgeErPb76(K343,L343,0,FALSE,1)*2</f>
        <v>50.61333117430091</v>
      </c>
      <c r="V343" s="38">
        <f t="shared" si="89"/>
        <v>50.656527132339058</v>
      </c>
      <c r="W343" s="42">
        <f>[1]!AgePb6U8(O343)</f>
        <v>334.81295281829802</v>
      </c>
      <c r="X343" s="42">
        <f t="shared" si="82"/>
        <v>8.1328808043622907</v>
      </c>
      <c r="Y343" s="38">
        <f t="shared" si="90"/>
        <v>8.8034084553335532</v>
      </c>
      <c r="Z343" s="38">
        <f>[1]!AgePb7U5(M343)</f>
        <v>342.53644679690598</v>
      </c>
      <c r="AA343" s="42">
        <f t="shared" si="91"/>
        <v>11.357905797718681</v>
      </c>
      <c r="AB343" s="38">
        <f t="shared" si="92"/>
        <v>11.874106320317702</v>
      </c>
      <c r="AC343" s="42">
        <f>[1]!AgePb8Th2(R343)</f>
        <v>336.58701655758796</v>
      </c>
      <c r="AD343" s="42">
        <f t="shared" si="93"/>
        <v>19.014687871341408</v>
      </c>
      <c r="AE343" s="38">
        <f t="shared" si="94"/>
        <v>19.721333636009252</v>
      </c>
      <c r="AF343" s="38">
        <f t="shared" ref="AF343:AF361" si="96">W343/T343*100</f>
        <v>84.703308767459589</v>
      </c>
      <c r="AG343" s="39">
        <v>0.9205895608979584</v>
      </c>
    </row>
    <row r="344" spans="1:33" ht="15" x14ac:dyDescent="0.25">
      <c r="A344" s="69" t="s">
        <v>19</v>
      </c>
      <c r="B344" s="107">
        <v>2015</v>
      </c>
      <c r="C344" s="69" t="s">
        <v>363</v>
      </c>
      <c r="D344" s="69" t="s">
        <v>6</v>
      </c>
      <c r="E344" s="37">
        <f>(K344-(((2.718282^(0.00098482*W344)-1)/((2.718282^(0.000155125*W344)-1)*137.88))))/(([1]!SingleStagePbR(W344,1)/[1]!SingleStagePbR(W344,0))-(((2.718282^(0.00098482*W344)-1)/((2.718282^(0.000155125*W344)-1)*137.88))))</f>
        <v>6.9599632172238717E-4</v>
      </c>
      <c r="F344" s="73">
        <v>41313.594554554955</v>
      </c>
      <c r="G344" s="73">
        <v>481.51659969570613</v>
      </c>
      <c r="H344" s="39">
        <v>8.7944224647362984E-2</v>
      </c>
      <c r="I344" s="142">
        <v>18.694872631607616</v>
      </c>
      <c r="J344" s="76">
        <v>0.22056255436085498</v>
      </c>
      <c r="K344" s="77">
        <v>5.3725004991846757E-2</v>
      </c>
      <c r="L344" s="77">
        <v>6.5932011786137986E-4</v>
      </c>
      <c r="M344" s="40">
        <f t="array" ref="M344:Q344">[1]!ConvertConc(I344:L344,TRUE,FALSE)</f>
        <v>0.39606475710659067</v>
      </c>
      <c r="N344" s="40">
        <v>6.742395973623209E-3</v>
      </c>
      <c r="O344" s="40">
        <v>5.3490602461195136E-2</v>
      </c>
      <c r="P344" s="83">
        <v>6.3108340696556514E-4</v>
      </c>
      <c r="Q344" s="39">
        <v>0.69304465263931736</v>
      </c>
      <c r="R344" s="77">
        <v>1.6660973893738395E-2</v>
      </c>
      <c r="S344" s="83">
        <v>4.7209776272673761E-4</v>
      </c>
      <c r="T344" s="38">
        <f>[1]!AgePb76(K344)</f>
        <v>358.55781630390777</v>
      </c>
      <c r="U344" s="41">
        <f>[1]!AgeErPb76(K344,L344,0,FALSE,1)*2</f>
        <v>55.396538700178453</v>
      </c>
      <c r="V344" s="38">
        <f t="shared" si="89"/>
        <v>55.429017354827003</v>
      </c>
      <c r="W344" s="42">
        <f>[1]!AgePb6U8(O344)</f>
        <v>335.91641527610398</v>
      </c>
      <c r="X344" s="42">
        <f t="shared" si="82"/>
        <v>7.9262998004889846</v>
      </c>
      <c r="Y344" s="38">
        <f t="shared" si="90"/>
        <v>8.6172766601229949</v>
      </c>
      <c r="Z344" s="38">
        <f>[1]!AgePb7U5(M344)</f>
        <v>338.79006028987129</v>
      </c>
      <c r="AA344" s="42">
        <f t="shared" si="91"/>
        <v>11.534763936530931</v>
      </c>
      <c r="AB344" s="38">
        <f t="shared" si="92"/>
        <v>12.032550211533556</v>
      </c>
      <c r="AC344" s="42">
        <f>[1]!AgePb8Th2(R344)</f>
        <v>333.98084864581563</v>
      </c>
      <c r="AD344" s="42">
        <f t="shared" si="93"/>
        <v>18.927058219390599</v>
      </c>
      <c r="AE344" s="38">
        <f t="shared" si="94"/>
        <v>19.6261033010373</v>
      </c>
      <c r="AF344" s="38">
        <f t="shared" si="96"/>
        <v>93.685425334972123</v>
      </c>
      <c r="AG344" s="39">
        <v>0.84198376589128499</v>
      </c>
    </row>
    <row r="345" spans="1:33" ht="15" x14ac:dyDescent="0.25">
      <c r="A345" s="69" t="s">
        <v>19</v>
      </c>
      <c r="B345" s="107">
        <v>2015</v>
      </c>
      <c r="C345" s="69" t="s">
        <v>364</v>
      </c>
      <c r="D345" s="69" t="s">
        <v>6</v>
      </c>
      <c r="E345" s="37">
        <f>(K345-(((2.718282^(0.00098482*W345)-1)/((2.718282^(0.000155125*W345)-1)*137.88))))/(([1]!SingleStagePbR(W345,1)/[1]!SingleStagePbR(W345,0))-(((2.718282^(0.00098482*W345)-1)/((2.718282^(0.000155125*W345)-1)*137.88))))</f>
        <v>-5.7486234997177348E-5</v>
      </c>
      <c r="F345" s="73">
        <v>40557.329179942557</v>
      </c>
      <c r="G345" s="73">
        <v>477.82358408590613</v>
      </c>
      <c r="H345" s="39">
        <v>8.7977653534219727E-2</v>
      </c>
      <c r="I345" s="142">
        <v>18.584955484373758</v>
      </c>
      <c r="J345" s="76">
        <v>0.21976314801987434</v>
      </c>
      <c r="K345" s="77">
        <v>5.3163928947313706E-2</v>
      </c>
      <c r="L345" s="77">
        <v>6.5295863229388287E-4</v>
      </c>
      <c r="M345" s="40">
        <f t="array" ref="M345:Q345">[1]!ConvertConc(I345:L345,TRUE,FALSE)</f>
        <v>0.39424644808427789</v>
      </c>
      <c r="N345" s="40">
        <v>6.7215583062773315E-3</v>
      </c>
      <c r="O345" s="40">
        <v>5.3806962348701914E-2</v>
      </c>
      <c r="P345" s="83">
        <v>6.3625589208862374E-4</v>
      </c>
      <c r="Q345" s="39">
        <v>0.69357137610839859</v>
      </c>
      <c r="R345" s="77">
        <v>1.686925103233906E-2</v>
      </c>
      <c r="S345" s="83">
        <v>4.7210831882223955E-4</v>
      </c>
      <c r="T345" s="38">
        <f>[1]!AgePb76(K345)</f>
        <v>334.81302271358396</v>
      </c>
      <c r="U345" s="41">
        <f>[1]!AgeErPb76(K345,L345,0,FALSE,1)*2</f>
        <v>55.674825001975854</v>
      </c>
      <c r="V345" s="38">
        <f t="shared" si="89"/>
        <v>55.703003996783671</v>
      </c>
      <c r="W345" s="42">
        <f>[1]!AgePb6U8(O345)</f>
        <v>337.85196240988444</v>
      </c>
      <c r="X345" s="42">
        <f t="shared" si="82"/>
        <v>7.99005527737914</v>
      </c>
      <c r="Y345" s="38">
        <f t="shared" si="90"/>
        <v>8.6835663540044639</v>
      </c>
      <c r="Z345" s="38">
        <f>[1]!AgePb7U5(M345)</f>
        <v>337.46670938568104</v>
      </c>
      <c r="AA345" s="42">
        <f t="shared" si="91"/>
        <v>11.507026503779731</v>
      </c>
      <c r="AB345" s="38">
        <f t="shared" si="92"/>
        <v>12.002152913257378</v>
      </c>
      <c r="AC345" s="42">
        <f>[1]!AgePb8Th2(R345)</f>
        <v>338.12118062479146</v>
      </c>
      <c r="AD345" s="42">
        <f t="shared" si="93"/>
        <v>18.925537575668777</v>
      </c>
      <c r="AE345" s="38">
        <f t="shared" si="94"/>
        <v>19.64175948973341</v>
      </c>
      <c r="AF345" s="38">
        <f t="shared" si="96"/>
        <v>100.90765277636771</v>
      </c>
      <c r="AG345" s="39"/>
    </row>
    <row r="346" spans="1:33" ht="15" x14ac:dyDescent="0.25">
      <c r="A346" s="69" t="s">
        <v>19</v>
      </c>
      <c r="B346" s="107">
        <v>2015</v>
      </c>
      <c r="C346" s="69" t="s">
        <v>365</v>
      </c>
      <c r="D346" s="69" t="s">
        <v>6</v>
      </c>
      <c r="E346" s="37">
        <f>(K346-(((2.718282^(0.00098482*W346)-1)/((2.718282^(0.000155125*W346)-1)*137.88))))/(([1]!SingleStagePbR(W346,1)/[1]!SingleStagePbR(W346,0))-(((2.718282^(0.00098482*W346)-1)/((2.718282^(0.000155125*W346)-1)*137.88))))</f>
        <v>-6.3771695498571895E-4</v>
      </c>
      <c r="F346" s="73">
        <v>43105.439369752756</v>
      </c>
      <c r="G346" s="73">
        <v>501.76579144196148</v>
      </c>
      <c r="H346" s="39">
        <v>8.7362193644585598E-2</v>
      </c>
      <c r="I346" s="142">
        <v>18.753838014973017</v>
      </c>
      <c r="J346" s="76">
        <v>0.2290834884926988</v>
      </c>
      <c r="K346" s="77">
        <v>5.2627341360201516E-2</v>
      </c>
      <c r="L346" s="77">
        <v>5.7303153369842356E-4</v>
      </c>
      <c r="M346" s="40">
        <f t="array" ref="M346:Q346">[1]!ConvertConc(I346:L346,TRUE,FALSE)</f>
        <v>0.3867528438963862</v>
      </c>
      <c r="N346" s="40">
        <v>6.3287244290862439E-3</v>
      </c>
      <c r="O346" s="40">
        <v>5.3322418547158322E-2</v>
      </c>
      <c r="P346" s="83">
        <v>6.5134857440371193E-4</v>
      </c>
      <c r="Q346" s="39">
        <v>0.74648478050604417</v>
      </c>
      <c r="R346" s="77">
        <v>1.7130988905762756E-2</v>
      </c>
      <c r="S346" s="83">
        <v>4.6099597712890238E-4</v>
      </c>
      <c r="T346" s="38">
        <f>[1]!AgePb76(K346)</f>
        <v>311.7734327309409</v>
      </c>
      <c r="U346" s="41">
        <f>[1]!AgeErPb76(K346,L346,0,FALSE,1)*2</f>
        <v>49.560917755434325</v>
      </c>
      <c r="V346" s="38">
        <f t="shared" si="89"/>
        <v>49.588365596593512</v>
      </c>
      <c r="W346" s="42">
        <f>[1]!AgePb6U8(O346)</f>
        <v>334.88719895729258</v>
      </c>
      <c r="X346" s="42">
        <f t="shared" si="82"/>
        <v>8.1814855953681924</v>
      </c>
      <c r="Y346" s="38">
        <f t="shared" si="90"/>
        <v>8.8486153690186455</v>
      </c>
      <c r="Z346" s="38">
        <f>[1]!AgePb7U5(M346)</f>
        <v>331.99464965698121</v>
      </c>
      <c r="AA346" s="42">
        <f t="shared" si="91"/>
        <v>10.865350741534385</v>
      </c>
      <c r="AB346" s="38">
        <f t="shared" si="92"/>
        <v>11.371958256044778</v>
      </c>
      <c r="AC346" s="42">
        <f>[1]!AgePb8Th2(R346)</f>
        <v>343.32305386296986</v>
      </c>
      <c r="AD346" s="42">
        <f t="shared" si="93"/>
        <v>18.477689473396058</v>
      </c>
      <c r="AE346" s="38">
        <f t="shared" si="94"/>
        <v>19.232894258820735</v>
      </c>
      <c r="AF346" s="38">
        <f t="shared" si="96"/>
        <v>107.41364202327617</v>
      </c>
      <c r="AG346" s="39"/>
    </row>
    <row r="347" spans="1:33" ht="15" x14ac:dyDescent="0.25">
      <c r="A347" s="69" t="s">
        <v>19</v>
      </c>
      <c r="B347" s="107">
        <v>2015</v>
      </c>
      <c r="C347" s="69" t="s">
        <v>366</v>
      </c>
      <c r="D347" s="69" t="s">
        <v>6</v>
      </c>
      <c r="E347" s="37">
        <f>(K347-(((2.718282^(0.00098482*W347)-1)/((2.718282^(0.000155125*W347)-1)*137.88))))/(([1]!SingleStagePbR(W347,1)/[1]!SingleStagePbR(W347,0))-(((2.718282^(0.00098482*W347)-1)/((2.718282^(0.000155125*W347)-1)*137.88))))</f>
        <v>4.3451787498705475E-4</v>
      </c>
      <c r="F347" s="73">
        <v>47816.576912242737</v>
      </c>
      <c r="G347" s="73">
        <v>554.60200043162513</v>
      </c>
      <c r="H347" s="39">
        <v>8.7150501995718249E-2</v>
      </c>
      <c r="I347" s="142">
        <v>18.750286387892974</v>
      </c>
      <c r="J347" s="76">
        <v>0.22559852016200602</v>
      </c>
      <c r="K347" s="77">
        <v>5.3491822956137837E-2</v>
      </c>
      <c r="L347" s="77">
        <v>5.4450374933859833E-4</v>
      </c>
      <c r="M347" s="40">
        <f t="array" ref="M347:Q347">[1]!ConvertConc(I347:L347,TRUE,FALSE)</f>
        <v>0.39318029001280536</v>
      </c>
      <c r="N347" s="40">
        <v>6.1965355081651527E-3</v>
      </c>
      <c r="O347" s="40">
        <v>5.3332518731324455E-2</v>
      </c>
      <c r="P347" s="83">
        <v>6.4168285504525072E-4</v>
      </c>
      <c r="Q347" s="39">
        <v>0.7634333662160675</v>
      </c>
      <c r="R347" s="77">
        <v>1.7026437624276518E-2</v>
      </c>
      <c r="S347" s="83">
        <v>4.338638956267365E-4</v>
      </c>
      <c r="T347" s="38">
        <f>[1]!AgePb76(K347)</f>
        <v>348.7319021593479</v>
      </c>
      <c r="U347" s="41">
        <f>[1]!AgeErPb76(K347,L347,0,FALSE,1)*2</f>
        <v>46.02898214081732</v>
      </c>
      <c r="V347" s="38">
        <f t="shared" si="89"/>
        <v>46.065953649217491</v>
      </c>
      <c r="W347" s="42">
        <f>[1]!AgePb6U8(O347)</f>
        <v>334.94901256454159</v>
      </c>
      <c r="X347" s="42">
        <f t="shared" si="82"/>
        <v>8.0600370576821998</v>
      </c>
      <c r="Y347" s="38">
        <f t="shared" si="90"/>
        <v>8.7366858305338422</v>
      </c>
      <c r="Z347" s="38">
        <f>[1]!AgePb7U5(M347)</f>
        <v>336.68996510332033</v>
      </c>
      <c r="AA347" s="42">
        <f t="shared" si="91"/>
        <v>10.612491912743959</v>
      </c>
      <c r="AB347" s="38">
        <f t="shared" si="92"/>
        <v>11.145020341263592</v>
      </c>
      <c r="AC347" s="42">
        <f>[1]!AgePb8Th2(R347)</f>
        <v>341.24532442569068</v>
      </c>
      <c r="AD347" s="42">
        <f t="shared" si="93"/>
        <v>17.391074878592612</v>
      </c>
      <c r="AE347" s="38">
        <f t="shared" si="94"/>
        <v>18.181997679086006</v>
      </c>
      <c r="AF347" s="38">
        <f t="shared" si="96"/>
        <v>96.047711864196344</v>
      </c>
      <c r="AG347" s="39">
        <v>0.95987676653377985</v>
      </c>
    </row>
    <row r="348" spans="1:33" ht="15" x14ac:dyDescent="0.25">
      <c r="A348" s="69" t="s">
        <v>19</v>
      </c>
      <c r="B348" s="107">
        <v>2015</v>
      </c>
      <c r="C348" s="69" t="s">
        <v>367</v>
      </c>
      <c r="D348" s="69" t="s">
        <v>6</v>
      </c>
      <c r="E348" s="37">
        <f>(K348-(((2.718282^(0.00098482*W348)-1)/((2.718282^(0.000155125*W348)-1)*137.88))))/(([1]!SingleStagePbR(W348,1)/[1]!SingleStagePbR(W348,0))-(((2.718282^(0.00098482*W348)-1)/((2.718282^(0.000155125*W348)-1)*137.88))))</f>
        <v>-1.2897388217414261E-3</v>
      </c>
      <c r="F348" s="73">
        <v>40108.002606587419</v>
      </c>
      <c r="G348" s="73">
        <v>471.93231954033809</v>
      </c>
      <c r="H348" s="39">
        <v>8.7656365448615173E-2</v>
      </c>
      <c r="I348" s="142">
        <v>18.831137882944319</v>
      </c>
      <c r="J348" s="76">
        <v>0.22943786060713028</v>
      </c>
      <c r="K348" s="77">
        <v>5.2071218405789182E-2</v>
      </c>
      <c r="L348" s="77">
        <v>6.4740204208363339E-4</v>
      </c>
      <c r="M348" s="40">
        <f t="array" ref="M348:Q348">[1]!ConvertConc(I348:L348,TRUE,FALSE)</f>
        <v>0.38109515023973684</v>
      </c>
      <c r="N348" s="40">
        <v>6.6339973630069743E-3</v>
      </c>
      <c r="O348" s="40">
        <v>5.3103535549262636E-2</v>
      </c>
      <c r="P348" s="83">
        <v>6.4701143727128306E-4</v>
      </c>
      <c r="Q348" s="39">
        <v>0.69991717172547607</v>
      </c>
      <c r="R348" s="77">
        <v>1.73013848897874E-2</v>
      </c>
      <c r="S348" s="83">
        <v>4.8565034194233758E-4</v>
      </c>
      <c r="T348" s="38">
        <f>[1]!AgePb76(K348)</f>
        <v>287.54379181080816</v>
      </c>
      <c r="U348" s="41">
        <f>[1]!AgeErPb76(K348,L348,0,FALSE,1)*2</f>
        <v>56.837099060753374</v>
      </c>
      <c r="V348" s="38">
        <f t="shared" si="89"/>
        <v>56.857459534211912</v>
      </c>
      <c r="W348" s="42">
        <f>[1]!AgePb6U8(O348)</f>
        <v>333.54747897882135</v>
      </c>
      <c r="X348" s="42">
        <f t="shared" si="82"/>
        <v>8.1278593427023473</v>
      </c>
      <c r="Y348" s="38">
        <f t="shared" si="90"/>
        <v>8.79389929492209</v>
      </c>
      <c r="Z348" s="38">
        <f>[1]!AgePb7U5(M348)</f>
        <v>327.84360214813108</v>
      </c>
      <c r="AA348" s="42">
        <f t="shared" si="91"/>
        <v>11.414018733963047</v>
      </c>
      <c r="AB348" s="38">
        <f t="shared" si="92"/>
        <v>11.885514602588403</v>
      </c>
      <c r="AC348" s="42">
        <f>[1]!AgePb8Th2(R348)</f>
        <v>346.7088459882375</v>
      </c>
      <c r="AD348" s="42">
        <f t="shared" si="93"/>
        <v>19.464253374076559</v>
      </c>
      <c r="AE348" s="38">
        <f t="shared" si="94"/>
        <v>20.196555561428688</v>
      </c>
      <c r="AF348" s="38">
        <f t="shared" si="96"/>
        <v>115.99884555959451</v>
      </c>
    </row>
    <row r="349" spans="1:33" ht="15" x14ac:dyDescent="0.25">
      <c r="A349" s="69" t="s">
        <v>19</v>
      </c>
      <c r="B349" s="107">
        <v>2016</v>
      </c>
      <c r="C349" s="69" t="s">
        <v>368</v>
      </c>
      <c r="D349" s="69" t="s">
        <v>6</v>
      </c>
      <c r="E349" s="37">
        <f>(K349-(((2.718282^(0.00098482*W349)-1)/((2.718282^(0.000155125*W349)-1)*137.88))))/(([1]!SingleStagePbR(W349,1)/[1]!SingleStagePbR(W349,0))-(((2.718282^(0.00098482*W349)-1)/((2.718282^(0.000155125*W349)-1)*137.88))))</f>
        <v>4.7328879784644786E-4</v>
      </c>
      <c r="F349" s="73">
        <v>59082.078774526453</v>
      </c>
      <c r="G349" s="73">
        <v>559.75057579861391</v>
      </c>
      <c r="H349" s="39">
        <v>8.4828674437661442E-2</v>
      </c>
      <c r="I349" s="142">
        <v>18.720069455711148</v>
      </c>
      <c r="J349" s="76">
        <v>0.12440002869610958</v>
      </c>
      <c r="K349" s="77">
        <v>5.3535395106667959E-2</v>
      </c>
      <c r="L349" s="77">
        <v>5.0577703778715926E-4</v>
      </c>
      <c r="M349" s="40">
        <f t="array" ref="M349:Q349">[1]!ConvertConc(I349:L349,TRUE,FALSE)</f>
        <v>0.39413572535384001</v>
      </c>
      <c r="N349" s="40">
        <v>4.5524884263289708E-3</v>
      </c>
      <c r="O349" s="40">
        <v>5.3418605222905223E-2</v>
      </c>
      <c r="P349" s="83">
        <v>3.5498137645040669E-4</v>
      </c>
      <c r="Q349" s="39">
        <v>0.5753206686282486</v>
      </c>
      <c r="R349" s="77">
        <v>1.6549167927391736E-2</v>
      </c>
      <c r="S349" s="83">
        <v>3.7949078276201662E-4</v>
      </c>
      <c r="T349" s="38">
        <f>[1]!AgePb76(K349)</f>
        <v>350.5725126162983</v>
      </c>
      <c r="U349" s="41">
        <f>[1]!AgeErPb76(K349,L349,0,FALSE,1)*2</f>
        <v>42.706543189821915</v>
      </c>
      <c r="V349" s="38">
        <f t="shared" si="89"/>
        <v>42.746809902500871</v>
      </c>
      <c r="W349" s="42">
        <f>[1]!AgePb6U8(O349)</f>
        <v>335.47584193153585</v>
      </c>
      <c r="X349" s="42">
        <f t="shared" si="82"/>
        <v>4.4586591371222237</v>
      </c>
      <c r="Y349" s="38">
        <f t="shared" si="90"/>
        <v>5.5929334048855708</v>
      </c>
      <c r="Z349" s="38">
        <f>[1]!AgePb7U5(M349)</f>
        <v>337.38607052259613</v>
      </c>
      <c r="AA349" s="42">
        <f t="shared" si="91"/>
        <v>7.7939962426893175</v>
      </c>
      <c r="AB349" s="38">
        <f t="shared" si="92"/>
        <v>8.5076924512153411</v>
      </c>
      <c r="AC349" s="42">
        <f>[1]!AgePb8Th2(R349)</f>
        <v>331.75791292080157</v>
      </c>
      <c r="AD349" s="42">
        <f t="shared" si="93"/>
        <v>15.215154092843932</v>
      </c>
      <c r="AE349" s="38">
        <f t="shared" si="94"/>
        <v>16.065296412495911</v>
      </c>
      <c r="AF349" s="38">
        <f t="shared" si="96"/>
        <v>95.693709534698812</v>
      </c>
    </row>
    <row r="350" spans="1:33" ht="15" x14ac:dyDescent="0.25">
      <c r="A350" s="69" t="s">
        <v>19</v>
      </c>
      <c r="B350" s="107">
        <v>2016</v>
      </c>
      <c r="C350" s="69" t="s">
        <v>369</v>
      </c>
      <c r="D350" s="69" t="s">
        <v>6</v>
      </c>
      <c r="E350" s="37">
        <f>(K350-(((2.718282^(0.00098482*W350)-1)/((2.718282^(0.000155125*W350)-1)*137.88))))/(([1]!SingleStagePbR(W350,1)/[1]!SingleStagePbR(W350,0))-(((2.718282^(0.00098482*W350)-1)/((2.718282^(0.000155125*W350)-1)*137.88))))</f>
        <v>6.3331160181817874E-4</v>
      </c>
      <c r="F350" s="73">
        <v>92930.413885123431</v>
      </c>
      <c r="G350" s="73">
        <v>858.66688437036453</v>
      </c>
      <c r="H350" s="39">
        <v>0.13339794546551254</v>
      </c>
      <c r="I350" s="142">
        <v>18.579416954257276</v>
      </c>
      <c r="J350" s="76">
        <v>0.1261510553554322</v>
      </c>
      <c r="K350" s="77">
        <v>5.3722347720229241E-2</v>
      </c>
      <c r="L350" s="77">
        <v>4.1218316805528187E-4</v>
      </c>
      <c r="M350" s="40">
        <f t="array" ref="M350:Q350">[1]!ConvertConc(I350:L350,TRUE,FALSE)</f>
        <v>0.39850625996664779</v>
      </c>
      <c r="N350" s="40">
        <v>4.082863140925797E-3</v>
      </c>
      <c r="O350" s="40">
        <v>5.3823002221329699E-2</v>
      </c>
      <c r="P350" s="83">
        <v>3.6544895619357402E-4</v>
      </c>
      <c r="Q350" s="39">
        <v>0.66271855826524062</v>
      </c>
      <c r="R350" s="77">
        <v>1.6727160418096923E-2</v>
      </c>
      <c r="S350" s="83">
        <v>2.710506230580483E-4</v>
      </c>
      <c r="T350" s="38">
        <f>[1]!AgePb76(K350)</f>
        <v>358.44617952911091</v>
      </c>
      <c r="U350" s="41">
        <f>[1]!AgeErPb76(K350,L350,0,FALSE,1)*2</f>
        <v>34.634315334653557</v>
      </c>
      <c r="V350" s="38">
        <f t="shared" si="89"/>
        <v>34.686207959759734</v>
      </c>
      <c r="W350" s="42">
        <f>[1]!AgePb6U8(O350)</f>
        <v>337.95008178010391</v>
      </c>
      <c r="X350" s="42">
        <f t="shared" si="82"/>
        <v>4.5892462157426186</v>
      </c>
      <c r="Y350" s="38">
        <f t="shared" si="90"/>
        <v>5.7123760005444897</v>
      </c>
      <c r="Z350" s="38">
        <f>[1]!AgePb7U5(M350)</f>
        <v>340.56425836476308</v>
      </c>
      <c r="AA350" s="42">
        <f t="shared" si="91"/>
        <v>6.9784462493040618</v>
      </c>
      <c r="AB350" s="38">
        <f t="shared" si="92"/>
        <v>7.7816059871649461</v>
      </c>
      <c r="AC350" s="42">
        <f>[1]!AgePb8Th2(R350)</f>
        <v>335.29665955777557</v>
      </c>
      <c r="AD350" s="42">
        <f t="shared" si="93"/>
        <v>10.866443103408367</v>
      </c>
      <c r="AE350" s="38">
        <f t="shared" si="94"/>
        <v>12.051670391909429</v>
      </c>
      <c r="AF350" s="38">
        <f t="shared" si="96"/>
        <v>94.281959490841103</v>
      </c>
    </row>
    <row r="351" spans="1:33" ht="15" x14ac:dyDescent="0.25">
      <c r="A351" s="69" t="s">
        <v>19</v>
      </c>
      <c r="B351" s="107">
        <v>2016</v>
      </c>
      <c r="C351" s="69" t="s">
        <v>370</v>
      </c>
      <c r="D351" s="69" t="s">
        <v>6</v>
      </c>
      <c r="E351" s="37">
        <f>(K351-(((2.718282^(0.00098482*W351)-1)/((2.718282^(0.000155125*W351)-1)*137.88))))/(([1]!SingleStagePbR(W351,1)/[1]!SingleStagePbR(W351,0))-(((2.718282^(0.00098482*W351)-1)/((2.718282^(0.000155125*W351)-1)*137.88))))</f>
        <v>2.2764224959595796E-4</v>
      </c>
      <c r="F351" s="73">
        <v>95047.389801926402</v>
      </c>
      <c r="G351" s="73">
        <v>872.26989025098078</v>
      </c>
      <c r="H351" s="39">
        <v>0.16128216073492491</v>
      </c>
      <c r="I351" s="142">
        <v>18.472732683733014</v>
      </c>
      <c r="J351" s="76">
        <v>0.11815935361861983</v>
      </c>
      <c r="K351" s="77">
        <v>5.3440475650800498E-2</v>
      </c>
      <c r="L351" s="77">
        <v>4.0933250456656625E-4</v>
      </c>
      <c r="M351" s="40">
        <f t="array" ref="M351:Q351">[1]!ConvertConc(I351:L351,TRUE,FALSE)</f>
        <v>0.39870475474801026</v>
      </c>
      <c r="N351" s="40">
        <v>3.9787380974039849E-3</v>
      </c>
      <c r="O351" s="40">
        <v>5.4133842410906234E-2</v>
      </c>
      <c r="P351" s="83">
        <v>3.4626278297187512E-4</v>
      </c>
      <c r="Q351" s="39">
        <v>0.64097785187665113</v>
      </c>
      <c r="R351" s="77">
        <v>1.6964590964406712E-2</v>
      </c>
      <c r="S351" s="83">
        <v>2.5929355060290334E-4</v>
      </c>
      <c r="T351" s="38">
        <f>[1]!AgePb76(K351)</f>
        <v>346.5601501569347</v>
      </c>
      <c r="U351" s="41">
        <f>[1]!AgeErPb76(K351,L351,0,FALSE,1)*2</f>
        <v>34.649017625061575</v>
      </c>
      <c r="V351" s="38">
        <f t="shared" si="89"/>
        <v>34.697507616046188</v>
      </c>
      <c r="W351" s="42">
        <f>[1]!AgePb6U8(O351)</f>
        <v>339.8512636056065</v>
      </c>
      <c r="X351" s="42">
        <f t="shared" si="82"/>
        <v>4.3476627223076019</v>
      </c>
      <c r="Y351" s="38">
        <f t="shared" si="90"/>
        <v>5.5319773837825164</v>
      </c>
      <c r="Z351" s="38">
        <f>[1]!AgePb7U5(M351)</f>
        <v>340.7083649312205</v>
      </c>
      <c r="AA351" s="42">
        <f t="shared" si="91"/>
        <v>6.7999658168753347</v>
      </c>
      <c r="AB351" s="38">
        <f t="shared" si="92"/>
        <v>7.622614335709371</v>
      </c>
      <c r="AC351" s="42">
        <f>[1]!AgePb8Th2(R351)</f>
        <v>340.0161559605703</v>
      </c>
      <c r="AD351" s="42">
        <f t="shared" si="93"/>
        <v>10.393884123271002</v>
      </c>
      <c r="AE351" s="38">
        <f t="shared" si="94"/>
        <v>11.660448421314648</v>
      </c>
      <c r="AF351" s="38">
        <f t="shared" si="96"/>
        <v>98.064149456222765</v>
      </c>
    </row>
    <row r="352" spans="1:33" ht="15" x14ac:dyDescent="0.25">
      <c r="A352" s="69" t="s">
        <v>19</v>
      </c>
      <c r="B352" s="107">
        <v>2016</v>
      </c>
      <c r="C352" s="69" t="s">
        <v>371</v>
      </c>
      <c r="D352" s="69" t="s">
        <v>6</v>
      </c>
      <c r="E352" s="37">
        <f>(K352-(((2.718282^(0.00098482*W352)-1)/((2.718282^(0.000155125*W352)-1)*137.88))))/(([1]!SingleStagePbR(W352,1)/[1]!SingleStagePbR(W352,0))-(((2.718282^(0.00098482*W352)-1)/((2.718282^(0.000155125*W352)-1)*137.88))))</f>
        <v>3.805463816671689E-4</v>
      </c>
      <c r="F352" s="73">
        <v>110808.81562526309</v>
      </c>
      <c r="G352" s="73">
        <v>983.81020169368117</v>
      </c>
      <c r="H352" s="39">
        <v>0.14979022370118822</v>
      </c>
      <c r="I352" s="142">
        <v>18.427049648536403</v>
      </c>
      <c r="J352" s="76">
        <v>0.14215544525916307</v>
      </c>
      <c r="K352" s="77">
        <v>5.3582901015267019E-2</v>
      </c>
      <c r="L352" s="77">
        <v>5.346193002242032E-4</v>
      </c>
      <c r="M352" s="40">
        <f t="array" ref="M352:Q352">[1]!ConvertConc(I352:L352,TRUE,FALSE)</f>
        <v>0.40075842626877867</v>
      </c>
      <c r="N352" s="40">
        <v>5.054364050405955E-3</v>
      </c>
      <c r="O352" s="40">
        <v>5.4268047195467697E-2</v>
      </c>
      <c r="P352" s="83">
        <v>4.1865076393440565E-4</v>
      </c>
      <c r="Q352" s="39">
        <v>0.61167937496803548</v>
      </c>
      <c r="R352" s="77">
        <v>1.7692744054227518E-2</v>
      </c>
      <c r="S352" s="83">
        <v>3.3608830746356655E-4</v>
      </c>
      <c r="T352" s="38">
        <f>[1]!AgePb76(K352)</f>
        <v>352.57690739861704</v>
      </c>
      <c r="U352" s="41">
        <f>[1]!AgeErPb76(K352,L352,0,FALSE,1)*2</f>
        <v>45.0858878863543</v>
      </c>
      <c r="V352" s="38">
        <f t="shared" si="89"/>
        <v>45.124468656314299</v>
      </c>
      <c r="W352" s="42">
        <f>[1]!AgePb6U8(O352)</f>
        <v>340.67192273320296</v>
      </c>
      <c r="X352" s="42">
        <f t="shared" si="82"/>
        <v>5.2562260141606734</v>
      </c>
      <c r="Y352" s="38">
        <f t="shared" si="90"/>
        <v>6.2757542218837967</v>
      </c>
      <c r="Z352" s="38">
        <f>[1]!AgePb7U5(M352)</f>
        <v>342.19812457325054</v>
      </c>
      <c r="AA352" s="42">
        <f t="shared" si="91"/>
        <v>8.6316034078813395</v>
      </c>
      <c r="AB352" s="38">
        <f t="shared" si="92"/>
        <v>9.2991008284162042</v>
      </c>
      <c r="AC352" s="42">
        <f>[1]!AgePb8Th2(R352)</f>
        <v>354.48306096252003</v>
      </c>
      <c r="AD352" s="42">
        <f t="shared" si="93"/>
        <v>13.467397891276317</v>
      </c>
      <c r="AE352" s="38">
        <f t="shared" si="94"/>
        <v>14.550999732895562</v>
      </c>
      <c r="AF352" s="38">
        <f t="shared" si="96"/>
        <v>96.62343607434434</v>
      </c>
    </row>
    <row r="353" spans="1:33" ht="15" x14ac:dyDescent="0.25">
      <c r="A353" s="69" t="s">
        <v>19</v>
      </c>
      <c r="B353" s="107">
        <v>2016</v>
      </c>
      <c r="C353" s="69" t="s">
        <v>372</v>
      </c>
      <c r="D353" s="69" t="s">
        <v>6</v>
      </c>
      <c r="E353" s="37">
        <f>(K353-(((2.718282^(0.00098482*W353)-1)/((2.718282^(0.000155125*W353)-1)*137.88))))/(([1]!SingleStagePbR(W353,1)/[1]!SingleStagePbR(W353,0))-(((2.718282^(0.00098482*W353)-1)/((2.718282^(0.000155125*W353)-1)*137.88))))</f>
        <v>-2.0416777134829247E-4</v>
      </c>
      <c r="F353" s="73">
        <v>75801.747330069411</v>
      </c>
      <c r="G353" s="73">
        <v>661.75952407046975</v>
      </c>
      <c r="H353" s="39">
        <v>7.1866684472696618E-2</v>
      </c>
      <c r="I353" s="142">
        <v>18.423481905733855</v>
      </c>
      <c r="J353" s="76">
        <v>0.12205228058867791</v>
      </c>
      <c r="K353" s="77">
        <v>5.311362509286003E-2</v>
      </c>
      <c r="L353" s="77">
        <v>4.7675989158922502E-4</v>
      </c>
      <c r="M353" s="40">
        <f t="array" ref="M353:Q353">[1]!ConvertConc(I353:L353,TRUE,FALSE)</f>
        <v>0.3973255353006731</v>
      </c>
      <c r="N353" s="40">
        <v>4.4326447769078422E-3</v>
      </c>
      <c r="O353" s="40">
        <v>5.4278556307468383E-2</v>
      </c>
      <c r="P353" s="83">
        <v>3.5958575139510802E-4</v>
      </c>
      <c r="Q353" s="39">
        <v>0.59382398427252459</v>
      </c>
      <c r="R353" s="77">
        <v>1.7832260009607487E-2</v>
      </c>
      <c r="S353" s="83">
        <v>4.2087284004461241E-4</v>
      </c>
      <c r="T353" s="38">
        <f>[1]!AgePb76(K353)</f>
        <v>332.66700744662387</v>
      </c>
      <c r="U353" s="41">
        <f>[1]!AgeErPb76(K353,L353,0,FALSE,1)*2</f>
        <v>40.705177095081503</v>
      </c>
      <c r="V353" s="38">
        <f t="shared" si="89"/>
        <v>40.743218495035393</v>
      </c>
      <c r="W353" s="42">
        <f>[1]!AgePb6U8(O353)</f>
        <v>340.73618129740095</v>
      </c>
      <c r="X353" s="42">
        <f t="shared" si="82"/>
        <v>4.5146328168815781</v>
      </c>
      <c r="Y353" s="38">
        <f t="shared" si="90"/>
        <v>5.6695259396362223</v>
      </c>
      <c r="Z353" s="38">
        <f>[1]!AgePb7U5(M353)</f>
        <v>339.70663317450897</v>
      </c>
      <c r="AA353" s="42">
        <f t="shared" si="91"/>
        <v>7.579673086364477</v>
      </c>
      <c r="AB353" s="38">
        <f t="shared" si="92"/>
        <v>8.3214477656674415</v>
      </c>
      <c r="AC353" s="42">
        <f>[1]!AgePb8Th2(R353)</f>
        <v>357.25377451712069</v>
      </c>
      <c r="AD353" s="42">
        <f t="shared" si="93"/>
        <v>16.863640460229892</v>
      </c>
      <c r="AE353" s="38">
        <f t="shared" si="94"/>
        <v>17.754425481149724</v>
      </c>
      <c r="AF353" s="38">
        <f t="shared" si="96"/>
        <v>102.42560087719903</v>
      </c>
    </row>
    <row r="354" spans="1:33" ht="15" x14ac:dyDescent="0.25">
      <c r="A354" s="69" t="s">
        <v>19</v>
      </c>
      <c r="B354" s="107">
        <v>2016</v>
      </c>
      <c r="C354" s="69" t="s">
        <v>373</v>
      </c>
      <c r="D354" s="69" t="s">
        <v>6</v>
      </c>
      <c r="E354" s="37">
        <f>(K354-(((2.718282^(0.00098482*W354)-1)/((2.718282^(0.000155125*W354)-1)*137.88))))/(([1]!SingleStagePbR(W354,1)/[1]!SingleStagePbR(W354,0))-(((2.718282^(0.00098482*W354)-1)/((2.718282^(0.000155125*W354)-1)*137.88))))</f>
        <v>6.4878354739970987E-4</v>
      </c>
      <c r="F354" s="73">
        <v>170024.65606258725</v>
      </c>
      <c r="G354" s="73">
        <v>1909.0883527347069</v>
      </c>
      <c r="H354" s="39">
        <v>0.11052904520993091</v>
      </c>
      <c r="I354" s="142">
        <v>18.525171943093763</v>
      </c>
      <c r="J354" s="76">
        <v>0.18339525936918769</v>
      </c>
      <c r="K354" s="77">
        <v>5.3757483366264111E-2</v>
      </c>
      <c r="L354" s="77">
        <v>3.4193715202271067E-4</v>
      </c>
      <c r="M354" s="40">
        <f t="array" ref="M354:Q354">[1]!ConvertConc(I354:L354,TRUE,FALSE)</f>
        <v>0.39993455285042911</v>
      </c>
      <c r="N354" s="40">
        <v>4.706071645494676E-3</v>
      </c>
      <c r="O354" s="40">
        <v>5.3980605582060623E-2</v>
      </c>
      <c r="P354" s="83">
        <v>5.3439650611817918E-4</v>
      </c>
      <c r="Q354" s="39">
        <v>0.84131038582687534</v>
      </c>
      <c r="R354" s="77">
        <v>1.7511636710467727E-2</v>
      </c>
      <c r="S354" s="83">
        <v>2.6605230515854038E-4</v>
      </c>
      <c r="T354" s="38">
        <f>[1]!AgePb76(K354)</f>
        <v>359.9216675471842</v>
      </c>
      <c r="U354" s="41">
        <f>[1]!AgeErPb76(K354,L354,0,FALSE,1)*2</f>
        <v>28.705521364698608</v>
      </c>
      <c r="V354" s="38">
        <f t="shared" si="89"/>
        <v>28.768626253717738</v>
      </c>
      <c r="W354" s="42">
        <f>[1]!AgePb6U8(O354)</f>
        <v>338.9140962052582</v>
      </c>
      <c r="X354" s="42">
        <f t="shared" si="82"/>
        <v>6.7103548370150277</v>
      </c>
      <c r="Y354" s="38">
        <f t="shared" si="90"/>
        <v>7.5276173468667276</v>
      </c>
      <c r="Z354" s="38">
        <f>[1]!AgePb7U5(M354)</f>
        <v>341.60073875667717</v>
      </c>
      <c r="AA354" s="42">
        <f t="shared" si="91"/>
        <v>8.0393031273997249</v>
      </c>
      <c r="AB354" s="38">
        <f t="shared" si="92"/>
        <v>8.7497052420486199</v>
      </c>
      <c r="AC354" s="42">
        <f>[1]!AgePb8Th2(R354)</f>
        <v>350.88579766953393</v>
      </c>
      <c r="AD354" s="42">
        <f t="shared" si="93"/>
        <v>10.661936044112835</v>
      </c>
      <c r="AE354" s="38">
        <f t="shared" si="94"/>
        <v>11.976000867188427</v>
      </c>
      <c r="AF354" s="38">
        <f t="shared" si="96"/>
        <v>94.163293506309401</v>
      </c>
    </row>
    <row r="355" spans="1:33" ht="15" x14ac:dyDescent="0.25">
      <c r="A355" s="69" t="s">
        <v>19</v>
      </c>
      <c r="B355" s="107">
        <v>2016</v>
      </c>
      <c r="C355" s="69" t="s">
        <v>374</v>
      </c>
      <c r="D355" s="69" t="s">
        <v>6</v>
      </c>
      <c r="E355" s="37">
        <f>(K355-(((2.718282^(0.00098482*W355)-1)/((2.718282^(0.000155125*W355)-1)*137.88))))/(([1]!SingleStagePbR(W355,1)/[1]!SingleStagePbR(W355,0))-(((2.718282^(0.00098482*W355)-1)/((2.718282^(0.000155125*W355)-1)*137.88))))</f>
        <v>4.79040017678588E-4</v>
      </c>
      <c r="F355" s="73">
        <v>78373.905919999874</v>
      </c>
      <c r="G355" s="73">
        <v>844.79037867257011</v>
      </c>
      <c r="H355" s="39">
        <v>0.10648129842339767</v>
      </c>
      <c r="I355" s="142">
        <v>18.41761433481782</v>
      </c>
      <c r="J355" s="76">
        <v>0.13318502659508141</v>
      </c>
      <c r="K355" s="77">
        <v>5.3666207755362384E-2</v>
      </c>
      <c r="L355" s="77">
        <v>4.5438300533922824E-4</v>
      </c>
      <c r="M355" s="40">
        <f t="array" ref="M355:Q355">[1]!ConvertConc(I355:L355,TRUE,FALSE)</f>
        <v>0.40158712297833576</v>
      </c>
      <c r="N355" s="40">
        <v>4.4715311409134189E-3</v>
      </c>
      <c r="O355" s="40">
        <v>5.4295848627340236E-2</v>
      </c>
      <c r="P355" s="83">
        <v>3.9263467634698704E-4</v>
      </c>
      <c r="Q355" s="39">
        <v>0.64944973824613583</v>
      </c>
      <c r="R355" s="77">
        <v>1.6661487791995288E-2</v>
      </c>
      <c r="S355" s="83">
        <v>3.2367638237662836E-4</v>
      </c>
      <c r="T355" s="38">
        <f>[1]!AgePb76(K355)</f>
        <v>356.08583103208315</v>
      </c>
      <c r="U355" s="41">
        <f>[1]!AgeErPb76(K355,L355,0,FALSE,1)*2</f>
        <v>38.236115484521122</v>
      </c>
      <c r="V355" s="38">
        <f t="shared" si="89"/>
        <v>38.282509481593991</v>
      </c>
      <c r="W355" s="42">
        <f>[1]!AgePb6U8(O355)</f>
        <v>340.84191477856689</v>
      </c>
      <c r="X355" s="42">
        <f t="shared" si="82"/>
        <v>4.9295243845652967</v>
      </c>
      <c r="Y355" s="38">
        <f t="shared" si="90"/>
        <v>6.0057577513482849</v>
      </c>
      <c r="Z355" s="38">
        <f>[1]!AgePb7U5(M355)</f>
        <v>342.79865338378738</v>
      </c>
      <c r="AA355" s="42">
        <f t="shared" si="91"/>
        <v>7.6338844846450993</v>
      </c>
      <c r="AB355" s="38">
        <f t="shared" si="92"/>
        <v>8.3837304419187824</v>
      </c>
      <c r="AC355" s="42">
        <f>[1]!AgePb8Th2(R355)</f>
        <v>333.99106545021965</v>
      </c>
      <c r="AD355" s="42">
        <f t="shared" si="93"/>
        <v>12.976634639192296</v>
      </c>
      <c r="AE355" s="38">
        <f t="shared" si="94"/>
        <v>13.976590907862173</v>
      </c>
      <c r="AF355" s="38">
        <f t="shared" si="96"/>
        <v>95.719033186652467</v>
      </c>
    </row>
    <row r="356" spans="1:33" ht="15" x14ac:dyDescent="0.25">
      <c r="A356" s="69" t="s">
        <v>19</v>
      </c>
      <c r="B356" s="107">
        <v>2016</v>
      </c>
      <c r="C356" s="69" t="s">
        <v>375</v>
      </c>
      <c r="D356" s="69" t="s">
        <v>6</v>
      </c>
      <c r="E356" s="37">
        <f>(K356-(((2.718282^(0.00098482*W356)-1)/((2.718282^(0.000155125*W356)-1)*137.88))))/(([1]!SingleStagePbR(W356,1)/[1]!SingleStagePbR(W356,0))-(((2.718282^(0.00098482*W356)-1)/((2.718282^(0.000155125*W356)-1)*137.88))))</f>
        <v>3.2850100760881401E-5</v>
      </c>
      <c r="F356" s="73">
        <v>134860.14997149061</v>
      </c>
      <c r="G356" s="73">
        <v>1398.876185851854</v>
      </c>
      <c r="H356" s="39">
        <v>0.10075895075626784</v>
      </c>
      <c r="I356" s="142">
        <v>18.389158827723744</v>
      </c>
      <c r="J356" s="76">
        <v>0.16776163898183591</v>
      </c>
      <c r="K356" s="77">
        <v>5.331904186155121E-2</v>
      </c>
      <c r="L356" s="77">
        <v>4.1721614987876509E-4</v>
      </c>
      <c r="M356" s="40">
        <f t="array" ref="M356:Q356">[1]!ConvertConc(I356:L356,TRUE,FALSE)</f>
        <v>0.39960666054395022</v>
      </c>
      <c r="N356" s="40">
        <v>4.8028589147045015E-3</v>
      </c>
      <c r="O356" s="40">
        <v>5.4379866385861356E-2</v>
      </c>
      <c r="P356" s="83">
        <v>4.960996638275595E-4</v>
      </c>
      <c r="Q356" s="39">
        <v>0.75903829171744963</v>
      </c>
      <c r="R356" s="77">
        <v>1.7246301092110432E-2</v>
      </c>
      <c r="S356" s="83">
        <v>3.1638424232041201E-4</v>
      </c>
      <c r="T356" s="38">
        <f>[1]!AgePb76(K356)</f>
        <v>341.4124137852836</v>
      </c>
      <c r="U356" s="41">
        <f>[1]!AgeErPb76(K356,L356,0,FALSE,1)*2</f>
        <v>35.429106469002626</v>
      </c>
      <c r="V356" s="38">
        <f t="shared" si="89"/>
        <v>35.475132759724467</v>
      </c>
      <c r="W356" s="42">
        <f>[1]!AgePb6U8(O356)</f>
        <v>341.35561469601873</v>
      </c>
      <c r="X356" s="42">
        <f t="shared" si="82"/>
        <v>6.2282759025084511</v>
      </c>
      <c r="Y356" s="38">
        <f t="shared" si="90"/>
        <v>7.113075144023143</v>
      </c>
      <c r="Z356" s="38">
        <f>[1]!AgePb7U5(M356)</f>
        <v>341.36288814656905</v>
      </c>
      <c r="AA356" s="42">
        <f t="shared" si="91"/>
        <v>8.2056579750311975</v>
      </c>
      <c r="AB356" s="38">
        <f t="shared" si="92"/>
        <v>8.9018630963087464</v>
      </c>
      <c r="AC356" s="42">
        <f>[1]!AgePb8Th2(R356)</f>
        <v>345.61438523155078</v>
      </c>
      <c r="AD356" s="42">
        <f t="shared" si="93"/>
        <v>12.680625813327765</v>
      </c>
      <c r="AE356" s="38">
        <f t="shared" si="94"/>
        <v>13.771669915577704</v>
      </c>
      <c r="AF356" s="38">
        <f t="shared" si="96"/>
        <v>99.983363496178967</v>
      </c>
    </row>
    <row r="357" spans="1:33" ht="15" x14ac:dyDescent="0.25">
      <c r="A357" s="69" t="s">
        <v>19</v>
      </c>
      <c r="B357" s="107">
        <v>2016</v>
      </c>
      <c r="C357" s="69" t="s">
        <v>376</v>
      </c>
      <c r="D357" s="69" t="s">
        <v>6</v>
      </c>
      <c r="E357" s="37">
        <f>(K357-(((2.718282^(0.00098482*W357)-1)/((2.718282^(0.000155125*W357)-1)*137.88))))/(([1]!SingleStagePbR(W357,1)/[1]!SingleStagePbR(W357,0))-(((2.718282^(0.00098482*W357)-1)/((2.718282^(0.000155125*W357)-1)*137.88))))</f>
        <v>2.8163240017024468E-4</v>
      </c>
      <c r="F357" s="73">
        <v>218890.58811228475</v>
      </c>
      <c r="G357" s="73">
        <v>2399.9708248834131</v>
      </c>
      <c r="H357" s="39">
        <v>0.12323286065747995</v>
      </c>
      <c r="I357" s="142">
        <v>18.184936477150039</v>
      </c>
      <c r="J357" s="76">
        <v>0.16578300283837613</v>
      </c>
      <c r="K357" s="77">
        <v>5.3607374924586511E-2</v>
      </c>
      <c r="L357" s="77">
        <v>2.9176218575616201E-4</v>
      </c>
      <c r="M357" s="40">
        <f t="array" ref="M357:Q357">[1]!ConvertConc(I357:L357,TRUE,FALSE)</f>
        <v>0.40627958318083679</v>
      </c>
      <c r="N357" s="40">
        <v>4.3136911465640028E-3</v>
      </c>
      <c r="O357" s="40">
        <v>5.4990568774135253E-2</v>
      </c>
      <c r="P357" s="83">
        <v>5.0132160926828436E-4</v>
      </c>
      <c r="Q357" s="39">
        <v>0.85862625581170282</v>
      </c>
      <c r="R357" s="77">
        <v>1.7448566308805816E-2</v>
      </c>
      <c r="S357" s="83">
        <v>2.4301418557276793E-4</v>
      </c>
      <c r="T357" s="38">
        <f>[1]!AgePb76(K357)</f>
        <v>353.60855300682584</v>
      </c>
      <c r="U357" s="41">
        <f>[1]!AgeErPb76(K357,L357,0,FALSE,1)*2</f>
        <v>24.589369182799146</v>
      </c>
      <c r="V357" s="38">
        <f t="shared" si="89"/>
        <v>24.660451312628851</v>
      </c>
      <c r="W357" s="42">
        <f>[1]!AgePb6U8(O357)</f>
        <v>345.08833094271762</v>
      </c>
      <c r="X357" s="42">
        <f t="shared" si="82"/>
        <v>6.2919966555894193</v>
      </c>
      <c r="Y357" s="38">
        <f t="shared" si="90"/>
        <v>7.1870169607017989</v>
      </c>
      <c r="Z357" s="38">
        <f>[1]!AgePb7U5(M357)</f>
        <v>346.19243913074598</v>
      </c>
      <c r="AA357" s="42">
        <f t="shared" si="91"/>
        <v>7.3514265619446215</v>
      </c>
      <c r="AB357" s="38">
        <f t="shared" si="92"/>
        <v>8.1420643444992766</v>
      </c>
      <c r="AC357" s="42">
        <f>[1]!AgePb8Th2(R357)</f>
        <v>349.63290499667107</v>
      </c>
      <c r="AD357" s="42">
        <f t="shared" si="93"/>
        <v>9.7389956462299203</v>
      </c>
      <c r="AE357" s="38">
        <f t="shared" si="94"/>
        <v>11.152743800177545</v>
      </c>
      <c r="AF357" s="38">
        <f t="shared" si="96"/>
        <v>97.590493218657031</v>
      </c>
    </row>
    <row r="358" spans="1:33" ht="15" x14ac:dyDescent="0.25">
      <c r="A358" s="69" t="s">
        <v>19</v>
      </c>
      <c r="B358" s="107">
        <v>2016</v>
      </c>
      <c r="C358" s="69" t="s">
        <v>377</v>
      </c>
      <c r="D358" s="69" t="s">
        <v>6</v>
      </c>
      <c r="E358" s="37">
        <f>(K358-(((2.718282^(0.00098482*W358)-1)/((2.718282^(0.000155125*W358)-1)*137.88))))/(([1]!SingleStagePbR(W358,1)/[1]!SingleStagePbR(W358,0))-(((2.718282^(0.00098482*W358)-1)/((2.718282^(0.000155125*W358)-1)*137.88))))</f>
        <v>-7.0545376186543704E-4</v>
      </c>
      <c r="F358" s="73">
        <v>60824.135856208355</v>
      </c>
      <c r="G358" s="73">
        <v>615.18270014563484</v>
      </c>
      <c r="H358" s="39">
        <v>9.6675463576851306E-2</v>
      </c>
      <c r="I358" s="142">
        <v>18.59127020187691</v>
      </c>
      <c r="J358" s="76">
        <v>0.13911096118144076</v>
      </c>
      <c r="K358" s="77">
        <v>5.2639675090693484E-2</v>
      </c>
      <c r="L358" s="77">
        <v>5.4101233869790675E-4</v>
      </c>
      <c r="M358" s="40">
        <f t="array" ref="M358:Q358">[1]!ConvertConc(I358:L358,TRUE,FALSE)</f>
        <v>0.39022616218374129</v>
      </c>
      <c r="N358" s="40">
        <v>4.9609303462516425E-3</v>
      </c>
      <c r="O358" s="40">
        <v>5.3788686256576679E-2</v>
      </c>
      <c r="P358" s="83">
        <v>4.0247900033661596E-4</v>
      </c>
      <c r="Q358" s="39">
        <v>0.58858005581555828</v>
      </c>
      <c r="R358" s="77">
        <v>1.6775652873223208E-2</v>
      </c>
      <c r="S358" s="83">
        <v>3.6960414355408577E-4</v>
      </c>
      <c r="T358" s="38">
        <f>[1]!AgePb76(K358)</f>
        <v>312.30671079398746</v>
      </c>
      <c r="U358" s="41">
        <f>[1]!AgeErPb76(K358,L358,0,FALSE,1)*2</f>
        <v>46.776193285136067</v>
      </c>
      <c r="V358" s="38">
        <f t="shared" si="89"/>
        <v>46.805373728178935</v>
      </c>
      <c r="W358" s="42">
        <f>[1]!AgePb6U8(O358)</f>
        <v>337.7401617810014</v>
      </c>
      <c r="X358" s="42">
        <f t="shared" si="82"/>
        <v>5.0543462630312517</v>
      </c>
      <c r="Y358" s="38">
        <f t="shared" si="90"/>
        <v>6.0911497856964729</v>
      </c>
      <c r="Z358" s="38">
        <f>[1]!AgePb7U5(M358)</f>
        <v>334.53464031509787</v>
      </c>
      <c r="AA358" s="42">
        <f t="shared" si="91"/>
        <v>8.5058522971615051</v>
      </c>
      <c r="AB358" s="38">
        <f t="shared" si="92"/>
        <v>9.1535867157821791</v>
      </c>
      <c r="AC358" s="42">
        <f>[1]!AgePb8Th2(R358)</f>
        <v>336.26065190868883</v>
      </c>
      <c r="AD358" s="42">
        <f t="shared" si="93"/>
        <v>14.817108007525215</v>
      </c>
      <c r="AE358" s="38">
        <f t="shared" si="94"/>
        <v>15.711978816793044</v>
      </c>
      <c r="AF358" s="38">
        <f t="shared" si="96"/>
        <v>108.14374142725069</v>
      </c>
    </row>
    <row r="359" spans="1:33" ht="15" x14ac:dyDescent="0.25">
      <c r="A359" s="69" t="s">
        <v>19</v>
      </c>
      <c r="B359" s="107">
        <v>2016</v>
      </c>
      <c r="C359" s="69" t="s">
        <v>378</v>
      </c>
      <c r="D359" s="69" t="s">
        <v>6</v>
      </c>
      <c r="E359" s="37">
        <f>(K359-(((2.718282^(0.00098482*W359)-1)/((2.718282^(0.000155125*W359)-1)*137.88))))/(([1]!SingleStagePbR(W359,1)/[1]!SingleStagePbR(W359,0))-(((2.718282^(0.00098482*W359)-1)/((2.718282^(0.000155125*W359)-1)*137.88))))</f>
        <v>-5.9484515943642846E-4</v>
      </c>
      <c r="F359" s="73">
        <v>51187.491248292572</v>
      </c>
      <c r="G359" s="73">
        <v>509.76441188035801</v>
      </c>
      <c r="H359" s="39">
        <v>8.905006715993645E-2</v>
      </c>
      <c r="I359" s="142">
        <v>18.587056948881095</v>
      </c>
      <c r="J359" s="76">
        <v>0.13328424032773675</v>
      </c>
      <c r="K359" s="77">
        <v>5.2730467246097444E-2</v>
      </c>
      <c r="L359" s="77">
        <v>6.097010597056324E-4</v>
      </c>
      <c r="M359" s="40">
        <f t="array" ref="M359:Q359">[1]!ConvertConc(I359:L359,TRUE,FALSE)</f>
        <v>0.39098782641297214</v>
      </c>
      <c r="N359" s="40">
        <v>5.3196493660244175E-3</v>
      </c>
      <c r="O359" s="40">
        <v>5.380087889923843E-2</v>
      </c>
      <c r="P359" s="83">
        <v>3.8579584130887513E-4</v>
      </c>
      <c r="Q359" s="39">
        <v>0.52704585178081864</v>
      </c>
      <c r="R359" s="77">
        <v>1.6861575185928349E-2</v>
      </c>
      <c r="S359" s="83">
        <v>4.4013952620277995E-4</v>
      </c>
      <c r="T359" s="38">
        <f>[1]!AgePb76(K359)</f>
        <v>316.22692548330042</v>
      </c>
      <c r="U359" s="41">
        <f>[1]!AgeErPb76(K359,L359,0,FALSE,1)*2</f>
        <v>52.587491306674842</v>
      </c>
      <c r="V359" s="38">
        <f t="shared" si="89"/>
        <v>52.61410437358937</v>
      </c>
      <c r="W359" s="42">
        <f>[1]!AgePb6U8(O359)</f>
        <v>337.81474824306423</v>
      </c>
      <c r="X359" s="42">
        <f t="shared" si="82"/>
        <v>4.8448102585485326</v>
      </c>
      <c r="Y359" s="38">
        <f t="shared" si="90"/>
        <v>5.9188664862369977</v>
      </c>
      <c r="Z359" s="38">
        <f>[1]!AgePb7U5(M359)</f>
        <v>335.09078664050713</v>
      </c>
      <c r="AA359" s="42">
        <f t="shared" si="91"/>
        <v>9.1182659422751549</v>
      </c>
      <c r="AB359" s="38">
        <f t="shared" si="92"/>
        <v>9.7272536774184211</v>
      </c>
      <c r="AC359" s="42">
        <f>[1]!AgePb8Th2(R359)</f>
        <v>337.96860786658453</v>
      </c>
      <c r="AD359" s="42">
        <f t="shared" si="93"/>
        <v>17.644062467183041</v>
      </c>
      <c r="AE359" s="38">
        <f t="shared" si="94"/>
        <v>18.409529067627236</v>
      </c>
      <c r="AF359" s="38">
        <f t="shared" si="96"/>
        <v>106.82668710982482</v>
      </c>
    </row>
    <row r="360" spans="1:33" ht="15" x14ac:dyDescent="0.25">
      <c r="A360" s="69" t="s">
        <v>19</v>
      </c>
      <c r="B360" s="107">
        <v>2016</v>
      </c>
      <c r="C360" s="69" t="s">
        <v>379</v>
      </c>
      <c r="D360" s="69" t="s">
        <v>6</v>
      </c>
      <c r="E360" s="37">
        <f>(K360-(((2.718282^(0.00098482*W360)-1)/((2.718282^(0.000155125*W360)-1)*137.88))))/(([1]!SingleStagePbR(W360,1)/[1]!SingleStagePbR(W360,0))-(((2.718282^(0.00098482*W360)-1)/((2.718282^(0.000155125*W360)-1)*137.88))))</f>
        <v>7.0110962124921906E-5</v>
      </c>
      <c r="F360" s="73">
        <v>75674.429857251278</v>
      </c>
      <c r="G360" s="73">
        <v>768.3554762545732</v>
      </c>
      <c r="H360" s="39">
        <v>0.10019488941487104</v>
      </c>
      <c r="I360" s="142">
        <v>18.542333499163938</v>
      </c>
      <c r="J360" s="76">
        <v>0.13467195011271213</v>
      </c>
      <c r="K360" s="77">
        <v>5.3284424994705142E-2</v>
      </c>
      <c r="L360" s="77">
        <v>4.8003125429602669E-4</v>
      </c>
      <c r="M360" s="40">
        <f t="array" ref="M360:Q360">[1]!ConvertConc(I360:L360,TRUE,FALSE)</f>
        <v>0.39604828880363863</v>
      </c>
      <c r="N360" s="40">
        <v>4.5830454572084707E-3</v>
      </c>
      <c r="O360" s="40">
        <v>5.3930644707964583E-2</v>
      </c>
      <c r="P360" s="83">
        <v>3.916953113794923E-4</v>
      </c>
      <c r="Q360" s="39">
        <v>0.62763439788569308</v>
      </c>
      <c r="R360" s="77">
        <v>1.6912891507350983E-2</v>
      </c>
      <c r="S360" s="83">
        <v>3.3936407468303817E-4</v>
      </c>
      <c r="T360" s="38">
        <f>[1]!AgePb76(K360)</f>
        <v>339.94194935581055</v>
      </c>
      <c r="U360" s="41">
        <f>[1]!AgeErPb76(K360,L360,0,FALSE,1)*2</f>
        <v>40.80035791509669</v>
      </c>
      <c r="V360" s="38">
        <f t="shared" si="89"/>
        <v>40.839987931034592</v>
      </c>
      <c r="W360" s="42">
        <f>[1]!AgePb6U8(O360)</f>
        <v>338.60851551504715</v>
      </c>
      <c r="X360" s="42">
        <f t="shared" si="82"/>
        <v>4.9185901128612608</v>
      </c>
      <c r="Y360" s="38">
        <f t="shared" si="90"/>
        <v>5.9839548489390575</v>
      </c>
      <c r="Z360" s="38">
        <f>[1]!AgePb7U5(M360)</f>
        <v>338.77808252574886</v>
      </c>
      <c r="AA360" s="42">
        <f t="shared" si="91"/>
        <v>7.8406365890964818</v>
      </c>
      <c r="AB360" s="38">
        <f t="shared" si="92"/>
        <v>8.5560644069663674</v>
      </c>
      <c r="AC360" s="42">
        <f>[1]!AgePb8Th2(R360)</f>
        <v>338.98860022695209</v>
      </c>
      <c r="AD360" s="42">
        <f t="shared" si="93"/>
        <v>13.603889387467182</v>
      </c>
      <c r="AE360" s="38">
        <f t="shared" si="94"/>
        <v>14.588709981790435</v>
      </c>
      <c r="AF360" s="38">
        <f t="shared" si="96"/>
        <v>99.607746604003935</v>
      </c>
    </row>
    <row r="361" spans="1:33" ht="15" x14ac:dyDescent="0.25">
      <c r="A361" s="69" t="s">
        <v>19</v>
      </c>
      <c r="B361" s="107">
        <v>2016</v>
      </c>
      <c r="C361" s="69" t="s">
        <v>380</v>
      </c>
      <c r="D361" s="69" t="s">
        <v>6</v>
      </c>
      <c r="E361" s="37">
        <f>(K361-(((2.718282^(0.00098482*W361)-1)/((2.718282^(0.000155125*W361)-1)*137.88))))/(([1]!SingleStagePbR(W361,1)/[1]!SingleStagePbR(W361,0))-(((2.718282^(0.00098482*W361)-1)/((2.718282^(0.000155125*W361)-1)*137.88))))</f>
        <v>5.2167805340539775E-4</v>
      </c>
      <c r="F361" s="73">
        <v>105712.37209718599</v>
      </c>
      <c r="G361" s="73">
        <v>1043.3034099422634</v>
      </c>
      <c r="H361" s="39">
        <v>8.9126541420665714E-2</v>
      </c>
      <c r="I361" s="142">
        <v>18.482482917982583</v>
      </c>
      <c r="J361" s="76">
        <v>0.12739111749179216</v>
      </c>
      <c r="K361" s="77">
        <v>5.3673098596844167E-2</v>
      </c>
      <c r="L361" s="77">
        <v>4.6529927516168903E-4</v>
      </c>
      <c r="M361" s="40">
        <f t="array" ref="M361:Q361">[1]!ConvertConc(I361:L361,TRUE,FALSE)</f>
        <v>0.40022904289660727</v>
      </c>
      <c r="N361" s="40">
        <v>4.4326317500052205E-3</v>
      </c>
      <c r="O361" s="40">
        <v>5.4105284686996637E-2</v>
      </c>
      <c r="P361" s="83">
        <v>3.7292244278402351E-4</v>
      </c>
      <c r="Q361" s="39">
        <v>0.62233722822601112</v>
      </c>
      <c r="R361" s="77">
        <v>1.6620391559269788E-2</v>
      </c>
      <c r="S361" s="83">
        <v>3.5143910326433257E-4</v>
      </c>
      <c r="T361" s="38">
        <f>[1]!AgePb76(K361)</f>
        <v>356.37573551718492</v>
      </c>
      <c r="U361" s="41">
        <f>[1]!AgeErPb76(K361,L361,0,FALSE,1)*2</f>
        <v>39.147680314076304</v>
      </c>
      <c r="V361" s="38">
        <f t="shared" si="89"/>
        <v>39.193069050612245</v>
      </c>
      <c r="W361" s="42">
        <f>[1]!AgePb6U8(O361)</f>
        <v>339.67662030820867</v>
      </c>
      <c r="X361" s="42">
        <f t="shared" si="82"/>
        <v>4.6824644111854132</v>
      </c>
      <c r="Y361" s="38">
        <f t="shared" si="90"/>
        <v>5.7977627781523742</v>
      </c>
      <c r="Z361" s="38">
        <f>[1]!AgePb7U5(M361)</f>
        <v>341.81431213774596</v>
      </c>
      <c r="AA361" s="42">
        <f t="shared" si="91"/>
        <v>7.5713494534147472</v>
      </c>
      <c r="AB361" s="38">
        <f t="shared" si="92"/>
        <v>8.3226917540021219</v>
      </c>
      <c r="AC361" s="42">
        <f>[1]!AgePb8Th2(R361)</f>
        <v>333.17401548710166</v>
      </c>
      <c r="AD361" s="42">
        <f t="shared" si="93"/>
        <v>14.089966149859851</v>
      </c>
      <c r="AE361" s="38">
        <f t="shared" si="94"/>
        <v>15.011578445688816</v>
      </c>
      <c r="AF361" s="38">
        <f t="shared" si="96"/>
        <v>95.314182884886392</v>
      </c>
    </row>
    <row r="362" spans="1:33" ht="15" x14ac:dyDescent="0.25">
      <c r="A362" s="69" t="s">
        <v>19</v>
      </c>
      <c r="B362" s="107">
        <v>2014</v>
      </c>
      <c r="C362" s="69" t="s">
        <v>1128</v>
      </c>
      <c r="D362" s="69" t="s">
        <v>6</v>
      </c>
      <c r="E362" s="37">
        <f>(K362-(((2.718282^(0.00098482*W362)-1)/((2.718282^(0.000155125*W362)-1)*137.88))))/(([1]!SingleStagePbR(W362,1)/[1]!SingleStagePbR(W362,0))-(((2.718282^(0.00098482*W362)-1)/((2.718282^(0.000155125*W362)-1)*137.88))))</f>
        <v>1.0715775059638645E-3</v>
      </c>
      <c r="F362" s="73">
        <v>13953.562729245392</v>
      </c>
      <c r="G362" s="73">
        <v>454.63342989240556</v>
      </c>
      <c r="H362" s="39">
        <v>8.6350237269712027E-2</v>
      </c>
      <c r="I362" s="142">
        <v>18.76531069966877</v>
      </c>
      <c r="J362" s="76">
        <v>0.27358249309908805</v>
      </c>
      <c r="K362" s="77">
        <v>5.3998447984837245E-2</v>
      </c>
      <c r="L362" s="77">
        <v>1.1781160691295954E-3</v>
      </c>
      <c r="M362" s="40">
        <f t="array" ref="M362:Q362">[1]!ConvertConc(I362:L362,TRUE,FALSE)</f>
        <v>0.39658635129348696</v>
      </c>
      <c r="N362" s="40">
        <v>1.0406589364693667E-2</v>
      </c>
      <c r="O362" s="40">
        <v>5.3289818431711398E-2</v>
      </c>
      <c r="P362" s="83">
        <v>7.7692086300509161E-4</v>
      </c>
      <c r="Q362" s="39">
        <v>0.55559955479323675</v>
      </c>
      <c r="R362" s="77">
        <v>1.6856269041875829E-2</v>
      </c>
      <c r="S362" s="83">
        <v>5.0228039441921617E-4</v>
      </c>
      <c r="T362" s="38">
        <f>[1]!AgePb76(K362)</f>
        <v>370.00453812281216</v>
      </c>
      <c r="U362" s="41">
        <f>[1]!AgeErPb76(K362,L362,0,FALSE,1)*2</f>
        <v>98.286046137413749</v>
      </c>
      <c r="V362" s="38">
        <f t="shared" si="89"/>
        <v>98.30554317952101</v>
      </c>
      <c r="W362" s="42">
        <f>[1]!AgePb6U8(O362)</f>
        <v>334.68768065688278</v>
      </c>
      <c r="X362" s="42">
        <f t="shared" si="82"/>
        <v>9.758931418628487</v>
      </c>
      <c r="Y362" s="38">
        <f t="shared" si="90"/>
        <v>10.323976766059415</v>
      </c>
      <c r="Z362" s="38">
        <f>[1]!AgePb7U5(M362)</f>
        <v>339.16935428948119</v>
      </c>
      <c r="AA362" s="42">
        <f t="shared" si="91"/>
        <v>17.799887382240829</v>
      </c>
      <c r="AB362" s="38">
        <f t="shared" si="92"/>
        <v>18.127155296005363</v>
      </c>
      <c r="AC362" s="42">
        <f>[1]!AgePb8Th2(R362)</f>
        <v>337.86313699626771</v>
      </c>
      <c r="AD362" s="42">
        <f t="shared" si="93"/>
        <v>20.135182855542975</v>
      </c>
      <c r="AE362" s="38">
        <f t="shared" si="94"/>
        <v>20.808800695665852</v>
      </c>
      <c r="AF362" s="38">
        <f t="shared" ref="AF362:AF368" si="97">W362/T362*100</f>
        <v>90.455020458639083</v>
      </c>
      <c r="AG362" s="40">
        <v>1.0306066195356176</v>
      </c>
    </row>
    <row r="363" spans="1:33" ht="15" x14ac:dyDescent="0.25">
      <c r="A363" s="69" t="s">
        <v>19</v>
      </c>
      <c r="B363" s="107">
        <v>2014</v>
      </c>
      <c r="C363" s="69" t="s">
        <v>1129</v>
      </c>
      <c r="D363" s="69" t="s">
        <v>6</v>
      </c>
      <c r="E363" s="37">
        <f>(K363-(((2.718282^(0.00098482*W363)-1)/((2.718282^(0.000155125*W363)-1)*137.88))))/(([1]!SingleStagePbR(W363,1)/[1]!SingleStagePbR(W363,0))-(((2.718282^(0.00098482*W363)-1)/((2.718282^(0.000155125*W363)-1)*137.88))))</f>
        <v>2.2623113676817724E-4</v>
      </c>
      <c r="F363" s="73">
        <v>12331.805927758527</v>
      </c>
      <c r="G363" s="73">
        <v>412.17591812669804</v>
      </c>
      <c r="H363" s="39">
        <v>8.152403003070241E-2</v>
      </c>
      <c r="I363" s="142">
        <v>18.784350687542929</v>
      </c>
      <c r="J363" s="76">
        <v>0.27361579784769441</v>
      </c>
      <c r="K363" s="77">
        <v>5.3310292352129897E-2</v>
      </c>
      <c r="L363" s="77">
        <v>1.1194470493393833E-3</v>
      </c>
      <c r="M363" s="40">
        <f t="array" ref="M363:Q363">[1]!ConvertConc(I363:L363,TRUE,FALSE)</f>
        <v>0.3911353985124939</v>
      </c>
      <c r="N363" s="40">
        <v>9.9959278579454143E-3</v>
      </c>
      <c r="O363" s="40">
        <v>5.3235803389422569E-2</v>
      </c>
      <c r="P363" s="83">
        <v>7.7544106052702553E-4</v>
      </c>
      <c r="Q363" s="39">
        <v>0.56996605347198037</v>
      </c>
      <c r="R363" s="77">
        <v>1.6891971354293427E-2</v>
      </c>
      <c r="S363" s="83">
        <v>7.0424659497834454E-4</v>
      </c>
      <c r="T363" s="38">
        <f>[1]!AgePb76(K363)</f>
        <v>341.04087620756059</v>
      </c>
      <c r="U363" s="41">
        <f>[1]!AgeErPb76(K363,L363,0,FALSE,1)*2</f>
        <v>95.08292752203198</v>
      </c>
      <c r="V363" s="38">
        <f t="shared" si="89"/>
        <v>95.100049770332959</v>
      </c>
      <c r="W363" s="42">
        <f>[1]!AgePb6U8(O363)</f>
        <v>334.35708573686065</v>
      </c>
      <c r="X363" s="42">
        <f t="shared" si="82"/>
        <v>9.7405954884126746</v>
      </c>
      <c r="Y363" s="38">
        <f t="shared" si="90"/>
        <v>10.305559053248153</v>
      </c>
      <c r="Z363" s="38">
        <f>[1]!AgePb7U5(M363)</f>
        <v>335.19850452143055</v>
      </c>
      <c r="AA363" s="42">
        <f t="shared" si="91"/>
        <v>17.132788707081861</v>
      </c>
      <c r="AB363" s="38">
        <f t="shared" si="92"/>
        <v>17.464722126170944</v>
      </c>
      <c r="AC363" s="42">
        <f>[1]!AgePb8Th2(R363)</f>
        <v>338.57278559354006</v>
      </c>
      <c r="AD363" s="42">
        <f t="shared" si="93"/>
        <v>28.231012994937359</v>
      </c>
      <c r="AE363" s="38">
        <f t="shared" si="94"/>
        <v>28.717358424468543</v>
      </c>
      <c r="AF363" s="38">
        <f t="shared" si="97"/>
        <v>98.04017907031411</v>
      </c>
      <c r="AG363" s="40">
        <v>1.0001268311274385</v>
      </c>
    </row>
    <row r="364" spans="1:33" ht="15" x14ac:dyDescent="0.25">
      <c r="A364" s="69" t="s">
        <v>19</v>
      </c>
      <c r="B364" s="107">
        <v>2014</v>
      </c>
      <c r="C364" s="69" t="s">
        <v>1130</v>
      </c>
      <c r="D364" s="69" t="s">
        <v>6</v>
      </c>
      <c r="E364" s="37">
        <f>(K364-(((2.718282^(0.00098482*W364)-1)/((2.718282^(0.000155125*W364)-1)*137.88))))/(([1]!SingleStagePbR(W364,1)/[1]!SingleStagePbR(W364,0))-(((2.718282^(0.00098482*W364)-1)/((2.718282^(0.000155125*W364)-1)*137.88))))</f>
        <v>-2.338083849987747E-4</v>
      </c>
      <c r="F364" s="73">
        <v>30310.445297062932</v>
      </c>
      <c r="G364" s="73">
        <v>972.75170876794618</v>
      </c>
      <c r="H364" s="39">
        <v>0.14360720328072785</v>
      </c>
      <c r="I364" s="142">
        <v>18.246183812268939</v>
      </c>
      <c r="J364" s="76">
        <v>0.24244886731941381</v>
      </c>
      <c r="K364" s="77">
        <v>5.3165665657058075E-2</v>
      </c>
      <c r="L364" s="77">
        <v>7.8615573930196012E-4</v>
      </c>
      <c r="M364" s="40">
        <f t="array" ref="M364:Q364">[1]!ConvertConc(I364:L364,TRUE,FALSE)</f>
        <v>0.40157942703223182</v>
      </c>
      <c r="N364" s="40">
        <v>7.9833969818108794E-3</v>
      </c>
      <c r="O364" s="40">
        <v>5.4805980817073038E-2</v>
      </c>
      <c r="P364" s="83">
        <v>7.2824257982615067E-4</v>
      </c>
      <c r="Q364" s="39">
        <v>0.66839292485766233</v>
      </c>
      <c r="R364" s="77">
        <v>1.6838714736946047E-2</v>
      </c>
      <c r="S364" s="83">
        <v>3.6101866360321329E-4</v>
      </c>
      <c r="T364" s="38">
        <f>[1]!AgePb76(K364)</f>
        <v>334.88706170405044</v>
      </c>
      <c r="U364" s="41">
        <f>[1]!AgeErPb76(K364,L364,0,FALSE,1)*2</f>
        <v>67.028867648232534</v>
      </c>
      <c r="V364" s="38">
        <f t="shared" si="89"/>
        <v>67.052285581448075</v>
      </c>
      <c r="W364" s="42">
        <f>[1]!AgePb6U8(O364)</f>
        <v>343.960326038625</v>
      </c>
      <c r="X364" s="42">
        <f t="shared" si="82"/>
        <v>9.1408474570783032</v>
      </c>
      <c r="Y364" s="38">
        <f t="shared" si="90"/>
        <v>9.7744740959679586</v>
      </c>
      <c r="Z364" s="38">
        <f>[1]!AgePb7U5(M364)</f>
        <v>342.79307802241414</v>
      </c>
      <c r="AA364" s="42">
        <f t="shared" si="91"/>
        <v>13.629449320620457</v>
      </c>
      <c r="AB364" s="38">
        <f t="shared" si="92"/>
        <v>14.063151918863118</v>
      </c>
      <c r="AC364" s="42">
        <f>[1]!AgePb8Th2(R364)</f>
        <v>337.51420402111353</v>
      </c>
      <c r="AD364" s="42">
        <f t="shared" si="93"/>
        <v>14.472473557076697</v>
      </c>
      <c r="AE364" s="38">
        <f t="shared" si="94"/>
        <v>15.394029671658645</v>
      </c>
      <c r="AF364" s="38">
        <f t="shared" si="97"/>
        <v>102.70935051608321</v>
      </c>
      <c r="AG364" s="40">
        <v>1.0506567214741325</v>
      </c>
    </row>
    <row r="365" spans="1:33" ht="15" x14ac:dyDescent="0.25">
      <c r="A365" s="69" t="s">
        <v>19</v>
      </c>
      <c r="B365" s="107">
        <v>2014</v>
      </c>
      <c r="C365" s="69" t="s">
        <v>1131</v>
      </c>
      <c r="D365" s="69" t="s">
        <v>6</v>
      </c>
      <c r="E365" s="37">
        <f>(K365-(((2.718282^(0.00098482*W365)-1)/((2.718282^(0.000155125*W365)-1)*137.88))))/(([1]!SingleStagePbR(W365,1)/[1]!SingleStagePbR(W365,0))-(((2.718282^(0.00098482*W365)-1)/((2.718282^(0.000155125*W365)-1)*137.88))))</f>
        <v>1.422508084451064E-3</v>
      </c>
      <c r="F365" s="73">
        <v>19825.979312785843</v>
      </c>
      <c r="G365" s="73">
        <v>638.58413715297434</v>
      </c>
      <c r="H365" s="39">
        <v>9.2426056866040149E-2</v>
      </c>
      <c r="I365" s="142">
        <v>18.40057064527528</v>
      </c>
      <c r="J365" s="76">
        <v>0.24664969895518948</v>
      </c>
      <c r="K365" s="77">
        <v>5.4433113104826333E-2</v>
      </c>
      <c r="L365" s="77">
        <v>8.9392863541645252E-4</v>
      </c>
      <c r="M365" s="40">
        <f t="array" ref="M365:Q365">[1]!ConvertConc(I365:L365,TRUE,FALSE)</f>
        <v>0.40770320620645795</v>
      </c>
      <c r="N365" s="40">
        <v>8.6427169501161506E-3</v>
      </c>
      <c r="O365" s="40">
        <v>5.4346140632153178E-2</v>
      </c>
      <c r="P365" s="83">
        <v>7.2848062621029845E-4</v>
      </c>
      <c r="Q365" s="39">
        <v>0.63232905064090605</v>
      </c>
      <c r="R365" s="77">
        <v>1.6930841690388356E-2</v>
      </c>
      <c r="S365" s="83">
        <v>5.0288098517075274E-4</v>
      </c>
      <c r="T365" s="38">
        <f>[1]!AgePb76(K365)</f>
        <v>388.03458122321393</v>
      </c>
      <c r="U365" s="41">
        <f>[1]!AgeErPb76(K365,L365,0,FALSE,1)*2</f>
        <v>73.747376960646875</v>
      </c>
      <c r="V365" s="38">
        <f t="shared" si="89"/>
        <v>73.775952847506773</v>
      </c>
      <c r="W365" s="42">
        <f>[1]!AgePb6U8(O365)</f>
        <v>341.14941419742212</v>
      </c>
      <c r="X365" s="42">
        <f t="shared" si="82"/>
        <v>9.1458468253688849</v>
      </c>
      <c r="Y365" s="38">
        <f t="shared" si="90"/>
        <v>9.7691695916186099</v>
      </c>
      <c r="Z365" s="38">
        <f>[1]!AgePb7U5(M365)</f>
        <v>347.21982481570359</v>
      </c>
      <c r="AA365" s="42">
        <f t="shared" si="91"/>
        <v>14.721113887102454</v>
      </c>
      <c r="AB365" s="38">
        <f t="shared" si="92"/>
        <v>15.133860964004173</v>
      </c>
      <c r="AC365" s="42">
        <f>[1]!AgePb8Th2(R365)</f>
        <v>339.34537611236186</v>
      </c>
      <c r="AD365" s="42">
        <f t="shared" si="93"/>
        <v>20.158517830735185</v>
      </c>
      <c r="AE365" s="38">
        <f t="shared" si="94"/>
        <v>20.837201524471325</v>
      </c>
      <c r="AF365" s="38">
        <f t="shared" si="97"/>
        <v>87.917270961264791</v>
      </c>
      <c r="AG365" s="40">
        <v>1.0110850211078377</v>
      </c>
    </row>
    <row r="366" spans="1:33" ht="15" x14ac:dyDescent="0.25">
      <c r="A366" s="69" t="s">
        <v>19</v>
      </c>
      <c r="B366" s="107">
        <v>2014</v>
      </c>
      <c r="C366" s="69" t="s">
        <v>1132</v>
      </c>
      <c r="D366" s="69" t="s">
        <v>6</v>
      </c>
      <c r="E366" s="37">
        <f>(K366-(((2.718282^(0.00098482*W366)-1)/((2.718282^(0.000155125*W366)-1)*137.88))))/(([1]!SingleStagePbR(W366,1)/[1]!SingleStagePbR(W366,0))-(((2.718282^(0.00098482*W366)-1)/((2.718282^(0.000155125*W366)-1)*137.88))))</f>
        <v>4.5803660631005855E-5</v>
      </c>
      <c r="F366" s="73">
        <v>14288.481988406629</v>
      </c>
      <c r="G366" s="73">
        <v>466.56186254291214</v>
      </c>
      <c r="H366" s="39">
        <v>8.8316514533980567E-2</v>
      </c>
      <c r="I366" s="142">
        <v>18.397837202166226</v>
      </c>
      <c r="J366" s="76">
        <v>0.27165553342111332</v>
      </c>
      <c r="K366" s="77">
        <v>5.33257800439772E-2</v>
      </c>
      <c r="L366" s="77">
        <v>1.1530711132339351E-3</v>
      </c>
      <c r="M366" s="40">
        <f t="array" ref="M366:Q366">[1]!ConvertConc(I366:L366,TRUE,FALSE)</f>
        <v>0.39946863997663801</v>
      </c>
      <c r="N366" s="40">
        <v>1.0459551137228545E-2</v>
      </c>
      <c r="O366" s="40">
        <v>5.4354215064054183E-2</v>
      </c>
      <c r="P366" s="83">
        <v>8.0257386369159708E-4</v>
      </c>
      <c r="Q366" s="39">
        <v>0.56392510304154664</v>
      </c>
      <c r="R366" s="77">
        <v>1.6108459471404921E-2</v>
      </c>
      <c r="S366" s="83">
        <v>5.8053238254058854E-4</v>
      </c>
      <c r="T366" s="38">
        <f>[1]!AgePb76(K366)</f>
        <v>341.69848449686367</v>
      </c>
      <c r="U366" s="41">
        <f>[1]!AgeErPb76(K366,L366,0,FALSE,1)*2</f>
        <v>97.899000811645266</v>
      </c>
      <c r="V366" s="38">
        <f t="shared" si="89"/>
        <v>97.915694810722727</v>
      </c>
      <c r="W366" s="42">
        <f>[1]!AgePb6U8(O366)</f>
        <v>341.19878217156588</v>
      </c>
      <c r="X366" s="42">
        <f t="shared" si="82"/>
        <v>10.076025366996671</v>
      </c>
      <c r="Y366" s="38">
        <f t="shared" si="90"/>
        <v>10.645180135860651</v>
      </c>
      <c r="Z366" s="38">
        <f>[1]!AgePb7U5(M366)</f>
        <v>341.26275240164136</v>
      </c>
      <c r="AA366" s="42">
        <f t="shared" si="91"/>
        <v>17.871015908458212</v>
      </c>
      <c r="AB366" s="38">
        <f t="shared" si="92"/>
        <v>18.201004555303669</v>
      </c>
      <c r="AC366" s="42">
        <f>[1]!AgePb8Th2(R366)</f>
        <v>322.99332808474941</v>
      </c>
      <c r="AD366" s="42">
        <f t="shared" si="93"/>
        <v>23.280697527980283</v>
      </c>
      <c r="AE366" s="38">
        <f t="shared" si="94"/>
        <v>23.815901844427209</v>
      </c>
      <c r="AF366" s="38">
        <f t="shared" si="97"/>
        <v>99.853759279607701</v>
      </c>
      <c r="AG366" s="40"/>
    </row>
    <row r="367" spans="1:33" ht="15" x14ac:dyDescent="0.25">
      <c r="A367" s="69" t="s">
        <v>19</v>
      </c>
      <c r="B367" s="107">
        <v>2014</v>
      </c>
      <c r="C367" s="69" t="s">
        <v>1133</v>
      </c>
      <c r="D367" s="69" t="s">
        <v>6</v>
      </c>
      <c r="E367" s="37">
        <f>(K367-(((2.718282^(0.00098482*W367)-1)/((2.718282^(0.000155125*W367)-1)*137.88))))/(([1]!SingleStagePbR(W367,1)/[1]!SingleStagePbR(W367,0))-(((2.718282^(0.00098482*W367)-1)/((2.718282^(0.000155125*W367)-1)*137.88))))</f>
        <v>-1.0307526554971084E-3</v>
      </c>
      <c r="F367" s="73">
        <v>30240.395817902718</v>
      </c>
      <c r="G367" s="73">
        <v>993.9670550906875</v>
      </c>
      <c r="H367" s="39">
        <v>0.14538667941829497</v>
      </c>
      <c r="I367" s="142">
        <v>17.981562611192615</v>
      </c>
      <c r="J367" s="76">
        <v>0.24271001701263237</v>
      </c>
      <c r="K367" s="77">
        <v>5.2639991538681478E-2</v>
      </c>
      <c r="L367" s="77">
        <v>7.8066699113322981E-4</v>
      </c>
      <c r="M367" s="40">
        <f t="array" ref="M367:Q367">[1]!ConvertConc(I367:L367,TRUE,FALSE)</f>
        <v>0.40346013251069218</v>
      </c>
      <c r="N367" s="40">
        <v>8.0906200795659144E-3</v>
      </c>
      <c r="O367" s="40">
        <v>5.5612519424621663E-2</v>
      </c>
      <c r="P367" s="83">
        <v>7.5064196741520255E-4</v>
      </c>
      <c r="Q367" s="39">
        <v>0.67309922417013579</v>
      </c>
      <c r="R367" s="77">
        <v>1.7939278211127438E-2</v>
      </c>
      <c r="S367" s="83">
        <v>3.7893079777304416E-4</v>
      </c>
      <c r="T367" s="38">
        <f>[1]!AgePb76(K367)</f>
        <v>312.32039086062633</v>
      </c>
      <c r="U367" s="41">
        <f>[1]!AgeErPb76(K367,L367,0,FALSE,1)*2</f>
        <v>67.496281996529049</v>
      </c>
      <c r="V367" s="38">
        <f t="shared" si="89"/>
        <v>67.516509641555118</v>
      </c>
      <c r="W367" s="42">
        <f>[1]!AgePb6U8(O367)</f>
        <v>348.88757830697983</v>
      </c>
      <c r="X367" s="42">
        <f t="shared" si="82"/>
        <v>9.418370571829513</v>
      </c>
      <c r="Y367" s="38">
        <f t="shared" si="90"/>
        <v>10.051706034471877</v>
      </c>
      <c r="Z367" s="38">
        <f>[1]!AgePb7U5(M367)</f>
        <v>344.15465365556264</v>
      </c>
      <c r="AA367" s="42">
        <f t="shared" si="91"/>
        <v>13.802724616256638</v>
      </c>
      <c r="AB367" s="38">
        <f t="shared" si="92"/>
        <v>14.23450595486802</v>
      </c>
      <c r="AC367" s="42">
        <f>[1]!AgePb8Th2(R367)</f>
        <v>359.37884237789478</v>
      </c>
      <c r="AD367" s="42">
        <f t="shared" si="93"/>
        <v>15.182295501782088</v>
      </c>
      <c r="AE367" s="38">
        <f t="shared" si="94"/>
        <v>16.177370105116573</v>
      </c>
      <c r="AF367" s="38">
        <f t="shared" si="97"/>
        <v>111.70822927878305</v>
      </c>
      <c r="AG367" s="40">
        <v>1.0129678148648318</v>
      </c>
    </row>
    <row r="368" spans="1:33" ht="15" x14ac:dyDescent="0.25">
      <c r="A368" s="69" t="s">
        <v>19</v>
      </c>
      <c r="B368" s="107">
        <v>2014</v>
      </c>
      <c r="C368" s="69" t="s">
        <v>1134</v>
      </c>
      <c r="D368" s="69" t="s">
        <v>6</v>
      </c>
      <c r="E368" s="37">
        <f>(K368-(((2.718282^(0.00098482*W368)-1)/((2.718282^(0.000155125*W368)-1)*137.88))))/(([1]!SingleStagePbR(W368,1)/[1]!SingleStagePbR(W368,0))-(((2.718282^(0.00098482*W368)-1)/((2.718282^(0.000155125*W368)-1)*137.88))))</f>
        <v>-1.0685903211378506E-3</v>
      </c>
      <c r="F368" s="73">
        <v>28711.749276007991</v>
      </c>
      <c r="G368" s="73">
        <v>925.35315805235757</v>
      </c>
      <c r="H368" s="39">
        <v>0.1321821832480638</v>
      </c>
      <c r="I368" s="142">
        <v>18.189087630489325</v>
      </c>
      <c r="J368" s="76">
        <v>0.2511905893195433</v>
      </c>
      <c r="K368" s="77">
        <v>5.251815028998643E-2</v>
      </c>
      <c r="L368" s="77">
        <v>8.351456897050263E-4</v>
      </c>
      <c r="M368" s="40">
        <f t="array" ref="M368:Q368">[1]!ConvertConc(I368:L368,TRUE,FALSE)</f>
        <v>0.39793372927805343</v>
      </c>
      <c r="N368" s="40">
        <v>8.3811104501883369E-3</v>
      </c>
      <c r="O368" s="40">
        <v>5.4978018706323524E-2</v>
      </c>
      <c r="P368" s="83">
        <v>7.5924428970881614E-4</v>
      </c>
      <c r="Q368" s="39">
        <v>0.65569464596954175</v>
      </c>
      <c r="R368" s="77">
        <v>1.6745925425436018E-2</v>
      </c>
      <c r="S368" s="83">
        <v>3.8084227844199369E-4</v>
      </c>
      <c r="T368" s="38">
        <f>[1]!AgePb76(K368)</f>
        <v>307.04461868907219</v>
      </c>
      <c r="U368" s="41">
        <f>[1]!AgeErPb76(K368,L368,0,FALSE,1)*2</f>
        <v>72.442242560260283</v>
      </c>
      <c r="V368" s="38">
        <f t="shared" si="89"/>
        <v>72.460458268519275</v>
      </c>
      <c r="W368" s="42">
        <f>[1]!AgePb6U8(O368)</f>
        <v>345.01164455448566</v>
      </c>
      <c r="X368" s="42">
        <f t="shared" si="82"/>
        <v>9.5291946554236944</v>
      </c>
      <c r="Y368" s="38">
        <f t="shared" si="90"/>
        <v>10.142198010095598</v>
      </c>
      <c r="Z368" s="38">
        <f>[1]!AgePb7U5(M368)</f>
        <v>340.14848833642225</v>
      </c>
      <c r="AA368" s="42">
        <f t="shared" si="91"/>
        <v>14.3281247125456</v>
      </c>
      <c r="AB368" s="38">
        <f t="shared" si="92"/>
        <v>14.735023247576416</v>
      </c>
      <c r="AC368" s="42">
        <f>[1]!AgePb8Th2(R368)</f>
        <v>335.66969878498026</v>
      </c>
      <c r="AD368" s="42">
        <f t="shared" si="93"/>
        <v>15.267858854194207</v>
      </c>
      <c r="AE368" s="38">
        <f t="shared" si="94"/>
        <v>16.134781148368276</v>
      </c>
      <c r="AF368" s="38">
        <f t="shared" si="97"/>
        <v>112.36531225576067</v>
      </c>
      <c r="AG368" s="40">
        <v>1.0328197279868212</v>
      </c>
    </row>
    <row r="369" spans="1:37" ht="15" x14ac:dyDescent="0.25">
      <c r="A369" s="69" t="s">
        <v>19</v>
      </c>
      <c r="B369" s="107">
        <v>2014</v>
      </c>
      <c r="C369" s="69" t="s">
        <v>1135</v>
      </c>
      <c r="D369" s="69" t="s">
        <v>6</v>
      </c>
      <c r="E369" s="37">
        <f>(K369-(((2.718282^(0.00098482*W369)-1)/((2.718282^(0.000155125*W369)-1)*137.88))))/(([1]!SingleStagePbR(W369,1)/[1]!SingleStagePbR(W369,0))-(((2.718282^(0.00098482*W369)-1)/((2.718282^(0.000155125*W369)-1)*137.88))))</f>
        <v>3.1571150558705122E-4</v>
      </c>
      <c r="F369" s="73">
        <v>19701.249568195857</v>
      </c>
      <c r="G369" s="73">
        <v>637.32483581418137</v>
      </c>
      <c r="H369" s="39">
        <v>9.1559142742662136E-2</v>
      </c>
      <c r="I369" s="142">
        <v>18.631215700628228</v>
      </c>
      <c r="J369" s="76">
        <v>0.27332157798341949</v>
      </c>
      <c r="K369" s="77">
        <v>5.3445158841394405E-2</v>
      </c>
      <c r="L369" s="77">
        <v>1.0468253583290224E-3</v>
      </c>
      <c r="M369" s="40">
        <f t="array" ref="M369:Q369">[1]!ConvertConc(I369:L369,TRUE,FALSE)</f>
        <v>0.39534788871950033</v>
      </c>
      <c r="N369" s="40">
        <v>9.6747890081589141E-3</v>
      </c>
      <c r="O369" s="40">
        <v>5.3673362815840349E-2</v>
      </c>
      <c r="P369" s="83">
        <v>7.8739296759939366E-4</v>
      </c>
      <c r="Q369" s="39">
        <v>0.59947440718482303</v>
      </c>
      <c r="R369" s="77">
        <v>1.65410829788042E-2</v>
      </c>
      <c r="S369" s="83">
        <v>4.834231049928192E-4</v>
      </c>
      <c r="T369" s="38">
        <f>[1]!AgePb76(K369)</f>
        <v>346.75834843378277</v>
      </c>
      <c r="U369" s="41">
        <f>[1]!AgeErPb76(K369,L369,0,FALSE,1)*2</f>
        <v>88.60038645435246</v>
      </c>
      <c r="V369" s="38">
        <f t="shared" si="89"/>
        <v>88.61938241440437</v>
      </c>
      <c r="W369" s="42">
        <f>[1]!AgePb6U8(O369)</f>
        <v>337.03464714080991</v>
      </c>
      <c r="X369" s="42">
        <f t="shared" si="82"/>
        <v>9.8886560138429385</v>
      </c>
      <c r="Y369" s="38">
        <f t="shared" si="90"/>
        <v>10.454328278725612</v>
      </c>
      <c r="Z369" s="38">
        <f>[1]!AgePb7U5(M369)</f>
        <v>338.26853508380208</v>
      </c>
      <c r="AA369" s="42">
        <f t="shared" si="91"/>
        <v>16.55593363928018</v>
      </c>
      <c r="AB369" s="38">
        <f t="shared" si="92"/>
        <v>16.905452778935611</v>
      </c>
      <c r="AC369" s="42">
        <f>[1]!AgePb8Th2(R369)</f>
        <v>331.59715780688936</v>
      </c>
      <c r="AD369" s="42">
        <f t="shared" si="93"/>
        <v>19.382253004741163</v>
      </c>
      <c r="AE369" s="38">
        <f t="shared" si="94"/>
        <v>20.055891930515614</v>
      </c>
      <c r="AF369" s="38">
        <f t="shared" ref="AF369:AF373" si="98">W369/T369*100</f>
        <v>97.195827775483338</v>
      </c>
      <c r="AG369" s="40">
        <v>1.0074102701347574</v>
      </c>
    </row>
    <row r="370" spans="1:37" ht="15" x14ac:dyDescent="0.25">
      <c r="A370" s="69" t="s">
        <v>19</v>
      </c>
      <c r="B370" s="107">
        <v>2014</v>
      </c>
      <c r="C370" s="69" t="s">
        <v>1136</v>
      </c>
      <c r="D370" s="69" t="s">
        <v>6</v>
      </c>
      <c r="E370" s="37">
        <f>(K370-(((2.718282^(0.00098482*W370)-1)/((2.718282^(0.000155125*W370)-1)*137.88))))/(([1]!SingleStagePbR(W370,1)/[1]!SingleStagePbR(W370,0))-(((2.718282^(0.00098482*W370)-1)/((2.718282^(0.000155125*W370)-1)*137.88))))</f>
        <v>-5.791132957694091E-4</v>
      </c>
      <c r="F370" s="73">
        <v>25798.657877086644</v>
      </c>
      <c r="G370" s="73">
        <v>847.74612732521769</v>
      </c>
      <c r="H370" s="39">
        <v>0.12685147252900605</v>
      </c>
      <c r="I370" s="142">
        <v>18.592851344123236</v>
      </c>
      <c r="J370" s="76">
        <v>0.26205046206954524</v>
      </c>
      <c r="K370" s="77">
        <v>5.274072551486246E-2</v>
      </c>
      <c r="L370" s="77">
        <v>8.2721351909098692E-4</v>
      </c>
      <c r="M370" s="40">
        <f t="array" ref="M370:Q370">[1]!ConvertConc(I370:L370,TRUE,FALSE)</f>
        <v>0.39094201615051466</v>
      </c>
      <c r="N370" s="40">
        <v>8.2436833608759419E-3</v>
      </c>
      <c r="O370" s="40">
        <v>5.3784112048853472E-2</v>
      </c>
      <c r="P370" s="83">
        <v>7.5804141890571718E-4</v>
      </c>
      <c r="Q370" s="39">
        <v>0.66839005438117305</v>
      </c>
      <c r="R370" s="77">
        <v>1.6219948329042302E-2</v>
      </c>
      <c r="S370" s="83">
        <v>3.7549285506801553E-4</v>
      </c>
      <c r="T370" s="38">
        <f>[1]!AgePb76(K370)</f>
        <v>316.66925936774265</v>
      </c>
      <c r="U370" s="41">
        <f>[1]!AgeErPb76(K370,L370,0,FALSE,1)*2</f>
        <v>71.328712564671761</v>
      </c>
      <c r="V370" s="38">
        <f t="shared" si="89"/>
        <v>71.348390389584736</v>
      </c>
      <c r="W370" s="42">
        <f>[1]!AgePb6U8(O370)</f>
        <v>337.71217960400469</v>
      </c>
      <c r="X370" s="42">
        <f t="shared" si="82"/>
        <v>9.5195331876532965</v>
      </c>
      <c r="Y370" s="38">
        <f t="shared" si="90"/>
        <v>10.108179210415676</v>
      </c>
      <c r="Z370" s="38">
        <f>[1]!AgePb7U5(M370)</f>
        <v>335.05734585170131</v>
      </c>
      <c r="AA370" s="42">
        <f t="shared" si="91"/>
        <v>14.130518352233089</v>
      </c>
      <c r="AB370" s="38">
        <f t="shared" si="92"/>
        <v>14.53086193822015</v>
      </c>
      <c r="AC370" s="42">
        <f>[1]!AgePb8Th2(R370)</f>
        <v>325.21092072187622</v>
      </c>
      <c r="AD370" s="42">
        <f t="shared" si="93"/>
        <v>15.057307784699402</v>
      </c>
      <c r="AE370" s="38">
        <f t="shared" si="94"/>
        <v>15.883202754052412</v>
      </c>
      <c r="AF370" s="38">
        <f t="shared" si="98"/>
        <v>106.64507829976174</v>
      </c>
      <c r="AG370" s="40">
        <v>1.0422171810370804</v>
      </c>
    </row>
    <row r="371" spans="1:37" ht="15" x14ac:dyDescent="0.25">
      <c r="A371" s="69" t="s">
        <v>19</v>
      </c>
      <c r="B371" s="107">
        <v>2014</v>
      </c>
      <c r="C371" s="69" t="s">
        <v>1137</v>
      </c>
      <c r="D371" s="69" t="s">
        <v>6</v>
      </c>
      <c r="E371" s="37">
        <f>(K371-(((2.718282^(0.00098482*W371)-1)/((2.718282^(0.000155125*W371)-1)*137.88))))/(([1]!SingleStagePbR(W371,1)/[1]!SingleStagePbR(W371,0))-(((2.718282^(0.00098482*W371)-1)/((2.718282^(0.000155125*W371)-1)*137.88))))</f>
        <v>-5.681912102975865E-5</v>
      </c>
      <c r="F371" s="73">
        <v>20008.791314008202</v>
      </c>
      <c r="G371" s="73">
        <v>643.35062513526066</v>
      </c>
      <c r="H371" s="39">
        <v>9.1376658022145202E-2</v>
      </c>
      <c r="I371" s="142">
        <v>18.429013170188689</v>
      </c>
      <c r="J371" s="76">
        <v>0.25647627677059781</v>
      </c>
      <c r="K371" s="77">
        <v>5.3229920887340167E-2</v>
      </c>
      <c r="L371" s="77">
        <v>9.9844774705011292E-4</v>
      </c>
      <c r="M371" s="40">
        <f t="array" ref="M371:Q371">[1]!ConvertConc(I371:L371,TRUE,FALSE)</f>
        <v>0.3980759918583372</v>
      </c>
      <c r="N371" s="40">
        <v>9.2975881500607632E-3</v>
      </c>
      <c r="O371" s="40">
        <v>5.4262265199182196E-2</v>
      </c>
      <c r="P371" s="83">
        <v>7.5516706287548536E-4</v>
      </c>
      <c r="Q371" s="39">
        <v>0.59585529274023297</v>
      </c>
      <c r="R371" s="77">
        <v>1.6799572461697818E-2</v>
      </c>
      <c r="S371" s="83">
        <v>5.2907935968451623E-4</v>
      </c>
      <c r="T371" s="38">
        <f>[1]!AgePb76(K371)</f>
        <v>337.62399305168589</v>
      </c>
      <c r="U371" s="41">
        <f>[1]!AgeErPb76(K371,L371,0,FALSE,1)*2</f>
        <v>84.985133285457792</v>
      </c>
      <c r="V371" s="38">
        <f t="shared" si="89"/>
        <v>85.003907649815332</v>
      </c>
      <c r="W371" s="42">
        <f>[1]!AgePb6U8(O371)</f>
        <v>340.6365681142658</v>
      </c>
      <c r="X371" s="42">
        <f t="shared" si="82"/>
        <v>9.4812671644497524</v>
      </c>
      <c r="Y371" s="38">
        <f t="shared" si="90"/>
        <v>10.082121106858802</v>
      </c>
      <c r="Z371" s="38">
        <f>[1]!AgePb7U5(M371)</f>
        <v>340.25181488222466</v>
      </c>
      <c r="AA371" s="42">
        <f t="shared" si="91"/>
        <v>15.894056947857527</v>
      </c>
      <c r="AB371" s="38">
        <f t="shared" si="92"/>
        <v>16.262041208711366</v>
      </c>
      <c r="AC371" s="42">
        <f>[1]!AgePb8Th2(R371)</f>
        <v>336.73613782082822</v>
      </c>
      <c r="AD371" s="42">
        <f t="shared" si="93"/>
        <v>21.210080266873096</v>
      </c>
      <c r="AE371" s="38">
        <f t="shared" si="94"/>
        <v>21.84638208380477</v>
      </c>
      <c r="AF371" s="38">
        <f t="shared" si="98"/>
        <v>100.8922870188668</v>
      </c>
      <c r="AG371" s="40">
        <v>1.0377827062673184</v>
      </c>
    </row>
    <row r="372" spans="1:37" ht="15" x14ac:dyDescent="0.25">
      <c r="A372" s="69" t="s">
        <v>19</v>
      </c>
      <c r="B372" s="107">
        <v>2014</v>
      </c>
      <c r="C372" s="69" t="s">
        <v>1138</v>
      </c>
      <c r="D372" s="69" t="s">
        <v>6</v>
      </c>
      <c r="E372" s="37">
        <f>(K372-(((2.718282^(0.00098482*W372)-1)/((2.718282^(0.000155125*W372)-1)*137.88))))/(([1]!SingleStagePbR(W372,1)/[1]!SingleStagePbR(W372,0))-(((2.718282^(0.00098482*W372)-1)/((2.718282^(0.000155125*W372)-1)*137.88))))</f>
        <v>6.252266954992979E-4</v>
      </c>
      <c r="F372" s="73">
        <v>13170.502128206452</v>
      </c>
      <c r="G372" s="73">
        <v>428.99687248922601</v>
      </c>
      <c r="H372" s="39">
        <v>8.9363286743003964E-2</v>
      </c>
      <c r="I372" s="142">
        <v>18.362805677048954</v>
      </c>
      <c r="J372" s="76">
        <v>0.26901686614500159</v>
      </c>
      <c r="K372" s="77">
        <v>5.3807264242293165E-2</v>
      </c>
      <c r="L372" s="77">
        <v>1.2052886909241555E-3</v>
      </c>
      <c r="M372" s="40">
        <f t="array" ref="M372:Q372">[1]!ConvertConc(I372:L372,TRUE,FALSE)</f>
        <v>0.40384444993291502</v>
      </c>
      <c r="N372" s="40">
        <v>1.0809085762056303E-2</v>
      </c>
      <c r="O372" s="40">
        <v>5.4457908970297821E-2</v>
      </c>
      <c r="P372" s="83">
        <v>7.9781359480974885E-4</v>
      </c>
      <c r="Q372" s="39">
        <v>0.54735063575713072</v>
      </c>
      <c r="R372" s="77">
        <v>1.7379703880208888E-2</v>
      </c>
      <c r="S372" s="83">
        <v>5.5590464648071984E-4</v>
      </c>
      <c r="T372" s="38">
        <f>[1]!AgePb76(K372)</f>
        <v>362.00986017530397</v>
      </c>
      <c r="U372" s="41">
        <f>[1]!AgeErPb76(K372,L372,0,FALSE,1)*2</f>
        <v>101.0527224783705</v>
      </c>
      <c r="V372" s="38">
        <f t="shared" si="89"/>
        <v>101.07087526660331</v>
      </c>
      <c r="W372" s="42">
        <f>[1]!AgePb6U8(O372)</f>
        <v>341.83274463861414</v>
      </c>
      <c r="X372" s="42">
        <f t="shared" si="82"/>
        <v>10.015765055267204</v>
      </c>
      <c r="Y372" s="38">
        <f t="shared" si="90"/>
        <v>10.5902308402174</v>
      </c>
      <c r="Z372" s="38">
        <f>[1]!AgePb7U5(M372)</f>
        <v>344.43266367447882</v>
      </c>
      <c r="AA372" s="42">
        <f t="shared" si="91"/>
        <v>18.437802978495238</v>
      </c>
      <c r="AB372" s="38">
        <f t="shared" si="92"/>
        <v>18.763744243381296</v>
      </c>
      <c r="AC372" s="42">
        <f>[1]!AgePb8Th2(R372)</f>
        <v>348.26486509298252</v>
      </c>
      <c r="AD372" s="42">
        <f t="shared" si="93"/>
        <v>22.279097278709571</v>
      </c>
      <c r="AE372" s="38">
        <f t="shared" si="94"/>
        <v>22.927345075296927</v>
      </c>
      <c r="AF372" s="38">
        <f t="shared" si="98"/>
        <v>94.42636299273201</v>
      </c>
      <c r="AG372" s="40">
        <v>1.0149001558259572</v>
      </c>
    </row>
    <row r="373" spans="1:37" ht="15" x14ac:dyDescent="0.25">
      <c r="A373" s="69" t="s">
        <v>19</v>
      </c>
      <c r="B373" s="107">
        <v>2014</v>
      </c>
      <c r="C373" s="69" t="s">
        <v>1139</v>
      </c>
      <c r="D373" s="69" t="s">
        <v>6</v>
      </c>
      <c r="E373" s="37">
        <f>(K373-(((2.718282^(0.00098482*W373)-1)/((2.718282^(0.000155125*W373)-1)*137.88))))/(([1]!SingleStagePbR(W373,1)/[1]!SingleStagePbR(W373,0))-(((2.718282^(0.00098482*W373)-1)/((2.718282^(0.000155125*W373)-1)*137.88))))</f>
        <v>1.8977946239229718E-3</v>
      </c>
      <c r="F373" s="73">
        <v>18648.44974319647</v>
      </c>
      <c r="G373" s="73">
        <v>604.13324312205373</v>
      </c>
      <c r="H373" s="39">
        <v>9.009840806095655E-2</v>
      </c>
      <c r="I373" s="142">
        <v>18.250622648607301</v>
      </c>
      <c r="J373" s="76">
        <v>0.26039842494178217</v>
      </c>
      <c r="K373" s="77">
        <v>5.4880340103660719E-2</v>
      </c>
      <c r="L373" s="77">
        <v>8.8145545742706287E-4</v>
      </c>
      <c r="M373" s="40">
        <f t="array" ref="M373:Q373">[1]!ConvertConc(I373:L373,TRUE,FALSE)</f>
        <v>0.41443016047804243</v>
      </c>
      <c r="N373" s="40">
        <v>8.9034253305403776E-3</v>
      </c>
      <c r="O373" s="40">
        <v>5.4792651146962905E-2</v>
      </c>
      <c r="P373" s="83">
        <v>7.81777166278897E-4</v>
      </c>
      <c r="Q373" s="39">
        <v>0.66413275558674811</v>
      </c>
      <c r="R373" s="77">
        <v>1.594836048460797E-2</v>
      </c>
      <c r="S373" s="83">
        <v>4.5952932833731136E-4</v>
      </c>
      <c r="T373" s="38">
        <f>[1]!AgePb76(K373)</f>
        <v>406.37734491633097</v>
      </c>
      <c r="U373" s="41">
        <f>[1]!AgeErPb76(K373,L373,0,FALSE,1)*2</f>
        <v>71.894201119383411</v>
      </c>
      <c r="V373" s="38">
        <f t="shared" si="89"/>
        <v>71.926349388268576</v>
      </c>
      <c r="W373" s="42">
        <f>[1]!AgePb6U8(O373)</f>
        <v>343.87886165659506</v>
      </c>
      <c r="X373" s="42">
        <f t="shared" si="82"/>
        <v>9.8128722148538365</v>
      </c>
      <c r="Y373" s="38">
        <f t="shared" si="90"/>
        <v>10.405384959986193</v>
      </c>
      <c r="Z373" s="38">
        <f>[1]!AgePb7U5(M373)</f>
        <v>352.06045239507108</v>
      </c>
      <c r="AA373" s="42">
        <f t="shared" si="91"/>
        <v>15.127006905675518</v>
      </c>
      <c r="AB373" s="38">
        <f t="shared" si="92"/>
        <v>15.54010509816851</v>
      </c>
      <c r="AC373" s="42">
        <f>[1]!AgePb8Th2(R373)</f>
        <v>319.80841980622768</v>
      </c>
      <c r="AD373" s="42">
        <f t="shared" si="93"/>
        <v>18.429649679916324</v>
      </c>
      <c r="AE373" s="38">
        <f t="shared" si="94"/>
        <v>19.088311681602708</v>
      </c>
      <c r="AF373" s="38">
        <f t="shared" si="98"/>
        <v>84.620578867996755</v>
      </c>
      <c r="AG373" s="40">
        <v>1.0368743408582424</v>
      </c>
    </row>
    <row r="374" spans="1:37" ht="15" x14ac:dyDescent="0.25">
      <c r="A374" s="69" t="s">
        <v>19</v>
      </c>
      <c r="B374" s="107">
        <v>2014</v>
      </c>
      <c r="C374" s="69" t="s">
        <v>1140</v>
      </c>
      <c r="D374" s="69" t="s">
        <v>6</v>
      </c>
      <c r="E374" s="37">
        <f>(K374-(((2.718282^(0.00098482*W374)-1)/((2.718282^(0.000155125*W374)-1)*137.88))))/(([1]!SingleStagePbR(W374,1)/[1]!SingleStagePbR(W374,0))-(((2.718282^(0.00098482*W374)-1)/((2.718282^(0.000155125*W374)-1)*137.88))))</f>
        <v>-2.6665720389156314E-3</v>
      </c>
      <c r="F374" s="73">
        <v>11960.970491650847</v>
      </c>
      <c r="G374" s="73">
        <v>387.19672119199106</v>
      </c>
      <c r="H374" s="39">
        <v>7.4776260847177575E-2</v>
      </c>
      <c r="I374" s="142">
        <v>18.606577485847648</v>
      </c>
      <c r="J374" s="76">
        <v>0.27246181957703675</v>
      </c>
      <c r="K374" s="77">
        <v>5.10546073822103E-2</v>
      </c>
      <c r="L374" s="77">
        <v>1.1987856284218154E-3</v>
      </c>
      <c r="M374" s="40">
        <f t="array" ref="M374:Q374">[1]!ConvertConc(I374:L374,TRUE,FALSE)</f>
        <v>0.37816444183612702</v>
      </c>
      <c r="N374" s="40">
        <v>1.046469497622029E-2</v>
      </c>
      <c r="O374" s="40">
        <v>5.3744435308460688E-2</v>
      </c>
      <c r="P374" s="83">
        <v>7.8699624621569365E-4</v>
      </c>
      <c r="Q374" s="39">
        <v>0.52916763396629063</v>
      </c>
      <c r="R374" s="77">
        <v>1.7236629661755033E-2</v>
      </c>
      <c r="S374" s="83">
        <v>6.8439482340843926E-4</v>
      </c>
      <c r="T374" s="38">
        <f>[1]!AgePb76(K374)</f>
        <v>242.2931842597126</v>
      </c>
      <c r="U374" s="41">
        <f>[1]!AgeErPb76(K374,L374,0,FALSE,1)*2</f>
        <v>108.21933884931271</v>
      </c>
      <c r="V374" s="38">
        <f t="shared" si="89"/>
        <v>108.22693252155321</v>
      </c>
      <c r="W374" s="42">
        <f>[1]!AgePb6U8(O374)</f>
        <v>337.469456721489</v>
      </c>
      <c r="X374" s="42">
        <f t="shared" ref="X374:X417" si="99">P374/O374*W374*2</f>
        <v>9.8833374703055608</v>
      </c>
      <c r="Y374" s="38">
        <f t="shared" si="90"/>
        <v>10.450719225872886</v>
      </c>
      <c r="Z374" s="38">
        <f>[1]!AgePb7U5(M374)</f>
        <v>325.68665194696945</v>
      </c>
      <c r="AA374" s="42">
        <f t="shared" si="91"/>
        <v>18.025023473404012</v>
      </c>
      <c r="AB374" s="38">
        <f t="shared" si="92"/>
        <v>18.323291925339369</v>
      </c>
      <c r="AC374" s="42">
        <f>[1]!AgePb8Th2(R374)</f>
        <v>345.42221732851436</v>
      </c>
      <c r="AD374" s="42">
        <f t="shared" si="93"/>
        <v>27.430557141276928</v>
      </c>
      <c r="AE374" s="38">
        <f t="shared" si="94"/>
        <v>27.951100178445451</v>
      </c>
      <c r="AF374" s="38">
        <f t="shared" ref="AF374:AF378" si="100">W374/T374*100</f>
        <v>139.28144852797737</v>
      </c>
      <c r="AG374" s="40">
        <v>1.024479281958032</v>
      </c>
    </row>
    <row r="375" spans="1:37" ht="15" x14ac:dyDescent="0.25">
      <c r="A375" s="69" t="s">
        <v>19</v>
      </c>
      <c r="B375" s="107">
        <v>2014</v>
      </c>
      <c r="C375" s="69" t="s">
        <v>1141</v>
      </c>
      <c r="D375" s="69" t="s">
        <v>6</v>
      </c>
      <c r="E375" s="37">
        <f>(K375-(((2.718282^(0.00098482*W375)-1)/((2.718282^(0.000155125*W375)-1)*137.88))))/(([1]!SingleStagePbR(W375,1)/[1]!SingleStagePbR(W375,0))-(((2.718282^(0.00098482*W375)-1)/((2.718282^(0.000155125*W375)-1)*137.88))))</f>
        <v>-8.8676280475024499E-4</v>
      </c>
      <c r="F375" s="73">
        <v>16930.286352842239</v>
      </c>
      <c r="G375" s="73">
        <v>549.23812864830757</v>
      </c>
      <c r="H375" s="39">
        <v>9.1179411756135406E-2</v>
      </c>
      <c r="I375" s="142">
        <v>18.43683576578481</v>
      </c>
      <c r="J375" s="76">
        <v>0.25608984448342081</v>
      </c>
      <c r="K375" s="77">
        <v>5.2558379972611584E-2</v>
      </c>
      <c r="L375" s="77">
        <v>9.5617507978632368E-4</v>
      </c>
      <c r="M375" s="40">
        <f t="array" ref="M375:Q375">[1]!ConvertConc(I375:L375,TRUE,FALSE)</f>
        <v>0.39288715373101263</v>
      </c>
      <c r="N375" s="40">
        <v>8.9928010824867431E-3</v>
      </c>
      <c r="O375" s="40">
        <v>5.4239242172770555E-2</v>
      </c>
      <c r="P375" s="83">
        <v>7.5338953328969694E-4</v>
      </c>
      <c r="Q375" s="39">
        <v>0.606846443654951</v>
      </c>
      <c r="R375" s="77">
        <v>1.6822353961526589E-2</v>
      </c>
      <c r="S375" s="83">
        <v>5.406345507349106E-4</v>
      </c>
      <c r="T375" s="38">
        <f>[1]!AgePb76(K375)</f>
        <v>308.78848145548983</v>
      </c>
      <c r="U375" s="41">
        <f>[1]!AgeErPb76(K375,L375,0,FALSE,1)*2</f>
        <v>82.851275780253729</v>
      </c>
      <c r="V375" s="38">
        <f t="shared" si="89"/>
        <v>82.867384845136854</v>
      </c>
      <c r="W375" s="42">
        <f>[1]!AgePb6U8(O375)</f>
        <v>340.49578949640704</v>
      </c>
      <c r="X375" s="42">
        <f t="shared" si="99"/>
        <v>9.4590541334881486</v>
      </c>
      <c r="Y375" s="38">
        <f t="shared" si="90"/>
        <v>10.060751962819513</v>
      </c>
      <c r="Z375" s="38">
        <f>[1]!AgePb7U5(M375)</f>
        <v>336.47629790398969</v>
      </c>
      <c r="AA375" s="42">
        <f t="shared" si="91"/>
        <v>15.403223990844795</v>
      </c>
      <c r="AB375" s="38">
        <f t="shared" si="92"/>
        <v>15.774381190767439</v>
      </c>
      <c r="AC375" s="42">
        <f>[1]!AgePb8Th2(R375)</f>
        <v>337.18898982033659</v>
      </c>
      <c r="AD375" s="42">
        <f t="shared" si="93"/>
        <v>21.673068875045008</v>
      </c>
      <c r="AE375" s="38">
        <f t="shared" si="94"/>
        <v>22.297815082555761</v>
      </c>
      <c r="AF375" s="38">
        <f t="shared" si="100"/>
        <v>110.26829365249094</v>
      </c>
      <c r="AG375" s="40">
        <v>1.01499925023422</v>
      </c>
    </row>
    <row r="376" spans="1:37" ht="15" x14ac:dyDescent="0.25">
      <c r="A376" s="69" t="s">
        <v>19</v>
      </c>
      <c r="B376" s="107">
        <v>2014</v>
      </c>
      <c r="C376" s="69" t="s">
        <v>1142</v>
      </c>
      <c r="D376" s="69" t="s">
        <v>6</v>
      </c>
      <c r="E376" s="37">
        <f>(K376-(((2.718282^(0.00098482*W376)-1)/((2.718282^(0.000155125*W376)-1)*137.88))))/(([1]!SingleStagePbR(W376,1)/[1]!SingleStagePbR(W376,0))-(((2.718282^(0.00098482*W376)-1)/((2.718282^(0.000155125*W376)-1)*137.88))))</f>
        <v>-6.5978065761255231E-4</v>
      </c>
      <c r="F376" s="73">
        <v>21133.41129039005</v>
      </c>
      <c r="G376" s="73">
        <v>686.55377391114121</v>
      </c>
      <c r="H376" s="39">
        <v>0.10961444367262989</v>
      </c>
      <c r="I376" s="142">
        <v>18.278882632032477</v>
      </c>
      <c r="J376" s="76">
        <v>0.24944058964399571</v>
      </c>
      <c r="K376" s="77">
        <v>5.2808518970576659E-2</v>
      </c>
      <c r="L376" s="77">
        <v>8.8242902447515802E-4</v>
      </c>
      <c r="M376" s="40">
        <f t="array" ref="M376:Q376">[1]!ConvertConc(I376:L376,TRUE,FALSE)</f>
        <v>0.39816821580606687</v>
      </c>
      <c r="N376" s="40">
        <v>8.5901686405206335E-3</v>
      </c>
      <c r="O376" s="40">
        <v>5.4707939217661435E-2</v>
      </c>
      <c r="P376" s="83">
        <v>7.4656536131738197E-4</v>
      </c>
      <c r="Q376" s="39">
        <v>0.63253182210136738</v>
      </c>
      <c r="R376" s="77">
        <v>1.5844549699988615E-2</v>
      </c>
      <c r="S376" s="83">
        <v>4.3987736649819928E-4</v>
      </c>
      <c r="T376" s="38">
        <f>[1]!AgePb76(K376)</f>
        <v>319.5894586835559</v>
      </c>
      <c r="U376" s="41">
        <f>[1]!AgeErPb76(K376,L376,0,FALSE,1)*2</f>
        <v>75.952583625073601</v>
      </c>
      <c r="V376" s="38">
        <f t="shared" si="89"/>
        <v>75.97140615935983</v>
      </c>
      <c r="W376" s="42">
        <f>[1]!AgePb6U8(O376)</f>
        <v>343.3611199832996</v>
      </c>
      <c r="X376" s="42">
        <f t="shared" si="99"/>
        <v>9.3712730645104596</v>
      </c>
      <c r="Y376" s="38">
        <f t="shared" si="90"/>
        <v>9.9882074634128735</v>
      </c>
      <c r="Z376" s="38">
        <f>[1]!AgePb7U5(M376)</f>
        <v>340.31879231817709</v>
      </c>
      <c r="AA376" s="42">
        <f t="shared" si="91"/>
        <v>14.684224915508262</v>
      </c>
      <c r="AB376" s="38">
        <f t="shared" si="92"/>
        <v>15.0819116291227</v>
      </c>
      <c r="AC376" s="42">
        <f>[1]!AgePb8Th2(R376)</f>
        <v>317.74300528466893</v>
      </c>
      <c r="AD376" s="42">
        <f t="shared" si="93"/>
        <v>17.642401839661499</v>
      </c>
      <c r="AE376" s="38">
        <f t="shared" si="94"/>
        <v>18.320694282432434</v>
      </c>
      <c r="AF376" s="38">
        <f t="shared" si="100"/>
        <v>107.43818691569594</v>
      </c>
      <c r="AG376" s="40">
        <v>1.0279145547778104</v>
      </c>
    </row>
    <row r="377" spans="1:37" ht="15" x14ac:dyDescent="0.25">
      <c r="A377" s="69" t="s">
        <v>19</v>
      </c>
      <c r="B377" s="107">
        <v>2014</v>
      </c>
      <c r="C377" s="69" t="s">
        <v>1143</v>
      </c>
      <c r="D377" s="69" t="s">
        <v>6</v>
      </c>
      <c r="E377" s="37">
        <f>(K377-(((2.718282^(0.00098482*W377)-1)/((2.718282^(0.000155125*W377)-1)*137.88))))/(([1]!SingleStagePbR(W377,1)/[1]!SingleStagePbR(W377,0))-(((2.718282^(0.00098482*W377)-1)/((2.718282^(0.000155125*W377)-1)*137.88))))</f>
        <v>4.4131027539172943E-4</v>
      </c>
      <c r="F377" s="73">
        <v>27105.707891229122</v>
      </c>
      <c r="G377" s="73">
        <v>897.83400363177202</v>
      </c>
      <c r="H377" s="39">
        <v>0.12903443008176474</v>
      </c>
      <c r="I377" s="142">
        <v>18.250679602445338</v>
      </c>
      <c r="J377" s="76">
        <v>0.24580824076336499</v>
      </c>
      <c r="K377" s="77">
        <v>5.3707398810172988E-2</v>
      </c>
      <c r="L377" s="77">
        <v>8.2109346456159932E-4</v>
      </c>
      <c r="M377" s="40">
        <f t="array" ref="M377:Q377">[1]!ConvertConc(I377:L377,TRUE,FALSE)</f>
        <v>0.40557140146311493</v>
      </c>
      <c r="N377" s="40">
        <v>8.2634145752124299E-3</v>
      </c>
      <c r="O377" s="40">
        <v>5.4792480158712221E-2</v>
      </c>
      <c r="P377" s="83">
        <v>7.379694043322117E-4</v>
      </c>
      <c r="Q377" s="39">
        <v>0.66103610270677693</v>
      </c>
      <c r="R377" s="77">
        <v>1.6593269104010704E-2</v>
      </c>
      <c r="S377" s="83">
        <v>4.1278611406540735E-4</v>
      </c>
      <c r="T377" s="38">
        <f>[1]!AgePb76(K377)</f>
        <v>357.81800484208543</v>
      </c>
      <c r="U377" s="41">
        <f>[1]!AgeErPb76(K377,L377,0,FALSE,1)*2</f>
        <v>69.020490865715587</v>
      </c>
      <c r="V377" s="38">
        <f t="shared" si="89"/>
        <v>69.046453827078423</v>
      </c>
      <c r="W377" s="42">
        <f>[1]!AgePb6U8(O377)</f>
        <v>343.87781665389036</v>
      </c>
      <c r="X377" s="42">
        <f t="shared" si="99"/>
        <v>9.2629976516506467</v>
      </c>
      <c r="Y377" s="38">
        <f t="shared" si="90"/>
        <v>9.8885098850302704</v>
      </c>
      <c r="Z377" s="38">
        <f>[1]!AgePb7U5(M377)</f>
        <v>345.6809783642031</v>
      </c>
      <c r="AA377" s="42">
        <f t="shared" si="91"/>
        <v>14.086324749148941</v>
      </c>
      <c r="AB377" s="38">
        <f t="shared" si="92"/>
        <v>14.513377130061356</v>
      </c>
      <c r="AC377" s="42">
        <f>[1]!AgePb8Th2(R377)</f>
        <v>332.6347654603544</v>
      </c>
      <c r="AD377" s="42">
        <f t="shared" si="93"/>
        <v>16.549724032891127</v>
      </c>
      <c r="AE377" s="38">
        <f t="shared" si="94"/>
        <v>17.338597360709986</v>
      </c>
      <c r="AF377" s="38">
        <f t="shared" si="100"/>
        <v>96.10411214652342</v>
      </c>
      <c r="AG377" s="40">
        <v>1.0380552158900411</v>
      </c>
    </row>
    <row r="378" spans="1:37" ht="15" x14ac:dyDescent="0.25">
      <c r="A378" s="69" t="s">
        <v>19</v>
      </c>
      <c r="B378" s="107">
        <v>2014</v>
      </c>
      <c r="C378" s="69" t="s">
        <v>186</v>
      </c>
      <c r="D378" s="69" t="s">
        <v>6</v>
      </c>
      <c r="E378" s="37">
        <f>(K378-(((2.718282^(0.00098482*W378)-1)/((2.718282^(0.000155125*W378)-1)*137.88))))/(([1]!SingleStagePbR(W378,1)/[1]!SingleStagePbR(W378,0))-(((2.718282^(0.00098482*W378)-1)/((2.718282^(0.000155125*W378)-1)*137.88))))</f>
        <v>2.0014350315337094E-3</v>
      </c>
      <c r="F378" s="73">
        <v>20115.488021724737</v>
      </c>
      <c r="G378" s="73">
        <v>651.96865729628473</v>
      </c>
      <c r="H378" s="39">
        <v>9.0070543087752031E-2</v>
      </c>
      <c r="I378" s="142">
        <v>18.034581567617991</v>
      </c>
      <c r="J378" s="76">
        <v>0.24753416152901447</v>
      </c>
      <c r="K378" s="77">
        <v>5.505883780801879E-2</v>
      </c>
      <c r="L378" s="77">
        <v>9.7501461345052449E-4</v>
      </c>
      <c r="M378" s="40">
        <f t="array" ref="M378:Q378">[1]!ConvertConc(I378:L378,TRUE,FALSE)</f>
        <v>0.42075880708683394</v>
      </c>
      <c r="N378" s="40">
        <v>9.4271049405263915E-3</v>
      </c>
      <c r="O378" s="40">
        <v>5.5449026984665445E-2</v>
      </c>
      <c r="P378" s="83">
        <v>7.6106719475508894E-4</v>
      </c>
      <c r="Q378" s="39">
        <v>0.61260980901356288</v>
      </c>
      <c r="R378" s="77">
        <v>1.6296207253452884E-2</v>
      </c>
      <c r="S378" s="83">
        <v>4.9968820291332501E-4</v>
      </c>
      <c r="T378" s="38">
        <f>[1]!AgePb76(K378)</f>
        <v>413.64032702817548</v>
      </c>
      <c r="U378" s="41">
        <f>[1]!AgeErPb76(K378,L378,0,FALSE,1)*2</f>
        <v>79.166762998954312</v>
      </c>
      <c r="V378" s="38">
        <f t="shared" si="89"/>
        <v>79.197011890308502</v>
      </c>
      <c r="W378" s="42">
        <f>[1]!AgePb6U8(O378)</f>
        <v>347.88908540420124</v>
      </c>
      <c r="X378" s="42">
        <f t="shared" si="99"/>
        <v>9.5499230450954862</v>
      </c>
      <c r="Y378" s="38">
        <f t="shared" si="90"/>
        <v>10.171609490805599</v>
      </c>
      <c r="Z378" s="38">
        <f>[1]!AgePb7U5(M378)</f>
        <v>356.59349147143291</v>
      </c>
      <c r="AA378" s="42">
        <f t="shared" si="91"/>
        <v>15.978960908671569</v>
      </c>
      <c r="AB378" s="38">
        <f t="shared" si="92"/>
        <v>16.380599924373911</v>
      </c>
      <c r="AC378" s="42">
        <f>[1]!AgePb8Th2(R378)</f>
        <v>326.72762482685994</v>
      </c>
      <c r="AD378" s="42">
        <f t="shared" si="93"/>
        <v>20.036802079487586</v>
      </c>
      <c r="AE378" s="38">
        <f t="shared" si="94"/>
        <v>20.670412597753703</v>
      </c>
      <c r="AF378" s="38">
        <f t="shared" si="100"/>
        <v>84.104247741904629</v>
      </c>
      <c r="AG378" s="40">
        <v>1.0306313931376834</v>
      </c>
    </row>
    <row r="379" spans="1:37" x14ac:dyDescent="0.2">
      <c r="A379" s="69"/>
      <c r="C379" s="69"/>
      <c r="D379" s="69"/>
      <c r="F379" s="73"/>
      <c r="G379" s="73"/>
      <c r="I379" s="142"/>
      <c r="J379" s="76"/>
      <c r="K379" s="77"/>
      <c r="L379" s="77"/>
      <c r="N379" s="40"/>
      <c r="O379" s="40"/>
      <c r="P379" s="62"/>
      <c r="R379" s="80"/>
      <c r="S379" s="62"/>
      <c r="W379" s="39"/>
    </row>
    <row r="380" spans="1:37" ht="15" x14ac:dyDescent="0.25">
      <c r="A380" s="69" t="s">
        <v>20</v>
      </c>
      <c r="B380" s="107">
        <v>2015</v>
      </c>
      <c r="C380" s="69" t="s">
        <v>381</v>
      </c>
      <c r="D380" s="69" t="s">
        <v>6</v>
      </c>
      <c r="E380" s="37">
        <f>(K380-(((2.718282^(0.00098482*W380)-1)/((2.718282^(0.000155125*W380)-1)*137.88))))/(([1]!SingleStagePbR(W380,1)/[1]!SingleStagePbR(W380,0))-(((2.718282^(0.00098482*W380)-1)/((2.718282^(0.000155125*W380)-1)*137.88))))</f>
        <v>-4.7078991197306423E-4</v>
      </c>
      <c r="F380" s="73">
        <v>12839.206223042449</v>
      </c>
      <c r="G380" s="73">
        <v>124.3674576814953</v>
      </c>
      <c r="H380" s="39">
        <v>0.32062961613361979</v>
      </c>
      <c r="I380" s="142">
        <v>15.281297898427466</v>
      </c>
      <c r="J380" s="76">
        <v>0.20542466489063571</v>
      </c>
      <c r="K380" s="77">
        <v>5.4528915030459861E-2</v>
      </c>
      <c r="L380" s="77">
        <v>1.1792399751655853E-3</v>
      </c>
      <c r="M380" s="40">
        <f t="array" ref="M380:Q380">[1]!ConvertConc(I380:L380,TRUE,FALSE)</f>
        <v>0.49178905610310319</v>
      </c>
      <c r="N380" s="40">
        <v>1.2522701808817042E-2</v>
      </c>
      <c r="O380" s="40">
        <v>6.5439467684410876E-2</v>
      </c>
      <c r="P380" s="62">
        <v>8.7969495844165426E-4</v>
      </c>
      <c r="Q380" s="39">
        <v>0.52792613937265787</v>
      </c>
      <c r="R380" s="77">
        <v>2.03256641888215E-2</v>
      </c>
      <c r="S380" s="83">
        <v>5.6033338461255414E-4</v>
      </c>
      <c r="T380" s="38">
        <f>[1]!AgePb76(K380)</f>
        <v>391.98147604807866</v>
      </c>
      <c r="U380" s="41">
        <f>[1]!AgeErPb76(K380,L380,0,FALSE,1)*2</f>
        <v>97.046808477156972</v>
      </c>
      <c r="V380" s="38">
        <f t="shared" ref="V380:V417" si="101">SQRT((U380/T380*100)^2+AO$6^2+AO$8^2+AO$7^2)*T380/100</f>
        <v>97.06896950058713</v>
      </c>
      <c r="W380" s="42">
        <f>[1]!AgePb6U8(O380)</f>
        <v>408.62117492101197</v>
      </c>
      <c r="X380" s="42">
        <f t="shared" si="99"/>
        <v>10.986091428006874</v>
      </c>
      <c r="Y380" s="38">
        <f t="shared" ref="Y380:Y417" si="102">SQRT((X380/W380*100)^2+AP$6^2+AP$7^2+AP$8^2)*W380/100</f>
        <v>11.730695295977878</v>
      </c>
      <c r="Z380" s="38">
        <f>[1]!AgePb7U5(M380)</f>
        <v>406.12896225526219</v>
      </c>
      <c r="AA380" s="42">
        <f t="shared" ref="AA380:AA417" si="103">N380/M380*Z380*2</f>
        <v>20.682981156785722</v>
      </c>
      <c r="AB380" s="38">
        <f t="shared" ref="AB380:AB417" si="104">SQRT((AA380/Z380*100)^2+AQ$6^2+AQ$8^2+AQ$7^2)*Z380/100</f>
        <v>21.086589007613693</v>
      </c>
      <c r="AC380" s="42">
        <f>[1]!AgePb8Th2(R380)</f>
        <v>406.70752812734099</v>
      </c>
      <c r="AD380" s="42">
        <f t="shared" ref="AD380:AD417" si="105">S380/R380*AC380*2</f>
        <v>22.424045154532479</v>
      </c>
      <c r="AE380" s="38">
        <f t="shared" ref="AE380:AE417" si="106">SQRT((AD380/AC380*100)^2+AR$6^2+AR$8^2+AR$7^2)*AC380/100</f>
        <v>23.29814185575778</v>
      </c>
      <c r="AF380" s="38">
        <f t="shared" ref="AF380:AF411" si="107">W380/T380*100</f>
        <v>104.24502173946924</v>
      </c>
      <c r="AI380" s="1" t="s">
        <v>1616</v>
      </c>
      <c r="AJ380" s="39">
        <v>418.83787113897318</v>
      </c>
      <c r="AK380" s="1" t="s">
        <v>1623</v>
      </c>
    </row>
    <row r="381" spans="1:37" ht="15" x14ac:dyDescent="0.25">
      <c r="A381" s="69" t="s">
        <v>20</v>
      </c>
      <c r="B381" s="107">
        <v>2015</v>
      </c>
      <c r="C381" s="69" t="s">
        <v>382</v>
      </c>
      <c r="D381" s="69" t="s">
        <v>6</v>
      </c>
      <c r="E381" s="37">
        <f>(K381-(((2.718282^(0.00098482*W381)-1)/((2.718282^(0.000155125*W381)-1)*137.88))))/(([1]!SingleStagePbR(W381,1)/[1]!SingleStagePbR(W381,0))-(((2.718282^(0.00098482*W381)-1)/((2.718282^(0.000155125*W381)-1)*137.88))))</f>
        <v>3.9966029977670826E-4</v>
      </c>
      <c r="F381" s="73">
        <v>10440.963827919681</v>
      </c>
      <c r="G381" s="73">
        <v>98.004408330445457</v>
      </c>
      <c r="H381" s="39">
        <v>0.47647934414178938</v>
      </c>
      <c r="I381" s="142">
        <v>14.9639294003487</v>
      </c>
      <c r="J381" s="76">
        <v>0.21601264665395126</v>
      </c>
      <c r="K381" s="77">
        <v>5.543917056455807E-2</v>
      </c>
      <c r="L381" s="77">
        <v>1.2875332166839826E-3</v>
      </c>
      <c r="M381" s="40">
        <f t="array" ref="M381:Q381">[1]!ConvertConc(I381:L381,TRUE,FALSE)</f>
        <v>0.51060294945185625</v>
      </c>
      <c r="N381" s="40">
        <v>1.3962457271418649E-2</v>
      </c>
      <c r="O381" s="40">
        <v>6.6827366879764705E-2</v>
      </c>
      <c r="P381" s="62">
        <v>9.6469022289534404E-4</v>
      </c>
      <c r="Q381" s="39">
        <v>0.52790404480537811</v>
      </c>
      <c r="R381" s="77">
        <v>2.0776966325377948E-2</v>
      </c>
      <c r="S381" s="83">
        <v>4.9799867969119616E-4</v>
      </c>
      <c r="T381" s="38">
        <f>[1]!AgePb76(K381)</f>
        <v>429.00726571967186</v>
      </c>
      <c r="U381" s="41">
        <f>[1]!AgeErPb76(K381,L381,0,FALSE,1)*2</f>
        <v>103.54676730911282</v>
      </c>
      <c r="V381" s="38">
        <f t="shared" si="101"/>
        <v>103.57164615020351</v>
      </c>
      <c r="W381" s="42">
        <f>[1]!AgePb6U8(O381)</f>
        <v>417.01315867724367</v>
      </c>
      <c r="X381" s="42">
        <f t="shared" si="99"/>
        <v>12.039633933757591</v>
      </c>
      <c r="Y381" s="38">
        <f t="shared" si="102"/>
        <v>12.750282537521377</v>
      </c>
      <c r="Z381" s="38">
        <f>[1]!AgePb7U5(M381)</f>
        <v>418.85452139803033</v>
      </c>
      <c r="AA381" s="42">
        <f t="shared" si="103"/>
        <v>22.907185962159922</v>
      </c>
      <c r="AB381" s="38">
        <f t="shared" si="104"/>
        <v>23.295294159383374</v>
      </c>
      <c r="AC381" s="42">
        <f>[1]!AgePb8Th2(R381)</f>
        <v>415.64565977534886</v>
      </c>
      <c r="AD381" s="42">
        <f t="shared" si="105"/>
        <v>19.925044546534348</v>
      </c>
      <c r="AE381" s="38">
        <f t="shared" si="106"/>
        <v>20.946334965614792</v>
      </c>
      <c r="AF381" s="38">
        <f t="shared" si="107"/>
        <v>97.204218203086199</v>
      </c>
      <c r="AJ381" s="39">
        <v>4.0928612005205283</v>
      </c>
      <c r="AK381" s="1" t="s">
        <v>1624</v>
      </c>
    </row>
    <row r="382" spans="1:37" ht="15" x14ac:dyDescent="0.25">
      <c r="A382" s="69" t="s">
        <v>20</v>
      </c>
      <c r="B382" s="107">
        <v>2015</v>
      </c>
      <c r="C382" s="69" t="s">
        <v>383</v>
      </c>
      <c r="D382" s="69" t="s">
        <v>6</v>
      </c>
      <c r="E382" s="37">
        <f>(K382-(((2.718282^(0.00098482*W382)-1)/((2.718282^(0.000155125*W382)-1)*137.88))))/(([1]!SingleStagePbR(W382,1)/[1]!SingleStagePbR(W382,0))-(((2.718282^(0.00098482*W382)-1)/((2.718282^(0.000155125*W382)-1)*137.88))))</f>
        <v>-6.0283039232799588E-4</v>
      </c>
      <c r="F382" s="73">
        <v>12160.727831323675</v>
      </c>
      <c r="G382" s="73">
        <v>116.67959783073357</v>
      </c>
      <c r="H382" s="39">
        <v>0.48911823929128351</v>
      </c>
      <c r="I382" s="142">
        <v>14.934635000625475</v>
      </c>
      <c r="J382" s="76">
        <v>0.20410323203819622</v>
      </c>
      <c r="K382" s="77">
        <v>5.4647971066671699E-2</v>
      </c>
      <c r="L382" s="77">
        <v>1.0745223951568476E-3</v>
      </c>
      <c r="M382" s="40">
        <f t="array" ref="M382:Q382">[1]!ConvertConc(I382:L382,TRUE,FALSE)</f>
        <v>0.50430314313629121</v>
      </c>
      <c r="N382" s="40">
        <v>1.2075824630918448E-2</v>
      </c>
      <c r="O382" s="40">
        <v>6.6958449266294032E-2</v>
      </c>
      <c r="P382" s="62">
        <v>9.1508335536448254E-4</v>
      </c>
      <c r="Q382" s="39">
        <v>0.5707292706110545</v>
      </c>
      <c r="R382" s="77">
        <v>2.1238586100422899E-2</v>
      </c>
      <c r="S382" s="83">
        <v>4.9215787523246854E-4</v>
      </c>
      <c r="T382" s="38">
        <f>[1]!AgePb76(K382)</f>
        <v>396.87295775603445</v>
      </c>
      <c r="U382" s="41">
        <f>[1]!AgeErPb76(K382,L382,0,FALSE,1)*2</f>
        <v>88.160631245883934</v>
      </c>
      <c r="V382" s="38">
        <f t="shared" si="101"/>
        <v>88.185637941127695</v>
      </c>
      <c r="W382" s="42">
        <f>[1]!AgePb6U8(O382)</f>
        <v>417.80518883342529</v>
      </c>
      <c r="X382" s="42">
        <f t="shared" si="99"/>
        <v>11.419815670039419</v>
      </c>
      <c r="Y382" s="38">
        <f t="shared" si="102"/>
        <v>12.16947379296302</v>
      </c>
      <c r="Z382" s="38">
        <f>[1]!AgePb7U5(M382)</f>
        <v>414.61112164689047</v>
      </c>
      <c r="AA382" s="42">
        <f t="shared" si="103"/>
        <v>19.856196667341145</v>
      </c>
      <c r="AB382" s="38">
        <f t="shared" si="104"/>
        <v>20.293807425299796</v>
      </c>
      <c r="AC382" s="42">
        <f>[1]!AgePb8Th2(R382)</f>
        <v>424.78404706547781</v>
      </c>
      <c r="AD382" s="42">
        <f t="shared" si="105"/>
        <v>19.686886221887594</v>
      </c>
      <c r="AE382" s="38">
        <f t="shared" si="106"/>
        <v>20.764649632570194</v>
      </c>
      <c r="AF382" s="38">
        <f t="shared" si="107"/>
        <v>105.27429008913687</v>
      </c>
      <c r="AJ382" s="39">
        <v>1.864659844332736</v>
      </c>
      <c r="AK382" s="1" t="s">
        <v>1625</v>
      </c>
    </row>
    <row r="383" spans="1:37" ht="15" x14ac:dyDescent="0.25">
      <c r="A383" s="69" t="s">
        <v>20</v>
      </c>
      <c r="B383" s="107">
        <v>2015</v>
      </c>
      <c r="C383" s="69" t="s">
        <v>384</v>
      </c>
      <c r="D383" s="69" t="s">
        <v>6</v>
      </c>
      <c r="E383" s="37">
        <f>(K383-(((2.718282^(0.00098482*W383)-1)/((2.718282^(0.000155125*W383)-1)*137.88))))/(([1]!SingleStagePbR(W383,1)/[1]!SingleStagePbR(W383,0))-(((2.718282^(0.00098482*W383)-1)/((2.718282^(0.000155125*W383)-1)*137.88))))</f>
        <v>-5.846127558045732E-4</v>
      </c>
      <c r="F383" s="73">
        <v>5995.4176405677463</v>
      </c>
      <c r="G383" s="73">
        <v>54.318465467307732</v>
      </c>
      <c r="H383" s="39">
        <v>0.25475333315071363</v>
      </c>
      <c r="I383" s="142">
        <v>14.266004627198521</v>
      </c>
      <c r="J383" s="76">
        <v>0.22594965378163356</v>
      </c>
      <c r="K383" s="77">
        <v>5.5132282646792402E-2</v>
      </c>
      <c r="L383" s="77">
        <v>1.6693414352594413E-3</v>
      </c>
      <c r="M383" s="40">
        <f t="array" ref="M383:Q383">[1]!ConvertConc(I383:L383,TRUE,FALSE)</f>
        <v>0.53261802396268021</v>
      </c>
      <c r="N383" s="40">
        <v>1.8200116892903941E-2</v>
      </c>
      <c r="O383" s="40">
        <v>7.0096710756245878E-2</v>
      </c>
      <c r="P383" s="62">
        <v>1.1102146634951223E-3</v>
      </c>
      <c r="Q383" s="39">
        <v>0.46350134780635099</v>
      </c>
      <c r="R383" s="77">
        <v>2.0903974617238797E-2</v>
      </c>
      <c r="S383" s="83">
        <v>9.6693618475931315E-4</v>
      </c>
      <c r="T383" s="38">
        <f>[1]!AgePb76(K383)</f>
        <v>416.61925883473168</v>
      </c>
      <c r="U383" s="41">
        <f>[1]!AgeErPb76(K383,L383,0,FALSE,1)*2</f>
        <v>135.29198211605797</v>
      </c>
      <c r="V383" s="38">
        <f t="shared" si="101"/>
        <v>135.30994050477614</v>
      </c>
      <c r="W383" s="42">
        <f>[1]!AgePb6U8(O383)</f>
        <v>436.73829668834492</v>
      </c>
      <c r="X383" s="42">
        <f t="shared" si="99"/>
        <v>13.834408372723246</v>
      </c>
      <c r="Y383" s="38">
        <f t="shared" si="102"/>
        <v>14.515983813441521</v>
      </c>
      <c r="Z383" s="38">
        <f>[1]!AgePb7U5(M383)</f>
        <v>433.54561594944886</v>
      </c>
      <c r="AA383" s="42">
        <f t="shared" si="103"/>
        <v>29.629417457486905</v>
      </c>
      <c r="AB383" s="38">
        <f t="shared" si="104"/>
        <v>29.951859364264166</v>
      </c>
      <c r="AC383" s="42">
        <f>[1]!AgePb8Th2(R383)</f>
        <v>418.16037258418061</v>
      </c>
      <c r="AD383" s="42">
        <f t="shared" si="105"/>
        <v>38.684929798052821</v>
      </c>
      <c r="AE383" s="38">
        <f t="shared" si="106"/>
        <v>39.227183862731728</v>
      </c>
      <c r="AF383" s="38">
        <f t="shared" si="107"/>
        <v>104.82911853616308</v>
      </c>
    </row>
    <row r="384" spans="1:37" ht="15" x14ac:dyDescent="0.25">
      <c r="A384" s="69" t="s">
        <v>20</v>
      </c>
      <c r="B384" s="107">
        <v>2015</v>
      </c>
      <c r="C384" s="69" t="s">
        <v>385</v>
      </c>
      <c r="D384" s="69" t="s">
        <v>6</v>
      </c>
      <c r="E384" s="37">
        <f>(K384-(((2.718282^(0.00098482*W384)-1)/((2.718282^(0.000155125*W384)-1)*137.88))))/(([1]!SingleStagePbR(W384,1)/[1]!SingleStagePbR(W384,0))-(((2.718282^(0.00098482*W384)-1)/((2.718282^(0.000155125*W384)-1)*137.88))))</f>
        <v>-2.2412658150673375E-3</v>
      </c>
      <c r="F384" s="73">
        <v>11893.160788386103</v>
      </c>
      <c r="G384" s="73">
        <v>109.33690961292518</v>
      </c>
      <c r="H384" s="39">
        <v>0.55770741904201881</v>
      </c>
      <c r="I384" s="142">
        <v>15.030843954286951</v>
      </c>
      <c r="J384" s="76">
        <v>0.21496918549933874</v>
      </c>
      <c r="K384" s="77">
        <v>5.3259287978619653E-2</v>
      </c>
      <c r="L384" s="77">
        <v>1.22263078458592E-3</v>
      </c>
      <c r="M384" s="40">
        <f t="array" ref="M384:Q384">[1]!ConvertConc(I384:L384,TRUE,FALSE)</f>
        <v>0.48834217769387867</v>
      </c>
      <c r="N384" s="40">
        <v>1.3208103688905813E-2</v>
      </c>
      <c r="O384" s="40">
        <v>6.6529863728296487E-2</v>
      </c>
      <c r="P384" s="62">
        <v>9.5150150321232337E-4</v>
      </c>
      <c r="Q384" s="39">
        <v>0.52878193620592195</v>
      </c>
      <c r="R384" s="77">
        <v>1.9985296238661212E-2</v>
      </c>
      <c r="S384" s="83">
        <v>4.4171508162289309E-4</v>
      </c>
      <c r="T384" s="38">
        <f>[1]!AgePb76(K384)</f>
        <v>338.87333297081204</v>
      </c>
      <c r="U384" s="41">
        <f>[1]!AgeErPb76(K384,L384,0,FALSE,1)*2</f>
        <v>103.9865294772432</v>
      </c>
      <c r="V384" s="38">
        <f t="shared" si="101"/>
        <v>104.00198753735408</v>
      </c>
      <c r="W384" s="42">
        <f>[1]!AgePb6U8(O384)</f>
        <v>415.21521455446469</v>
      </c>
      <c r="X384" s="42">
        <f t="shared" si="99"/>
        <v>11.876708553580457</v>
      </c>
      <c r="Y384" s="38">
        <f t="shared" si="102"/>
        <v>12.590533867202119</v>
      </c>
      <c r="Z384" s="38">
        <f>[1]!AgePb7U5(M384)</f>
        <v>403.78013718047339</v>
      </c>
      <c r="AA384" s="42">
        <f t="shared" si="103"/>
        <v>21.841938554582306</v>
      </c>
      <c r="AB384" s="38">
        <f t="shared" si="104"/>
        <v>22.220134324236852</v>
      </c>
      <c r="AC384" s="42">
        <f>[1]!AgePb8Th2(R384)</f>
        <v>399.96385528010586</v>
      </c>
      <c r="AD384" s="42">
        <f t="shared" si="105"/>
        <v>17.680004826697914</v>
      </c>
      <c r="AE384" s="38">
        <f t="shared" si="106"/>
        <v>18.741233174299222</v>
      </c>
      <c r="AF384" s="38">
        <f t="shared" si="107"/>
        <v>122.528146701419</v>
      </c>
      <c r="AG384" s="39">
        <v>0.95690054232837674</v>
      </c>
    </row>
    <row r="385" spans="1:37" ht="15" x14ac:dyDescent="0.25">
      <c r="A385" s="69" t="s">
        <v>20</v>
      </c>
      <c r="B385" s="107">
        <v>2015</v>
      </c>
      <c r="C385" s="69" t="s">
        <v>386</v>
      </c>
      <c r="D385" s="69" t="s">
        <v>6</v>
      </c>
      <c r="E385" s="37">
        <f>(K385-(((2.718282^(0.00098482*W385)-1)/((2.718282^(0.000155125*W385)-1)*137.88))))/(([1]!SingleStagePbR(W385,1)/[1]!SingleStagePbR(W385,0))-(((2.718282^(0.00098482*W385)-1)/((2.718282^(0.000155125*W385)-1)*137.88))))</f>
        <v>-2.5685023066109609E-3</v>
      </c>
      <c r="F385" s="73">
        <v>16033.378361346844</v>
      </c>
      <c r="G385" s="73">
        <v>145.60007034502507</v>
      </c>
      <c r="H385" s="39">
        <v>0.58362035701460324</v>
      </c>
      <c r="I385" s="142">
        <v>14.982714599292587</v>
      </c>
      <c r="J385" s="76">
        <v>0.19433141223262415</v>
      </c>
      <c r="K385" s="77">
        <v>5.3026364941932087E-2</v>
      </c>
      <c r="L385" s="77">
        <v>1.0064436814153771E-3</v>
      </c>
      <c r="M385" s="40">
        <f t="array" ref="M385:Q385">[1]!ConvertConc(I385:L385,TRUE,FALSE)</f>
        <v>0.48776832581741453</v>
      </c>
      <c r="N385" s="40">
        <v>1.1213085650463394E-2</v>
      </c>
      <c r="O385" s="40">
        <v>6.6743579300857489E-2</v>
      </c>
      <c r="P385" s="62">
        <v>8.6568918716560062E-4</v>
      </c>
      <c r="Q385" s="39">
        <v>0.56421022898018103</v>
      </c>
      <c r="R385" s="77">
        <v>2.0543758278602154E-2</v>
      </c>
      <c r="S385" s="83">
        <v>4.1179561812508932E-4</v>
      </c>
      <c r="T385" s="38">
        <f>[1]!AgePb76(K385)</f>
        <v>328.93762549745298</v>
      </c>
      <c r="U385" s="41">
        <f>[1]!AgeErPb76(K385,L385,0,FALSE,1)*2</f>
        <v>86.127431026410946</v>
      </c>
      <c r="V385" s="38">
        <f t="shared" si="101"/>
        <v>86.145015559707659</v>
      </c>
      <c r="W385" s="42">
        <f>[1]!AgePb6U8(O385)</f>
        <v>416.5068437237174</v>
      </c>
      <c r="X385" s="42">
        <f t="shared" si="99"/>
        <v>10.804499092468131</v>
      </c>
      <c r="Y385" s="38">
        <f t="shared" si="102"/>
        <v>11.589278109705647</v>
      </c>
      <c r="Z385" s="38">
        <f>[1]!AgePb7U5(M385)</f>
        <v>403.38856604964684</v>
      </c>
      <c r="AA385" s="42">
        <f t="shared" si="103"/>
        <v>18.546634958111131</v>
      </c>
      <c r="AB385" s="38">
        <f t="shared" si="104"/>
        <v>18.989719667843708</v>
      </c>
      <c r="AC385" s="42">
        <f>[1]!AgePb8Th2(R385)</f>
        <v>411.02741995696249</v>
      </c>
      <c r="AD385" s="42">
        <f t="shared" si="105"/>
        <v>16.477928543759603</v>
      </c>
      <c r="AE385" s="38">
        <f t="shared" si="106"/>
        <v>17.673178823128136</v>
      </c>
      <c r="AF385" s="38">
        <f t="shared" si="107"/>
        <v>126.6218308391548</v>
      </c>
      <c r="AG385" s="39">
        <v>0.95015303929679495</v>
      </c>
    </row>
    <row r="386" spans="1:37" ht="15" x14ac:dyDescent="0.25">
      <c r="A386" s="69" t="s">
        <v>20</v>
      </c>
      <c r="B386" s="107">
        <v>2015</v>
      </c>
      <c r="C386" s="69" t="s">
        <v>387</v>
      </c>
      <c r="D386" s="69" t="s">
        <v>6</v>
      </c>
      <c r="E386" s="37">
        <f>(K386-(((2.718282^(0.00098482*W386)-1)/((2.718282^(0.000155125*W386)-1)*137.88))))/(([1]!SingleStagePbR(W386,1)/[1]!SingleStagePbR(W386,0))-(((2.718282^(0.00098482*W386)-1)/((2.718282^(0.000155125*W386)-1)*137.88))))</f>
        <v>1.035168050786212E-3</v>
      </c>
      <c r="F386" s="73">
        <v>12657.290648545446</v>
      </c>
      <c r="G386" s="73">
        <v>116.09501507342164</v>
      </c>
      <c r="H386" s="39">
        <v>0.52342694701079873</v>
      </c>
      <c r="I386" s="142">
        <v>14.944560633329514</v>
      </c>
      <c r="J386" s="76">
        <v>0.20511848741647279</v>
      </c>
      <c r="K386" s="77">
        <v>5.5966049381974997E-2</v>
      </c>
      <c r="L386" s="77">
        <v>1.2337238021894587E-3</v>
      </c>
      <c r="M386" s="40">
        <f t="array" ref="M386:Q386">[1]!ConvertConc(I386:L386,TRUE,FALSE)</f>
        <v>0.51612363287694407</v>
      </c>
      <c r="N386" s="40">
        <v>1.3402609783003864E-2</v>
      </c>
      <c r="O386" s="40">
        <v>6.691397790375915E-2</v>
      </c>
      <c r="P386" s="62">
        <v>9.184140150649907E-4</v>
      </c>
      <c r="Q386" s="39">
        <v>0.52854993785111481</v>
      </c>
      <c r="R386" s="77">
        <v>2.0071950989053955E-2</v>
      </c>
      <c r="S386" s="83">
        <v>4.8579905385113782E-4</v>
      </c>
      <c r="T386" s="38">
        <f>[1]!AgePb76(K386)</f>
        <v>450.05514836387562</v>
      </c>
      <c r="U386" s="41">
        <f>[1]!AgeErPb76(K386,L386,0,FALSE,1)*2</f>
        <v>97.926473234092612</v>
      </c>
      <c r="V386" s="38">
        <f t="shared" si="101"/>
        <v>97.955423778092225</v>
      </c>
      <c r="W386" s="42">
        <f>[1]!AgePb6U8(O386)</f>
        <v>417.53649346201104</v>
      </c>
      <c r="X386" s="42">
        <f t="shared" si="99"/>
        <v>11.461622202408618</v>
      </c>
      <c r="Y386" s="38">
        <f t="shared" si="102"/>
        <v>12.207782265355581</v>
      </c>
      <c r="Z386" s="38">
        <f>[1]!AgePb7U5(M386)</f>
        <v>422.55859869486767</v>
      </c>
      <c r="AA386" s="42">
        <f t="shared" si="103"/>
        <v>21.945858116171639</v>
      </c>
      <c r="AB386" s="38">
        <f t="shared" si="104"/>
        <v>22.357790638078423</v>
      </c>
      <c r="AC386" s="42">
        <f>[1]!AgePb8Th2(R386)</f>
        <v>401.68094984709029</v>
      </c>
      <c r="AD386" s="42">
        <f t="shared" si="105"/>
        <v>19.443672963545843</v>
      </c>
      <c r="AE386" s="38">
        <f t="shared" si="106"/>
        <v>20.421563362284559</v>
      </c>
      <c r="AF386" s="38">
        <f t="shared" si="107"/>
        <v>92.77451774075189</v>
      </c>
      <c r="AG386" s="39"/>
    </row>
    <row r="387" spans="1:37" ht="15" x14ac:dyDescent="0.25">
      <c r="A387" s="69" t="s">
        <v>20</v>
      </c>
      <c r="B387" s="107">
        <v>2015</v>
      </c>
      <c r="C387" s="69" t="s">
        <v>388</v>
      </c>
      <c r="D387" s="69" t="s">
        <v>6</v>
      </c>
      <c r="E387" s="37">
        <f>(K387-(((2.718282^(0.00098482*W387)-1)/((2.718282^(0.000155125*W387)-1)*137.88))))/(([1]!SingleStagePbR(W387,1)/[1]!SingleStagePbR(W387,0))-(((2.718282^(0.00098482*W387)-1)/((2.718282^(0.000155125*W387)-1)*137.88))))</f>
        <v>5.2760291991495829E-4</v>
      </c>
      <c r="F387" s="73">
        <v>22792.454899193835</v>
      </c>
      <c r="G387" s="73">
        <v>202.106817926491</v>
      </c>
      <c r="H387" s="39">
        <v>0.32116210838936415</v>
      </c>
      <c r="I387" s="142">
        <v>14.606650960121726</v>
      </c>
      <c r="J387" s="76">
        <v>0.18721349097148449</v>
      </c>
      <c r="K387" s="77">
        <v>5.5787126043501542E-2</v>
      </c>
      <c r="L387" s="77">
        <v>8.581814779323434E-4</v>
      </c>
      <c r="M387" s="40">
        <f t="array" ref="M387:Q387">[1]!ConvertConc(I387:L387,TRUE,FALSE)</f>
        <v>0.52637539791334265</v>
      </c>
      <c r="N387" s="40">
        <v>1.0539564723824864E-2</v>
      </c>
      <c r="O387" s="40">
        <v>6.8461963165283052E-2</v>
      </c>
      <c r="P387" s="62">
        <v>8.7747719569161329E-4</v>
      </c>
      <c r="Q387" s="39">
        <v>0.64011705375651284</v>
      </c>
      <c r="R387" s="77">
        <v>2.1799932015154979E-2</v>
      </c>
      <c r="S387" s="83">
        <v>4.8400835548593704E-4</v>
      </c>
      <c r="T387" s="38">
        <f>[1]!AgePb76(K387)</f>
        <v>442.93838901640885</v>
      </c>
      <c r="U387" s="41">
        <f>[1]!AgeErPb76(K387,L387,0,FALSE,1)*2</f>
        <v>68.420792097532129</v>
      </c>
      <c r="V387" s="38">
        <f t="shared" si="101"/>
        <v>68.460921322537203</v>
      </c>
      <c r="W387" s="42">
        <f>[1]!AgePb6U8(O387)</f>
        <v>426.88281576497826</v>
      </c>
      <c r="X387" s="42">
        <f t="shared" si="99"/>
        <v>10.942716765573021</v>
      </c>
      <c r="Y387" s="38">
        <f t="shared" si="102"/>
        <v>11.756008446441706</v>
      </c>
      <c r="Z387" s="38">
        <f>[1]!AgePb7U5(M387)</f>
        <v>429.40133407396758</v>
      </c>
      <c r="AA387" s="42">
        <f t="shared" si="103"/>
        <v>17.195724461705911</v>
      </c>
      <c r="AB387" s="38">
        <f t="shared" si="104"/>
        <v>17.735244812146405</v>
      </c>
      <c r="AC387" s="42">
        <f>[1]!AgePb8Th2(R387)</f>
        <v>435.89108398510564</v>
      </c>
      <c r="AD387" s="42">
        <f t="shared" si="105"/>
        <v>19.355558226874003</v>
      </c>
      <c r="AE387" s="38">
        <f t="shared" si="106"/>
        <v>20.507182657067503</v>
      </c>
      <c r="AF387" s="38">
        <f t="shared" si="107"/>
        <v>96.375212975537366</v>
      </c>
      <c r="AG387" s="39">
        <v>0.98466468658545825</v>
      </c>
    </row>
    <row r="388" spans="1:37" ht="15" x14ac:dyDescent="0.25">
      <c r="A388" s="69" t="s">
        <v>20</v>
      </c>
      <c r="B388" s="107">
        <v>2015</v>
      </c>
      <c r="C388" s="69" t="s">
        <v>389</v>
      </c>
      <c r="D388" s="69" t="s">
        <v>6</v>
      </c>
      <c r="E388" s="37">
        <f>(K388-(((2.718282^(0.00098482*W388)-1)/((2.718282^(0.000155125*W388)-1)*137.88))))/(([1]!SingleStagePbR(W388,1)/[1]!SingleStagePbR(W388,0))-(((2.718282^(0.00098482*W388)-1)/((2.718282^(0.000155125*W388)-1)*137.88))))</f>
        <v>7.508837692211354E-4</v>
      </c>
      <c r="F388" s="73">
        <v>23175.30050259276</v>
      </c>
      <c r="G388" s="73">
        <v>167.06575276089166</v>
      </c>
      <c r="H388" s="39">
        <v>0.51069283631430462</v>
      </c>
      <c r="I388" s="142">
        <v>14.954602495713115</v>
      </c>
      <c r="J388" s="76">
        <v>0.16741980392986822</v>
      </c>
      <c r="K388" s="77">
        <v>5.5729430384526539E-2</v>
      </c>
      <c r="L388" s="77">
        <v>7.7707594578242385E-4</v>
      </c>
      <c r="M388" s="40">
        <f t="array" ref="M388:Q388">[1]!ConvertConc(I388:L388,TRUE,FALSE)</f>
        <v>0.51359640604269996</v>
      </c>
      <c r="N388" s="40">
        <v>9.1840469223239511E-3</v>
      </c>
      <c r="O388" s="40">
        <v>6.686904585305159E-2</v>
      </c>
      <c r="P388" s="62">
        <v>7.4861251236229653E-4</v>
      </c>
      <c r="Q388" s="39">
        <v>0.62606559406974671</v>
      </c>
      <c r="R388" s="77">
        <v>2.0660006576971417E-2</v>
      </c>
      <c r="S388" s="83">
        <v>3.895068119728979E-4</v>
      </c>
      <c r="T388" s="38">
        <f>[1]!AgePb76(K388)</f>
        <v>440.63676940829373</v>
      </c>
      <c r="U388" s="41">
        <f>[1]!AgeErPb76(K388,L388,0,FALSE,1)*2</f>
        <v>62.043369640487647</v>
      </c>
      <c r="V388" s="38">
        <f t="shared" si="101"/>
        <v>62.087162410254443</v>
      </c>
      <c r="W388" s="42">
        <f>[1]!AgePb6U8(O388)</f>
        <v>417.26500324418686</v>
      </c>
      <c r="X388" s="42">
        <f t="shared" si="99"/>
        <v>9.3427324530977263</v>
      </c>
      <c r="Y388" s="38">
        <f t="shared" si="102"/>
        <v>10.243283371586527</v>
      </c>
      <c r="Z388" s="38">
        <f>[1]!AgePb7U5(M388)</f>
        <v>420.86464422948666</v>
      </c>
      <c r="AA388" s="42">
        <f t="shared" si="103"/>
        <v>15.051665451994728</v>
      </c>
      <c r="AB388" s="38">
        <f t="shared" si="104"/>
        <v>15.641506247224349</v>
      </c>
      <c r="AC388" s="42">
        <f>[1]!AgePb8Th2(R388)</f>
        <v>413.32962731179236</v>
      </c>
      <c r="AD388" s="42">
        <f t="shared" si="105"/>
        <v>15.585155292991464</v>
      </c>
      <c r="AE388" s="38">
        <f t="shared" si="106"/>
        <v>16.85748293801289</v>
      </c>
      <c r="AF388" s="38">
        <f t="shared" si="107"/>
        <v>94.695911057197634</v>
      </c>
      <c r="AI388" s="1" t="s">
        <v>1617</v>
      </c>
      <c r="AJ388" s="39">
        <v>418.86161035496281</v>
      </c>
      <c r="AK388" s="1" t="s">
        <v>1623</v>
      </c>
    </row>
    <row r="389" spans="1:37" ht="15" x14ac:dyDescent="0.25">
      <c r="A389" s="69" t="s">
        <v>20</v>
      </c>
      <c r="B389" s="107">
        <v>2015</v>
      </c>
      <c r="C389" s="69" t="s">
        <v>390</v>
      </c>
      <c r="D389" s="69" t="s">
        <v>6</v>
      </c>
      <c r="E389" s="37">
        <f>(K389-(((2.718282^(0.00098482*W389)-1)/((2.718282^(0.000155125*W389)-1)*137.88))))/(([1]!SingleStagePbR(W389,1)/[1]!SingleStagePbR(W389,0))-(((2.718282^(0.00098482*W389)-1)/((2.718282^(0.000155125*W389)-1)*137.88))))</f>
        <v>-5.2459068437125933E-4</v>
      </c>
      <c r="F389" s="73">
        <v>16032.744266523756</v>
      </c>
      <c r="G389" s="73">
        <v>122.3877086955579</v>
      </c>
      <c r="H389" s="39">
        <v>0.28450498872560137</v>
      </c>
      <c r="I389" s="142">
        <v>14.952343815966762</v>
      </c>
      <c r="J389" s="76">
        <v>0.17129779748053303</v>
      </c>
      <c r="K389" s="77">
        <v>5.4699433531313457E-2</v>
      </c>
      <c r="L389" s="77">
        <v>8.7469630549926499E-4</v>
      </c>
      <c r="M389" s="40">
        <f t="array" ref="M389:Q389">[1]!ConvertConc(I389:L389,TRUE,FALSE)</f>
        <v>0.50418021562850202</v>
      </c>
      <c r="N389" s="40">
        <v>9.9178334840739346E-3</v>
      </c>
      <c r="O389" s="40">
        <v>6.687914699581457E-2</v>
      </c>
      <c r="P389" s="62">
        <v>7.6618426641088613E-4</v>
      </c>
      <c r="Q389" s="39">
        <v>0.58238675773940329</v>
      </c>
      <c r="R389" s="77">
        <v>2.1150415971404685E-2</v>
      </c>
      <c r="S389" s="83">
        <v>5.039863078061496E-4</v>
      </c>
      <c r="T389" s="38">
        <f>[1]!AgePb76(K389)</f>
        <v>398.98272760490278</v>
      </c>
      <c r="U389" s="41">
        <f>[1]!AgeErPb76(K389,L389,0,FALSE,1)*2</f>
        <v>71.671602120947682</v>
      </c>
      <c r="V389" s="38">
        <f t="shared" si="101"/>
        <v>71.702687521844624</v>
      </c>
      <c r="W389" s="42">
        <f>[1]!AgePb6U8(O389)</f>
        <v>417.32603776567453</v>
      </c>
      <c r="X389" s="42">
        <f t="shared" si="99"/>
        <v>9.5619833225344699</v>
      </c>
      <c r="Y389" s="38">
        <f t="shared" si="102"/>
        <v>10.443892471559165</v>
      </c>
      <c r="Z389" s="38">
        <f>[1]!AgePb7U5(M389)</f>
        <v>414.52814395123926</v>
      </c>
      <c r="AA389" s="42">
        <f t="shared" si="103"/>
        <v>16.308538013716568</v>
      </c>
      <c r="AB389" s="38">
        <f t="shared" si="104"/>
        <v>16.838392258190016</v>
      </c>
      <c r="AC389" s="42">
        <f>[1]!AgePb8Th2(R389)</f>
        <v>423.03891938910067</v>
      </c>
      <c r="AD389" s="42">
        <f t="shared" si="105"/>
        <v>20.160910625064773</v>
      </c>
      <c r="AE389" s="38">
        <f t="shared" si="106"/>
        <v>21.206178822903862</v>
      </c>
      <c r="AF389" s="38">
        <f t="shared" si="107"/>
        <v>104.59751986530515</v>
      </c>
      <c r="AJ389" s="39">
        <v>4.725938181665132</v>
      </c>
      <c r="AK389" s="1" t="s">
        <v>1624</v>
      </c>
    </row>
    <row r="390" spans="1:37" ht="15" x14ac:dyDescent="0.25">
      <c r="A390" s="69" t="s">
        <v>20</v>
      </c>
      <c r="B390" s="107">
        <v>2015</v>
      </c>
      <c r="C390" s="69" t="s">
        <v>391</v>
      </c>
      <c r="D390" s="69" t="s">
        <v>6</v>
      </c>
      <c r="E390" s="37">
        <f>(K390-(((2.718282^(0.00098482*W390)-1)/((2.718282^(0.000155125*W390)-1)*137.88))))/(([1]!SingleStagePbR(W390,1)/[1]!SingleStagePbR(W390,0))-(((2.718282^(0.00098482*W390)-1)/((2.718282^(0.000155125*W390)-1)*137.88))))</f>
        <v>-1.2766313509880026E-3</v>
      </c>
      <c r="F390" s="73">
        <v>19033.714693919213</v>
      </c>
      <c r="G390" s="73">
        <v>142.18252430766981</v>
      </c>
      <c r="H390" s="39">
        <v>0.36617450607397739</v>
      </c>
      <c r="I390" s="142">
        <v>14.89912178664253</v>
      </c>
      <c r="J390" s="76">
        <v>0.16466178486294378</v>
      </c>
      <c r="K390" s="77">
        <v>5.4126787529784622E-2</v>
      </c>
      <c r="L390" s="77">
        <v>8.8057382676728121E-4</v>
      </c>
      <c r="M390" s="40">
        <f t="array" ref="M390:Q390">[1]!ConvertConc(I390:L390,TRUE,FALSE)</f>
        <v>0.50068413186895278</v>
      </c>
      <c r="N390" s="40">
        <v>9.8472389553956579E-3</v>
      </c>
      <c r="O390" s="40">
        <v>6.7118049930736681E-2</v>
      </c>
      <c r="P390" s="62">
        <v>7.4177378078911364E-4</v>
      </c>
      <c r="Q390" s="39">
        <v>0.56192906941639231</v>
      </c>
      <c r="R390" s="77">
        <v>2.1317406836272486E-2</v>
      </c>
      <c r="S390" s="83">
        <v>4.3433964333429383E-4</v>
      </c>
      <c r="T390" s="38">
        <f>[1]!AgePb76(K390)</f>
        <v>375.34912451652406</v>
      </c>
      <c r="U390" s="41">
        <f>[1]!AgeErPb76(K390,L390,0,FALSE,1)*2</f>
        <v>73.219963192117035</v>
      </c>
      <c r="V390" s="38">
        <f t="shared" si="101"/>
        <v>73.246894101164841</v>
      </c>
      <c r="W390" s="42">
        <f>[1]!AgePb6U8(O390)</f>
        <v>418.76940168056802</v>
      </c>
      <c r="X390" s="42">
        <f t="shared" si="99"/>
        <v>9.2562928358005241</v>
      </c>
      <c r="Y390" s="38">
        <f t="shared" si="102"/>
        <v>10.170770654089051</v>
      </c>
      <c r="Z390" s="38">
        <f>[1]!AgePb7U5(M390)</f>
        <v>412.16539782131423</v>
      </c>
      <c r="AA390" s="42">
        <f t="shared" si="103"/>
        <v>16.212581558524413</v>
      </c>
      <c r="AB390" s="38">
        <f t="shared" si="104"/>
        <v>16.739510143737967</v>
      </c>
      <c r="AC390" s="42">
        <f>[1]!AgePb8Th2(R390)</f>
        <v>426.34399716897877</v>
      </c>
      <c r="AD390" s="42">
        <f t="shared" si="105"/>
        <v>17.373417047424635</v>
      </c>
      <c r="AE390" s="38">
        <f t="shared" si="106"/>
        <v>18.594450790664901</v>
      </c>
      <c r="AF390" s="38">
        <f t="shared" si="107"/>
        <v>111.56797081116743</v>
      </c>
      <c r="AJ390" s="39">
        <v>0.2362826185244776</v>
      </c>
      <c r="AK390" s="1" t="s">
        <v>1625</v>
      </c>
    </row>
    <row r="391" spans="1:37" ht="15" x14ac:dyDescent="0.25">
      <c r="A391" s="69" t="s">
        <v>20</v>
      </c>
      <c r="B391" s="107">
        <v>2015</v>
      </c>
      <c r="C391" s="69" t="s">
        <v>392</v>
      </c>
      <c r="D391" s="69" t="s">
        <v>6</v>
      </c>
      <c r="E391" s="37">
        <f>(K391-(((2.718282^(0.00098482*W391)-1)/((2.718282^(0.000155125*W391)-1)*137.88))))/(([1]!SingleStagePbR(W391,1)/[1]!SingleStagePbR(W391,0))-(((2.718282^(0.00098482*W391)-1)/((2.718282^(0.000155125*W391)-1)*137.88))))</f>
        <v>-3.0818452848884793E-4</v>
      </c>
      <c r="F391" s="73">
        <v>70212.437829540271</v>
      </c>
      <c r="G391" s="73">
        <v>475.13242825757499</v>
      </c>
      <c r="H391" s="39">
        <v>0.42155709148829529</v>
      </c>
      <c r="I391" s="142">
        <v>14.772690555847221</v>
      </c>
      <c r="J391" s="76">
        <v>0.1690456525588887</v>
      </c>
      <c r="K391" s="77">
        <v>5.4995781440881332E-2</v>
      </c>
      <c r="L391" s="77">
        <v>5.9934284243111217E-4</v>
      </c>
      <c r="M391" s="40">
        <f t="array" ref="M391:Q391">[1]!ConvertConc(I391:L391,TRUE,FALSE)</f>
        <v>0.51307638033358749</v>
      </c>
      <c r="N391" s="40">
        <v>8.1077579348322326E-3</v>
      </c>
      <c r="O391" s="40">
        <v>6.7692475938595162E-2</v>
      </c>
      <c r="P391" s="62">
        <v>7.7461304189014885E-4</v>
      </c>
      <c r="Q391" s="39">
        <v>0.7241451958225501</v>
      </c>
      <c r="R391" s="77">
        <v>2.0287514297055418E-2</v>
      </c>
      <c r="S391" s="83">
        <v>3.4573097280243007E-4</v>
      </c>
      <c r="T391" s="38">
        <f>[1]!AgePb76(K391)</f>
        <v>411.07834118539643</v>
      </c>
      <c r="U391" s="41">
        <f>[1]!AgeErPb76(K391,L391,0,FALSE,1)*2</f>
        <v>48.741532876218216</v>
      </c>
      <c r="V391" s="38">
        <f t="shared" si="101"/>
        <v>48.790042009546738</v>
      </c>
      <c r="W391" s="42">
        <f>[1]!AgePb6U8(O391)</f>
        <v>422.23855082343323</v>
      </c>
      <c r="X391" s="42">
        <f t="shared" si="99"/>
        <v>9.6634517713111627</v>
      </c>
      <c r="Y391" s="38">
        <f t="shared" si="102"/>
        <v>10.556679597628017</v>
      </c>
      <c r="Z391" s="38">
        <f>[1]!AgePb7U5(M391)</f>
        <v>420.51572954015307</v>
      </c>
      <c r="AA391" s="42">
        <f t="shared" si="103"/>
        <v>13.290183970987794</v>
      </c>
      <c r="AB391" s="38">
        <f t="shared" si="104"/>
        <v>13.953604162240865</v>
      </c>
      <c r="AC391" s="42">
        <f>[1]!AgePb8Th2(R391)</f>
        <v>405.95178045898172</v>
      </c>
      <c r="AD391" s="42">
        <f t="shared" si="105"/>
        <v>13.836106475531411</v>
      </c>
      <c r="AE391" s="38">
        <f t="shared" si="106"/>
        <v>15.207072838030291</v>
      </c>
      <c r="AF391" s="38">
        <f t="shared" si="107"/>
        <v>102.71486199099056</v>
      </c>
    </row>
    <row r="392" spans="1:37" ht="15" x14ac:dyDescent="0.25">
      <c r="A392" s="69" t="s">
        <v>20</v>
      </c>
      <c r="B392" s="107">
        <v>2016</v>
      </c>
      <c r="C392" s="69" t="s">
        <v>393</v>
      </c>
      <c r="D392" s="69" t="s">
        <v>6</v>
      </c>
      <c r="E392" s="37">
        <f>(K392-(((2.718282^(0.00098482*W392)-1)/((2.718282^(0.000155125*W392)-1)*137.88))))/(([1]!SingleStagePbR(W392,1)/[1]!SingleStagePbR(W392,0))-(((2.718282^(0.00098482*W392)-1)/((2.718282^(0.000155125*W392)-1)*137.88))))</f>
        <v>-3.6733573882061124E-5</v>
      </c>
      <c r="F392" s="73">
        <v>8402.0225238806197</v>
      </c>
      <c r="G392" s="73">
        <v>64.836151628981824</v>
      </c>
      <c r="H392" s="39">
        <v>0.37472116377228415</v>
      </c>
      <c r="I392" s="142">
        <v>15.217063207430924</v>
      </c>
      <c r="J392" s="76">
        <v>0.15729796717633296</v>
      </c>
      <c r="K392" s="77">
        <v>5.4920802517605338E-2</v>
      </c>
      <c r="L392" s="77">
        <v>1.3642375361877642E-3</v>
      </c>
      <c r="M392" s="40">
        <f t="array" ref="M392:Q392">[1]!ConvertConc(I392:L392,TRUE,FALSE)</f>
        <v>0.4974143104879869</v>
      </c>
      <c r="N392" s="40">
        <v>1.3382963267384114E-2</v>
      </c>
      <c r="O392" s="40">
        <v>6.5715702587847022E-2</v>
      </c>
      <c r="P392" s="62">
        <v>6.7929969717054185E-4</v>
      </c>
      <c r="Q392" s="39">
        <v>0.38420079153028103</v>
      </c>
      <c r="R392" s="77">
        <v>2.1115859156965622E-2</v>
      </c>
      <c r="S392" s="83">
        <v>5.7726401286437154E-4</v>
      </c>
      <c r="T392" s="38">
        <f>[1]!AgePb76(K392)</f>
        <v>408.02661801795642</v>
      </c>
      <c r="U392" s="41">
        <f>[1]!AgeErPb76(K392,L392,0,FALSE,1)*2</f>
        <v>111.15732819570547</v>
      </c>
      <c r="V392" s="38">
        <f t="shared" si="101"/>
        <v>111.17829284034224</v>
      </c>
      <c r="W392" s="42">
        <f>[1]!AgePb6U8(O392)</f>
        <v>410.2923104947302</v>
      </c>
      <c r="X392" s="42">
        <f t="shared" si="99"/>
        <v>8.4823392673280189</v>
      </c>
      <c r="Y392" s="38">
        <f t="shared" si="102"/>
        <v>9.4341785031953851</v>
      </c>
      <c r="Z392" s="38">
        <f>[1]!AgePb7U5(M392)</f>
        <v>409.9505789301748</v>
      </c>
      <c r="AA392" s="42">
        <f t="shared" si="103"/>
        <v>22.059492152057345</v>
      </c>
      <c r="AB392" s="38">
        <f t="shared" si="104"/>
        <v>22.445455797197397</v>
      </c>
      <c r="AC392" s="42">
        <f>[1]!AgePb8Th2(R392)</f>
        <v>422.35490454272195</v>
      </c>
      <c r="AD392" s="42">
        <f t="shared" si="105"/>
        <v>23.092622965223086</v>
      </c>
      <c r="AE392" s="38">
        <f t="shared" si="106"/>
        <v>24.007690898691003</v>
      </c>
      <c r="AF392" s="38">
        <f t="shared" si="107"/>
        <v>100.55528055688615</v>
      </c>
      <c r="AI392" s="1" t="s">
        <v>1618</v>
      </c>
      <c r="AJ392" s="39">
        <v>415.43802091419201</v>
      </c>
      <c r="AK392" s="1" t="s">
        <v>1623</v>
      </c>
    </row>
    <row r="393" spans="1:37" ht="15" x14ac:dyDescent="0.25">
      <c r="A393" s="69" t="s">
        <v>20</v>
      </c>
      <c r="B393" s="107">
        <v>2016</v>
      </c>
      <c r="C393" s="69" t="s">
        <v>394</v>
      </c>
      <c r="D393" s="69" t="s">
        <v>6</v>
      </c>
      <c r="E393" s="37">
        <f>(K393-(((2.718282^(0.00098482*W393)-1)/((2.718282^(0.000155125*W393)-1)*137.88))))/(([1]!SingleStagePbR(W393,1)/[1]!SingleStagePbR(W393,0))-(((2.718282^(0.00098482*W393)-1)/((2.718282^(0.000155125*W393)-1)*137.88))))</f>
        <v>1.2166006130006587E-3</v>
      </c>
      <c r="F393" s="73">
        <v>20831.033512218331</v>
      </c>
      <c r="G393" s="73">
        <v>152.68260687407454</v>
      </c>
      <c r="H393" s="39">
        <v>0.47959629993447062</v>
      </c>
      <c r="I393" s="142">
        <v>15.04840961680703</v>
      </c>
      <c r="J393" s="76">
        <v>0.13249006139067923</v>
      </c>
      <c r="K393" s="77">
        <v>5.6043809510334268E-2</v>
      </c>
      <c r="L393" s="77">
        <v>9.5218608845629843E-4</v>
      </c>
      <c r="M393" s="40">
        <f t="array" ref="M393:Q393">[1]!ConvertConc(I393:L393,TRUE,FALSE)</f>
        <v>0.51327402851180082</v>
      </c>
      <c r="N393" s="40">
        <v>9.8218724705923539E-3</v>
      </c>
      <c r="O393" s="40">
        <v>6.6452204948165144E-2</v>
      </c>
      <c r="P393" s="62">
        <v>5.8506227151706709E-4</v>
      </c>
      <c r="Q393" s="39">
        <v>0.46009519312430452</v>
      </c>
      <c r="R393" s="77">
        <v>2.0734092283762096E-2</v>
      </c>
      <c r="S393" s="83">
        <v>3.75417813638957E-4</v>
      </c>
      <c r="T393" s="38">
        <f>[1]!AgePb76(K393)</f>
        <v>453.13827660938364</v>
      </c>
      <c r="U393" s="41">
        <f>[1]!AgeErPb76(K393,L393,0,FALSE,1)*2</f>
        <v>75.434323783531511</v>
      </c>
      <c r="V393" s="38">
        <f t="shared" si="101"/>
        <v>75.472419172589454</v>
      </c>
      <c r="W393" s="42">
        <f>[1]!AgePb6U8(O393)</f>
        <v>414.74580539329287</v>
      </c>
      <c r="X393" s="42">
        <f t="shared" si="99"/>
        <v>7.3030570827514856</v>
      </c>
      <c r="Y393" s="38">
        <f t="shared" si="102"/>
        <v>8.4119267852309321</v>
      </c>
      <c r="Z393" s="38">
        <f>[1]!AgePb7U5(M393)</f>
        <v>420.64835701803116</v>
      </c>
      <c r="AA393" s="42">
        <f t="shared" si="103"/>
        <v>16.098825532140925</v>
      </c>
      <c r="AB393" s="38">
        <f t="shared" si="104"/>
        <v>16.651055981572828</v>
      </c>
      <c r="AC393" s="42">
        <f>[1]!AgePb8Th2(R393)</f>
        <v>414.79670045380556</v>
      </c>
      <c r="AD393" s="42">
        <f t="shared" si="105"/>
        <v>15.020871737025573</v>
      </c>
      <c r="AE393" s="38">
        <f t="shared" si="106"/>
        <v>16.346185957271345</v>
      </c>
      <c r="AF393" s="38">
        <f t="shared" si="107"/>
        <v>91.527427013369248</v>
      </c>
      <c r="AJ393" s="39">
        <v>3.3352638952335449</v>
      </c>
      <c r="AK393" s="1" t="s">
        <v>1624</v>
      </c>
    </row>
    <row r="394" spans="1:37" ht="15" x14ac:dyDescent="0.25">
      <c r="A394" s="69" t="s">
        <v>20</v>
      </c>
      <c r="B394" s="107">
        <v>2016</v>
      </c>
      <c r="C394" s="69" t="s">
        <v>395</v>
      </c>
      <c r="D394" s="69" t="s">
        <v>6</v>
      </c>
      <c r="E394" s="37">
        <f>(K394-(((2.718282^(0.00098482*W394)-1)/((2.718282^(0.000155125*W394)-1)*137.88))))/(([1]!SingleStagePbR(W394,1)/[1]!SingleStagePbR(W394,0))-(((2.718282^(0.00098482*W394)-1)/((2.718282^(0.000155125*W394)-1)*137.88))))</f>
        <v>1.050512978440422E-4</v>
      </c>
      <c r="F394" s="73">
        <v>22519.808398905094</v>
      </c>
      <c r="G394" s="73">
        <v>170.51622947102501</v>
      </c>
      <c r="H394" s="39">
        <v>0.35427972667010876</v>
      </c>
      <c r="I394" s="142">
        <v>15.058475499455072</v>
      </c>
      <c r="J394" s="76">
        <v>0.12564934704749042</v>
      </c>
      <c r="K394" s="77">
        <v>5.5138392269250568E-2</v>
      </c>
      <c r="L394" s="77">
        <v>8.2385447527479169E-4</v>
      </c>
      <c r="M394" s="40">
        <f t="array" ref="M394:Q394">[1]!ConvertConc(I394:L394,TRUE,FALSE)</f>
        <v>0.5046442598271722</v>
      </c>
      <c r="N394" s="40">
        <v>8.6362697514063124E-3</v>
      </c>
      <c r="O394" s="40">
        <v>6.6407784774507053E-2</v>
      </c>
      <c r="P394" s="62">
        <v>5.5411285133671331E-4</v>
      </c>
      <c r="Q394" s="39">
        <v>0.48757156311173072</v>
      </c>
      <c r="R394" s="77">
        <v>2.1370368695453383E-2</v>
      </c>
      <c r="S394" s="83">
        <v>4.2687280947600751E-4</v>
      </c>
      <c r="T394" s="38">
        <f>[1]!AgePb76(K394)</f>
        <v>416.86681732008844</v>
      </c>
      <c r="U394" s="41">
        <f>[1]!AgeErPb76(K394,L394,0,FALSE,1)*2</f>
        <v>66.759103609615977</v>
      </c>
      <c r="V394" s="38">
        <f t="shared" si="101"/>
        <v>66.795533280193382</v>
      </c>
      <c r="W394" s="42">
        <f>[1]!AgePb6U8(O394)</f>
        <v>414.47729190542947</v>
      </c>
      <c r="X394" s="42">
        <f t="shared" si="99"/>
        <v>6.9168756287200388</v>
      </c>
      <c r="Y394" s="38">
        <f t="shared" si="102"/>
        <v>8.0775294270493934</v>
      </c>
      <c r="Z394" s="38">
        <f>[1]!AgePb7U5(M394)</f>
        <v>414.84134442063936</v>
      </c>
      <c r="AA394" s="42">
        <f t="shared" si="103"/>
        <v>14.198840805916124</v>
      </c>
      <c r="AB394" s="38">
        <f t="shared" si="104"/>
        <v>14.8052920194836</v>
      </c>
      <c r="AC394" s="42">
        <f>[1]!AgePb8Th2(R394)</f>
        <v>427.39210369531088</v>
      </c>
      <c r="AD394" s="42">
        <f t="shared" si="105"/>
        <v>17.074302334436901</v>
      </c>
      <c r="AE394" s="38">
        <f t="shared" si="106"/>
        <v>18.321189323802027</v>
      </c>
      <c r="AF394" s="38">
        <f t="shared" si="107"/>
        <v>99.426789248897165</v>
      </c>
      <c r="AJ394" s="39">
        <v>0.76194447072601257</v>
      </c>
      <c r="AK394" s="1" t="s">
        <v>1625</v>
      </c>
    </row>
    <row r="395" spans="1:37" ht="15" x14ac:dyDescent="0.25">
      <c r="A395" s="69" t="s">
        <v>20</v>
      </c>
      <c r="B395" s="107">
        <v>2016</v>
      </c>
      <c r="C395" s="69" t="s">
        <v>396</v>
      </c>
      <c r="D395" s="69" t="s">
        <v>6</v>
      </c>
      <c r="E395" s="37">
        <f>(K395-(((2.718282^(0.00098482*W395)-1)/((2.718282^(0.000155125*W395)-1)*137.88))))/(([1]!SingleStagePbR(W395,1)/[1]!SingleStagePbR(W395,0))-(((2.718282^(0.00098482*W395)-1)/((2.718282^(0.000155125*W395)-1)*137.88))))</f>
        <v>-1.0862263054258237E-4</v>
      </c>
      <c r="F395" s="73">
        <v>28387.71266764219</v>
      </c>
      <c r="G395" s="73">
        <v>217.75661862208486</v>
      </c>
      <c r="H395" s="39">
        <v>0.62361680973927214</v>
      </c>
      <c r="I395" s="142">
        <v>14.951208030691665</v>
      </c>
      <c r="J395" s="76">
        <v>0.11566716153059045</v>
      </c>
      <c r="K395" s="77">
        <v>5.5036593661660652E-2</v>
      </c>
      <c r="L395" s="77">
        <v>7.6260286633196995E-4</v>
      </c>
      <c r="M395" s="40">
        <f t="array" ref="M395:Q395">[1]!ConvertConc(I395:L395,TRUE,FALSE)</f>
        <v>0.50732645301164803</v>
      </c>
      <c r="N395" s="40">
        <v>8.0511153995316241E-3</v>
      </c>
      <c r="O395" s="40">
        <v>6.688422754517305E-2</v>
      </c>
      <c r="P395" s="62">
        <v>5.1743703488275287E-4</v>
      </c>
      <c r="Q395" s="39">
        <v>0.48748948231900863</v>
      </c>
      <c r="R395" s="77">
        <v>2.1082849905064253E-2</v>
      </c>
      <c r="S395" s="83">
        <v>3.3433513722696981E-4</v>
      </c>
      <c r="T395" s="38">
        <f>[1]!AgePb76(K395)</f>
        <v>412.73701139921315</v>
      </c>
      <c r="U395" s="41">
        <f>[1]!AgeErPb76(K395,L395,0,FALSE,1)*2</f>
        <v>61.954696207204975</v>
      </c>
      <c r="V395" s="38">
        <f t="shared" si="101"/>
        <v>61.993175520952718</v>
      </c>
      <c r="W395" s="42">
        <f>[1]!AgePb6U8(O395)</f>
        <v>417.35673594507779</v>
      </c>
      <c r="X395" s="42">
        <f t="shared" si="99"/>
        <v>6.4576011374254216</v>
      </c>
      <c r="Y395" s="38">
        <f t="shared" si="102"/>
        <v>7.7036727024882143</v>
      </c>
      <c r="Z395" s="38">
        <f>[1]!AgePb7U5(M395)</f>
        <v>416.64976454463186</v>
      </c>
      <c r="AA395" s="42">
        <f t="shared" si="103"/>
        <v>13.224208261261285</v>
      </c>
      <c r="AB395" s="38">
        <f t="shared" si="104"/>
        <v>13.878867632340279</v>
      </c>
      <c r="AC395" s="42">
        <f>[1]!AgePb8Th2(R395)</f>
        <v>421.70150040943952</v>
      </c>
      <c r="AD395" s="42">
        <f t="shared" si="105"/>
        <v>13.374816938230188</v>
      </c>
      <c r="AE395" s="38">
        <f t="shared" si="106"/>
        <v>14.89471256833483</v>
      </c>
      <c r="AF395" s="38">
        <f t="shared" si="107"/>
        <v>101.11929010926434</v>
      </c>
    </row>
    <row r="396" spans="1:37" ht="15" x14ac:dyDescent="0.25">
      <c r="A396" s="69" t="s">
        <v>20</v>
      </c>
      <c r="B396" s="107">
        <v>2016</v>
      </c>
      <c r="C396" s="69" t="s">
        <v>397</v>
      </c>
      <c r="D396" s="69" t="s">
        <v>6</v>
      </c>
      <c r="E396" s="37">
        <f>(K396-(((2.718282^(0.00098482*W396)-1)/((2.718282^(0.000155125*W396)-1)*137.88))))/(([1]!SingleStagePbR(W396,1)/[1]!SingleStagePbR(W396,0))-(((2.718282^(0.00098482*W396)-1)/((2.718282^(0.000155125*W396)-1)*137.88))))</f>
        <v>1.177757905581771E-3</v>
      </c>
      <c r="F396" s="73">
        <v>9947.3253733341826</v>
      </c>
      <c r="G396" s="73">
        <v>73.857191413027962</v>
      </c>
      <c r="H396" s="39">
        <v>0.27944502847950992</v>
      </c>
      <c r="I396" s="142">
        <v>14.84767445671404</v>
      </c>
      <c r="J396" s="76">
        <v>0.15888759301921515</v>
      </c>
      <c r="K396" s="77">
        <v>5.6146660076013606E-2</v>
      </c>
      <c r="L396" s="77">
        <v>1.3675607791982763E-3</v>
      </c>
      <c r="M396" s="40">
        <f t="array" ref="M396:Q396">[1]!ConvertConc(I396:L396,TRUE,FALSE)</f>
        <v>0.52116799261968272</v>
      </c>
      <c r="N396" s="40">
        <v>1.3865181245822422E-2</v>
      </c>
      <c r="O396" s="40">
        <v>6.7350614597278244E-2</v>
      </c>
      <c r="P396" s="62">
        <v>7.2073085067455407E-4</v>
      </c>
      <c r="Q396" s="39">
        <v>0.4022385902228825</v>
      </c>
      <c r="R396" s="77">
        <v>2.0158070695350121E-2</v>
      </c>
      <c r="S396" s="83">
        <v>7.4964083953765151E-4</v>
      </c>
      <c r="T396" s="38">
        <f>[1]!AgePb76(K396)</f>
        <v>457.20713575712398</v>
      </c>
      <c r="U396" s="41">
        <f>[1]!AgeErPb76(K396,L396,0,FALSE,1)*2</f>
        <v>108.066624566033</v>
      </c>
      <c r="V396" s="38">
        <f t="shared" si="101"/>
        <v>108.09369963544151</v>
      </c>
      <c r="W396" s="42">
        <f>[1]!AgePb6U8(O396)</f>
        <v>420.17416174615136</v>
      </c>
      <c r="X396" s="42">
        <f t="shared" si="99"/>
        <v>8.9927161864090639</v>
      </c>
      <c r="Y396" s="38">
        <f t="shared" si="102"/>
        <v>9.9375023185038227</v>
      </c>
      <c r="Z396" s="38">
        <f>[1]!AgePb7U5(M396)</f>
        <v>425.93131540312947</v>
      </c>
      <c r="AA396" s="42">
        <f t="shared" si="103"/>
        <v>22.662999147936972</v>
      </c>
      <c r="AB396" s="38">
        <f t="shared" si="104"/>
        <v>23.068466333922728</v>
      </c>
      <c r="AC396" s="42">
        <f>[1]!AgePb8Th2(R396)</f>
        <v>403.38729781352259</v>
      </c>
      <c r="AD396" s="42">
        <f t="shared" si="105"/>
        <v>30.002433979111657</v>
      </c>
      <c r="AE396" s="38">
        <f t="shared" si="106"/>
        <v>30.650640907769098</v>
      </c>
      <c r="AF396" s="38">
        <f t="shared" si="107"/>
        <v>91.900175847070514</v>
      </c>
    </row>
    <row r="397" spans="1:37" ht="15" x14ac:dyDescent="0.25">
      <c r="A397" s="69" t="s">
        <v>20</v>
      </c>
      <c r="B397" s="107">
        <v>2016</v>
      </c>
      <c r="C397" s="69" t="s">
        <v>398</v>
      </c>
      <c r="D397" s="69" t="s">
        <v>6</v>
      </c>
      <c r="E397" s="37">
        <f>(K397-(((2.718282^(0.00098482*W397)-1)/((2.718282^(0.000155125*W397)-1)*137.88))))/(([1]!SingleStagePbR(W397,1)/[1]!SingleStagePbR(W397,0))-(((2.718282^(0.00098482*W397)-1)/((2.718282^(0.000155125*W397)-1)*137.88))))</f>
        <v>1.4935040754288753E-3</v>
      </c>
      <c r="F397" s="73">
        <v>17181.709639933724</v>
      </c>
      <c r="G397" s="73">
        <v>146.54825866704542</v>
      </c>
      <c r="H397" s="39">
        <v>0.49558497102345894</v>
      </c>
      <c r="I397" s="142">
        <v>15.085878083639312</v>
      </c>
      <c r="J397" s="76">
        <v>0.13790063109462455</v>
      </c>
      <c r="K397" s="77">
        <v>5.6243071930727251E-2</v>
      </c>
      <c r="L397" s="77">
        <v>9.1558486149260576E-4</v>
      </c>
      <c r="M397" s="40">
        <f t="array" ref="M397:Q397">[1]!ConvertConc(I397:L397,TRUE,FALSE)</f>
        <v>0.51381962193498509</v>
      </c>
      <c r="N397" s="40">
        <v>9.5929824353951226E-3</v>
      </c>
      <c r="O397" s="40">
        <v>6.6287159054036343E-2</v>
      </c>
      <c r="P397" s="62">
        <v>6.0593364312912343E-4</v>
      </c>
      <c r="Q397" s="39">
        <v>0.48961272438268921</v>
      </c>
      <c r="R397" s="77">
        <v>2.091710063878879E-2</v>
      </c>
      <c r="S397" s="83">
        <v>3.9261166409447203E-4</v>
      </c>
      <c r="T397" s="38">
        <f>[1]!AgePb76(K397)</f>
        <v>461.01191827916995</v>
      </c>
      <c r="U397" s="41">
        <f>[1]!AgeErPb76(K397,L397,0,FALSE,1)*2</f>
        <v>72.17929027917188</v>
      </c>
      <c r="V397" s="38">
        <f t="shared" si="101"/>
        <v>72.220497878290303</v>
      </c>
      <c r="W397" s="42">
        <f>[1]!AgePb6U8(O397)</f>
        <v>413.74807054327562</v>
      </c>
      <c r="X397" s="42">
        <f t="shared" si="99"/>
        <v>7.5641762084738717</v>
      </c>
      <c r="Y397" s="38">
        <f t="shared" si="102"/>
        <v>8.6347490307996253</v>
      </c>
      <c r="Z397" s="38">
        <f>[1]!AgePb7U5(M397)</f>
        <v>421.01437563908479</v>
      </c>
      <c r="AA397" s="42">
        <f t="shared" si="103"/>
        <v>15.720627777292719</v>
      </c>
      <c r="AB397" s="38">
        <f t="shared" si="104"/>
        <v>16.286654248843004</v>
      </c>
      <c r="AC397" s="42">
        <f>[1]!AgePb8Th2(R397)</f>
        <v>418.42024466479035</v>
      </c>
      <c r="AD397" s="42">
        <f t="shared" si="105"/>
        <v>15.707403371576641</v>
      </c>
      <c r="AE397" s="38">
        <f t="shared" si="106"/>
        <v>17.000682598933235</v>
      </c>
      <c r="AF397" s="38">
        <f t="shared" si="107"/>
        <v>89.747803503146471</v>
      </c>
      <c r="AI397" s="1" t="s">
        <v>1619</v>
      </c>
      <c r="AJ397" s="39">
        <v>416.86455952739539</v>
      </c>
      <c r="AK397" s="1" t="s">
        <v>1623</v>
      </c>
    </row>
    <row r="398" spans="1:37" ht="15" x14ac:dyDescent="0.25">
      <c r="A398" s="69" t="s">
        <v>20</v>
      </c>
      <c r="B398" s="107">
        <v>2016</v>
      </c>
      <c r="C398" s="69" t="s">
        <v>399</v>
      </c>
      <c r="D398" s="69" t="s">
        <v>6</v>
      </c>
      <c r="E398" s="37">
        <f>(K398-(((2.718282^(0.00098482*W398)-1)/((2.718282^(0.000155125*W398)-1)*137.88))))/(([1]!SingleStagePbR(W398,1)/[1]!SingleStagePbR(W398,0))-(((2.718282^(0.00098482*W398)-1)/((2.718282^(0.000155125*W398)-1)*137.88))))</f>
        <v>1.1013682228092547E-3</v>
      </c>
      <c r="F398" s="73">
        <v>12344.851003923834</v>
      </c>
      <c r="G398" s="73">
        <v>110.29322932422798</v>
      </c>
      <c r="H398" s="39">
        <v>0.45723534864817383</v>
      </c>
      <c r="I398" s="142">
        <v>15.059265297772454</v>
      </c>
      <c r="J398" s="76">
        <v>0.14353318893279773</v>
      </c>
      <c r="K398" s="77">
        <v>5.5943484247973234E-2</v>
      </c>
      <c r="L398" s="77">
        <v>1.0079271324471347E-3</v>
      </c>
      <c r="M398" s="40">
        <f t="array" ref="M398:Q398">[1]!ConvertConc(I398:L398,TRUE,FALSE)</f>
        <v>0.51198586694638704</v>
      </c>
      <c r="N398" s="40">
        <v>1.0435625964937309E-2</v>
      </c>
      <c r="O398" s="40">
        <v>6.6404301951431766E-2</v>
      </c>
      <c r="P398" s="62">
        <v>6.3291409172233984E-4</v>
      </c>
      <c r="Q398" s="39">
        <v>0.46761455179817679</v>
      </c>
      <c r="R398" s="77">
        <v>2.082593098956495E-2</v>
      </c>
      <c r="S398" s="83">
        <v>4.7611323310002524E-4</v>
      </c>
      <c r="T398" s="38">
        <f>[1]!AgePb76(K398)</f>
        <v>449.15934770840857</v>
      </c>
      <c r="U398" s="41">
        <f>[1]!AgeErPb76(K398,L398,0,FALSE,1)*2</f>
        <v>80.048626423412429</v>
      </c>
      <c r="V398" s="38">
        <f t="shared" si="101"/>
        <v>80.08389930115051</v>
      </c>
      <c r="W398" s="42">
        <f>[1]!AgePb6U8(O398)</f>
        <v>414.45623827374203</v>
      </c>
      <c r="X398" s="42">
        <f t="shared" si="99"/>
        <v>7.9005481842890521</v>
      </c>
      <c r="Y398" s="38">
        <f t="shared" si="102"/>
        <v>8.9342155119866149</v>
      </c>
      <c r="Z398" s="38">
        <f>[1]!AgePb7U5(M398)</f>
        <v>419.7836527958317</v>
      </c>
      <c r="AA398" s="42">
        <f t="shared" si="103"/>
        <v>17.112602005598482</v>
      </c>
      <c r="AB398" s="38">
        <f t="shared" si="104"/>
        <v>17.631005385588193</v>
      </c>
      <c r="AC398" s="42">
        <f>[1]!AgePb8Th2(R398)</f>
        <v>416.61517738083398</v>
      </c>
      <c r="AD398" s="42">
        <f t="shared" si="105"/>
        <v>19.048944237903957</v>
      </c>
      <c r="AE398" s="38">
        <f t="shared" si="106"/>
        <v>20.11961185415548</v>
      </c>
      <c r="AF398" s="38">
        <f t="shared" si="107"/>
        <v>92.273764397486033</v>
      </c>
      <c r="AJ398" s="39">
        <v>3.5448796423272984</v>
      </c>
      <c r="AK398" s="1" t="s">
        <v>1624</v>
      </c>
    </row>
    <row r="399" spans="1:37" ht="15" x14ac:dyDescent="0.25">
      <c r="A399" s="69" t="s">
        <v>20</v>
      </c>
      <c r="B399" s="107">
        <v>2016</v>
      </c>
      <c r="C399" s="69" t="s">
        <v>400</v>
      </c>
      <c r="D399" s="69" t="s">
        <v>6</v>
      </c>
      <c r="E399" s="37">
        <f>(K399-(((2.718282^(0.00098482*W399)-1)/((2.718282^(0.000155125*W399)-1)*137.88))))/(([1]!SingleStagePbR(W399,1)/[1]!SingleStagePbR(W399,0))-(((2.718282^(0.00098482*W399)-1)/((2.718282^(0.000155125*W399)-1)*137.88))))</f>
        <v>1.4046518023614054E-3</v>
      </c>
      <c r="F399" s="73">
        <v>14498.275362749688</v>
      </c>
      <c r="G399" s="73">
        <v>127.06967212656075</v>
      </c>
      <c r="H399" s="39">
        <v>0.48990662293489962</v>
      </c>
      <c r="I399" s="142">
        <v>15.011129617889903</v>
      </c>
      <c r="J399" s="76">
        <v>0.14481647384581472</v>
      </c>
      <c r="K399" s="77">
        <v>5.6220515926689849E-2</v>
      </c>
      <c r="L399" s="77">
        <v>1.0660785847570965E-3</v>
      </c>
      <c r="M399" s="40">
        <f t="array" ref="M399:Q399">[1]!ConvertConc(I399:L399,TRUE,FALSE)</f>
        <v>0.51617111451640141</v>
      </c>
      <c r="N399" s="40">
        <v>1.0981767057226987E-2</v>
      </c>
      <c r="O399" s="40">
        <v>6.6617238372802007E-2</v>
      </c>
      <c r="P399" s="62">
        <v>6.4267472229391043E-4</v>
      </c>
      <c r="Q399" s="39">
        <v>0.45344650990899232</v>
      </c>
      <c r="R399" s="77">
        <v>2.0721191270162254E-2</v>
      </c>
      <c r="S399" s="83">
        <v>4.2259588326218952E-4</v>
      </c>
      <c r="T399" s="38">
        <f>[1]!AgePb76(K399)</f>
        <v>460.12258065345259</v>
      </c>
      <c r="U399" s="41">
        <f>[1]!AgeErPb76(K399,L399,0,FALSE,1)*2</f>
        <v>84.089974628688196</v>
      </c>
      <c r="V399" s="38">
        <f t="shared" si="101"/>
        <v>84.125211833792108</v>
      </c>
      <c r="W399" s="42">
        <f>[1]!AgePb6U8(O399)</f>
        <v>415.74331048114311</v>
      </c>
      <c r="X399" s="42">
        <f t="shared" si="99"/>
        <v>8.021578892652057</v>
      </c>
      <c r="Y399" s="38">
        <f t="shared" si="102"/>
        <v>9.0474040547853729</v>
      </c>
      <c r="Z399" s="38">
        <f>[1]!AgePb7U5(M399)</f>
        <v>422.59039774876322</v>
      </c>
      <c r="AA399" s="42">
        <f t="shared" si="103"/>
        <v>17.981592453292368</v>
      </c>
      <c r="AB399" s="38">
        <f t="shared" si="104"/>
        <v>18.482167832644105</v>
      </c>
      <c r="AC399" s="42">
        <f>[1]!AgePb8Th2(R399)</f>
        <v>414.54123736769441</v>
      </c>
      <c r="AD399" s="42">
        <f t="shared" si="105"/>
        <v>16.90862441931699</v>
      </c>
      <c r="AE399" s="38">
        <f t="shared" si="106"/>
        <v>18.094794769834127</v>
      </c>
      <c r="AF399" s="38">
        <f t="shared" si="107"/>
        <v>90.354902793667861</v>
      </c>
      <c r="AJ399" s="39">
        <v>0.77439040832335482</v>
      </c>
      <c r="AK399" s="1" t="s">
        <v>1625</v>
      </c>
    </row>
    <row r="400" spans="1:37" ht="15" x14ac:dyDescent="0.25">
      <c r="A400" s="69" t="s">
        <v>20</v>
      </c>
      <c r="B400" s="107">
        <v>2016</v>
      </c>
      <c r="C400" s="69" t="s">
        <v>401</v>
      </c>
      <c r="D400" s="69" t="s">
        <v>6</v>
      </c>
      <c r="E400" s="37">
        <f>(K400-(((2.718282^(0.00098482*W400)-1)/((2.718282^(0.000155125*W400)-1)*137.88))))/(([1]!SingleStagePbR(W400,1)/[1]!SingleStagePbR(W400,0))-(((2.718282^(0.00098482*W400)-1)/((2.718282^(0.000155125*W400)-1)*137.88))))</f>
        <v>1.0489735648038089E-3</v>
      </c>
      <c r="F400" s="73">
        <v>17472.012786151823</v>
      </c>
      <c r="G400" s="73">
        <v>151.38790407723096</v>
      </c>
      <c r="H400" s="39">
        <v>0.40553813947201495</v>
      </c>
      <c r="I400" s="142">
        <v>14.893722872533296</v>
      </c>
      <c r="J400" s="76">
        <v>0.13681841913374959</v>
      </c>
      <c r="K400" s="77">
        <v>5.6011350769961651E-2</v>
      </c>
      <c r="L400" s="77">
        <v>9.6952023624008606E-4</v>
      </c>
      <c r="M400" s="40">
        <f t="array" ref="M400:Q400">[1]!ConvertConc(I400:L400,TRUE,FALSE)</f>
        <v>0.51830455213801729</v>
      </c>
      <c r="N400" s="40">
        <v>1.015668081511072E-2</v>
      </c>
      <c r="O400" s="40">
        <v>6.7142379951501574E-2</v>
      </c>
      <c r="P400" s="62">
        <v>6.1679100386534142E-4</v>
      </c>
      <c r="Q400" s="39">
        <v>0.46878587565393431</v>
      </c>
      <c r="R400" s="77">
        <v>2.0797629010380712E-2</v>
      </c>
      <c r="S400" s="83">
        <v>4.0597137776492956E-4</v>
      </c>
      <c r="T400" s="38">
        <f>[1]!AgePb76(K400)</f>
        <v>451.85203364329885</v>
      </c>
      <c r="U400" s="41">
        <f>[1]!AgeErPb76(K400,L400,0,FALSE,1)*2</f>
        <v>76.869210390288643</v>
      </c>
      <c r="V400" s="38">
        <f t="shared" si="101"/>
        <v>76.906383135276869</v>
      </c>
      <c r="W400" s="42">
        <f>[1]!AgePb6U8(O400)</f>
        <v>418.91637661270011</v>
      </c>
      <c r="X400" s="42">
        <f t="shared" si="99"/>
        <v>7.6965949867495045</v>
      </c>
      <c r="Y400" s="38">
        <f t="shared" si="102"/>
        <v>8.775856970394484</v>
      </c>
      <c r="Z400" s="38">
        <f>[1]!AgePb7U5(M400)</f>
        <v>424.01816122493977</v>
      </c>
      <c r="AA400" s="42">
        <f t="shared" si="103"/>
        <v>16.618094923561763</v>
      </c>
      <c r="AB400" s="38">
        <f t="shared" si="104"/>
        <v>17.162094454731449</v>
      </c>
      <c r="AC400" s="42">
        <f>[1]!AgePb8Th2(R400)</f>
        <v>416.05479389130454</v>
      </c>
      <c r="AD400" s="42">
        <f t="shared" si="105"/>
        <v>16.242845549120101</v>
      </c>
      <c r="AE400" s="38">
        <f t="shared" si="106"/>
        <v>17.482957287869837</v>
      </c>
      <c r="AF400" s="38">
        <f t="shared" si="107"/>
        <v>92.710964081529653</v>
      </c>
    </row>
    <row r="401" spans="1:37" ht="15" x14ac:dyDescent="0.25">
      <c r="A401" s="69" t="s">
        <v>20</v>
      </c>
      <c r="B401" s="107">
        <v>2016</v>
      </c>
      <c r="C401" s="69" t="s">
        <v>402</v>
      </c>
      <c r="D401" s="69" t="s">
        <v>6</v>
      </c>
      <c r="E401" s="37">
        <f>(K401-(((2.718282^(0.00098482*W401)-1)/((2.718282^(0.000155125*W401)-1)*137.88))))/(([1]!SingleStagePbR(W401,1)/[1]!SingleStagePbR(W401,0))-(((2.718282^(0.00098482*W401)-1)/((2.718282^(0.000155125*W401)-1)*137.88))))</f>
        <v>9.1047545174514574E-4</v>
      </c>
      <c r="F401" s="73">
        <v>11460.79927130863</v>
      </c>
      <c r="G401" s="73">
        <v>97.356305202017182</v>
      </c>
      <c r="H401" s="39">
        <v>0.34533830759295597</v>
      </c>
      <c r="I401" s="142">
        <v>14.766235107156785</v>
      </c>
      <c r="J401" s="76">
        <v>0.1495548357426541</v>
      </c>
      <c r="K401" s="77">
        <v>5.5986048935638411E-2</v>
      </c>
      <c r="L401" s="77">
        <v>1.1258315268339832E-3</v>
      </c>
      <c r="M401" s="40">
        <f t="array" ref="M401:Q401">[1]!ConvertConc(I401:L401,TRUE,FALSE)</f>
        <v>0.52254330290122197</v>
      </c>
      <c r="N401" s="40">
        <v>1.1765435394594754E-2</v>
      </c>
      <c r="O401" s="40">
        <v>6.7722069487795689E-2</v>
      </c>
      <c r="P401" s="62">
        <v>6.8590015700691726E-4</v>
      </c>
      <c r="Q401" s="39">
        <v>0.4498264243995917</v>
      </c>
      <c r="R401" s="77">
        <v>2.1683947211384117E-2</v>
      </c>
      <c r="S401" s="83">
        <v>5.9202680893848591E-4</v>
      </c>
      <c r="T401" s="38">
        <f>[1]!AgePb76(K401)</f>
        <v>450.84868142689783</v>
      </c>
      <c r="U401" s="41">
        <f>[1]!AgeErPb76(K401,L401,0,FALSE,1)*2</f>
        <v>89.318347695082224</v>
      </c>
      <c r="V401" s="38">
        <f t="shared" si="101"/>
        <v>89.350199427869612</v>
      </c>
      <c r="W401" s="42">
        <f>[1]!AgePb6U8(O401)</f>
        <v>422.4172255221585</v>
      </c>
      <c r="X401" s="42">
        <f t="shared" si="99"/>
        <v>8.5566210099438482</v>
      </c>
      <c r="Y401" s="38">
        <f t="shared" si="102"/>
        <v>9.5546970592306231</v>
      </c>
      <c r="Z401" s="38">
        <f>[1]!AgePb7U5(M401)</f>
        <v>426.84892335756297</v>
      </c>
      <c r="AA401" s="42">
        <f t="shared" si="103"/>
        <v>19.221616287617302</v>
      </c>
      <c r="AB401" s="38">
        <f t="shared" si="104"/>
        <v>19.700079242810052</v>
      </c>
      <c r="AC401" s="42">
        <f>[1]!AgePb8Th2(R401)</f>
        <v>433.59665791119977</v>
      </c>
      <c r="AD401" s="42">
        <f t="shared" si="105"/>
        <v>23.676579106851122</v>
      </c>
      <c r="AE401" s="38">
        <f t="shared" si="106"/>
        <v>24.617174706524146</v>
      </c>
      <c r="AF401" s="38">
        <f t="shared" si="107"/>
        <v>93.693791935964825</v>
      </c>
    </row>
    <row r="402" spans="1:37" ht="15" x14ac:dyDescent="0.25">
      <c r="A402" s="69" t="s">
        <v>20</v>
      </c>
      <c r="B402" s="107">
        <v>2016</v>
      </c>
      <c r="C402" s="69" t="s">
        <v>403</v>
      </c>
      <c r="D402" s="69" t="s">
        <v>6</v>
      </c>
      <c r="E402" s="37">
        <f>(K402-(((2.718282^(0.00098482*W402)-1)/((2.718282^(0.000155125*W402)-1)*137.88))))/(([1]!SingleStagePbR(W402,1)/[1]!SingleStagePbR(W402,0))-(((2.718282^(0.00098482*W402)-1)/((2.718282^(0.000155125*W402)-1)*137.88))))</f>
        <v>2.9749346981071292E-4</v>
      </c>
      <c r="F402" s="73">
        <v>4618.223332458334</v>
      </c>
      <c r="G402" s="73">
        <v>100.96503793443146</v>
      </c>
      <c r="H402" s="39">
        <v>0.49913428251103631</v>
      </c>
      <c r="I402" s="142">
        <v>15.222211047378151</v>
      </c>
      <c r="J402" s="76">
        <v>0.21396435678646619</v>
      </c>
      <c r="K402" s="77">
        <v>5.5187685424668495E-2</v>
      </c>
      <c r="L402" s="77">
        <v>1.8891637914383974E-3</v>
      </c>
      <c r="M402" s="40">
        <f t="array" ref="M402:Q402">[1]!ConvertConc(I402:L402,TRUE,FALSE)</f>
        <v>0.49966241970727709</v>
      </c>
      <c r="N402" s="40">
        <v>1.8490052288474855E-2</v>
      </c>
      <c r="O402" s="40">
        <v>6.5693478883426623E-2</v>
      </c>
      <c r="P402" s="62">
        <v>9.233916748762112E-4</v>
      </c>
      <c r="Q402" s="39">
        <v>0.37984135024376869</v>
      </c>
      <c r="R402" s="77">
        <v>1.9954888429587658E-2</v>
      </c>
      <c r="S402" s="83">
        <v>6.7782782617340203E-4</v>
      </c>
      <c r="T402" s="38">
        <f>[1]!AgePb76(K402)</f>
        <v>418.8627546675088</v>
      </c>
      <c r="U402" s="41">
        <f>[1]!AgeErPb76(K402,L402,0,FALSE,1)*2</f>
        <v>152.89392404494936</v>
      </c>
      <c r="V402" s="38">
        <f t="shared" si="101"/>
        <v>152.90998679922762</v>
      </c>
      <c r="W402" s="42">
        <f>[1]!AgePb6U8(O402)</f>
        <v>410.15787999250227</v>
      </c>
      <c r="X402" s="42">
        <f t="shared" si="99"/>
        <v>11.530409964800985</v>
      </c>
      <c r="Y402" s="38">
        <f t="shared" si="102"/>
        <v>12.247155803097145</v>
      </c>
      <c r="Z402" s="38">
        <f>[1]!AgePb7U5(M402)</f>
        <v>411.4738582031141</v>
      </c>
      <c r="AA402" s="42">
        <f t="shared" si="103"/>
        <v>30.453253450492635</v>
      </c>
      <c r="AB402" s="38">
        <f t="shared" si="104"/>
        <v>30.736067222737336</v>
      </c>
      <c r="AC402" s="42">
        <f>[1]!AgePb8Th2(R402)</f>
        <v>399.36127919797502</v>
      </c>
      <c r="AD402" s="42">
        <f t="shared" si="105"/>
        <v>27.131014908128567</v>
      </c>
      <c r="AE402" s="38">
        <f t="shared" si="106"/>
        <v>27.832118959534093</v>
      </c>
      <c r="AF402" s="38">
        <f t="shared" si="107"/>
        <v>97.921783548905793</v>
      </c>
      <c r="AI402" s="1" t="s">
        <v>1620</v>
      </c>
      <c r="AJ402" s="39">
        <v>414.24325438062323</v>
      </c>
      <c r="AK402" s="1" t="s">
        <v>1623</v>
      </c>
    </row>
    <row r="403" spans="1:37" ht="15" x14ac:dyDescent="0.25">
      <c r="A403" s="69" t="s">
        <v>20</v>
      </c>
      <c r="B403" s="107">
        <v>2016</v>
      </c>
      <c r="C403" s="69" t="s">
        <v>404</v>
      </c>
      <c r="D403" s="69" t="s">
        <v>6</v>
      </c>
      <c r="E403" s="37">
        <f>(K403-(((2.718282^(0.00098482*W403)-1)/((2.718282^(0.000155125*W403)-1)*137.88))))/(([1]!SingleStagePbR(W403,1)/[1]!SingleStagePbR(W403,0))-(((2.718282^(0.00098482*W403)-1)/((2.718282^(0.000155125*W403)-1)*137.88))))</f>
        <v>1.1061870839117391E-3</v>
      </c>
      <c r="F403" s="73">
        <v>8090.399657705414</v>
      </c>
      <c r="G403" s="73">
        <v>168.46140131621593</v>
      </c>
      <c r="H403" s="39">
        <v>0.51119663387890768</v>
      </c>
      <c r="I403" s="142">
        <v>15.148416908314337</v>
      </c>
      <c r="J403" s="76">
        <v>0.17455379005706342</v>
      </c>
      <c r="K403" s="77">
        <v>5.5889100504937825E-2</v>
      </c>
      <c r="L403" s="77">
        <v>1.4137258348420148E-3</v>
      </c>
      <c r="M403" s="40">
        <f t="array" ref="M403:Q403">[1]!ConvertConc(I403:L403,TRUE,FALSE)</f>
        <v>0.50847794051422457</v>
      </c>
      <c r="N403" s="40">
        <v>1.4133714773903757E-2</v>
      </c>
      <c r="O403" s="40">
        <v>6.6013498707653176E-2</v>
      </c>
      <c r="P403" s="62">
        <v>7.6066736637169494E-4</v>
      </c>
      <c r="Q403" s="39">
        <v>0.4145508669068686</v>
      </c>
      <c r="R403" s="77">
        <v>1.9932436203601585E-2</v>
      </c>
      <c r="S403" s="83">
        <v>4.7625635948691901E-4</v>
      </c>
      <c r="T403" s="38">
        <f>[1]!AgePb76(K403)</f>
        <v>446.99833964736854</v>
      </c>
      <c r="U403" s="41">
        <f>[1]!AgeErPb76(K403,L403,0,FALSE,1)*2</f>
        <v>112.42815230655508</v>
      </c>
      <c r="V403" s="38">
        <f t="shared" si="101"/>
        <v>112.45302817603041</v>
      </c>
      <c r="W403" s="42">
        <f>[1]!AgePb6U8(O403)</f>
        <v>412.09339962126489</v>
      </c>
      <c r="X403" s="42">
        <f t="shared" si="99"/>
        <v>9.4970273391288913</v>
      </c>
      <c r="Y403" s="38">
        <f t="shared" si="102"/>
        <v>10.363263224731419</v>
      </c>
      <c r="Z403" s="38">
        <f>[1]!AgePb7U5(M403)</f>
        <v>417.42514702996834</v>
      </c>
      <c r="AA403" s="42">
        <f t="shared" si="103"/>
        <v>23.20560046955023</v>
      </c>
      <c r="AB403" s="38">
        <f t="shared" si="104"/>
        <v>23.586209476877414</v>
      </c>
      <c r="AC403" s="42">
        <f>[1]!AgePb8Th2(R403)</f>
        <v>398.9163433289998</v>
      </c>
      <c r="AD403" s="42">
        <f t="shared" si="105"/>
        <v>19.063043119573589</v>
      </c>
      <c r="AE403" s="38">
        <f t="shared" si="106"/>
        <v>20.046163518030419</v>
      </c>
      <c r="AF403" s="38">
        <f t="shared" si="107"/>
        <v>92.191259579702304</v>
      </c>
      <c r="AJ403" s="39">
        <v>4.6619820341323379</v>
      </c>
      <c r="AK403" s="1" t="s">
        <v>1624</v>
      </c>
    </row>
    <row r="404" spans="1:37" ht="15" x14ac:dyDescent="0.25">
      <c r="A404" s="69" t="s">
        <v>20</v>
      </c>
      <c r="B404" s="107">
        <v>2016</v>
      </c>
      <c r="C404" s="69" t="s">
        <v>405</v>
      </c>
      <c r="D404" s="69" t="s">
        <v>6</v>
      </c>
      <c r="E404" s="37">
        <f>(K404-(((2.718282^(0.00098482*W404)-1)/((2.718282^(0.000155125*W404)-1)*137.88))))/(([1]!SingleStagePbR(W404,1)/[1]!SingleStagePbR(W404,0))-(((2.718282^(0.00098482*W404)-1)/((2.718282^(0.000155125*W404)-1)*137.88))))</f>
        <v>3.5314911629740099E-4</v>
      </c>
      <c r="F404" s="73">
        <v>9351.2850125544664</v>
      </c>
      <c r="G404" s="73">
        <v>199.14008790178951</v>
      </c>
      <c r="H404" s="39">
        <v>0.65675052340076712</v>
      </c>
      <c r="I404" s="142">
        <v>15.039371557012871</v>
      </c>
      <c r="J404" s="76">
        <v>0.15757816007760436</v>
      </c>
      <c r="K404" s="77">
        <v>5.5351572102581056E-2</v>
      </c>
      <c r="L404" s="77">
        <v>1.3302317440471048E-3</v>
      </c>
      <c r="M404" s="40">
        <f t="array" ref="M404:Q404">[1]!ConvertConc(I404:L404,TRUE,FALSE)</f>
        <v>0.50723885890168863</v>
      </c>
      <c r="N404" s="40">
        <v>1.3298359417572002E-2</v>
      </c>
      <c r="O404" s="40">
        <v>6.6492140061111746E-2</v>
      </c>
      <c r="P404" s="62">
        <v>6.9668530036194175E-4</v>
      </c>
      <c r="Q404" s="39">
        <v>0.39965089196809017</v>
      </c>
      <c r="R404" s="77">
        <v>2.0769089776481748E-2</v>
      </c>
      <c r="S404" s="83">
        <v>4.7342858650766299E-4</v>
      </c>
      <c r="T404" s="38">
        <f>[1]!AgePb76(K404)</f>
        <v>425.48094928307012</v>
      </c>
      <c r="U404" s="41">
        <f>[1]!AgeErPb76(K404,L404,0,FALSE,1)*2</f>
        <v>107.21583563562034</v>
      </c>
      <c r="V404" s="38">
        <f t="shared" si="101"/>
        <v>107.23946994987142</v>
      </c>
      <c r="W404" s="42">
        <f>[1]!AgePb6U8(O404)</f>
        <v>414.98719779445571</v>
      </c>
      <c r="X404" s="42">
        <f t="shared" si="99"/>
        <v>8.6962302695046372</v>
      </c>
      <c r="Y404" s="38">
        <f t="shared" si="102"/>
        <v>9.647309514607981</v>
      </c>
      <c r="Z404" s="38">
        <f>[1]!AgePb7U5(M404)</f>
        <v>416.59075665086243</v>
      </c>
      <c r="AA404" s="42">
        <f t="shared" si="103"/>
        <v>21.843648272441136</v>
      </c>
      <c r="AB404" s="38">
        <f t="shared" si="104"/>
        <v>22.245971029627263</v>
      </c>
      <c r="AC404" s="42">
        <f>[1]!AgePb8Th2(R404)</f>
        <v>415.48969698940004</v>
      </c>
      <c r="AD404" s="42">
        <f t="shared" si="105"/>
        <v>18.942062658608272</v>
      </c>
      <c r="AE404" s="38">
        <f t="shared" si="106"/>
        <v>20.012795071521285</v>
      </c>
      <c r="AF404" s="38">
        <f t="shared" si="107"/>
        <v>97.533673010202634</v>
      </c>
      <c r="AJ404" s="39">
        <v>0.32525816475059743</v>
      </c>
      <c r="AK404" s="1" t="s">
        <v>1625</v>
      </c>
    </row>
    <row r="405" spans="1:37" ht="15" x14ac:dyDescent="0.25">
      <c r="A405" s="69" t="s">
        <v>20</v>
      </c>
      <c r="B405" s="107">
        <v>2016</v>
      </c>
      <c r="C405" s="69" t="s">
        <v>406</v>
      </c>
      <c r="D405" s="69" t="s">
        <v>6</v>
      </c>
      <c r="E405" s="37">
        <f>(K405-(((2.718282^(0.00098482*W405)-1)/((2.718282^(0.000155125*W405)-1)*137.88))))/(([1]!SingleStagePbR(W405,1)/[1]!SingleStagePbR(W405,0))-(((2.718282^(0.00098482*W405)-1)/((2.718282^(0.000155125*W405)-1)*137.88))))</f>
        <v>-1.771882235849509E-3</v>
      </c>
      <c r="F405" s="73">
        <v>6102.1335148947628</v>
      </c>
      <c r="G405" s="73">
        <v>131.09538085474315</v>
      </c>
      <c r="H405" s="39">
        <v>0.56854983764889822</v>
      </c>
      <c r="I405" s="142">
        <v>14.948034770143746</v>
      </c>
      <c r="J405" s="76">
        <v>0.18103073069453543</v>
      </c>
      <c r="K405" s="77">
        <v>5.3693585595093629E-2</v>
      </c>
      <c r="L405" s="77">
        <v>1.4762373441077866E-3</v>
      </c>
      <c r="M405" s="40">
        <f t="array" ref="M405:Q405">[1]!ConvertConc(I405:L405,TRUE,FALSE)</f>
        <v>0.49505169612638261</v>
      </c>
      <c r="N405" s="40">
        <v>1.4872773019779809E-2</v>
      </c>
      <c r="O405" s="40">
        <v>6.6898426139423789E-2</v>
      </c>
      <c r="P405" s="62">
        <v>8.1018482714017919E-4</v>
      </c>
      <c r="Q405" s="39">
        <v>0.40311300354942775</v>
      </c>
      <c r="R405" s="77">
        <v>2.0777093415911878E-2</v>
      </c>
      <c r="S405" s="83">
        <v>6.0362039410407806E-4</v>
      </c>
      <c r="T405" s="38">
        <f>[1]!AgePb76(K405)</f>
        <v>357.23733619797127</v>
      </c>
      <c r="U405" s="41">
        <f>[1]!AgeErPb76(K405,L405,0,FALSE,1)*2</f>
        <v>124.13605396651863</v>
      </c>
      <c r="V405" s="38">
        <f t="shared" si="101"/>
        <v>124.15044460763201</v>
      </c>
      <c r="W405" s="42">
        <f>[1]!AgePb6U8(O405)</f>
        <v>417.44252726893882</v>
      </c>
      <c r="X405" s="42">
        <f t="shared" si="99"/>
        <v>10.111018190218301</v>
      </c>
      <c r="Y405" s="38">
        <f t="shared" si="102"/>
        <v>10.949242202469048</v>
      </c>
      <c r="Z405" s="38">
        <f>[1]!AgePb7U5(M405)</f>
        <v>408.34724637614744</v>
      </c>
      <c r="AA405" s="42">
        <f t="shared" si="103"/>
        <v>24.535845270810231</v>
      </c>
      <c r="AB405" s="38">
        <f t="shared" si="104"/>
        <v>24.880733424341742</v>
      </c>
      <c r="AC405" s="42">
        <f>[1]!AgePb8Th2(R405)</f>
        <v>415.64817627290637</v>
      </c>
      <c r="AD405" s="42">
        <f t="shared" si="105"/>
        <v>24.150992725320208</v>
      </c>
      <c r="AE405" s="38">
        <f t="shared" si="106"/>
        <v>25.000250066207812</v>
      </c>
      <c r="AF405" s="38">
        <f t="shared" si="107"/>
        <v>116.85299518570014</v>
      </c>
    </row>
    <row r="406" spans="1:37" ht="15" x14ac:dyDescent="0.25">
      <c r="A406" s="69" t="s">
        <v>20</v>
      </c>
      <c r="B406" s="107">
        <v>2016</v>
      </c>
      <c r="C406" s="69" t="s">
        <v>407</v>
      </c>
      <c r="D406" s="69" t="s">
        <v>6</v>
      </c>
      <c r="E406" s="37">
        <f>(K406-(((2.718282^(0.00098482*W406)-1)/((2.718282^(0.000155125*W406)-1)*137.88))))/(([1]!SingleStagePbR(W406,1)/[1]!SingleStagePbR(W406,0))-(((2.718282^(0.00098482*W406)-1)/((2.718282^(0.000155125*W406)-1)*137.88))))</f>
        <v>8.7551581959146424E-4</v>
      </c>
      <c r="F406" s="73">
        <v>2190.170113716501</v>
      </c>
      <c r="G406" s="73">
        <v>47.933888793202271</v>
      </c>
      <c r="H406" s="39">
        <v>0.26670047622858928</v>
      </c>
      <c r="I406" s="142">
        <v>14.953367995864177</v>
      </c>
      <c r="J406" s="76">
        <v>0.27020006149405595</v>
      </c>
      <c r="K406" s="77">
        <v>5.5831047233186507E-2</v>
      </c>
      <c r="L406" s="77">
        <v>2.5813879632900754E-3</v>
      </c>
      <c r="M406" s="40">
        <f t="array" ref="M406:Q406">[1]!ConvertConc(I406:L406,TRUE,FALSE)</f>
        <v>0.51457537404322273</v>
      </c>
      <c r="N406" s="40">
        <v>2.5544134716055534E-2</v>
      </c>
      <c r="O406" s="40">
        <v>6.6874566336933686E-2</v>
      </c>
      <c r="P406" s="62">
        <v>1.2083907746820314E-3</v>
      </c>
      <c r="Q406" s="39">
        <v>0.3640023812481884</v>
      </c>
      <c r="R406" s="77">
        <v>2.0044755713709068E-2</v>
      </c>
      <c r="S406" s="83">
        <v>1.3059353735868123E-3</v>
      </c>
      <c r="T406" s="38">
        <f>[1]!AgePb76(K406)</f>
        <v>444.6883009742341</v>
      </c>
      <c r="U406" s="41">
        <f>[1]!AgeErPb76(K406,L406,0,FALSE,1)*2</f>
        <v>205.58364064208752</v>
      </c>
      <c r="V406" s="38">
        <f t="shared" si="101"/>
        <v>205.59710538915493</v>
      </c>
      <c r="W406" s="42">
        <f>[1]!AgePb6U8(O406)</f>
        <v>417.29835994682537</v>
      </c>
      <c r="X406" s="42">
        <f t="shared" si="99"/>
        <v>15.080755392388737</v>
      </c>
      <c r="Y406" s="38">
        <f t="shared" si="102"/>
        <v>15.654718390948</v>
      </c>
      <c r="Z406" s="38">
        <f>[1]!AgePb7U5(M406)</f>
        <v>421.52116415254955</v>
      </c>
      <c r="AA406" s="42">
        <f t="shared" si="103"/>
        <v>41.849625714412277</v>
      </c>
      <c r="AB406" s="38">
        <f t="shared" si="104"/>
        <v>42.06604074012855</v>
      </c>
      <c r="AC406" s="42">
        <f>[1]!AgePb8Th2(R406)</f>
        <v>401.1420815413245</v>
      </c>
      <c r="AD406" s="42">
        <f t="shared" si="105"/>
        <v>52.269595259849183</v>
      </c>
      <c r="AE406" s="38">
        <f t="shared" si="106"/>
        <v>52.640192765888543</v>
      </c>
      <c r="AF406" s="38">
        <f t="shared" si="107"/>
        <v>93.840642767663965</v>
      </c>
    </row>
    <row r="407" spans="1:37" ht="15" x14ac:dyDescent="0.25">
      <c r="A407" s="69" t="s">
        <v>20</v>
      </c>
      <c r="B407" s="107">
        <v>2016</v>
      </c>
      <c r="C407" s="69" t="s">
        <v>408</v>
      </c>
      <c r="D407" s="69" t="s">
        <v>6</v>
      </c>
      <c r="E407" s="37">
        <f>(K407-(((2.718282^(0.00098482*W407)-1)/((2.718282^(0.000155125*W407)-1)*137.88))))/(([1]!SingleStagePbR(W407,1)/[1]!SingleStagePbR(W407,0))-(((2.718282^(0.00098482*W407)-1)/((2.718282^(0.000155125*W407)-1)*137.88))))</f>
        <v>-9.499662818362979E-4</v>
      </c>
      <c r="F407" s="73">
        <v>12247.282338982475</v>
      </c>
      <c r="G407" s="73">
        <v>103.27999600500094</v>
      </c>
      <c r="H407" s="39">
        <v>0.4835944065595903</v>
      </c>
      <c r="I407" s="142">
        <v>15.23010463268105</v>
      </c>
      <c r="J407" s="76">
        <v>0.14293539382527057</v>
      </c>
      <c r="K407" s="77">
        <v>5.417420327699872E-2</v>
      </c>
      <c r="L407" s="77">
        <v>1.1262682509540919E-3</v>
      </c>
      <c r="M407" s="40">
        <f t="array" ref="M407:Q407">[1]!ConvertConc(I407:L407,TRUE,FALSE)</f>
        <v>0.49023226535257403</v>
      </c>
      <c r="N407" s="40">
        <v>1.1182165470424301E-2</v>
      </c>
      <c r="O407" s="40">
        <v>6.5659430720796289E-2</v>
      </c>
      <c r="P407" s="62">
        <v>6.1621747287812138E-4</v>
      </c>
      <c r="Q407" s="39">
        <v>0.41144602661909113</v>
      </c>
      <c r="R407" s="77">
        <v>1.9942189004269716E-2</v>
      </c>
      <c r="S407" s="83">
        <v>4.5580735150371705E-4</v>
      </c>
      <c r="T407" s="38">
        <f>[1]!AgePb76(K407)</f>
        <v>377.31923615697838</v>
      </c>
      <c r="U407" s="41">
        <f>[1]!AgeErPb76(K407,L407,0,FALSE,1)*2</f>
        <v>93.535100796315135</v>
      </c>
      <c r="V407" s="38">
        <f t="shared" si="101"/>
        <v>93.556405886775451</v>
      </c>
      <c r="W407" s="42">
        <f>[1]!AgePb6U8(O407)</f>
        <v>409.95191826980016</v>
      </c>
      <c r="X407" s="42">
        <f t="shared" si="99"/>
        <v>7.6948439029868814</v>
      </c>
      <c r="Y407" s="38">
        <f t="shared" si="102"/>
        <v>8.7313219196948193</v>
      </c>
      <c r="Z407" s="38">
        <f>[1]!AgePb7U5(M407)</f>
        <v>405.06878265306489</v>
      </c>
      <c r="AA407" s="42">
        <f t="shared" si="103"/>
        <v>18.479184152729189</v>
      </c>
      <c r="AB407" s="38">
        <f t="shared" si="104"/>
        <v>18.927516254767202</v>
      </c>
      <c r="AC407" s="42">
        <f>[1]!AgePb8Th2(R407)</f>
        <v>399.10961582937074</v>
      </c>
      <c r="AD407" s="42">
        <f t="shared" si="105"/>
        <v>18.244446175081599</v>
      </c>
      <c r="AE407" s="38">
        <f t="shared" si="106"/>
        <v>19.270343555211912</v>
      </c>
      <c r="AF407" s="38">
        <f t="shared" si="107"/>
        <v>108.64856041933824</v>
      </c>
      <c r="AI407" s="1" t="s">
        <v>1621</v>
      </c>
      <c r="AJ407" s="39">
        <v>415.39486607372424</v>
      </c>
      <c r="AK407" s="1" t="s">
        <v>1623</v>
      </c>
    </row>
    <row r="408" spans="1:37" ht="15" x14ac:dyDescent="0.25">
      <c r="A408" s="69" t="s">
        <v>20</v>
      </c>
      <c r="B408" s="107">
        <v>2016</v>
      </c>
      <c r="C408" s="69" t="s">
        <v>409</v>
      </c>
      <c r="D408" s="69" t="s">
        <v>6</v>
      </c>
      <c r="E408" s="37">
        <f>(K408-(((2.718282^(0.00098482*W408)-1)/((2.718282^(0.000155125*W408)-1)*137.88))))/(([1]!SingleStagePbR(W408,1)/[1]!SingleStagePbR(W408,0))-(((2.718282^(0.00098482*W408)-1)/((2.718282^(0.000155125*W408)-1)*137.88))))</f>
        <v>6.6548321205012241E-5</v>
      </c>
      <c r="F408" s="73">
        <v>9372.904069235623</v>
      </c>
      <c r="G408" s="73">
        <v>81.542611670139422</v>
      </c>
      <c r="H408" s="39">
        <v>0.35832488915637029</v>
      </c>
      <c r="I408" s="142">
        <v>15.093406621234196</v>
      </c>
      <c r="J408" s="76">
        <v>0.1683346264284904</v>
      </c>
      <c r="K408" s="77">
        <v>5.5084376713516937E-2</v>
      </c>
      <c r="L408" s="77">
        <v>1.1761424562842151E-3</v>
      </c>
      <c r="M408" s="40">
        <f t="array" ref="M408:Q408">[1]!ConvertConc(I408:L408,TRUE,FALSE)</f>
        <v>0.50298312297347514</v>
      </c>
      <c r="N408" s="40">
        <v>1.2116354007144938E-2</v>
      </c>
      <c r="O408" s="40">
        <v>6.6254095254622475E-2</v>
      </c>
      <c r="P408" s="62">
        <v>7.3892254107525777E-4</v>
      </c>
      <c r="Q408" s="39">
        <v>0.46298577375254707</v>
      </c>
      <c r="R408" s="77">
        <v>1.9684956215628224E-2</v>
      </c>
      <c r="S408" s="83">
        <v>5.5891702969728221E-4</v>
      </c>
      <c r="T408" s="38">
        <f>[1]!AgePb76(K408)</f>
        <v>414.6768144282612</v>
      </c>
      <c r="U408" s="41">
        <f>[1]!AgeErPb76(K408,L408,0,FALSE,1)*2</f>
        <v>95.43587500460292</v>
      </c>
      <c r="V408" s="38">
        <f t="shared" si="101"/>
        <v>95.461094711478324</v>
      </c>
      <c r="W408" s="42">
        <f>[1]!AgePb6U8(O408)</f>
        <v>413.54817481319975</v>
      </c>
      <c r="X408" s="42">
        <f t="shared" si="99"/>
        <v>9.224488449072421</v>
      </c>
      <c r="Y408" s="38">
        <f t="shared" si="102"/>
        <v>10.120106875187501</v>
      </c>
      <c r="Z408" s="38">
        <f>[1]!AgePb7U5(M408)</f>
        <v>413.71973581211637</v>
      </c>
      <c r="AA408" s="42">
        <f t="shared" si="103"/>
        <v>19.932178834184981</v>
      </c>
      <c r="AB408" s="38">
        <f t="shared" si="104"/>
        <v>20.366304502194978</v>
      </c>
      <c r="AC408" s="42">
        <f>[1]!AgePb8Th2(R408)</f>
        <v>394.01138214948236</v>
      </c>
      <c r="AD408" s="42">
        <f t="shared" si="105"/>
        <v>22.374413127022684</v>
      </c>
      <c r="AE408" s="38">
        <f t="shared" si="106"/>
        <v>23.197493770917962</v>
      </c>
      <c r="AF408" s="38">
        <f t="shared" si="107"/>
        <v>99.727826689172971</v>
      </c>
      <c r="AJ408" s="39">
        <v>3.7204463745831893</v>
      </c>
      <c r="AK408" s="1" t="s">
        <v>1624</v>
      </c>
    </row>
    <row r="409" spans="1:37" ht="15" x14ac:dyDescent="0.25">
      <c r="A409" s="69" t="s">
        <v>20</v>
      </c>
      <c r="B409" s="107">
        <v>2016</v>
      </c>
      <c r="C409" s="69" t="s">
        <v>410</v>
      </c>
      <c r="D409" s="69" t="s">
        <v>6</v>
      </c>
      <c r="E409" s="37">
        <f>(K409-(((2.718282^(0.00098482*W409)-1)/((2.718282^(0.000155125*W409)-1)*137.88))))/(([1]!SingleStagePbR(W409,1)/[1]!SingleStagePbR(W409,0))-(((2.718282^(0.00098482*W409)-1)/((2.718282^(0.000155125*W409)-1)*137.88))))</f>
        <v>2.3881451345066336E-3</v>
      </c>
      <c r="F409" s="73">
        <v>8414.4569623173848</v>
      </c>
      <c r="G409" s="73">
        <v>71.457543167259203</v>
      </c>
      <c r="H409" s="39">
        <v>0.37841714717750541</v>
      </c>
      <c r="I409" s="142">
        <v>14.987818652838486</v>
      </c>
      <c r="J409" s="76">
        <v>0.18050337663018007</v>
      </c>
      <c r="K409" s="77">
        <v>5.7031325628786433E-2</v>
      </c>
      <c r="L409" s="77">
        <v>1.2959741527523566E-3</v>
      </c>
      <c r="M409" s="40">
        <f t="array" ref="M409:Q409">[1]!ConvertConc(I409:L409,TRUE,FALSE)</f>
        <v>0.52442970389628774</v>
      </c>
      <c r="N409" s="40">
        <v>1.3487304784736831E-2</v>
      </c>
      <c r="O409" s="40">
        <v>6.6720849989108572E-2</v>
      </c>
      <c r="P409" s="62">
        <v>8.0354179574950802E-4</v>
      </c>
      <c r="Q409" s="39">
        <v>0.46828366800196281</v>
      </c>
      <c r="R409" s="77">
        <v>2.1155558259534531E-2</v>
      </c>
      <c r="S409" s="83">
        <v>5.3751898636670203E-4</v>
      </c>
      <c r="T409" s="38">
        <f>[1]!AgePb76(K409)</f>
        <v>491.78499585633159</v>
      </c>
      <c r="U409" s="41">
        <f>[1]!AgeErPb76(K409,L409,0,FALSE,1)*2</f>
        <v>100.22193339263423</v>
      </c>
      <c r="V409" s="38">
        <f t="shared" si="101"/>
        <v>100.25570907752135</v>
      </c>
      <c r="W409" s="42">
        <f>[1]!AgePb6U8(O409)</f>
        <v>416.36948726667777</v>
      </c>
      <c r="X409" s="42">
        <f t="shared" si="99"/>
        <v>10.028957531211997</v>
      </c>
      <c r="Y409" s="38">
        <f t="shared" si="102"/>
        <v>10.86934065395987</v>
      </c>
      <c r="Z409" s="38">
        <f>[1]!AgePb7U5(M409)</f>
        <v>428.1061841488372</v>
      </c>
      <c r="AA409" s="42">
        <f t="shared" si="103"/>
        <v>22.020105051059108</v>
      </c>
      <c r="AB409" s="38">
        <f t="shared" si="104"/>
        <v>22.4414233323158</v>
      </c>
      <c r="AC409" s="42">
        <f>[1]!AgePb8Th2(R409)</f>
        <v>423.14070345425444</v>
      </c>
      <c r="AD409" s="42">
        <f t="shared" si="105"/>
        <v>21.502260467054054</v>
      </c>
      <c r="AE409" s="38">
        <f t="shared" si="106"/>
        <v>22.485722533701246</v>
      </c>
      <c r="AF409" s="38">
        <f t="shared" si="107"/>
        <v>84.664943171286694</v>
      </c>
      <c r="AJ409" s="39">
        <v>0.90400103927497022</v>
      </c>
      <c r="AK409" s="1" t="s">
        <v>1625</v>
      </c>
    </row>
    <row r="410" spans="1:37" ht="15" x14ac:dyDescent="0.25">
      <c r="A410" s="69" t="s">
        <v>20</v>
      </c>
      <c r="B410" s="107">
        <v>2016</v>
      </c>
      <c r="C410" s="69" t="s">
        <v>411</v>
      </c>
      <c r="D410" s="69" t="s">
        <v>6</v>
      </c>
      <c r="E410" s="37">
        <f>(K410-(((2.718282^(0.00098482*W410)-1)/((2.718282^(0.000155125*W410)-1)*137.88))))/(([1]!SingleStagePbR(W410,1)/[1]!SingleStagePbR(W410,0))-(((2.718282^(0.00098482*W410)-1)/((2.718282^(0.000155125*W410)-1)*137.88))))</f>
        <v>2.368677537705398E-3</v>
      </c>
      <c r="F410" s="73">
        <v>9582.0154708469272</v>
      </c>
      <c r="G410" s="73">
        <v>81.03628488702104</v>
      </c>
      <c r="H410" s="39">
        <v>0.42847085665025503</v>
      </c>
      <c r="I410" s="142">
        <v>14.956862461271726</v>
      </c>
      <c r="J410" s="76">
        <v>0.1592565645210636</v>
      </c>
      <c r="K410" s="77">
        <v>5.7036259038158572E-2</v>
      </c>
      <c r="L410" s="77">
        <v>1.2375603551873116E-3</v>
      </c>
      <c r="M410" s="40">
        <f t="array" ref="M410:Q410">[1]!ConvertConc(I410:L410,TRUE,FALSE)</f>
        <v>0.52556057401698175</v>
      </c>
      <c r="N410" s="40">
        <v>1.2702570006023565E-2</v>
      </c>
      <c r="O410" s="40">
        <v>6.6858942013362191E-2</v>
      </c>
      <c r="P410" s="62">
        <v>7.1189565593262325E-4</v>
      </c>
      <c r="Q410" s="39">
        <v>0.44054271514718357</v>
      </c>
      <c r="R410" s="77">
        <v>2.1361709020294505E-2</v>
      </c>
      <c r="S410" s="83">
        <v>4.9037405885321106E-4</v>
      </c>
      <c r="T410" s="38">
        <f>[1]!AgePb76(K410)</f>
        <v>491.97574284844359</v>
      </c>
      <c r="U410" s="41">
        <f>[1]!AgeErPb76(K410,L410,0,FALSE,1)*2</f>
        <v>95.693189742062955</v>
      </c>
      <c r="V410" s="38">
        <f t="shared" si="101"/>
        <v>95.728590747003636</v>
      </c>
      <c r="W410" s="42">
        <f>[1]!AgePb6U8(O410)</f>
        <v>417.20395184884677</v>
      </c>
      <c r="X410" s="42">
        <f t="shared" si="99"/>
        <v>8.8845462406437381</v>
      </c>
      <c r="Y410" s="38">
        <f t="shared" si="102"/>
        <v>9.8269123031809684</v>
      </c>
      <c r="Z410" s="38">
        <f>[1]!AgePb7U5(M410)</f>
        <v>428.85914812837666</v>
      </c>
      <c r="AA410" s="42">
        <f t="shared" si="103"/>
        <v>20.73067738010467</v>
      </c>
      <c r="AB410" s="38">
        <f t="shared" si="104"/>
        <v>21.179220749040752</v>
      </c>
      <c r="AC410" s="42">
        <f>[1]!AgePb8Th2(R410)</f>
        <v>427.22073385775144</v>
      </c>
      <c r="AD410" s="42">
        <f t="shared" si="105"/>
        <v>19.614345002924747</v>
      </c>
      <c r="AE410" s="38">
        <f t="shared" si="106"/>
        <v>20.708001409663485</v>
      </c>
      <c r="AF410" s="38">
        <f t="shared" si="107"/>
        <v>84.801732181614739</v>
      </c>
    </row>
    <row r="411" spans="1:37" ht="15" x14ac:dyDescent="0.25">
      <c r="A411" s="69" t="s">
        <v>20</v>
      </c>
      <c r="B411" s="107">
        <v>2016</v>
      </c>
      <c r="C411" s="69" t="s">
        <v>412</v>
      </c>
      <c r="D411" s="69" t="s">
        <v>6</v>
      </c>
      <c r="E411" s="37">
        <f>(K411-(((2.718282^(0.00098482*W411)-1)/((2.718282^(0.000155125*W411)-1)*137.88))))/(([1]!SingleStagePbR(W411,1)/[1]!SingleStagePbR(W411,0))-(((2.718282^(0.00098482*W411)-1)/((2.718282^(0.000155125*W411)-1)*137.88))))</f>
        <v>-1.6214721906775032E-3</v>
      </c>
      <c r="F411" s="73">
        <v>22964.370385486069</v>
      </c>
      <c r="G411" s="73">
        <v>194.38179333299473</v>
      </c>
      <c r="H411" s="39">
        <v>0.27384522242781772</v>
      </c>
      <c r="I411" s="142">
        <v>14.881330575741362</v>
      </c>
      <c r="J411" s="76">
        <v>0.12248777019279902</v>
      </c>
      <c r="K411" s="77">
        <v>5.3859820537898367E-2</v>
      </c>
      <c r="L411" s="77">
        <v>7.3687119748647731E-4</v>
      </c>
      <c r="M411" s="40">
        <f t="array" ref="M411:Q411">[1]!ConvertConc(I411:L411,TRUE,FALSE)</f>
        <v>0.49881026624283248</v>
      </c>
      <c r="N411" s="40">
        <v>7.964208904345833E-3</v>
      </c>
      <c r="O411" s="40">
        <v>6.719829217624794E-2</v>
      </c>
      <c r="P411" s="62">
        <v>5.5310705770157719E-4</v>
      </c>
      <c r="Q411" s="39">
        <v>0.51551784645414367</v>
      </c>
      <c r="R411" s="77">
        <v>2.027216806715066E-2</v>
      </c>
      <c r="S411" s="83">
        <v>4.1203842260793859E-4</v>
      </c>
      <c r="T411" s="38">
        <f>[1]!AgePb76(K411)</f>
        <v>364.21154543711356</v>
      </c>
      <c r="U411" s="41">
        <f>[1]!AgeErPb76(K411,L411,0,FALSE,1)*2</f>
        <v>61.695809394113631</v>
      </c>
      <c r="V411" s="38">
        <f t="shared" si="101"/>
        <v>61.725900310996494</v>
      </c>
      <c r="W411" s="42">
        <f>[1]!AgePb6U8(O411)</f>
        <v>419.25412340574718</v>
      </c>
      <c r="X411" s="42">
        <f t="shared" si="99"/>
        <v>6.901735360118928</v>
      </c>
      <c r="Y411" s="38">
        <f t="shared" si="102"/>
        <v>8.0895438993231625</v>
      </c>
      <c r="Z411" s="38">
        <f>[1]!AgePb7U5(M411)</f>
        <v>410.89672290758813</v>
      </c>
      <c r="AA411" s="42">
        <f t="shared" si="103"/>
        <v>13.121090566143328</v>
      </c>
      <c r="AB411" s="38">
        <f t="shared" si="104"/>
        <v>13.762982584398225</v>
      </c>
      <c r="AC411" s="42">
        <f>[1]!AgePb8Th2(R411)</f>
        <v>405.64776435343003</v>
      </c>
      <c r="AD411" s="42">
        <f t="shared" si="105"/>
        <v>16.489846019919732</v>
      </c>
      <c r="AE411" s="38">
        <f t="shared" si="106"/>
        <v>17.654252405242634</v>
      </c>
      <c r="AF411" s="38">
        <f t="shared" si="107"/>
        <v>115.1128042639542</v>
      </c>
    </row>
    <row r="412" spans="1:37" ht="15" x14ac:dyDescent="0.25">
      <c r="A412" s="69" t="s">
        <v>20</v>
      </c>
      <c r="B412" s="107">
        <v>2014</v>
      </c>
      <c r="C412" s="69" t="s">
        <v>1144</v>
      </c>
      <c r="D412" s="69" t="s">
        <v>6</v>
      </c>
      <c r="E412" s="37">
        <f>(K412-(((2.718282^(0.00098482*W412)-1)/((2.718282^(0.000155125*W412)-1)*137.88))))/(([1]!SingleStagePbR(W412,1)/[1]!SingleStagePbR(W412,0))-(((2.718282^(0.00098482*W412)-1)/((2.718282^(0.000155125*W412)-1)*137.88))))</f>
        <v>-1.9524988040526797E-3</v>
      </c>
      <c r="F412" s="73">
        <v>5882.1087724044455</v>
      </c>
      <c r="G412" s="73">
        <v>158.00901497016321</v>
      </c>
      <c r="H412" s="39">
        <v>0.26247953069280777</v>
      </c>
      <c r="I412" s="142">
        <v>15.320427325630559</v>
      </c>
      <c r="J412" s="76">
        <v>0.26443755806458141</v>
      </c>
      <c r="K412" s="77">
        <v>5.3306503974010509E-2</v>
      </c>
      <c r="L412" s="77">
        <v>1.6216392812770954E-3</v>
      </c>
      <c r="M412" s="40">
        <f t="array" ref="M412:Q412">[1]!ConvertConc(I412:L412,TRUE,FALSE)</f>
        <v>0.47953638769640206</v>
      </c>
      <c r="N412" s="40">
        <v>1.6772555506625687E-2</v>
      </c>
      <c r="O412" s="40">
        <v>6.5272330774157561E-2</v>
      </c>
      <c r="P412" s="62">
        <v>1.1266301776208091E-3</v>
      </c>
      <c r="Q412" s="39">
        <v>0.49348571846690753</v>
      </c>
      <c r="R412" s="77">
        <v>2.1136468477501707E-2</v>
      </c>
      <c r="S412" s="83">
        <v>6.4463899453973909E-4</v>
      </c>
      <c r="T412" s="38">
        <f>[1]!AgePb76(K412)</f>
        <v>340.8799806906481</v>
      </c>
      <c r="U412" s="41">
        <f>[1]!AgeErPb76(K412,L412,0,FALSE,1)*2</f>
        <v>137.75155374889857</v>
      </c>
      <c r="V412" s="38">
        <f t="shared" si="101"/>
        <v>137.76336177867969</v>
      </c>
      <c r="W412" s="42">
        <f>[1]!AgePb6U8(O412)</f>
        <v>407.60983800383764</v>
      </c>
      <c r="X412" s="42">
        <f t="shared" si="99"/>
        <v>14.071063151679827</v>
      </c>
      <c r="Y412" s="38">
        <f t="shared" si="102"/>
        <v>14.656950564516627</v>
      </c>
      <c r="Z412" s="38">
        <f>[1]!AgePb7U5(M412)</f>
        <v>397.75477194092633</v>
      </c>
      <c r="AA412" s="42">
        <f t="shared" si="103"/>
        <v>27.824224236464477</v>
      </c>
      <c r="AB412" s="38">
        <f t="shared" si="104"/>
        <v>28.113305008753446</v>
      </c>
      <c r="AC412" s="42">
        <f>[1]!AgePb8Th2(R412)</f>
        <v>422.76284658610774</v>
      </c>
      <c r="AD412" s="42">
        <f t="shared" si="105"/>
        <v>25.787601807001487</v>
      </c>
      <c r="AE412" s="38">
        <f t="shared" si="106"/>
        <v>26.61172095971709</v>
      </c>
      <c r="AF412" s="38">
        <f t="shared" ref="AF412:AF417" si="108">W412/T412*100</f>
        <v>119.5757630524356</v>
      </c>
      <c r="AG412" s="39">
        <v>0.99134046026146649</v>
      </c>
      <c r="AI412" s="1" t="s">
        <v>1622</v>
      </c>
      <c r="AJ412" s="39">
        <v>414.86045378971124</v>
      </c>
      <c r="AK412" s="1" t="s">
        <v>1623</v>
      </c>
    </row>
    <row r="413" spans="1:37" ht="15" x14ac:dyDescent="0.25">
      <c r="A413" s="69" t="s">
        <v>20</v>
      </c>
      <c r="B413" s="107">
        <v>2014</v>
      </c>
      <c r="C413" s="69" t="s">
        <v>1145</v>
      </c>
      <c r="D413" s="69" t="s">
        <v>6</v>
      </c>
      <c r="E413" s="37">
        <f>(K413-(((2.718282^(0.00098482*W413)-1)/((2.718282^(0.000155125*W413)-1)*137.88))))/(([1]!SingleStagePbR(W413,1)/[1]!SingleStagePbR(W413,0))-(((2.718282^(0.00098482*W413)-1)/((2.718282^(0.000155125*W413)-1)*137.88))))</f>
        <v>2.4186720430632767E-3</v>
      </c>
      <c r="F413" s="73">
        <v>4528.4364977888845</v>
      </c>
      <c r="G413" s="73">
        <v>124.38145368167808</v>
      </c>
      <c r="H413" s="39">
        <v>0.50136693999151027</v>
      </c>
      <c r="I413" s="142">
        <v>15.103975040778321</v>
      </c>
      <c r="J413" s="76">
        <v>0.26992554991275941</v>
      </c>
      <c r="K413" s="77">
        <v>5.6979246902151046E-2</v>
      </c>
      <c r="L413" s="77">
        <v>1.8759055376634103E-3</v>
      </c>
      <c r="M413" s="40">
        <f t="array" ref="M413:Q413">[1]!ConvertConc(I413:L413,TRUE,FALSE)</f>
        <v>0.51992139730454634</v>
      </c>
      <c r="N413" s="40">
        <v>1.9476429130553374E-2</v>
      </c>
      <c r="O413" s="40">
        <v>6.620773652632235E-2</v>
      </c>
      <c r="P413" s="62">
        <v>1.1832090321983034E-3</v>
      </c>
      <c r="Q413" s="39">
        <v>0.47706888441278233</v>
      </c>
      <c r="R413" s="77">
        <v>1.9839306815994742E-2</v>
      </c>
      <c r="S413" s="83">
        <v>5.2513858957810094E-4</v>
      </c>
      <c r="T413" s="38">
        <f>[1]!AgePb76(K413)</f>
        <v>489.77001780057736</v>
      </c>
      <c r="U413" s="41">
        <f>[1]!AgeErPb76(K413,L413,0,FALSE,1)*2</f>
        <v>145.25279357735729</v>
      </c>
      <c r="V413" s="38">
        <f t="shared" si="101"/>
        <v>145.27590969558506</v>
      </c>
      <c r="W413" s="42">
        <f>[1]!AgePb6U8(O413)</f>
        <v>413.26789072166565</v>
      </c>
      <c r="X413" s="42">
        <f t="shared" si="99"/>
        <v>14.771152939959229</v>
      </c>
      <c r="Y413" s="38">
        <f t="shared" si="102"/>
        <v>15.345646237708083</v>
      </c>
      <c r="Z413" s="38">
        <f>[1]!AgePb7U5(M413)</f>
        <v>425.09886908810211</v>
      </c>
      <c r="AA413" s="42">
        <f t="shared" si="103"/>
        <v>31.848691129836709</v>
      </c>
      <c r="AB413" s="38">
        <f t="shared" si="104"/>
        <v>32.137350952549021</v>
      </c>
      <c r="AC413" s="42">
        <f>[1]!AgePb8Th2(R413)</f>
        <v>397.07069323541458</v>
      </c>
      <c r="AD413" s="42">
        <f t="shared" si="105"/>
        <v>21.020607800705495</v>
      </c>
      <c r="AE413" s="38">
        <f t="shared" si="106"/>
        <v>21.907990614304822</v>
      </c>
      <c r="AF413" s="38">
        <f t="shared" si="108"/>
        <v>84.379989730187702</v>
      </c>
      <c r="AG413" s="39">
        <v>0.99138174959824277</v>
      </c>
      <c r="AJ413" s="39">
        <v>6.2124141005463684</v>
      </c>
      <c r="AK413" s="1" t="s">
        <v>1624</v>
      </c>
    </row>
    <row r="414" spans="1:37" ht="15" x14ac:dyDescent="0.25">
      <c r="A414" s="69" t="s">
        <v>20</v>
      </c>
      <c r="B414" s="107">
        <v>2014</v>
      </c>
      <c r="C414" s="69" t="s">
        <v>1146</v>
      </c>
      <c r="D414" s="69" t="s">
        <v>6</v>
      </c>
      <c r="E414" s="37">
        <f>(K414-(((2.718282^(0.00098482*W414)-1)/((2.718282^(0.000155125*W414)-1)*137.88))))/(([1]!SingleStagePbR(W414,1)/[1]!SingleStagePbR(W414,0))-(((2.718282^(0.00098482*W414)-1)/((2.718282^(0.000155125*W414)-1)*137.88))))</f>
        <v>2.1612796279871251E-4</v>
      </c>
      <c r="F414" s="73">
        <v>2909.1141678583026</v>
      </c>
      <c r="G414" s="73">
        <v>79.980214458371108</v>
      </c>
      <c r="H414" s="39">
        <v>0.32706178848530276</v>
      </c>
      <c r="I414" s="142">
        <v>15.068186113343904</v>
      </c>
      <c r="J414" s="76">
        <v>0.30228820209020091</v>
      </c>
      <c r="K414" s="77">
        <v>5.5221833109684093E-2</v>
      </c>
      <c r="L414" s="77">
        <v>2.3257207855119093E-3</v>
      </c>
      <c r="M414" s="40">
        <f t="array" ref="M414:Q414">[1]!ConvertConc(I414:L414,TRUE,FALSE)</f>
        <v>0.5050822296677695</v>
      </c>
      <c r="N414" s="40">
        <v>2.356203127351842E-2</v>
      </c>
      <c r="O414" s="40">
        <v>6.6364988624240048E-2</v>
      </c>
      <c r="P414" s="62">
        <v>1.3313714698010312E-3</v>
      </c>
      <c r="Q414" s="39">
        <v>0.43004072241139368</v>
      </c>
      <c r="R414" s="77">
        <v>2.0980962727019509E-2</v>
      </c>
      <c r="S414" s="83">
        <v>7.6042604544857711E-4</v>
      </c>
      <c r="T414" s="38">
        <f>[1]!AgePb76(K414)</f>
        <v>420.24398219161446</v>
      </c>
      <c r="U414" s="41">
        <f>[1]!AgeErPb76(K414,L414,0,FALSE,1)*2</f>
        <v>188.06366155216975</v>
      </c>
      <c r="V414" s="38">
        <f t="shared" si="101"/>
        <v>188.07680691285887</v>
      </c>
      <c r="W414" s="42">
        <f>[1]!AgePb6U8(O414)</f>
        <v>414.21858482373898</v>
      </c>
      <c r="X414" s="42">
        <f t="shared" si="99"/>
        <v>16.619570575628934</v>
      </c>
      <c r="Y414" s="38">
        <f t="shared" si="102"/>
        <v>17.134518393988877</v>
      </c>
      <c r="Z414" s="38">
        <f>[1]!AgePb7U5(M414)</f>
        <v>415.13685775626732</v>
      </c>
      <c r="AA414" s="42">
        <f t="shared" si="103"/>
        <v>38.732178844135312</v>
      </c>
      <c r="AB414" s="38">
        <f t="shared" si="104"/>
        <v>38.958905765883486</v>
      </c>
      <c r="AC414" s="42">
        <f>[1]!AgePb8Th2(R414)</f>
        <v>419.68455372789543</v>
      </c>
      <c r="AD414" s="42">
        <f t="shared" si="105"/>
        <v>30.421775175851554</v>
      </c>
      <c r="AE414" s="38">
        <f t="shared" si="106"/>
        <v>31.113359073695609</v>
      </c>
      <c r="AF414" s="38">
        <f t="shared" si="108"/>
        <v>98.566214479395413</v>
      </c>
      <c r="AG414" s="39">
        <v>0.99687323138947515</v>
      </c>
      <c r="AJ414" s="39">
        <v>0.52197388967996639</v>
      </c>
      <c r="AK414" s="1" t="s">
        <v>1625</v>
      </c>
    </row>
    <row r="415" spans="1:37" ht="15" x14ac:dyDescent="0.25">
      <c r="A415" s="69" t="s">
        <v>20</v>
      </c>
      <c r="B415" s="107">
        <v>2014</v>
      </c>
      <c r="C415" s="69" t="s">
        <v>1147</v>
      </c>
      <c r="D415" s="69" t="s">
        <v>6</v>
      </c>
      <c r="E415" s="37">
        <f>(K415-(((2.718282^(0.00098482*W415)-1)/((2.718282^(0.000155125*W415)-1)*137.88))))/(([1]!SingleStagePbR(W415,1)/[1]!SingleStagePbR(W415,0))-(((2.718282^(0.00098482*W415)-1)/((2.718282^(0.000155125*W415)-1)*137.88))))</f>
        <v>-9.2498030321992611E-4</v>
      </c>
      <c r="F415" s="73">
        <v>5896.8971277891642</v>
      </c>
      <c r="G415" s="73">
        <v>153.59868043653242</v>
      </c>
      <c r="H415" s="39">
        <v>0.47203859917323765</v>
      </c>
      <c r="I415" s="142">
        <v>15.058926160037823</v>
      </c>
      <c r="J415" s="76">
        <v>0.27661796336124161</v>
      </c>
      <c r="K415" s="77">
        <v>5.4305223874837681E-2</v>
      </c>
      <c r="L415" s="77">
        <v>1.8296722761609015E-3</v>
      </c>
      <c r="M415" s="40">
        <f t="array" ref="M415:Q415">[1]!ConvertConc(I415:L415,TRUE,FALSE)</f>
        <v>0.49700396129781743</v>
      </c>
      <c r="N415" s="40">
        <v>1.907225109394689E-2</v>
      </c>
      <c r="O415" s="40">
        <v>6.6405797423571958E-2</v>
      </c>
      <c r="P415" s="62">
        <v>1.2198105126137045E-3</v>
      </c>
      <c r="Q415" s="39">
        <v>0.47867888432683314</v>
      </c>
      <c r="R415" s="77">
        <v>2.0770815031479043E-2</v>
      </c>
      <c r="S415" s="83">
        <v>4.936455370495599E-4</v>
      </c>
      <c r="T415" s="38">
        <f>[1]!AgePb76(K415)</f>
        <v>382.75061534791655</v>
      </c>
      <c r="U415" s="41">
        <f>[1]!AgeErPb76(K415,L415,0,FALSE,1)*2</f>
        <v>151.44046730153539</v>
      </c>
      <c r="V415" s="38">
        <f t="shared" si="101"/>
        <v>151.4540085904473</v>
      </c>
      <c r="W415" s="42">
        <f>[1]!AgePb6U8(O415)</f>
        <v>414.46527839673837</v>
      </c>
      <c r="X415" s="42">
        <f t="shared" si="99"/>
        <v>15.226655602881026</v>
      </c>
      <c r="Y415" s="38">
        <f t="shared" si="102"/>
        <v>15.787759346553278</v>
      </c>
      <c r="Z415" s="38">
        <f>[1]!AgePb7U5(M415)</f>
        <v>409.67228673556065</v>
      </c>
      <c r="AA415" s="42">
        <f t="shared" si="103"/>
        <v>31.441893132799596</v>
      </c>
      <c r="AB415" s="38">
        <f t="shared" si="104"/>
        <v>31.713508513709407</v>
      </c>
      <c r="AC415" s="42">
        <f>[1]!AgePb8Th2(R415)</f>
        <v>415.52385870034055</v>
      </c>
      <c r="AD415" s="42">
        <f t="shared" si="105"/>
        <v>19.750933997935547</v>
      </c>
      <c r="AE415" s="38">
        <f t="shared" si="106"/>
        <v>20.780194458777125</v>
      </c>
      <c r="AF415" s="38">
        <f t="shared" si="108"/>
        <v>108.28598616882523</v>
      </c>
      <c r="AG415" s="39">
        <v>1.016774691715596</v>
      </c>
    </row>
    <row r="416" spans="1:37" ht="15" x14ac:dyDescent="0.25">
      <c r="A416" s="69" t="s">
        <v>20</v>
      </c>
      <c r="B416" s="107">
        <v>2014</v>
      </c>
      <c r="C416" s="69" t="s">
        <v>1148</v>
      </c>
      <c r="D416" s="69" t="s">
        <v>6</v>
      </c>
      <c r="E416" s="37">
        <f>(K416-(((2.718282^(0.00098482*W416)-1)/((2.718282^(0.000155125*W416)-1)*137.88))))/(([1]!SingleStagePbR(W416,1)/[1]!SingleStagePbR(W416,0))-(((2.718282^(0.00098482*W416)-1)/((2.718282^(0.000155125*W416)-1)*137.88))))</f>
        <v>3.2880623640082762E-3</v>
      </c>
      <c r="F416" s="73">
        <v>2826.1261857665468</v>
      </c>
      <c r="G416" s="73">
        <v>77.189216449750035</v>
      </c>
      <c r="H416" s="39">
        <v>0.29400963095995691</v>
      </c>
      <c r="I416" s="142">
        <v>14.990910483856263</v>
      </c>
      <c r="J416" s="76">
        <v>0.31759871625717417</v>
      </c>
      <c r="K416" s="77">
        <v>5.7757005346744765E-2</v>
      </c>
      <c r="L416" s="77">
        <v>2.7853284218769827E-3</v>
      </c>
      <c r="M416" s="40">
        <f t="array" ref="M416:Q416">[1]!ConvertConc(I416:L416,TRUE,FALSE)</f>
        <v>0.53099312983428038</v>
      </c>
      <c r="N416" s="40">
        <v>2.7969256428437388E-2</v>
      </c>
      <c r="O416" s="40">
        <v>6.6707089010831042E-2</v>
      </c>
      <c r="P416" s="62">
        <v>1.4132621135926548E-3</v>
      </c>
      <c r="Q416" s="39">
        <v>0.40221541303027941</v>
      </c>
      <c r="R416" s="77">
        <v>2.1440455293847728E-2</v>
      </c>
      <c r="S416" s="83">
        <v>8.5011397726109626E-4</v>
      </c>
      <c r="T416" s="38">
        <f>[1]!AgePb76(K416)</f>
        <v>519.60116003218297</v>
      </c>
      <c r="U416" s="41">
        <f>[1]!AgeErPb76(K416,L416,0,FALSE,1)*2</f>
        <v>211.68164635559577</v>
      </c>
      <c r="V416" s="38">
        <f t="shared" si="101"/>
        <v>211.69950005717027</v>
      </c>
      <c r="W416" s="42">
        <f>[1]!AgePb6U8(O416)</f>
        <v>416.28632629938409</v>
      </c>
      <c r="X416" s="42">
        <f t="shared" si="99"/>
        <v>17.638955681908559</v>
      </c>
      <c r="Y416" s="38">
        <f t="shared" si="102"/>
        <v>18.129763369495961</v>
      </c>
      <c r="Z416" s="38">
        <f>[1]!AgePb7U5(M416)</f>
        <v>432.46852748541301</v>
      </c>
      <c r="AA416" s="42">
        <f t="shared" si="103"/>
        <v>45.559245356877852</v>
      </c>
      <c r="AB416" s="38">
        <f t="shared" si="104"/>
        <v>45.768559072286536</v>
      </c>
      <c r="AC416" s="42">
        <f>[1]!AgePb8Th2(R416)</f>
        <v>428.77902246264489</v>
      </c>
      <c r="AD416" s="42">
        <f t="shared" si="105"/>
        <v>34.002173475899951</v>
      </c>
      <c r="AE416" s="38">
        <f t="shared" si="106"/>
        <v>34.649226270864581</v>
      </c>
      <c r="AF416" s="38">
        <f t="shared" si="108"/>
        <v>80.116512109711266</v>
      </c>
      <c r="AG416" s="39">
        <v>0.97878024401415131</v>
      </c>
    </row>
    <row r="417" spans="1:33" ht="15" x14ac:dyDescent="0.25">
      <c r="A417" s="69" t="s">
        <v>20</v>
      </c>
      <c r="B417" s="107">
        <v>2014</v>
      </c>
      <c r="C417" s="69" t="s">
        <v>1149</v>
      </c>
      <c r="D417" s="69" t="s">
        <v>6</v>
      </c>
      <c r="E417" s="37">
        <f>(K417-(((2.718282^(0.00098482*W417)-1)/((2.718282^(0.000155125*W417)-1)*137.88))))/(([1]!SingleStagePbR(W417,1)/[1]!SingleStagePbR(W417,0))-(((2.718282^(0.00098482*W417)-1)/((2.718282^(0.000155125*W417)-1)*137.88))))</f>
        <v>1.8030541235291044E-3</v>
      </c>
      <c r="F417" s="73">
        <v>6313.0683704141138</v>
      </c>
      <c r="G417" s="73">
        <v>166.10541955933439</v>
      </c>
      <c r="H417" s="39">
        <v>0.38077250835510296</v>
      </c>
      <c r="I417" s="142">
        <v>14.733885527781942</v>
      </c>
      <c r="J417" s="76">
        <v>0.2429951207582027</v>
      </c>
      <c r="K417" s="77">
        <v>5.6730412057399301E-2</v>
      </c>
      <c r="L417" s="77">
        <v>1.7623161215323435E-3</v>
      </c>
      <c r="M417" s="40">
        <f t="array" ref="M417:Q417">[1]!ConvertConc(I417:L417,TRUE,FALSE)</f>
        <v>0.53065332800422482</v>
      </c>
      <c r="N417" s="40">
        <v>1.8663715787682594E-2</v>
      </c>
      <c r="O417" s="40">
        <v>6.7870759421499408E-2</v>
      </c>
      <c r="P417" s="62">
        <v>1.1193424402870964E-3</v>
      </c>
      <c r="Q417" s="39">
        <v>0.46891382987799618</v>
      </c>
      <c r="R417" s="77">
        <v>2.0165396869653733E-2</v>
      </c>
      <c r="S417" s="83">
        <v>5.346553783321386E-4</v>
      </c>
      <c r="T417" s="38">
        <f>[1]!AgePb76(K417)</f>
        <v>480.10716184525063</v>
      </c>
      <c r="U417" s="41">
        <f>[1]!AgeErPb76(K417,L417,0,FALSE,1)*2</f>
        <v>137.28400696889179</v>
      </c>
      <c r="V417" s="38">
        <f t="shared" si="101"/>
        <v>137.30750918501778</v>
      </c>
      <c r="W417" s="42">
        <f>[1]!AgePb6U8(O417)</f>
        <v>423.31488436979765</v>
      </c>
      <c r="X417" s="42">
        <f t="shared" si="99"/>
        <v>13.962841132738024</v>
      </c>
      <c r="Y417" s="38">
        <f t="shared" si="102"/>
        <v>14.598435321212257</v>
      </c>
      <c r="Z417" s="38">
        <f>[1]!AgePb7U5(M417)</f>
        <v>432.2431395930667</v>
      </c>
      <c r="AA417" s="42">
        <f t="shared" si="103"/>
        <v>30.405022197378482</v>
      </c>
      <c r="AB417" s="38">
        <f t="shared" si="104"/>
        <v>30.717448082369497</v>
      </c>
      <c r="AC417" s="42">
        <f>[1]!AgePb8Th2(R417)</f>
        <v>403.5324496099559</v>
      </c>
      <c r="AD417" s="42">
        <f t="shared" si="105"/>
        <v>21.398120345469835</v>
      </c>
      <c r="AE417" s="38">
        <f t="shared" si="106"/>
        <v>22.298511092625546</v>
      </c>
      <c r="AF417" s="38">
        <f t="shared" si="108"/>
        <v>88.170916414332012</v>
      </c>
      <c r="AG417" s="39">
        <v>0.99356182658002523</v>
      </c>
    </row>
    <row r="418" spans="1:33" ht="15" x14ac:dyDescent="0.25">
      <c r="A418" s="69"/>
      <c r="B418" s="107"/>
      <c r="C418" s="69"/>
      <c r="D418" s="69"/>
      <c r="E418" s="37"/>
      <c r="F418" s="73"/>
      <c r="G418" s="73"/>
      <c r="H418" s="39"/>
      <c r="I418" s="76"/>
      <c r="J418" s="76"/>
      <c r="K418" s="77"/>
      <c r="L418" s="77"/>
      <c r="M418" s="40"/>
      <c r="N418" s="62"/>
      <c r="O418" s="62"/>
      <c r="P418" s="62"/>
      <c r="Q418" s="39"/>
      <c r="R418" s="77"/>
      <c r="S418" s="62"/>
      <c r="T418" s="38"/>
      <c r="U418" s="41"/>
      <c r="V418" s="38"/>
      <c r="W418" s="42"/>
      <c r="X418" s="42"/>
      <c r="Y418" s="38"/>
      <c r="Z418" s="38"/>
      <c r="AA418" s="42"/>
      <c r="AB418" s="38"/>
      <c r="AC418" s="42"/>
      <c r="AD418" s="42"/>
      <c r="AE418" s="38"/>
      <c r="AF418" s="38"/>
    </row>
    <row r="419" spans="1:33" ht="15" x14ac:dyDescent="0.25">
      <c r="A419"/>
      <c r="C419"/>
      <c r="D419"/>
      <c r="F419"/>
      <c r="G419"/>
      <c r="I419"/>
      <c r="J419"/>
      <c r="K419" s="158"/>
      <c r="L419" s="158"/>
      <c r="P419" s="62"/>
      <c r="R419"/>
      <c r="S419" s="62"/>
    </row>
    <row r="420" spans="1:33" ht="15" x14ac:dyDescent="0.25">
      <c r="A420" s="69" t="s">
        <v>66</v>
      </c>
      <c r="B420" s="107">
        <v>2016</v>
      </c>
      <c r="C420" s="69" t="s">
        <v>413</v>
      </c>
      <c r="D420" s="69" t="s">
        <v>6</v>
      </c>
      <c r="E420" s="37">
        <f>(K420-(((2.718282^(0.00098482*W420)-1)/((2.718282^(0.000155125*W420)-1)*137.88))))/(([1]!SingleStagePbR(W420,1)/[1]!SingleStagePbR(W420,0))-(((2.718282^(0.00098482*W420)-1)/((2.718282^(0.000155125*W420)-1)*137.88))))</f>
        <v>1.2608441699674979E-2</v>
      </c>
      <c r="F420" s="73">
        <v>27449.094554458447</v>
      </c>
      <c r="G420" s="73">
        <v>536.74846339953046</v>
      </c>
      <c r="H420" s="39">
        <v>0.45534969836854411</v>
      </c>
      <c r="I420" s="142">
        <v>39.611362846025656</v>
      </c>
      <c r="J420" s="76">
        <v>0.29658232118762479</v>
      </c>
      <c r="K420" s="77">
        <v>5.9316354705810169E-2</v>
      </c>
      <c r="L420" s="77">
        <v>7.0554717646784473E-4</v>
      </c>
      <c r="M420" s="40">
        <f t="array" ref="M420:Q420">[1]!ConvertConc(I420:L420,TRUE,FALSE)</f>
        <v>0.20637967033176646</v>
      </c>
      <c r="N420" s="40">
        <v>2.900661538691336E-3</v>
      </c>
      <c r="O420" s="62">
        <v>2.5245281357451032E-2</v>
      </c>
      <c r="P420" s="83">
        <v>1.8901909972478327E-4</v>
      </c>
      <c r="Q420" s="39">
        <v>0.53271549965640241</v>
      </c>
      <c r="R420" s="77">
        <v>9.452282598548396E-3</v>
      </c>
      <c r="S420" s="83">
        <v>1.5420951688549587E-4</v>
      </c>
      <c r="T420" s="38">
        <f>[1]!AgePb76(K420)</f>
        <v>577.78113171813277</v>
      </c>
      <c r="U420" s="41">
        <f>[1]!AgeErPb76(K420,L420,0,FALSE,1)*2</f>
        <v>51.698497046594476</v>
      </c>
      <c r="V420" s="38">
        <f t="shared" ref="V420:V435" si="109">SQRT((U420/T420*100)^2+AO$6^2+AO$8^2+AO$7^2)*T420/100</f>
        <v>51.788811899397594</v>
      </c>
      <c r="W420" s="42">
        <f>[1]!AgePb6U8(O420)</f>
        <v>160.72124317987613</v>
      </c>
      <c r="X420" s="42">
        <f t="shared" ref="X420:X435" si="110">P420/O420*W420*2</f>
        <v>2.4067376601878756</v>
      </c>
      <c r="Y420" s="38">
        <f t="shared" ref="Y420:Y435" si="111">SQRT((X420/W420*100)^2+AP$6^2+AP$7^2+AP$8^2)*W420/100</f>
        <v>2.8998664198140944</v>
      </c>
      <c r="Z420" s="38">
        <f>[1]!AgePb7U5(M420)</f>
        <v>190.51009454650006</v>
      </c>
      <c r="AA420" s="42">
        <f t="shared" ref="AA420:AA435" si="112">N420/M420*Z420*2</f>
        <v>5.3552300291510297</v>
      </c>
      <c r="AB420" s="38">
        <f t="shared" ref="AB420:AB435" si="113">SQRT((AA420/Z420*100)^2+AQ$6^2+AQ$8^2+AQ$7^2)*Z420/100</f>
        <v>5.6910538314382881</v>
      </c>
      <c r="AC420" s="42">
        <f>[1]!AgePb8Th2(R420)</f>
        <v>190.15440730600793</v>
      </c>
      <c r="AD420" s="42">
        <f t="shared" ref="AD420:AD435" si="114">S420/R420*AC420*2</f>
        <v>6.2045583124674186</v>
      </c>
      <c r="AE420" s="38">
        <f t="shared" ref="AE420:AE435" si="115">SQRT((AD420/AC420*100)^2+AR$6^2+AR$8^2+AR$7^2)*AC420/100</f>
        <v>6.8726261966129893</v>
      </c>
      <c r="AF420" s="38">
        <f t="shared" ref="AF420:AF435" si="116">W420/T420*100</f>
        <v>27.816976767992323</v>
      </c>
    </row>
    <row r="421" spans="1:33" ht="15" x14ac:dyDescent="0.25">
      <c r="A421" s="69" t="s">
        <v>66</v>
      </c>
      <c r="B421" s="107">
        <v>2016</v>
      </c>
      <c r="C421" s="69" t="s">
        <v>414</v>
      </c>
      <c r="D421" s="69" t="s">
        <v>6</v>
      </c>
      <c r="E421" s="37">
        <f>(K421-(((2.718282^(0.00098482*W421)-1)/((2.718282^(0.000155125*W421)-1)*137.88))))/(([1]!SingleStagePbR(W421,1)/[1]!SingleStagePbR(W421,0))-(((2.718282^(0.00098482*W421)-1)/((2.718282^(0.000155125*W421)-1)*137.88))))</f>
        <v>2.4375811583822651E-3</v>
      </c>
      <c r="F421" s="73">
        <v>45978.780008193098</v>
      </c>
      <c r="G421" s="73">
        <v>1028.8005989873786</v>
      </c>
      <c r="H421" s="39">
        <v>0.68648026206503732</v>
      </c>
      <c r="I421" s="142">
        <v>39.756990248357489</v>
      </c>
      <c r="J421" s="76">
        <v>0.38239672838160527</v>
      </c>
      <c r="K421" s="77">
        <v>5.1199005913705978E-2</v>
      </c>
      <c r="L421" s="77">
        <v>5.1904464255720403E-4</v>
      </c>
      <c r="M421" s="40">
        <f t="array" ref="M421:Q421">[1]!ConvertConc(I421:L421,TRUE,FALSE)</f>
        <v>0.17748443609406467</v>
      </c>
      <c r="N421" s="40">
        <v>2.4802612138378525E-3</v>
      </c>
      <c r="O421" s="62">
        <v>2.5152809449435466E-2</v>
      </c>
      <c r="P421" s="83">
        <v>2.4192857615692927E-4</v>
      </c>
      <c r="Q421" s="39">
        <v>0.68827741973071266</v>
      </c>
      <c r="R421" s="77">
        <v>7.8489857417094987E-3</v>
      </c>
      <c r="S421" s="83">
        <v>1.1542333906465516E-4</v>
      </c>
      <c r="T421" s="38">
        <f>[1]!AgePb76(K421)</f>
        <v>248.79787961673162</v>
      </c>
      <c r="U421" s="41">
        <f>[1]!AgeErPb76(K421,L421,0,FALSE,1)*2</f>
        <v>46.669180841957996</v>
      </c>
      <c r="V421" s="38">
        <f t="shared" si="109"/>
        <v>46.687744620154369</v>
      </c>
      <c r="W421" s="42">
        <f>[1]!AgePb6U8(O421)</f>
        <v>160.13978319670983</v>
      </c>
      <c r="X421" s="42">
        <f t="shared" si="110"/>
        <v>3.0805616217737377</v>
      </c>
      <c r="Y421" s="38">
        <f t="shared" si="111"/>
        <v>3.4767511783647871</v>
      </c>
      <c r="Z421" s="38">
        <f>[1]!AgePb7U5(M421)</f>
        <v>165.89361736972188</v>
      </c>
      <c r="AA421" s="42">
        <f t="shared" si="112"/>
        <v>4.6365699870980226</v>
      </c>
      <c r="AB421" s="38">
        <f t="shared" si="113"/>
        <v>4.930584163700086</v>
      </c>
      <c r="AC421" s="42">
        <f>[1]!AgePb8Th2(R421)</f>
        <v>158.0261282111762</v>
      </c>
      <c r="AD421" s="42">
        <f t="shared" si="114"/>
        <v>4.6477096475450166</v>
      </c>
      <c r="AE421" s="38">
        <f t="shared" si="115"/>
        <v>5.2568860887861231</v>
      </c>
      <c r="AF421" s="38">
        <f t="shared" si="116"/>
        <v>64.365413179325358</v>
      </c>
    </row>
    <row r="422" spans="1:33" ht="15" x14ac:dyDescent="0.25">
      <c r="A422" s="69" t="s">
        <v>66</v>
      </c>
      <c r="B422" s="107">
        <v>2016</v>
      </c>
      <c r="C422" s="69" t="s">
        <v>415</v>
      </c>
      <c r="D422" s="69" t="s">
        <v>6</v>
      </c>
      <c r="E422" s="37">
        <f>(K422-(((2.718282^(0.00098482*W422)-1)/((2.718282^(0.000155125*W422)-1)*137.88))))/(([1]!SingleStagePbR(W422,1)/[1]!SingleStagePbR(W422,0))-(((2.718282^(0.00098482*W422)-1)/((2.718282^(0.000155125*W422)-1)*137.88))))</f>
        <v>-1.092852433334677E-3</v>
      </c>
      <c r="F422" s="73">
        <v>28234.138913514726</v>
      </c>
      <c r="G422" s="73">
        <v>560.07152052612309</v>
      </c>
      <c r="H422" s="39">
        <v>0.59531075084692997</v>
      </c>
      <c r="I422" s="142">
        <v>39.769807843225713</v>
      </c>
      <c r="J422" s="76">
        <v>0.30758427357934254</v>
      </c>
      <c r="K422" s="77">
        <v>4.8384667578009126E-2</v>
      </c>
      <c r="L422" s="77">
        <v>7.0284243886175289E-4</v>
      </c>
      <c r="M422" s="40">
        <f t="array" ref="M422:Q422">[1]!ConvertConc(I422:L422,TRUE,FALSE)</f>
        <v>0.16767430488696947</v>
      </c>
      <c r="N422" s="40">
        <v>2.7593774294917281E-3</v>
      </c>
      <c r="O422" s="62">
        <v>2.5144702834422605E-2</v>
      </c>
      <c r="P422" s="83">
        <v>1.9447202727713761E-4</v>
      </c>
      <c r="Q422" s="39">
        <v>0.4699655686049769</v>
      </c>
      <c r="R422" s="77">
        <v>7.8872097648050362E-3</v>
      </c>
      <c r="S422" s="83">
        <v>1.226485371241548E-4</v>
      </c>
      <c r="T422" s="38">
        <f>[1]!AgePb76(K422)</f>
        <v>117.09369224521004</v>
      </c>
      <c r="U422" s="41">
        <f>[1]!AgeErPb76(K422,L422,0,FALSE,1)*2</f>
        <v>68.50498873562087</v>
      </c>
      <c r="V422" s="38">
        <f t="shared" si="109"/>
        <v>68.507790460503657</v>
      </c>
      <c r="W422" s="42">
        <f>[1]!AgePb6U8(O422)</f>
        <v>160.08880659680199</v>
      </c>
      <c r="X422" s="42">
        <f t="shared" si="110"/>
        <v>2.4762905307146839</v>
      </c>
      <c r="Y422" s="38">
        <f t="shared" si="111"/>
        <v>2.9543696324851241</v>
      </c>
      <c r="Z422" s="38">
        <f>[1]!AgePb7U5(M422)</f>
        <v>157.39858553573754</v>
      </c>
      <c r="AA422" s="42">
        <f t="shared" si="112"/>
        <v>5.1805445641061967</v>
      </c>
      <c r="AB422" s="38">
        <f t="shared" si="113"/>
        <v>5.4194293776540512</v>
      </c>
      <c r="AC422" s="42">
        <f>[1]!AgePb8Th2(R422)</f>
        <v>158.79268951708588</v>
      </c>
      <c r="AD422" s="42">
        <f t="shared" si="114"/>
        <v>4.9385503000533202</v>
      </c>
      <c r="AE422" s="38">
        <f t="shared" si="115"/>
        <v>5.5210147683329138</v>
      </c>
      <c r="AF422" s="38">
        <f t="shared" si="116"/>
        <v>136.71855718884871</v>
      </c>
    </row>
    <row r="423" spans="1:33" ht="15" x14ac:dyDescent="0.25">
      <c r="A423" s="69" t="s">
        <v>66</v>
      </c>
      <c r="B423" s="107">
        <v>2016</v>
      </c>
      <c r="C423" s="69" t="s">
        <v>416</v>
      </c>
      <c r="D423" s="69" t="s">
        <v>6</v>
      </c>
      <c r="E423" s="37">
        <f>(K423-(((2.718282^(0.00098482*W423)-1)/((2.718282^(0.000155125*W423)-1)*137.88))))/(([1]!SingleStagePbR(W423,1)/[1]!SingleStagePbR(W423,0))-(((2.718282^(0.00098482*W423)-1)/((2.718282^(0.000155125*W423)-1)*137.88))))</f>
        <v>1.0848282046192878E-4</v>
      </c>
      <c r="F423" s="73">
        <v>61431.165180889271</v>
      </c>
      <c r="G423" s="73">
        <v>1347.9587336241693</v>
      </c>
      <c r="H423" s="39">
        <v>0.57486698487633081</v>
      </c>
      <c r="I423" s="142">
        <v>39.732520677954227</v>
      </c>
      <c r="J423" s="76">
        <v>0.44837031833179497</v>
      </c>
      <c r="K423" s="77">
        <v>4.9345087993930933E-2</v>
      </c>
      <c r="L423" s="77">
        <v>4.385643364893254E-4</v>
      </c>
      <c r="M423" s="40">
        <f t="array" ref="M423:Q423">[1]!ConvertConc(I423:L423,TRUE,FALSE)</f>
        <v>0.17116306519905702</v>
      </c>
      <c r="N423" s="40">
        <v>2.45865532291344E-3</v>
      </c>
      <c r="O423" s="62">
        <v>2.5168299995495996E-2</v>
      </c>
      <c r="P423" s="83">
        <v>2.8401718512442709E-4</v>
      </c>
      <c r="Q423" s="39">
        <v>0.78560301695100965</v>
      </c>
      <c r="R423" s="77">
        <v>8.2893179035470801E-3</v>
      </c>
      <c r="S423" s="83">
        <v>1.1604770390899855E-4</v>
      </c>
      <c r="T423" s="38">
        <f>[1]!AgePb76(K423)</f>
        <v>163.24283041743442</v>
      </c>
      <c r="U423" s="41">
        <f>[1]!AgeErPb76(K423,L423,0,FALSE,1)*2</f>
        <v>41.558109960028624</v>
      </c>
      <c r="V423" s="38">
        <f t="shared" si="109"/>
        <v>41.567085386954624</v>
      </c>
      <c r="W423" s="42">
        <f>[1]!AgePb6U8(O423)</f>
        <v>160.23719084213198</v>
      </c>
      <c r="X423" s="42">
        <f t="shared" si="110"/>
        <v>3.6164632417264757</v>
      </c>
      <c r="Y423" s="38">
        <f t="shared" si="111"/>
        <v>3.9597861897298365</v>
      </c>
      <c r="Z423" s="38">
        <f>[1]!AgePb7U5(M423)</f>
        <v>160.42780917518752</v>
      </c>
      <c r="AA423" s="42">
        <f t="shared" si="112"/>
        <v>4.6088995486637199</v>
      </c>
      <c r="AB423" s="38">
        <f t="shared" si="113"/>
        <v>4.8859525071002601</v>
      </c>
      <c r="AC423" s="42">
        <f>[1]!AgePb8Th2(R423)</f>
        <v>166.85498122343873</v>
      </c>
      <c r="AD423" s="42">
        <f t="shared" si="114"/>
        <v>4.6718288964339161</v>
      </c>
      <c r="AE423" s="38">
        <f t="shared" si="115"/>
        <v>5.3434688780227404</v>
      </c>
      <c r="AF423" s="38">
        <f t="shared" si="116"/>
        <v>98.158792292674292</v>
      </c>
    </row>
    <row r="424" spans="1:33" ht="15" x14ac:dyDescent="0.25">
      <c r="A424" s="69" t="s">
        <v>66</v>
      </c>
      <c r="B424" s="107">
        <v>2016</v>
      </c>
      <c r="C424" s="69" t="s">
        <v>417</v>
      </c>
      <c r="D424" s="69" t="s">
        <v>6</v>
      </c>
      <c r="E424" s="37">
        <f>(K424-(((2.718282^(0.00098482*W424)-1)/((2.718282^(0.000155125*W424)-1)*137.88))))/(([1]!SingleStagePbR(W424,1)/[1]!SingleStagePbR(W424,0))-(((2.718282^(0.00098482*W424)-1)/((2.718282^(0.000155125*W424)-1)*137.88))))</f>
        <v>-5.2969595058842563E-4</v>
      </c>
      <c r="F424" s="73">
        <v>50456.630511218675</v>
      </c>
      <c r="G424" s="73">
        <v>1192.8082386234373</v>
      </c>
      <c r="H424" s="39">
        <v>0.58920930293710927</v>
      </c>
      <c r="I424" s="142">
        <v>39.827369666502172</v>
      </c>
      <c r="J424" s="76">
        <v>0.35099272862758735</v>
      </c>
      <c r="K424" s="77">
        <v>4.8828618379077433E-2</v>
      </c>
      <c r="L424" s="77">
        <v>5.1932939962052982E-4</v>
      </c>
      <c r="M424" s="40">
        <f t="array" ref="M424:Q424">[1]!ConvertConc(I424:L424,TRUE,FALSE)</f>
        <v>0.16896823067541214</v>
      </c>
      <c r="N424" s="40">
        <v>2.3338771859363755E-3</v>
      </c>
      <c r="O424" s="62">
        <v>2.5108361621005455E-2</v>
      </c>
      <c r="P424" s="83">
        <v>2.2127628388517889E-4</v>
      </c>
      <c r="Q424" s="39">
        <v>0.63803360300726497</v>
      </c>
      <c r="R424" s="77">
        <v>8.2763264602438141E-3</v>
      </c>
      <c r="S424" s="83">
        <v>1.1901312386369353E-4</v>
      </c>
      <c r="T424" s="38">
        <f>[1]!AgePb76(K424)</f>
        <v>138.5877428640693</v>
      </c>
      <c r="U424" s="41">
        <f>[1]!AgeErPb76(K424,L424,0,FALSE,1)*2</f>
        <v>49.958609924818006</v>
      </c>
      <c r="V424" s="38">
        <f t="shared" si="109"/>
        <v>49.963991451193351</v>
      </c>
      <c r="W424" s="42">
        <f>[1]!AgePb6U8(O424)</f>
        <v>159.86027820910789</v>
      </c>
      <c r="X424" s="42">
        <f t="shared" si="110"/>
        <v>2.8176500591236686</v>
      </c>
      <c r="Y424" s="38">
        <f t="shared" si="111"/>
        <v>3.2446925636668049</v>
      </c>
      <c r="Z424" s="38">
        <f>[1]!AgePb7U5(M424)</f>
        <v>158.52313105954229</v>
      </c>
      <c r="AA424" s="42">
        <f t="shared" si="112"/>
        <v>4.3792080622988436</v>
      </c>
      <c r="AB424" s="38">
        <f t="shared" si="113"/>
        <v>4.6632550742770738</v>
      </c>
      <c r="AC424" s="42">
        <f>[1]!AgePb8Th2(R424)</f>
        <v>166.59455229071094</v>
      </c>
      <c r="AD424" s="42">
        <f t="shared" si="114"/>
        <v>4.7912411821915644</v>
      </c>
      <c r="AE424" s="38">
        <f t="shared" si="115"/>
        <v>5.4462541938166895</v>
      </c>
      <c r="AF424" s="38">
        <f t="shared" si="116"/>
        <v>115.34950703822579</v>
      </c>
    </row>
    <row r="425" spans="1:33" ht="15" x14ac:dyDescent="0.25">
      <c r="A425" s="69" t="s">
        <v>66</v>
      </c>
      <c r="B425" s="107">
        <v>2016</v>
      </c>
      <c r="C425" s="69" t="s">
        <v>418</v>
      </c>
      <c r="D425" s="69" t="s">
        <v>6</v>
      </c>
      <c r="E425" s="37">
        <f>(K425-(((2.718282^(0.00098482*W425)-1)/((2.718282^(0.000155125*W425)-1)*137.88))))/(([1]!SingleStagePbR(W425,1)/[1]!SingleStagePbR(W425,0))-(((2.718282^(0.00098482*W425)-1)/((2.718282^(0.000155125*W425)-1)*137.88))))</f>
        <v>1.3377810446804973E-3</v>
      </c>
      <c r="F425" s="73">
        <v>48887.936917322339</v>
      </c>
      <c r="G425" s="73">
        <v>1164.9940084240077</v>
      </c>
      <c r="H425" s="39">
        <v>0.62335913039740543</v>
      </c>
      <c r="I425" s="142">
        <v>39.72650473973858</v>
      </c>
      <c r="J425" s="76">
        <v>0.33921492689196797</v>
      </c>
      <c r="K425" s="77">
        <v>5.0325180314814671E-2</v>
      </c>
      <c r="L425" s="77">
        <v>5.566018864590315E-4</v>
      </c>
      <c r="M425" s="40">
        <f t="array" ref="M425:Q425">[1]!ConvertConc(I425:L425,TRUE,FALSE)</f>
        <v>0.17458914134094039</v>
      </c>
      <c r="N425" s="40">
        <v>2.4394815527386316E-3</v>
      </c>
      <c r="O425" s="62">
        <v>2.5172111328477787E-2</v>
      </c>
      <c r="P425" s="83">
        <v>2.1493851422233783E-4</v>
      </c>
      <c r="Q425" s="39">
        <v>0.61110282212493872</v>
      </c>
      <c r="R425" s="77">
        <v>8.0504747153683325E-3</v>
      </c>
      <c r="S425" s="83">
        <v>1.1545098496823867E-4</v>
      </c>
      <c r="T425" s="38">
        <f>[1]!AgePb76(K425)</f>
        <v>209.03130943064124</v>
      </c>
      <c r="U425" s="41">
        <f>[1]!AgeErPb76(K425,L425,0,FALSE,1)*2</f>
        <v>51.284107757629407</v>
      </c>
      <c r="V425" s="38">
        <f t="shared" si="109"/>
        <v>51.296033322304211</v>
      </c>
      <c r="W425" s="42">
        <f>[1]!AgePb6U8(O425)</f>
        <v>160.26115703901334</v>
      </c>
      <c r="X425" s="42">
        <f t="shared" si="110"/>
        <v>2.7368618016994386</v>
      </c>
      <c r="Y425" s="38">
        <f t="shared" si="111"/>
        <v>3.1768366257915104</v>
      </c>
      <c r="Z425" s="38">
        <f>[1]!AgePb7U5(M425)</f>
        <v>163.39383612174575</v>
      </c>
      <c r="AA425" s="42">
        <f t="shared" si="112"/>
        <v>4.5661058412769542</v>
      </c>
      <c r="AB425" s="38">
        <f t="shared" si="113"/>
        <v>4.8557252824827053</v>
      </c>
      <c r="AC425" s="42">
        <f>[1]!AgePb8Th2(R425)</f>
        <v>162.06654912377937</v>
      </c>
      <c r="AD425" s="42">
        <f t="shared" si="114"/>
        <v>4.6483576157378677</v>
      </c>
      <c r="AE425" s="38">
        <f t="shared" si="115"/>
        <v>5.2870933860983191</v>
      </c>
      <c r="AF425" s="38">
        <f t="shared" si="116"/>
        <v>76.668494052652747</v>
      </c>
    </row>
    <row r="426" spans="1:33" ht="15" x14ac:dyDescent="0.25">
      <c r="A426" s="69" t="s">
        <v>66</v>
      </c>
      <c r="B426" s="107">
        <v>2016</v>
      </c>
      <c r="C426" s="69" t="s">
        <v>419</v>
      </c>
      <c r="D426" s="69" t="s">
        <v>6</v>
      </c>
      <c r="E426" s="37">
        <f>(K426-(((2.718282^(0.00098482*W426)-1)/((2.718282^(0.000155125*W426)-1)*137.88))))/(([1]!SingleStagePbR(W426,1)/[1]!SingleStagePbR(W426,0))-(((2.718282^(0.00098482*W426)-1)/((2.718282^(0.000155125*W426)-1)*137.88))))</f>
        <v>-5.329940947184004E-4</v>
      </c>
      <c r="F426" s="73">
        <v>50954.113911196677</v>
      </c>
      <c r="G426" s="73">
        <v>1173.4852527393712</v>
      </c>
      <c r="H426" s="39">
        <v>0.60450432411669897</v>
      </c>
      <c r="I426" s="142">
        <v>39.774681033517474</v>
      </c>
      <c r="J426" s="76">
        <v>0.32102674766830314</v>
      </c>
      <c r="K426" s="77">
        <v>4.8830388572467423E-2</v>
      </c>
      <c r="L426" s="77">
        <v>5.4615707519945161E-4</v>
      </c>
      <c r="M426" s="40">
        <f t="array" ref="M426:Q426">[1]!ConvertConc(I426:L426,TRUE,FALSE)</f>
        <v>0.1691981928751701</v>
      </c>
      <c r="N426" s="40">
        <v>2.3337237453086288E-3</v>
      </c>
      <c r="O426" s="62">
        <v>2.5141622107725171E-2</v>
      </c>
      <c r="P426" s="83">
        <v>2.0292138030087803E-4</v>
      </c>
      <c r="Q426" s="39">
        <v>0.58516829622111144</v>
      </c>
      <c r="R426" s="77">
        <v>8.0135809907902495E-3</v>
      </c>
      <c r="S426" s="83">
        <v>1.1850315124729863E-4</v>
      </c>
      <c r="T426" s="38">
        <f>[1]!AgePb76(K426)</f>
        <v>138.67288545550193</v>
      </c>
      <c r="U426" s="41">
        <f>[1]!AgeErPb76(K426,L426,0,FALSE,1)*2</f>
        <v>52.53665500733662</v>
      </c>
      <c r="V426" s="38">
        <f t="shared" si="109"/>
        <v>52.541778770835627</v>
      </c>
      <c r="W426" s="42">
        <f>[1]!AgePb6U8(O426)</f>
        <v>160.06943404377606</v>
      </c>
      <c r="X426" s="42">
        <f t="shared" si="110"/>
        <v>2.5838834392601044</v>
      </c>
      <c r="Y426" s="38">
        <f t="shared" si="111"/>
        <v>3.0450140293466519</v>
      </c>
      <c r="Z426" s="38">
        <f>[1]!AgePb7U5(M426)</f>
        <v>158.72285997440898</v>
      </c>
      <c r="AA426" s="42">
        <f t="shared" si="112"/>
        <v>4.3784782916547726</v>
      </c>
      <c r="AB426" s="38">
        <f t="shared" si="113"/>
        <v>4.6632642121623942</v>
      </c>
      <c r="AC426" s="42">
        <f>[1]!AgePb8Th2(R426)</f>
        <v>161.32678652982435</v>
      </c>
      <c r="AD426" s="42">
        <f t="shared" si="114"/>
        <v>4.7713332170363856</v>
      </c>
      <c r="AE426" s="38">
        <f t="shared" si="115"/>
        <v>5.3901712652325626</v>
      </c>
      <c r="AF426" s="38">
        <f t="shared" si="116"/>
        <v>115.4295113410184</v>
      </c>
    </row>
    <row r="427" spans="1:33" ht="15" x14ac:dyDescent="0.25">
      <c r="A427" s="69" t="s">
        <v>66</v>
      </c>
      <c r="B427" s="107">
        <v>2016</v>
      </c>
      <c r="C427" s="69" t="s">
        <v>420</v>
      </c>
      <c r="D427" s="69" t="s">
        <v>6</v>
      </c>
      <c r="E427" s="37">
        <f>(K427-(((2.718282^(0.00098482*W427)-1)/((2.718282^(0.000155125*W427)-1)*137.88))))/(([1]!SingleStagePbR(W427,1)/[1]!SingleStagePbR(W427,0))-(((2.718282^(0.00098482*W427)-1)/((2.718282^(0.000155125*W427)-1)*137.88))))</f>
        <v>2.0095343557629927E-3</v>
      </c>
      <c r="F427" s="73">
        <v>30351.24216439038</v>
      </c>
      <c r="G427" s="73">
        <v>709.58225517485698</v>
      </c>
      <c r="H427" s="39">
        <v>0.53691349419100376</v>
      </c>
      <c r="I427" s="142">
        <v>39.175358330661766</v>
      </c>
      <c r="J427" s="76">
        <v>0.32733512787671232</v>
      </c>
      <c r="K427" s="77">
        <v>5.0907597321231998E-2</v>
      </c>
      <c r="L427" s="77">
        <v>7.3818849944300093E-4</v>
      </c>
      <c r="M427" s="40">
        <f t="array" ref="M427:Q427">[1]!ConvertConc(I427:L427,TRUE,FALSE)</f>
        <v>0.17909434302023589</v>
      </c>
      <c r="N427" s="40">
        <v>2.9972648187937844E-3</v>
      </c>
      <c r="O427" s="62">
        <v>2.5526250240251666E-2</v>
      </c>
      <c r="P427" s="83">
        <v>2.1328811637355075E-4</v>
      </c>
      <c r="Q427" s="39">
        <v>0.49927105472316818</v>
      </c>
      <c r="R427" s="77">
        <v>8.0074816895279871E-3</v>
      </c>
      <c r="S427" s="83">
        <v>1.3134463958848516E-4</v>
      </c>
      <c r="T427" s="38">
        <f>[1]!AgePb76(K427)</f>
        <v>235.6440052733293</v>
      </c>
      <c r="U427" s="41">
        <f>[1]!AgeErPb76(K427,L427,0,FALSE,1)*2</f>
        <v>66.912356025271563</v>
      </c>
      <c r="V427" s="38">
        <f t="shared" si="109"/>
        <v>66.92397207173974</v>
      </c>
      <c r="W427" s="42">
        <f>[1]!AgePb6U8(O427)</f>
        <v>162.48764355577634</v>
      </c>
      <c r="X427" s="42">
        <f t="shared" si="110"/>
        <v>2.7153759836875104</v>
      </c>
      <c r="Y427" s="38">
        <f t="shared" si="111"/>
        <v>3.1698489615700511</v>
      </c>
      <c r="Z427" s="38">
        <f>[1]!AgePb7U5(M427)</f>
        <v>167.28094418344287</v>
      </c>
      <c r="AA427" s="42">
        <f t="shared" si="112"/>
        <v>5.5991192172830209</v>
      </c>
      <c r="AB427" s="38">
        <f t="shared" si="113"/>
        <v>5.8489536231232675</v>
      </c>
      <c r="AC427" s="42">
        <f>[1]!AgePb8Th2(R427)</f>
        <v>161.20448575384052</v>
      </c>
      <c r="AD427" s="42">
        <f t="shared" si="114"/>
        <v>5.2883905083605294</v>
      </c>
      <c r="AE427" s="38">
        <f t="shared" si="115"/>
        <v>5.851997018695962</v>
      </c>
      <c r="AF427" s="38">
        <f t="shared" si="116"/>
        <v>68.954711310098006</v>
      </c>
    </row>
    <row r="428" spans="1:33" ht="15" x14ac:dyDescent="0.25">
      <c r="A428" s="69" t="s">
        <v>66</v>
      </c>
      <c r="B428" s="107">
        <v>2016</v>
      </c>
      <c r="C428" s="69" t="s">
        <v>421</v>
      </c>
      <c r="D428" s="69" t="s">
        <v>6</v>
      </c>
      <c r="E428" s="37">
        <f>(K428-(((2.718282^(0.00098482*W428)-1)/((2.718282^(0.000155125*W428)-1)*137.88))))/(([1]!SingleStagePbR(W428,1)/[1]!SingleStagePbR(W428,0))-(((2.718282^(0.00098482*W428)-1)/((2.718282^(0.000155125*W428)-1)*137.88))))</f>
        <v>-2.1268843816869091E-4</v>
      </c>
      <c r="F428" s="73">
        <v>13930.421377014065</v>
      </c>
      <c r="G428" s="73">
        <v>791.57691199210251</v>
      </c>
      <c r="H428" s="39">
        <v>0.54513192403583477</v>
      </c>
      <c r="I428" s="142">
        <v>39.608795951350217</v>
      </c>
      <c r="J428" s="76">
        <v>0.40297292039678079</v>
      </c>
      <c r="K428" s="77">
        <v>4.909956339846195E-2</v>
      </c>
      <c r="L428" s="77">
        <v>1.0827582451158389E-3</v>
      </c>
      <c r="M428" s="40">
        <f t="array" ref="M428:Q428">[1]!ConvertConc(I428:L428,TRUE,FALSE)</f>
        <v>0.17084341154645349</v>
      </c>
      <c r="N428" s="40">
        <v>4.1491058497849847E-3</v>
      </c>
      <c r="O428" s="62">
        <v>2.5246917407644936E-2</v>
      </c>
      <c r="P428" s="83">
        <v>2.568576952268651E-4</v>
      </c>
      <c r="Q428" s="39">
        <v>0.41891695950531438</v>
      </c>
      <c r="R428" s="77">
        <v>8.0868059510400374E-3</v>
      </c>
      <c r="S428" s="83">
        <v>1.711213577352964E-4</v>
      </c>
      <c r="T428" s="38">
        <f>[1]!AgePb76(K428)</f>
        <v>151.56836467470171</v>
      </c>
      <c r="U428" s="41">
        <f>[1]!AgeErPb76(K428,L428,0,FALSE,1)*2</f>
        <v>103.33667149449441</v>
      </c>
      <c r="V428" s="38">
        <f t="shared" si="109"/>
        <v>103.33978353820125</v>
      </c>
      <c r="W428" s="42">
        <f>[1]!AgePb6U8(O428)</f>
        <v>160.73153013164125</v>
      </c>
      <c r="X428" s="42">
        <f t="shared" si="110"/>
        <v>3.2705086100847605</v>
      </c>
      <c r="Y428" s="38">
        <f t="shared" si="111"/>
        <v>3.6487533005614172</v>
      </c>
      <c r="Z428" s="38">
        <f>[1]!AgePb7U5(M428)</f>
        <v>160.15063581379547</v>
      </c>
      <c r="AA428" s="42">
        <f t="shared" si="112"/>
        <v>7.7788418515761881</v>
      </c>
      <c r="AB428" s="38">
        <f t="shared" si="113"/>
        <v>7.945556965216098</v>
      </c>
      <c r="AC428" s="42">
        <f>[1]!AgePb8Th2(R428)</f>
        <v>162.79500669510244</v>
      </c>
      <c r="AD428" s="42">
        <f t="shared" si="114"/>
        <v>6.8896676257230691</v>
      </c>
      <c r="AE428" s="38">
        <f t="shared" si="115"/>
        <v>7.3396747457315517</v>
      </c>
      <c r="AF428" s="38">
        <f t="shared" si="116"/>
        <v>106.04556595738541</v>
      </c>
    </row>
    <row r="429" spans="1:33" ht="15" x14ac:dyDescent="0.25">
      <c r="A429" s="69" t="s">
        <v>66</v>
      </c>
      <c r="B429" s="107">
        <v>2016</v>
      </c>
      <c r="C429" s="69" t="s">
        <v>422</v>
      </c>
      <c r="D429" s="69" t="s">
        <v>6</v>
      </c>
      <c r="E429" s="37">
        <f>(K429-(((2.718282^(0.00098482*W429)-1)/((2.718282^(0.000155125*W429)-1)*137.88))))/(([1]!SingleStagePbR(W429,1)/[1]!SingleStagePbR(W429,0))-(((2.718282^(0.00098482*W429)-1)/((2.718282^(0.000155125*W429)-1)*137.88))))</f>
        <v>-9.5746159206576919E-4</v>
      </c>
      <c r="F429" s="73">
        <v>10246.759999125003</v>
      </c>
      <c r="G429" s="73">
        <v>493.8365413664738</v>
      </c>
      <c r="H429" s="39">
        <v>0.46233997053532111</v>
      </c>
      <c r="I429" s="142">
        <v>39.402320647786681</v>
      </c>
      <c r="J429" s="76">
        <v>0.5498946379796924</v>
      </c>
      <c r="K429" s="77">
        <v>4.8523550403914491E-2</v>
      </c>
      <c r="L429" s="77">
        <v>1.3393740027360186E-3</v>
      </c>
      <c r="M429" s="40">
        <f t="array" ref="M429:Q429">[1]!ConvertConc(I429:L429,TRUE,FALSE)</f>
        <v>0.16972390475288282</v>
      </c>
      <c r="N429" s="40">
        <v>5.2495690935489203E-3</v>
      </c>
      <c r="O429" s="62">
        <v>2.5379215831953093E-2</v>
      </c>
      <c r="P429" s="83">
        <v>3.5418966377312244E-4</v>
      </c>
      <c r="Q429" s="39">
        <v>0.45120826127895186</v>
      </c>
      <c r="R429" s="77">
        <v>7.8306689765166304E-3</v>
      </c>
      <c r="S429" s="83">
        <v>2.422203476991441E-4</v>
      </c>
      <c r="T429" s="38">
        <f>[1]!AgePb76(K429)</f>
        <v>123.84810960468401</v>
      </c>
      <c r="U429" s="41">
        <f>[1]!AgeErPb76(K429,L429,0,FALSE,1)*2</f>
        <v>130.01001398456899</v>
      </c>
      <c r="V429" s="38">
        <f t="shared" si="109"/>
        <v>130.01166552331398</v>
      </c>
      <c r="W429" s="42">
        <f>[1]!AgePb6U8(O429)</f>
        <v>161.56332528541424</v>
      </c>
      <c r="X429" s="42">
        <f t="shared" si="110"/>
        <v>4.5095215108153104</v>
      </c>
      <c r="Y429" s="38">
        <f t="shared" si="111"/>
        <v>4.7937580756650719</v>
      </c>
      <c r="Z429" s="38">
        <f>[1]!AgePb7U5(M429)</f>
        <v>159.17930864455153</v>
      </c>
      <c r="AA429" s="42">
        <f t="shared" si="112"/>
        <v>9.846848388382119</v>
      </c>
      <c r="AB429" s="38">
        <f t="shared" si="113"/>
        <v>9.977485423402161</v>
      </c>
      <c r="AC429" s="42">
        <f>[1]!AgePb8Th2(R429)</f>
        <v>157.65878547322015</v>
      </c>
      <c r="AD429" s="42">
        <f t="shared" si="114"/>
        <v>9.7534874605657649</v>
      </c>
      <c r="AE429" s="38">
        <f t="shared" si="115"/>
        <v>10.056646825225313</v>
      </c>
      <c r="AF429" s="38">
        <f t="shared" si="116"/>
        <v>130.45279883650628</v>
      </c>
    </row>
    <row r="430" spans="1:33" ht="15" x14ac:dyDescent="0.25">
      <c r="A430" s="69" t="s">
        <v>66</v>
      </c>
      <c r="B430" s="107">
        <v>2016</v>
      </c>
      <c r="C430" s="69" t="s">
        <v>423</v>
      </c>
      <c r="D430" s="69" t="s">
        <v>6</v>
      </c>
      <c r="E430" s="37">
        <f>(K430-(((2.718282^(0.00098482*W430)-1)/((2.718282^(0.000155125*W430)-1)*137.88))))/(([1]!SingleStagePbR(W430,1)/[1]!SingleStagePbR(W430,0))-(((2.718282^(0.00098482*W430)-1)/((2.718282^(0.000155125*W430)-1)*137.88))))</f>
        <v>-3.46007061622555E-4</v>
      </c>
      <c r="F430" s="73">
        <v>6730.9982367811554</v>
      </c>
      <c r="G430" s="73">
        <v>381.51793180639885</v>
      </c>
      <c r="H430" s="39">
        <v>0.44958987471648215</v>
      </c>
      <c r="I430" s="142">
        <v>39.23702210826211</v>
      </c>
      <c r="J430" s="76">
        <v>0.49439630964675957</v>
      </c>
      <c r="K430" s="77">
        <v>4.9024991694898816E-2</v>
      </c>
      <c r="L430" s="77">
        <v>1.6177509634660832E-3</v>
      </c>
      <c r="M430" s="40">
        <f t="array" ref="M430:Q430">[1]!ConvertConc(I430:L430,TRUE,FALSE)</f>
        <v>0.17220023315602784</v>
      </c>
      <c r="N430" s="40">
        <v>6.0825135026601213E-3</v>
      </c>
      <c r="O430" s="62">
        <v>2.5486133918135208E-2</v>
      </c>
      <c r="P430" s="83">
        <v>3.2113167307964307E-4</v>
      </c>
      <c r="Q430" s="39">
        <v>0.35672195099417997</v>
      </c>
      <c r="R430" s="77">
        <v>8.5940024236583496E-3</v>
      </c>
      <c r="S430" s="83">
        <v>2.9513119814547791E-4</v>
      </c>
      <c r="T430" s="38">
        <f>[1]!AgePb76(K430)</f>
        <v>148.00598855596454</v>
      </c>
      <c r="U430" s="41">
        <f>[1]!AgeErPb76(K430,L430,0,FALSE,1)*2</f>
        <v>154.7320341164102</v>
      </c>
      <c r="V430" s="38">
        <f t="shared" si="109"/>
        <v>154.73401594060476</v>
      </c>
      <c r="W430" s="42">
        <f>[1]!AgePb6U8(O430)</f>
        <v>162.23546913707867</v>
      </c>
      <c r="X430" s="42">
        <f t="shared" si="110"/>
        <v>4.088415120488615</v>
      </c>
      <c r="Y430" s="38">
        <f t="shared" si="111"/>
        <v>4.4024445894792574</v>
      </c>
      <c r="Z430" s="38">
        <f>[1]!AgePb7U5(M430)</f>
        <v>161.3266222925518</v>
      </c>
      <c r="AA430" s="42">
        <f t="shared" si="112"/>
        <v>11.396864457713965</v>
      </c>
      <c r="AB430" s="38">
        <f t="shared" si="113"/>
        <v>11.512977679112726</v>
      </c>
      <c r="AC430" s="42">
        <f>[1]!AgePb8Th2(R430)</f>
        <v>172.96178283626438</v>
      </c>
      <c r="AD430" s="42">
        <f t="shared" si="114"/>
        <v>11.879544753517745</v>
      </c>
      <c r="AE430" s="38">
        <f t="shared" si="115"/>
        <v>12.179969365066938</v>
      </c>
      <c r="AF430" s="38">
        <f t="shared" si="116"/>
        <v>109.61412488774644</v>
      </c>
    </row>
    <row r="431" spans="1:33" ht="15" x14ac:dyDescent="0.25">
      <c r="A431" s="69" t="s">
        <v>66</v>
      </c>
      <c r="B431" s="107">
        <v>2016</v>
      </c>
      <c r="C431" s="69" t="s">
        <v>424</v>
      </c>
      <c r="D431" s="69" t="s">
        <v>6</v>
      </c>
      <c r="E431" s="37">
        <f>(K431-(((2.718282^(0.00098482*W431)-1)/((2.718282^(0.000155125*W431)-1)*137.88))))/(([1]!SingleStagePbR(W431,1)/[1]!SingleStagePbR(W431,0))-(((2.718282^(0.00098482*W431)-1)/((2.718282^(0.000155125*W431)-1)*137.88))))</f>
        <v>2.7723719021613205E-3</v>
      </c>
      <c r="F431" s="73">
        <v>33022.720236167406</v>
      </c>
      <c r="G431" s="73">
        <v>1918.9575368009582</v>
      </c>
      <c r="H431" s="39">
        <v>4.5725587217907829E-2</v>
      </c>
      <c r="I431" s="142">
        <v>40.265820539731209</v>
      </c>
      <c r="J431" s="76">
        <v>0.34305130004922957</v>
      </c>
      <c r="K431" s="77">
        <v>5.1423470806533922E-2</v>
      </c>
      <c r="L431" s="77">
        <v>6.9081325205551109E-4</v>
      </c>
      <c r="M431" s="40">
        <f t="array" ref="M431:Q431">[1]!ConvertConc(I431:L431,TRUE,FALSE)</f>
        <v>0.17600989254803387</v>
      </c>
      <c r="N431" s="40">
        <v>2.7998964311696508E-3</v>
      </c>
      <c r="O431" s="62">
        <v>2.4834958945224452E-2</v>
      </c>
      <c r="P431" s="83">
        <v>2.1158552933056319E-4</v>
      </c>
      <c r="Q431" s="39">
        <v>0.53557170765282947</v>
      </c>
      <c r="R431" s="77">
        <v>9.6597653540173491E-3</v>
      </c>
      <c r="S431" s="83">
        <v>3.2507347216480383E-4</v>
      </c>
      <c r="T431" s="38">
        <f>[1]!AgePb76(K431)</f>
        <v>258.85789669307678</v>
      </c>
      <c r="U431" s="41">
        <f>[1]!AgeErPb76(K431,L431,0,FALSE,1)*2</f>
        <v>61.730082306244668</v>
      </c>
      <c r="V431" s="38">
        <f t="shared" si="109"/>
        <v>61.74527595572733</v>
      </c>
      <c r="W431" s="42">
        <f>[1]!AgePb6U8(O431)</f>
        <v>158.14075076720189</v>
      </c>
      <c r="X431" s="42">
        <f t="shared" si="110"/>
        <v>2.6946124238506304</v>
      </c>
      <c r="Y431" s="38">
        <f t="shared" si="111"/>
        <v>3.1296037141939128</v>
      </c>
      <c r="Z431" s="38">
        <f>[1]!AgePb7U5(M431)</f>
        <v>164.62127376930013</v>
      </c>
      <c r="AA431" s="42">
        <f t="shared" si="112"/>
        <v>5.237461488654426</v>
      </c>
      <c r="AB431" s="38">
        <f t="shared" si="113"/>
        <v>5.4955345276654866</v>
      </c>
      <c r="AC431" s="42">
        <f>[1]!AgePb8Th2(R431)</f>
        <v>194.30840050439133</v>
      </c>
      <c r="AD431" s="42">
        <f t="shared" si="114"/>
        <v>13.077855228953911</v>
      </c>
      <c r="AE431" s="38">
        <f t="shared" si="115"/>
        <v>13.422094300078763</v>
      </c>
      <c r="AF431" s="38">
        <f t="shared" si="116"/>
        <v>61.091723601040684</v>
      </c>
    </row>
    <row r="432" spans="1:33" ht="15" x14ac:dyDescent="0.25">
      <c r="A432" s="69" t="s">
        <v>66</v>
      </c>
      <c r="B432" s="107">
        <v>2016</v>
      </c>
      <c r="C432" s="69" t="s">
        <v>425</v>
      </c>
      <c r="D432" s="69" t="s">
        <v>6</v>
      </c>
      <c r="E432" s="37">
        <f>(K432-(((2.718282^(0.00098482*W432)-1)/((2.718282^(0.000155125*W432)-1)*137.88))))/(([1]!SingleStagePbR(W432,1)/[1]!SingleStagePbR(W432,0))-(((2.718282^(0.00098482*W432)-1)/((2.718282^(0.000155125*W432)-1)*137.88))))</f>
        <v>7.7638428179352121E-4</v>
      </c>
      <c r="F432" s="73">
        <v>26733.189855363438</v>
      </c>
      <c r="G432" s="73">
        <v>597.63619138842148</v>
      </c>
      <c r="H432" s="39">
        <v>0.44618335183771057</v>
      </c>
      <c r="I432" s="142">
        <v>40.223232024779755</v>
      </c>
      <c r="J432" s="76">
        <v>0.32413876018665272</v>
      </c>
      <c r="K432" s="77">
        <v>4.9836610583665585E-2</v>
      </c>
      <c r="L432" s="77">
        <v>6.8994081918277543E-4</v>
      </c>
      <c r="M432" s="40">
        <f t="array" ref="M432:Q432">[1]!ConvertConc(I432:L432,TRUE,FALSE)</f>
        <v>0.17075906944547425</v>
      </c>
      <c r="N432" s="40">
        <v>2.7353302690422848E-3</v>
      </c>
      <c r="O432" s="62">
        <v>2.486125429662003E-2</v>
      </c>
      <c r="P432" s="83">
        <v>2.0034432189404934E-4</v>
      </c>
      <c r="Q432" s="39">
        <v>0.50306952630916979</v>
      </c>
      <c r="R432" s="77">
        <v>7.7389383447912926E-3</v>
      </c>
      <c r="S432" s="83">
        <v>1.3037370498363783E-4</v>
      </c>
      <c r="T432" s="38">
        <f>[1]!AgePb76(K432)</f>
        <v>186.36661377084593</v>
      </c>
      <c r="U432" s="41">
        <f>[1]!AgeErPb76(K432,L432,0,FALSE,1)*2</f>
        <v>64.459333580322564</v>
      </c>
      <c r="V432" s="38">
        <f t="shared" si="109"/>
        <v>64.466876067412898</v>
      </c>
      <c r="W432" s="42">
        <f>[1]!AgePb6U8(O432)</f>
        <v>158.3061515959439</v>
      </c>
      <c r="X432" s="42">
        <f t="shared" si="110"/>
        <v>2.5514190245387436</v>
      </c>
      <c r="Y432" s="38">
        <f t="shared" si="111"/>
        <v>3.0080765763386887</v>
      </c>
      <c r="Z432" s="38">
        <f>[1]!AgePb7U5(M432)</f>
        <v>160.07748971769874</v>
      </c>
      <c r="AA432" s="42">
        <f t="shared" si="112"/>
        <v>5.1284515011595655</v>
      </c>
      <c r="AB432" s="38">
        <f t="shared" si="113"/>
        <v>5.3777426151923029</v>
      </c>
      <c r="AC432" s="42">
        <f>[1]!AgePb8Th2(R432)</f>
        <v>155.81902714972816</v>
      </c>
      <c r="AD432" s="42">
        <f t="shared" si="114"/>
        <v>5.2499976020945986</v>
      </c>
      <c r="AE432" s="38">
        <f t="shared" si="115"/>
        <v>5.7817608137852563</v>
      </c>
      <c r="AF432" s="38">
        <f t="shared" si="116"/>
        <v>84.943407186973502</v>
      </c>
    </row>
    <row r="433" spans="1:32" ht="15" x14ac:dyDescent="0.25">
      <c r="A433" s="69" t="s">
        <v>66</v>
      </c>
      <c r="B433" s="107">
        <v>2016</v>
      </c>
      <c r="C433" s="69" t="s">
        <v>426</v>
      </c>
      <c r="D433" s="69" t="s">
        <v>6</v>
      </c>
      <c r="E433" s="37">
        <f>(K433-(((2.718282^(0.00098482*W433)-1)/((2.718282^(0.000155125*W433)-1)*137.88))))/(([1]!SingleStagePbR(W433,1)/[1]!SingleStagePbR(W433,0))-(((2.718282^(0.00098482*W433)-1)/((2.718282^(0.000155125*W433)-1)*137.88))))</f>
        <v>5.1641638901096798E-4</v>
      </c>
      <c r="F433" s="73">
        <v>54624.090798819183</v>
      </c>
      <c r="G433" s="73">
        <v>1250.286847810472</v>
      </c>
      <c r="H433" s="39">
        <v>0.49418125025854487</v>
      </c>
      <c r="I433" s="142">
        <v>40.2096820867445</v>
      </c>
      <c r="J433" s="76">
        <v>0.27651678489123488</v>
      </c>
      <c r="K433" s="77">
        <v>4.9630583368892832E-2</v>
      </c>
      <c r="L433" s="77">
        <v>5.0336233974041455E-4</v>
      </c>
      <c r="M433" s="40">
        <f t="array" ref="M433:Q433">[1]!ConvertConc(I433:L433,TRUE,FALSE)</f>
        <v>0.17011044715908633</v>
      </c>
      <c r="N433" s="40">
        <v>2.0844963681400605E-3</v>
      </c>
      <c r="O433" s="62">
        <v>2.4869632091163919E-2</v>
      </c>
      <c r="P433" s="83">
        <v>1.7102524442846938E-4</v>
      </c>
      <c r="Q433" s="39">
        <v>0.56120392865631963</v>
      </c>
      <c r="R433" s="77">
        <v>7.7549092201725485E-3</v>
      </c>
      <c r="S433" s="83">
        <v>1.0604828961193496E-4</v>
      </c>
      <c r="T433" s="38">
        <f>[1]!AgePb76(K433)</f>
        <v>176.71384332577767</v>
      </c>
      <c r="U433" s="41">
        <f>[1]!AgeErPb76(K433,L433,0,FALSE,1)*2</f>
        <v>47.306682908505458</v>
      </c>
      <c r="V433" s="38">
        <f t="shared" si="109"/>
        <v>47.315922777277983</v>
      </c>
      <c r="W433" s="42">
        <f>[1]!AgePb6U8(O433)</f>
        <v>158.35884800982089</v>
      </c>
      <c r="X433" s="42">
        <f t="shared" si="110"/>
        <v>2.1780266462335853</v>
      </c>
      <c r="Y433" s="38">
        <f t="shared" si="111"/>
        <v>2.6989398303853336</v>
      </c>
      <c r="Z433" s="38">
        <f>[1]!AgePb7U5(M433)</f>
        <v>159.51479274570079</v>
      </c>
      <c r="AA433" s="42">
        <f t="shared" si="112"/>
        <v>3.9093190535448787</v>
      </c>
      <c r="AB433" s="38">
        <f t="shared" si="113"/>
        <v>4.2288882199241407</v>
      </c>
      <c r="AC433" s="42">
        <f>[1]!AgePb8Th2(R433)</f>
        <v>156.13935259385934</v>
      </c>
      <c r="AD433" s="42">
        <f t="shared" si="114"/>
        <v>4.2704075092513323</v>
      </c>
      <c r="AE433" s="38">
        <f t="shared" si="115"/>
        <v>4.9119046847752204</v>
      </c>
      <c r="AF433" s="38">
        <f t="shared" si="116"/>
        <v>89.613153689312981</v>
      </c>
    </row>
    <row r="434" spans="1:32" ht="15" x14ac:dyDescent="0.25">
      <c r="A434" s="69" t="s">
        <v>66</v>
      </c>
      <c r="B434" s="107">
        <v>2016</v>
      </c>
      <c r="C434" s="69" t="s">
        <v>427</v>
      </c>
      <c r="D434" s="69" t="s">
        <v>6</v>
      </c>
      <c r="E434" s="37">
        <f>(K434-(((2.718282^(0.00098482*W434)-1)/((2.718282^(0.000155125*W434)-1)*137.88))))/(([1]!SingleStagePbR(W434,1)/[1]!SingleStagePbR(W434,0))-(((2.718282^(0.00098482*W434)-1)/((2.718282^(0.000155125*W434)-1)*137.88))))</f>
        <v>2.8237659119153386E-4</v>
      </c>
      <c r="F434" s="73">
        <v>56184.576683719453</v>
      </c>
      <c r="G434" s="73">
        <v>1246.845393938105</v>
      </c>
      <c r="H434" s="39">
        <v>0.44165462927295002</v>
      </c>
      <c r="I434" s="142">
        <v>40.059005121528557</v>
      </c>
      <c r="J434" s="76">
        <v>0.28503626598972698</v>
      </c>
      <c r="K434" s="77">
        <v>4.9456489523539669E-2</v>
      </c>
      <c r="L434" s="77">
        <v>4.6183743287429591E-4</v>
      </c>
      <c r="M434" s="40">
        <f t="array" ref="M434:Q434">[1]!ConvertConc(I434:L434,TRUE,FALSE)</f>
        <v>0.17015133964151108</v>
      </c>
      <c r="N434" s="40">
        <v>1.9976094771215103E-3</v>
      </c>
      <c r="O434" s="62">
        <v>2.4963176118984014E-2</v>
      </c>
      <c r="P434" s="83">
        <v>1.7762324567504437E-4</v>
      </c>
      <c r="Q434" s="39">
        <v>0.60607273039870679</v>
      </c>
      <c r="R434" s="77">
        <v>7.8318221983337769E-3</v>
      </c>
      <c r="S434" s="83">
        <v>1.137875102586384E-4</v>
      </c>
      <c r="T434" s="38">
        <f>[1]!AgePb76(K434)</f>
        <v>168.51249926892464</v>
      </c>
      <c r="U434" s="41">
        <f>[1]!AgeErPb76(K434,L434,0,FALSE,1)*2</f>
        <v>43.622573208962997</v>
      </c>
      <c r="V434" s="38">
        <f t="shared" si="109"/>
        <v>43.631684861948791</v>
      </c>
      <c r="W434" s="42">
        <f>[1]!AgePb6U8(O434)</f>
        <v>158.94721165157171</v>
      </c>
      <c r="X434" s="42">
        <f t="shared" si="110"/>
        <v>2.2619493200690881</v>
      </c>
      <c r="Y434" s="38">
        <f t="shared" si="111"/>
        <v>2.7705240679914995</v>
      </c>
      <c r="Z434" s="38">
        <f>[1]!AgePb7U5(M434)</f>
        <v>159.55027726619164</v>
      </c>
      <c r="AA434" s="42">
        <f t="shared" si="112"/>
        <v>3.7463019288101163</v>
      </c>
      <c r="AB434" s="38">
        <f t="shared" si="113"/>
        <v>4.0788056413511793</v>
      </c>
      <c r="AC434" s="42">
        <f>[1]!AgePb8Th2(R434)</f>
        <v>157.68191353445468</v>
      </c>
      <c r="AD434" s="42">
        <f t="shared" si="114"/>
        <v>4.5818793888657767</v>
      </c>
      <c r="AE434" s="38">
        <f t="shared" si="115"/>
        <v>5.1962494745405072</v>
      </c>
      <c r="AF434" s="38">
        <f t="shared" si="116"/>
        <v>94.323692510139594</v>
      </c>
    </row>
    <row r="435" spans="1:32" ht="15" x14ac:dyDescent="0.25">
      <c r="A435" s="69" t="s">
        <v>66</v>
      </c>
      <c r="B435" s="107">
        <v>2016</v>
      </c>
      <c r="C435" s="69" t="s">
        <v>428</v>
      </c>
      <c r="D435" s="69" t="s">
        <v>6</v>
      </c>
      <c r="E435" s="37">
        <f>(K435-(((2.718282^(0.00098482*W435)-1)/((2.718282^(0.000155125*W435)-1)*137.88))))/(([1]!SingleStagePbR(W435,1)/[1]!SingleStagePbR(W435,0))-(((2.718282^(0.00098482*W435)-1)/((2.718282^(0.000155125*W435)-1)*137.88))))</f>
        <v>4.8207248483104321E-4</v>
      </c>
      <c r="F435" s="73">
        <v>47101.086193270159</v>
      </c>
      <c r="G435" s="73">
        <v>1028.3099890560031</v>
      </c>
      <c r="H435" s="39">
        <v>0.46591106288412032</v>
      </c>
      <c r="I435" s="142">
        <v>39.802658994936273</v>
      </c>
      <c r="J435" s="76">
        <v>0.30449994710711281</v>
      </c>
      <c r="K435" s="77">
        <v>4.963691090159518E-2</v>
      </c>
      <c r="L435" s="77">
        <v>5.6518844608858621E-4</v>
      </c>
      <c r="M435" s="40">
        <f t="array" ref="M435:Q435">[1]!ConvertConc(I435:L435,TRUE,FALSE)</f>
        <v>0.17187191090243895</v>
      </c>
      <c r="N435" s="40">
        <v>2.357701431370627E-3</v>
      </c>
      <c r="O435" s="62">
        <v>2.5123949636812477E-2</v>
      </c>
      <c r="P435" s="83">
        <v>1.9220427802334601E-4</v>
      </c>
      <c r="Q435" s="39">
        <v>0.55768791574181031</v>
      </c>
      <c r="R435" s="77">
        <v>8.2200976319203607E-3</v>
      </c>
      <c r="S435" s="83">
        <v>1.2828650215958973E-4</v>
      </c>
      <c r="T435" s="38">
        <f>[1]!AgePb76(K435)</f>
        <v>177.01115136145506</v>
      </c>
      <c r="U435" s="41">
        <f>[1]!AgeErPb76(K435,L435,0,FALSE,1)*2</f>
        <v>53.1075159828262</v>
      </c>
      <c r="V435" s="38">
        <f t="shared" si="109"/>
        <v>53.115774480776452</v>
      </c>
      <c r="W435" s="42">
        <f>[1]!AgePb6U8(O435)</f>
        <v>159.95830300914599</v>
      </c>
      <c r="X435" s="42">
        <f t="shared" si="110"/>
        <v>2.4474392432839758</v>
      </c>
      <c r="Y435" s="38">
        <f t="shared" si="111"/>
        <v>2.929507253901702</v>
      </c>
      <c r="Z435" s="38">
        <f>[1]!AgePb7U5(M435)</f>
        <v>161.04218321901351</v>
      </c>
      <c r="AA435" s="42">
        <f t="shared" si="112"/>
        <v>4.4182831725428962</v>
      </c>
      <c r="AB435" s="38">
        <f t="shared" si="113"/>
        <v>4.7087142330886129</v>
      </c>
      <c r="AC435" s="42">
        <f>[1]!AgePb8Th2(R435)</f>
        <v>165.46733985695514</v>
      </c>
      <c r="AD435" s="42">
        <f t="shared" si="114"/>
        <v>5.1647139005919049</v>
      </c>
      <c r="AE435" s="38">
        <f t="shared" si="115"/>
        <v>5.7697075492282774</v>
      </c>
      <c r="AF435" s="38">
        <f t="shared" si="116"/>
        <v>90.366229347049824</v>
      </c>
    </row>
    <row r="436" spans="1:32" ht="15" x14ac:dyDescent="0.25">
      <c r="A436"/>
      <c r="C436"/>
      <c r="D436"/>
      <c r="F436"/>
      <c r="G436"/>
      <c r="H436" s="39"/>
      <c r="I436"/>
      <c r="J436"/>
      <c r="K436" s="158"/>
      <c r="L436" s="158"/>
      <c r="P436" s="62"/>
      <c r="R436" s="158"/>
      <c r="S436" s="83"/>
    </row>
    <row r="437" spans="1:32" ht="15" x14ac:dyDescent="0.25">
      <c r="A437"/>
      <c r="C437"/>
      <c r="D437"/>
      <c r="F437"/>
      <c r="G437"/>
      <c r="I437"/>
      <c r="J437"/>
      <c r="K437" s="158"/>
      <c r="L437" s="158"/>
      <c r="P437" s="62"/>
      <c r="R437" s="158"/>
      <c r="S437" s="83"/>
    </row>
    <row r="438" spans="1:32" x14ac:dyDescent="0.2">
      <c r="A438" s="69" t="s">
        <v>67</v>
      </c>
      <c r="B438" s="1">
        <v>2015</v>
      </c>
      <c r="C438" s="106" t="s">
        <v>429</v>
      </c>
      <c r="D438" s="66" t="s">
        <v>6</v>
      </c>
      <c r="E438" s="121">
        <f>(K438-(((2.718282^(0.00098482*W438)-1)/((2.718282^(0.000155125*W438)-1)*137.88))))/(([1]!SingleStagePbR(W438,1)/[1]!SingleStagePbR(W438,0))-(((2.718282^(0.00098482*W438)-1)/((2.718282^(0.000155125*W438)-1)*137.88))))</f>
        <v>-6.885392024745218E-4</v>
      </c>
      <c r="F438" s="49">
        <v>23336.941206677613</v>
      </c>
      <c r="G438" s="49">
        <v>1020.2781960268849</v>
      </c>
      <c r="H438" s="39">
        <v>1.1750119191863222</v>
      </c>
      <c r="I438" s="168">
        <v>34.610016389538586</v>
      </c>
      <c r="J438" s="67">
        <v>0.30223464448990156</v>
      </c>
      <c r="K438" s="45">
        <v>4.9205106580126182E-2</v>
      </c>
      <c r="L438" s="45">
        <v>8.6525353721611487E-4</v>
      </c>
      <c r="M438" s="40">
        <f t="array" ref="M438:Q438">[1]!ConvertConc(I438:L438,TRUE,FALSE)</f>
        <v>0.19593887828735002</v>
      </c>
      <c r="N438" s="40">
        <v>3.8469797225079145E-3</v>
      </c>
      <c r="O438" s="62">
        <v>2.8893369732765153E-2</v>
      </c>
      <c r="P438" s="83">
        <v>2.5231358549535722E-4</v>
      </c>
      <c r="Q438" s="39">
        <v>0.44477785948521747</v>
      </c>
      <c r="R438" s="45">
        <v>8.9581862277250367E-3</v>
      </c>
      <c r="S438" s="83">
        <v>1.1690121747144755E-4</v>
      </c>
      <c r="T438" s="38">
        <f>[1]!AgePb76(K438)</f>
        <v>156.59706107627025</v>
      </c>
      <c r="U438" s="41">
        <f>[1]!AgeErPb76(K438,L438,0,FALSE,1)*2</f>
        <v>82.324886392059099</v>
      </c>
      <c r="V438" s="38">
        <f t="shared" ref="V438:V478" si="117">SQRT((U438/T438*100)^2+AO$6^2+AO$8^2+AO$7^2)*T438/100</f>
        <v>82.329056186461955</v>
      </c>
      <c r="W438" s="42">
        <f>[1]!AgePb6U8(O438)</f>
        <v>183.61854210624119</v>
      </c>
      <c r="X438" s="42">
        <f t="shared" ref="X438:X478" si="118">P438/O438*W438*2</f>
        <v>3.2069262360712618</v>
      </c>
      <c r="Y438" s="38">
        <f t="shared" ref="Y438:Y478" si="119">SQRT((X438/W438*100)^2+AP$6^2+AP$7^2+AP$8^2)*W438/100</f>
        <v>3.7013441465363974</v>
      </c>
      <c r="Z438" s="38">
        <f>[1]!AgePb7U5(M438)</f>
        <v>181.68406266093098</v>
      </c>
      <c r="AA438" s="42">
        <f t="shared" ref="AA438:AA478" si="120">N438/M438*Z438*2</f>
        <v>7.134213598328869</v>
      </c>
      <c r="AB438" s="38">
        <f t="shared" ref="AB438:AB478" si="121">SQRT((AA438/Z438*100)^2+AQ$6^2+AQ$8^2+AQ$7^2)*Z438/100</f>
        <v>7.3668752150012979</v>
      </c>
      <c r="AC438" s="42">
        <f>[1]!AgePb8Th2(R438)</f>
        <v>180.25871061643917</v>
      </c>
      <c r="AD438" s="42">
        <f t="shared" ref="AD438:AD478" si="122">S438/R438*AC438*2</f>
        <v>4.704627074100582</v>
      </c>
      <c r="AE438" s="38">
        <f t="shared" ref="AE438:AE478" si="123">SQRT((AD438/AC438*100)^2+AR$6^2+AR$8^2+AR$7^2)*AC438/100</f>
        <v>5.4757947238190265</v>
      </c>
      <c r="AF438" s="38">
        <f t="shared" ref="AF438:AF473" si="124">W438/T438*100</f>
        <v>117.25542027689153</v>
      </c>
    </row>
    <row r="439" spans="1:32" x14ac:dyDescent="0.2">
      <c r="A439" s="69" t="s">
        <v>67</v>
      </c>
      <c r="B439" s="1">
        <v>2015</v>
      </c>
      <c r="C439" s="106" t="s">
        <v>430</v>
      </c>
      <c r="D439" s="66" t="s">
        <v>468</v>
      </c>
      <c r="E439" s="121">
        <f>(K439-(((2.718282^(0.00098482*W439)-1)/((2.718282^(0.000155125*W439)-1)*137.88))))/(([1]!SingleStagePbR(W439,1)/[1]!SingleStagePbR(W439,0))-(((2.718282^(0.00098482*W439)-1)/((2.718282^(0.000155125*W439)-1)*137.88))))</f>
        <v>3.22551799690477E-4</v>
      </c>
      <c r="F439" s="49">
        <v>27842.358420533259</v>
      </c>
      <c r="G439" s="49">
        <v>1103.6729466718048</v>
      </c>
      <c r="H439" s="39">
        <v>1.2621805428412562</v>
      </c>
      <c r="I439" s="168">
        <v>34.392959284331994</v>
      </c>
      <c r="J439" s="67">
        <v>0.3770077849023426</v>
      </c>
      <c r="K439" s="45">
        <v>5.0036315498215168E-2</v>
      </c>
      <c r="L439" s="45">
        <v>1.0199816906785049E-3</v>
      </c>
      <c r="M439" s="40">
        <f t="array" ref="M439:Q439">[1]!ConvertConc(I439:L439,TRUE,FALSE)</f>
        <v>0.20050629970377537</v>
      </c>
      <c r="N439" s="40">
        <v>4.6407644016159162E-3</v>
      </c>
      <c r="O439" s="62">
        <v>2.9075718426345435E-2</v>
      </c>
      <c r="P439" s="83">
        <v>3.1872140189327783E-4</v>
      </c>
      <c r="Q439" s="39">
        <v>0.47360826611316781</v>
      </c>
      <c r="R439" s="45">
        <v>9.0775344614218347E-3</v>
      </c>
      <c r="S439" s="83">
        <v>1.1719326139181557E-4</v>
      </c>
      <c r="T439" s="38">
        <f>[1]!AgePb76(K439)</f>
        <v>195.66899584287259</v>
      </c>
      <c r="U439" s="41">
        <f>[1]!AgeErPb76(K439,L439,0,FALSE,1)*2</f>
        <v>94.752385446997138</v>
      </c>
      <c r="V439" s="38">
        <f t="shared" si="117"/>
        <v>94.75804172157649</v>
      </c>
      <c r="W439" s="42">
        <f>[1]!AgePb6U8(O439)</f>
        <v>184.76092584195968</v>
      </c>
      <c r="X439" s="42">
        <f t="shared" si="118"/>
        <v>4.05061436047556</v>
      </c>
      <c r="Y439" s="38">
        <f t="shared" si="119"/>
        <v>4.4570933934640218</v>
      </c>
      <c r="Z439" s="38">
        <f>[1]!AgePb7U5(M439)</f>
        <v>185.55453544403971</v>
      </c>
      <c r="AA439" s="42">
        <f t="shared" si="120"/>
        <v>8.5894047610401767</v>
      </c>
      <c r="AB439" s="38">
        <f t="shared" si="121"/>
        <v>8.7918712634114176</v>
      </c>
      <c r="AC439" s="42">
        <f>[1]!AgePb8Th2(R439)</f>
        <v>182.64944506824239</v>
      </c>
      <c r="AD439" s="42">
        <f t="shared" si="122"/>
        <v>4.7161008861870695</v>
      </c>
      <c r="AE439" s="38">
        <f t="shared" si="123"/>
        <v>5.5047295956520577</v>
      </c>
      <c r="AF439" s="38">
        <f t="shared" si="124"/>
        <v>94.425243532361975</v>
      </c>
    </row>
    <row r="440" spans="1:32" x14ac:dyDescent="0.2">
      <c r="A440" s="69" t="s">
        <v>67</v>
      </c>
      <c r="B440" s="1">
        <v>2015</v>
      </c>
      <c r="C440" s="106" t="s">
        <v>431</v>
      </c>
      <c r="D440" s="66" t="s">
        <v>469</v>
      </c>
      <c r="E440" s="121">
        <f>(K440-(((2.718282^(0.00098482*W440)-1)/((2.718282^(0.000155125*W440)-1)*137.88))))/(([1]!SingleStagePbR(W440,1)/[1]!SingleStagePbR(W440,0))-(((2.718282^(0.00098482*W440)-1)/((2.718282^(0.000155125*W440)-1)*137.88))))</f>
        <v>3.9784533667403608E-2</v>
      </c>
      <c r="F440" s="49">
        <v>10755.792904091717</v>
      </c>
      <c r="G440" s="49">
        <v>710.31869132234829</v>
      </c>
      <c r="H440" s="39">
        <v>1.1326412921086151</v>
      </c>
      <c r="I440" s="168">
        <v>32.942014717433651</v>
      </c>
      <c r="J440" s="67">
        <v>0.50411152831933481</v>
      </c>
      <c r="K440" s="45">
        <v>8.1712719231415945E-2</v>
      </c>
      <c r="L440" s="45">
        <v>3.089672815508E-3</v>
      </c>
      <c r="M440" s="40">
        <f t="array" ref="M440:Q440">[1]!ConvertConc(I440:L440,TRUE,FALSE)</f>
        <v>0.34186272640191095</v>
      </c>
      <c r="N440" s="40">
        <v>1.3944832168032795E-2</v>
      </c>
      <c r="O440" s="62">
        <v>3.0356370385287261E-2</v>
      </c>
      <c r="P440" s="83">
        <v>4.6454342275113698E-4</v>
      </c>
      <c r="Q440" s="39">
        <v>0.37515862246692061</v>
      </c>
      <c r="R440" s="45">
        <v>1.126706658653712E-2</v>
      </c>
      <c r="S440" s="83">
        <v>2.5145470150658662E-4</v>
      </c>
      <c r="T440" s="38">
        <f>[1]!AgePb76(K440)</f>
        <v>1237.7864473176232</v>
      </c>
      <c r="U440" s="41">
        <f>[1]!AgeErPb76(K440,L440,0,FALSE,1)*2</f>
        <v>148.26966411967513</v>
      </c>
      <c r="V440" s="38">
        <f t="shared" si="117"/>
        <v>148.41424704670581</v>
      </c>
      <c r="W440" s="42">
        <f>[1]!AgePb6U8(O440)</f>
        <v>192.77829534829357</v>
      </c>
      <c r="X440" s="42">
        <f t="shared" si="118"/>
        <v>5.9001710689779774</v>
      </c>
      <c r="Y440" s="38">
        <f t="shared" si="119"/>
        <v>6.2110273202150221</v>
      </c>
      <c r="Z440" s="38">
        <f>[1]!AgePb7U5(M440)</f>
        <v>298.58226431023769</v>
      </c>
      <c r="AA440" s="42">
        <f t="shared" si="120"/>
        <v>24.358780543173008</v>
      </c>
      <c r="AB440" s="38">
        <f t="shared" si="121"/>
        <v>24.54510776652851</v>
      </c>
      <c r="AC440" s="42">
        <f>[1]!AgePb8Th2(R440)</f>
        <v>226.4591404053148</v>
      </c>
      <c r="AD440" s="42">
        <f t="shared" si="122"/>
        <v>10.108081835976467</v>
      </c>
      <c r="AE440" s="38">
        <f t="shared" si="123"/>
        <v>10.703466136822458</v>
      </c>
      <c r="AF440" s="38">
        <f t="shared" si="124"/>
        <v>15.574439012970185</v>
      </c>
    </row>
    <row r="441" spans="1:32" x14ac:dyDescent="0.2">
      <c r="A441" s="69" t="s">
        <v>67</v>
      </c>
      <c r="B441" s="1">
        <v>2015</v>
      </c>
      <c r="C441" s="106" t="s">
        <v>432</v>
      </c>
      <c r="D441" s="66" t="s">
        <v>6</v>
      </c>
      <c r="E441" s="121">
        <f>(K441-(((2.718282^(0.00098482*W441)-1)/((2.718282^(0.000155125*W441)-1)*137.88))))/(([1]!SingleStagePbR(W441,1)/[1]!SingleStagePbR(W441,0))-(((2.718282^(0.00098482*W441)-1)/((2.718282^(0.000155125*W441)-1)*137.88))))</f>
        <v>-6.2256300488844658E-5</v>
      </c>
      <c r="F441" s="49">
        <v>34649.490342897392</v>
      </c>
      <c r="G441" s="49">
        <v>1479.0487984356994</v>
      </c>
      <c r="H441" s="39">
        <v>1.1284052429650724</v>
      </c>
      <c r="I441" s="168">
        <v>34.255664178131958</v>
      </c>
      <c r="J441" s="67">
        <v>0.27520222012318041</v>
      </c>
      <c r="K441" s="45">
        <v>4.9744849110045772E-2</v>
      </c>
      <c r="L441" s="45">
        <v>7.5232135631196184E-4</v>
      </c>
      <c r="M441" s="40">
        <f t="array" ref="M441:Q441">[1]!ConvertConc(I441:L441,TRUE,FALSE)</f>
        <v>0.20013726981604163</v>
      </c>
      <c r="N441" s="40">
        <v>3.4273463688774173E-3</v>
      </c>
      <c r="O441" s="62">
        <v>2.9192252551283982E-2</v>
      </c>
      <c r="P441" s="83">
        <v>2.3452392196320363E-4</v>
      </c>
      <c r="Q441" s="39">
        <v>0.46912601294248096</v>
      </c>
      <c r="R441" s="45">
        <v>8.9817203119816717E-3</v>
      </c>
      <c r="S441" s="83">
        <v>1.1163288763610239E-4</v>
      </c>
      <c r="T441" s="38">
        <f>[1]!AgePb76(K441)</f>
        <v>182.07446016434983</v>
      </c>
      <c r="U441" s="41">
        <f>[1]!AgeErPb76(K441,L441,0,FALSE,1)*2</f>
        <v>70.472448077287936</v>
      </c>
      <c r="V441" s="38">
        <f t="shared" si="117"/>
        <v>70.479032959035578</v>
      </c>
      <c r="W441" s="42">
        <f>[1]!AgePb6U8(O441)</f>
        <v>185.49088641764641</v>
      </c>
      <c r="X441" s="42">
        <f t="shared" si="118"/>
        <v>2.9803832434427329</v>
      </c>
      <c r="Y441" s="38">
        <f t="shared" si="119"/>
        <v>3.516854943764339</v>
      </c>
      <c r="Z441" s="38">
        <f>[1]!AgePb7U5(M441)</f>
        <v>185.24236357324719</v>
      </c>
      <c r="AA441" s="42">
        <f t="shared" si="120"/>
        <v>6.3445428504006776</v>
      </c>
      <c r="AB441" s="38">
        <f t="shared" si="121"/>
        <v>6.6151734022175743</v>
      </c>
      <c r="AC441" s="42">
        <f>[1]!AgePb8Th2(R441)</f>
        <v>180.73015804122969</v>
      </c>
      <c r="AD441" s="42">
        <f t="shared" si="122"/>
        <v>4.4925534806862037</v>
      </c>
      <c r="AE441" s="38">
        <f t="shared" si="123"/>
        <v>5.2985817302046909</v>
      </c>
      <c r="AF441" s="38">
        <f t="shared" si="124"/>
        <v>101.87638961016978</v>
      </c>
    </row>
    <row r="442" spans="1:32" x14ac:dyDescent="0.2">
      <c r="A442" s="69" t="s">
        <v>67</v>
      </c>
      <c r="B442" s="1">
        <v>2015</v>
      </c>
      <c r="C442" s="106" t="s">
        <v>433</v>
      </c>
      <c r="D442" s="66" t="s">
        <v>6</v>
      </c>
      <c r="E442" s="121">
        <f>(K442-(((2.718282^(0.00098482*W442)-1)/((2.718282^(0.000155125*W442)-1)*137.88))))/(([1]!SingleStagePbR(W442,1)/[1]!SingleStagePbR(W442,0))-(((2.718282^(0.00098482*W442)-1)/((2.718282^(0.000155125*W442)-1)*137.88))))</f>
        <v>6.5501331038890932E-4</v>
      </c>
      <c r="F442" s="49">
        <v>13386.700682898625</v>
      </c>
      <c r="G442" s="49">
        <v>588.26487173318424</v>
      </c>
      <c r="H442" s="39">
        <v>0.90999796685197076</v>
      </c>
      <c r="I442" s="168">
        <v>34.19029553276696</v>
      </c>
      <c r="J442" s="67">
        <v>0.34260878268971495</v>
      </c>
      <c r="K442" s="45">
        <v>5.0324729780622184E-2</v>
      </c>
      <c r="L442" s="45">
        <v>1.1748571965966225E-3</v>
      </c>
      <c r="M442" s="40">
        <f t="array" ref="M442:Q442">[1]!ConvertConc(I442:L442,TRUE,FALSE)</f>
        <v>0.20285739419006568</v>
      </c>
      <c r="N442" s="40">
        <v>5.1536431337637903E-3</v>
      </c>
      <c r="O442" s="62">
        <v>2.9248065406209483E-2</v>
      </c>
      <c r="P442" s="83">
        <v>2.9308445360605635E-4</v>
      </c>
      <c r="Q442" s="39">
        <v>0.39443199585189898</v>
      </c>
      <c r="R442" s="45">
        <v>9.1393969395727089E-3</v>
      </c>
      <c r="S442" s="83">
        <v>1.4454638846062958E-4</v>
      </c>
      <c r="T442" s="38">
        <f>[1]!AgePb76(K442)</f>
        <v>209.01055366984741</v>
      </c>
      <c r="U442" s="41">
        <f>[1]!AgeErPb76(K442,L442,0,FALSE,1)*2</f>
        <v>108.25020895563426</v>
      </c>
      <c r="V442" s="38">
        <f t="shared" si="117"/>
        <v>108.25585814225965</v>
      </c>
      <c r="W442" s="42">
        <f>[1]!AgePb6U8(O442)</f>
        <v>185.84046447097671</v>
      </c>
      <c r="X442" s="42">
        <f t="shared" si="118"/>
        <v>3.7244823020539597</v>
      </c>
      <c r="Y442" s="38">
        <f t="shared" si="119"/>
        <v>4.1677935593333526</v>
      </c>
      <c r="Z442" s="38">
        <f>[1]!AgePb7U5(M442)</f>
        <v>187.54113636138572</v>
      </c>
      <c r="AA442" s="42">
        <f t="shared" si="120"/>
        <v>9.5290595007992724</v>
      </c>
      <c r="AB442" s="38">
        <f t="shared" si="121"/>
        <v>9.7158560143650234</v>
      </c>
      <c r="AC442" s="42">
        <f>[1]!AgePb8Th2(R442)</f>
        <v>183.88853737650962</v>
      </c>
      <c r="AD442" s="42">
        <f t="shared" si="122"/>
        <v>5.8166691156593249</v>
      </c>
      <c r="AE442" s="38">
        <f t="shared" si="123"/>
        <v>6.4810350126734519</v>
      </c>
      <c r="AF442" s="38">
        <f t="shared" si="124"/>
        <v>88.914392698337082</v>
      </c>
    </row>
    <row r="443" spans="1:32" x14ac:dyDescent="0.2">
      <c r="A443" s="69" t="s">
        <v>67</v>
      </c>
      <c r="B443" s="1">
        <v>2015</v>
      </c>
      <c r="C443" s="106" t="s">
        <v>434</v>
      </c>
      <c r="D443" s="66" t="s">
        <v>41</v>
      </c>
      <c r="E443" s="121">
        <f>(K443-(((2.718282^(0.00098482*W443)-1)/((2.718282^(0.000155125*W443)-1)*137.88))))/(([1]!SingleStagePbR(W443,1)/[1]!SingleStagePbR(W443,0))-(((2.718282^(0.00098482*W443)-1)/((2.718282^(0.000155125*W443)-1)*137.88))))</f>
        <v>-2.3010418007720764E-3</v>
      </c>
      <c r="F443" s="49">
        <v>32392.713635545992</v>
      </c>
      <c r="G443" s="49">
        <v>1408.4967022554231</v>
      </c>
      <c r="H443" s="39">
        <v>1.4747906349599884</v>
      </c>
      <c r="I443" s="168">
        <v>34.25696880541112</v>
      </c>
      <c r="J443" s="67">
        <v>0.2732088298887127</v>
      </c>
      <c r="K443" s="45">
        <v>4.7958110648737999E-2</v>
      </c>
      <c r="L443" s="45">
        <v>7.2351293968208252E-4</v>
      </c>
      <c r="M443" s="40">
        <f t="array" ref="M443:Q443">[1]!ConvertConc(I443:L443,TRUE,FALSE)</f>
        <v>0.19294137923157526</v>
      </c>
      <c r="N443" s="40">
        <v>3.2924815604989297E-3</v>
      </c>
      <c r="O443" s="62">
        <v>2.9191140806423106E-2</v>
      </c>
      <c r="P443" s="83">
        <v>2.3280744622039535E-4</v>
      </c>
      <c r="Q443" s="39">
        <v>0.46735600410892519</v>
      </c>
      <c r="R443" s="45">
        <v>8.9790639488386784E-3</v>
      </c>
      <c r="S443" s="83">
        <v>1.0713873420971194E-4</v>
      </c>
      <c r="T443" s="38">
        <f>[1]!AgePb76(K443)</f>
        <v>96.172939004189573</v>
      </c>
      <c r="U443" s="41">
        <f>[1]!AgeErPb76(K443,L443,0,FALSE,1)*2</f>
        <v>71.424506713311985</v>
      </c>
      <c r="V443" s="38">
        <f t="shared" si="117"/>
        <v>71.426319482795137</v>
      </c>
      <c r="W443" s="42">
        <f>[1]!AgePb6U8(O443)</f>
        <v>185.48392292594616</v>
      </c>
      <c r="X443" s="42">
        <f t="shared" si="118"/>
        <v>2.9585714856220049</v>
      </c>
      <c r="Y443" s="38">
        <f t="shared" si="119"/>
        <v>3.4983521769968182</v>
      </c>
      <c r="Z443" s="38">
        <f>[1]!AgePb7U5(M443)</f>
        <v>179.13591372701296</v>
      </c>
      <c r="AA443" s="42">
        <f t="shared" si="120"/>
        <v>6.1137916098486667</v>
      </c>
      <c r="AB443" s="38">
        <f t="shared" si="121"/>
        <v>6.3763877512674654</v>
      </c>
      <c r="AC443" s="42">
        <f>[1]!AgePb8Th2(R443)</f>
        <v>180.67694489757127</v>
      </c>
      <c r="AD443" s="42">
        <f t="shared" si="122"/>
        <v>4.3116964724830344</v>
      </c>
      <c r="AE443" s="38">
        <f t="shared" si="123"/>
        <v>5.1456789076211003</v>
      </c>
      <c r="AF443" s="38">
        <f t="shared" si="124"/>
        <v>192.86498348341621</v>
      </c>
    </row>
    <row r="444" spans="1:32" x14ac:dyDescent="0.2">
      <c r="A444" s="69" t="s">
        <v>67</v>
      </c>
      <c r="B444" s="1">
        <v>2015</v>
      </c>
      <c r="C444" s="106" t="s">
        <v>435</v>
      </c>
      <c r="D444" s="69" t="s">
        <v>470</v>
      </c>
      <c r="E444" s="121">
        <f>(K444-(((2.718282^(0.00098482*W444)-1)/((2.718282^(0.000155125*W444)-1)*137.88))))/(([1]!SingleStagePbR(W444,1)/[1]!SingleStagePbR(W444,0))-(((2.718282^(0.00098482*W444)-1)/((2.718282^(0.000155125*W444)-1)*137.88))))</f>
        <v>5.6776996395156818E-4</v>
      </c>
      <c r="F444" s="73">
        <v>18062.592009495824</v>
      </c>
      <c r="G444" s="73">
        <v>735.92847097118226</v>
      </c>
      <c r="H444" s="39">
        <v>0.8843950529760326</v>
      </c>
      <c r="I444" s="142">
        <v>35.041212660010629</v>
      </c>
      <c r="J444" s="76">
        <v>0.37388850586895833</v>
      </c>
      <c r="K444" s="77">
        <v>5.0159940061864451E-2</v>
      </c>
      <c r="L444" s="77">
        <v>8.9118939189017821E-4</v>
      </c>
      <c r="M444" s="40">
        <f t="array" ref="M444:Q444">[1]!ConvertConc(I444:L444,TRUE,FALSE)</f>
        <v>0.19728321066968638</v>
      </c>
      <c r="N444" s="40">
        <v>4.0886336646708014E-3</v>
      </c>
      <c r="O444" s="62">
        <v>2.8537825151844977E-2</v>
      </c>
      <c r="P444" s="83">
        <v>3.0449759003202431E-4</v>
      </c>
      <c r="Q444" s="39">
        <v>0.51484312057637049</v>
      </c>
      <c r="R444" s="77">
        <v>9.0207273440436313E-3</v>
      </c>
      <c r="S444" s="83">
        <v>1.3254163024328274E-4</v>
      </c>
      <c r="T444" s="38">
        <f>[1]!AgePb76(K444)</f>
        <v>201.40103415650802</v>
      </c>
      <c r="U444" s="41">
        <f>[1]!AgeErPb76(K444,L444,0,FALSE,1)*2</f>
        <v>82.497577728746023</v>
      </c>
      <c r="V444" s="38">
        <f t="shared" si="117"/>
        <v>82.50446034642566</v>
      </c>
      <c r="W444" s="42">
        <f>[1]!AgePb6U8(O444)</f>
        <v>181.39053306532551</v>
      </c>
      <c r="X444" s="42">
        <f t="shared" si="118"/>
        <v>3.8708612081775975</v>
      </c>
      <c r="Y444" s="38">
        <f t="shared" si="119"/>
        <v>4.2798076530438536</v>
      </c>
      <c r="Z444" s="38">
        <f>[1]!AgePb7U5(M444)</f>
        <v>182.82479462127608</v>
      </c>
      <c r="AA444" s="42">
        <f t="shared" si="120"/>
        <v>7.577974907115931</v>
      </c>
      <c r="AB444" s="38">
        <f t="shared" si="121"/>
        <v>7.8001314038268132</v>
      </c>
      <c r="AC444" s="42">
        <f>[1]!AgePb8Th2(R444)</f>
        <v>181.51154365568735</v>
      </c>
      <c r="AD444" s="42">
        <f t="shared" si="122"/>
        <v>5.3339015772347729</v>
      </c>
      <c r="AE444" s="38">
        <f t="shared" si="123"/>
        <v>6.034138427031376</v>
      </c>
      <c r="AF444" s="38">
        <f t="shared" si="124"/>
        <v>90.064350376854364</v>
      </c>
    </row>
    <row r="445" spans="1:32" x14ac:dyDescent="0.2">
      <c r="A445" s="69" t="s">
        <v>67</v>
      </c>
      <c r="B445" s="1">
        <v>2015</v>
      </c>
      <c r="C445" s="106" t="s">
        <v>436</v>
      </c>
      <c r="D445" s="69" t="s">
        <v>6</v>
      </c>
      <c r="E445" s="121">
        <f>(K445-(((2.718282^(0.00098482*W445)-1)/((2.718282^(0.000155125*W445)-1)*137.88))))/(([1]!SingleStagePbR(W445,1)/[1]!SingleStagePbR(W445,0))-(((2.718282^(0.00098482*W445)-1)/((2.718282^(0.000155125*W445)-1)*137.88))))</f>
        <v>3.3228560911069242E-4</v>
      </c>
      <c r="F445" s="73">
        <v>21091.811653499008</v>
      </c>
      <c r="G445" s="73">
        <v>885.82722707288929</v>
      </c>
      <c r="H445" s="39">
        <v>1.1175341965869832</v>
      </c>
      <c r="I445" s="142">
        <v>34.925626525065866</v>
      </c>
      <c r="J445" s="76">
        <v>0.33463053633685602</v>
      </c>
      <c r="K445" s="77">
        <v>4.9984700945384257E-2</v>
      </c>
      <c r="L445" s="77">
        <v>7.6225486316663341E-4</v>
      </c>
      <c r="M445" s="40">
        <f t="array" ref="M445:Q445">[1]!ConvertConc(I445:L445,TRUE,FALSE)</f>
        <v>0.19724460717544326</v>
      </c>
      <c r="N445" s="40">
        <v>3.5523490558749191E-3</v>
      </c>
      <c r="O445" s="62">
        <v>2.8632270899487153E-2</v>
      </c>
      <c r="P445" s="83">
        <v>2.7433243497467858E-4</v>
      </c>
      <c r="Q445" s="39">
        <v>0.53199906468564406</v>
      </c>
      <c r="R445" s="77">
        <v>8.7994663143931961E-3</v>
      </c>
      <c r="S445" s="83">
        <v>1.1577539368314195E-4</v>
      </c>
      <c r="T445" s="38">
        <f>[1]!AgePb76(K445)</f>
        <v>193.26983530230453</v>
      </c>
      <c r="U445" s="41">
        <f>[1]!AgeErPb76(K445,L445,0,FALSE,1)*2</f>
        <v>70.914780206748915</v>
      </c>
      <c r="V445" s="38">
        <f t="shared" si="117"/>
        <v>70.922153446930693</v>
      </c>
      <c r="W445" s="42">
        <f>[1]!AgePb6U8(O445)</f>
        <v>181.98244951271795</v>
      </c>
      <c r="X445" s="42">
        <f t="shared" si="118"/>
        <v>3.487232198433456</v>
      </c>
      <c r="Y445" s="38">
        <f t="shared" si="119"/>
        <v>3.9390055560590707</v>
      </c>
      <c r="Z445" s="38">
        <f>[1]!AgePb7U5(M445)</f>
        <v>182.79205552878167</v>
      </c>
      <c r="AA445" s="42">
        <f t="shared" si="120"/>
        <v>6.5841210583925731</v>
      </c>
      <c r="AB445" s="38">
        <f t="shared" si="121"/>
        <v>6.8385504962993027</v>
      </c>
      <c r="AC445" s="42">
        <f>[1]!AgePb8Th2(R445)</f>
        <v>177.07886080426803</v>
      </c>
      <c r="AD445" s="42">
        <f t="shared" si="122"/>
        <v>4.659685960509341</v>
      </c>
      <c r="AE445" s="38">
        <f t="shared" si="123"/>
        <v>5.4119261005295529</v>
      </c>
      <c r="AF445" s="38">
        <f t="shared" si="124"/>
        <v>94.159778854299063</v>
      </c>
    </row>
    <row r="446" spans="1:32" x14ac:dyDescent="0.2">
      <c r="A446" s="69" t="s">
        <v>67</v>
      </c>
      <c r="B446" s="1">
        <v>2015</v>
      </c>
      <c r="C446" s="106" t="s">
        <v>437</v>
      </c>
      <c r="D446" s="69" t="s">
        <v>6</v>
      </c>
      <c r="E446" s="121">
        <f>(K446-(((2.718282^(0.00098482*W446)-1)/((2.718282^(0.000155125*W446)-1)*137.88))))/(([1]!SingleStagePbR(W446,1)/[1]!SingleStagePbR(W446,0))-(((2.718282^(0.00098482*W446)-1)/((2.718282^(0.000155125*W446)-1)*137.88))))</f>
        <v>-2.5109514222647231E-4</v>
      </c>
      <c r="F446" s="73">
        <v>21209.482119515342</v>
      </c>
      <c r="G446" s="73">
        <v>876.63175415539479</v>
      </c>
      <c r="H446" s="39">
        <v>1.1303733707123333</v>
      </c>
      <c r="I446" s="142">
        <v>34.832327358241777</v>
      </c>
      <c r="J446" s="76">
        <v>0.32408798744105682</v>
      </c>
      <c r="K446" s="77">
        <v>4.9529497900685338E-2</v>
      </c>
      <c r="L446" s="77">
        <v>8.7078240100436411E-4</v>
      </c>
      <c r="M446" s="40">
        <f t="array" ref="M446:Q446">[1]!ConvertConc(I446:L446,TRUE,FALSE)</f>
        <v>0.19597184335307691</v>
      </c>
      <c r="N446" s="40">
        <v>3.8981322348551934E-3</v>
      </c>
      <c r="O446" s="62">
        <v>2.8708963076605535E-2</v>
      </c>
      <c r="P446" s="83">
        <v>2.6711479739280754E-4</v>
      </c>
      <c r="Q446" s="39">
        <v>0.46775404398003317</v>
      </c>
      <c r="R446" s="77">
        <v>8.8872118545533368E-3</v>
      </c>
      <c r="S446" s="83">
        <v>1.1247238178405294E-4</v>
      </c>
      <c r="T446" s="38">
        <f>[1]!AgePb76(K446)</f>
        <v>171.95684716945323</v>
      </c>
      <c r="U446" s="41">
        <f>[1]!AgeErPb76(K446,L446,0,FALSE,1)*2</f>
        <v>82.076011327720749</v>
      </c>
      <c r="V446" s="38">
        <f t="shared" si="117"/>
        <v>82.081054443381788</v>
      </c>
      <c r="W446" s="42">
        <f>[1]!AgePb6U8(O446)</f>
        <v>182.46305966167904</v>
      </c>
      <c r="X446" s="42">
        <f t="shared" si="118"/>
        <v>3.3953565709182594</v>
      </c>
      <c r="Y446" s="38">
        <f t="shared" si="119"/>
        <v>3.860202946858529</v>
      </c>
      <c r="Z446" s="38">
        <f>[1]!AgePb7U5(M446)</f>
        <v>181.71205046899414</v>
      </c>
      <c r="AA446" s="42">
        <f t="shared" si="120"/>
        <v>7.2289731960996866</v>
      </c>
      <c r="AB446" s="38">
        <f t="shared" si="121"/>
        <v>7.4587492098813675</v>
      </c>
      <c r="AC446" s="42">
        <f>[1]!AgePb8Th2(R446)</f>
        <v>178.8368472339229</v>
      </c>
      <c r="AD446" s="42">
        <f t="shared" si="122"/>
        <v>4.5265503936073435</v>
      </c>
      <c r="AE446" s="38">
        <f t="shared" si="123"/>
        <v>5.31197759659507</v>
      </c>
      <c r="AF446" s="38">
        <f t="shared" si="124"/>
        <v>106.10979595472145</v>
      </c>
    </row>
    <row r="447" spans="1:32" x14ac:dyDescent="0.2">
      <c r="A447" s="69" t="s">
        <v>67</v>
      </c>
      <c r="B447" s="1">
        <v>2015</v>
      </c>
      <c r="C447" s="106" t="s">
        <v>438</v>
      </c>
      <c r="D447" s="69" t="s">
        <v>6</v>
      </c>
      <c r="E447" s="121">
        <f>(K447-(((2.718282^(0.00098482*W447)-1)/((2.718282^(0.000155125*W447)-1)*137.88))))/(([1]!SingleStagePbR(W447,1)/[1]!SingleStagePbR(W447,0))-(((2.718282^(0.00098482*W447)-1)/((2.718282^(0.000155125*W447)-1)*137.88))))</f>
        <v>1.3056457689695621E-4</v>
      </c>
      <c r="F447" s="73">
        <v>20080.235973543618</v>
      </c>
      <c r="G447" s="73">
        <v>855.58683987127245</v>
      </c>
      <c r="H447" s="39">
        <v>1.2251704287346004</v>
      </c>
      <c r="I447" s="142">
        <v>34.740922844008495</v>
      </c>
      <c r="J447" s="76">
        <v>0.34551247773357718</v>
      </c>
      <c r="K447" s="77">
        <v>4.9844123640715186E-2</v>
      </c>
      <c r="L447" s="77">
        <v>8.9656173511575856E-4</v>
      </c>
      <c r="M447" s="40">
        <f t="array" ref="M447:Q447">[1]!ConvertConc(I447:L447,TRUE,FALSE)</f>
        <v>0.19773559703662566</v>
      </c>
      <c r="N447" s="40">
        <v>4.0641971817099885E-3</v>
      </c>
      <c r="O447" s="62">
        <v>2.8784497305674263E-2</v>
      </c>
      <c r="P447" s="83">
        <v>2.8627342540827754E-4</v>
      </c>
      <c r="Q447" s="39">
        <v>0.48387420909104462</v>
      </c>
      <c r="R447" s="77">
        <v>8.8432164800723093E-3</v>
      </c>
      <c r="S447" s="83">
        <v>1.1963007171404721E-4</v>
      </c>
      <c r="T447" s="38">
        <f>[1]!AgePb76(K447)</f>
        <v>186.71753849687454</v>
      </c>
      <c r="U447" s="41">
        <f>[1]!AgeErPb76(K447,L447,0,FALSE,1)*2</f>
        <v>83.745366329363733</v>
      </c>
      <c r="V447" s="38">
        <f t="shared" si="117"/>
        <v>83.751193851020446</v>
      </c>
      <c r="W447" s="42">
        <f>[1]!AgePb6U8(O447)</f>
        <v>182.93637822632934</v>
      </c>
      <c r="X447" s="42">
        <f t="shared" si="118"/>
        <v>3.6387520039345573</v>
      </c>
      <c r="Y447" s="38">
        <f t="shared" si="119"/>
        <v>4.0780825653776427</v>
      </c>
      <c r="Z447" s="38">
        <f>[1]!AgePb7U5(M447)</f>
        <v>183.20837862863283</v>
      </c>
      <c r="AA447" s="42">
        <f t="shared" si="120"/>
        <v>7.531218326361623</v>
      </c>
      <c r="AB447" s="38">
        <f t="shared" si="121"/>
        <v>7.7556396504913643</v>
      </c>
      <c r="AC447" s="42">
        <f>[1]!AgePb8Th2(R447)</f>
        <v>177.95541674635288</v>
      </c>
      <c r="AD447" s="42">
        <f t="shared" si="122"/>
        <v>4.8147230852580645</v>
      </c>
      <c r="AE447" s="38">
        <f t="shared" si="123"/>
        <v>5.5527489871025901</v>
      </c>
      <c r="AF447" s="38">
        <f t="shared" si="124"/>
        <v>97.974930314000204</v>
      </c>
    </row>
    <row r="448" spans="1:32" x14ac:dyDescent="0.2">
      <c r="A448" s="69" t="s">
        <v>67</v>
      </c>
      <c r="B448" s="1">
        <v>2015</v>
      </c>
      <c r="C448" s="106" t="s">
        <v>439</v>
      </c>
      <c r="D448" s="69" t="s">
        <v>6</v>
      </c>
      <c r="E448" s="121">
        <f>(K448-(((2.718282^(0.00098482*W448)-1)/((2.718282^(0.000155125*W448)-1)*137.88))))/(([1]!SingleStagePbR(W448,1)/[1]!SingleStagePbR(W448,0))-(((2.718282^(0.00098482*W448)-1)/((2.718282^(0.000155125*W448)-1)*137.88))))</f>
        <v>-3.628736121325952E-4</v>
      </c>
      <c r="F448" s="73">
        <v>29985.399170365148</v>
      </c>
      <c r="G448" s="73">
        <v>1236.2568302510488</v>
      </c>
      <c r="H448" s="39">
        <v>1.412659918226884</v>
      </c>
      <c r="I448" s="142">
        <v>34.645957187937583</v>
      </c>
      <c r="J448" s="76">
        <v>0.31768146825470689</v>
      </c>
      <c r="K448" s="77">
        <v>4.9460957594637998E-2</v>
      </c>
      <c r="L448" s="77">
        <v>7.3617182271015845E-4</v>
      </c>
      <c r="M448" s="40">
        <f t="array" ref="M448:Q448">[1]!ConvertConc(I448:L448,TRUE,FALSE)</f>
        <v>0.19675337987389566</v>
      </c>
      <c r="N448" s="40">
        <v>3.4395714388585743E-3</v>
      </c>
      <c r="O448" s="62">
        <v>2.8863396516236598E-2</v>
      </c>
      <c r="P448" s="83">
        <v>2.6465905197412936E-4</v>
      </c>
      <c r="Q448" s="39">
        <v>0.52451412046291279</v>
      </c>
      <c r="R448" s="77">
        <v>8.9081013855962909E-3</v>
      </c>
      <c r="S448" s="83">
        <v>1.0911485095770721E-4</v>
      </c>
      <c r="T448" s="38">
        <f>[1]!AgePb76(K448)</f>
        <v>168.72350011114511</v>
      </c>
      <c r="U448" s="41">
        <f>[1]!AgeErPb76(K448,L448,0,FALSE,1)*2</f>
        <v>69.525682352663196</v>
      </c>
      <c r="V448" s="38">
        <f t="shared" si="117"/>
        <v>69.531413974880849</v>
      </c>
      <c r="W448" s="42">
        <f>[1]!AgePb6U8(O448)</f>
        <v>183.43074559763937</v>
      </c>
      <c r="X448" s="42">
        <f t="shared" si="118"/>
        <v>3.3638873516129606</v>
      </c>
      <c r="Y448" s="38">
        <f t="shared" si="119"/>
        <v>3.8372291717931324</v>
      </c>
      <c r="Z448" s="38">
        <f>[1]!AgePb7U5(M448)</f>
        <v>182.37536020406799</v>
      </c>
      <c r="AA448" s="42">
        <f t="shared" si="120"/>
        <v>6.3764401964683435</v>
      </c>
      <c r="AB448" s="38">
        <f t="shared" si="121"/>
        <v>6.6376622226448028</v>
      </c>
      <c r="AC448" s="42">
        <f>[1]!AgePb8Th2(R448)</f>
        <v>179.25534753453883</v>
      </c>
      <c r="AD448" s="42">
        <f t="shared" si="122"/>
        <v>4.3913780687833839</v>
      </c>
      <c r="AE448" s="38">
        <f t="shared" si="123"/>
        <v>5.2007554781101168</v>
      </c>
      <c r="AF448" s="38">
        <f t="shared" si="124"/>
        <v>108.71677358329219</v>
      </c>
    </row>
    <row r="449" spans="1:32" x14ac:dyDescent="0.2">
      <c r="A449" s="69" t="s">
        <v>67</v>
      </c>
      <c r="B449" s="1">
        <v>2015</v>
      </c>
      <c r="C449" s="106" t="s">
        <v>440</v>
      </c>
      <c r="D449" s="69" t="s">
        <v>40</v>
      </c>
      <c r="E449" s="121">
        <f>(K449-(((2.718282^(0.00098482*W449)-1)/((2.718282^(0.000155125*W449)-1)*137.88))))/(([1]!SingleStagePbR(W449,1)/[1]!SingleStagePbR(W449,0))-(((2.718282^(0.00098482*W449)-1)/((2.718282^(0.000155125*W449)-1)*137.88))))</f>
        <v>-9.9937778508819961E-4</v>
      </c>
      <c r="F449" s="73">
        <v>46719.763342949089</v>
      </c>
      <c r="G449" s="73">
        <v>1805.633263531626</v>
      </c>
      <c r="H449" s="39">
        <v>1.2793604034464185</v>
      </c>
      <c r="I449" s="142">
        <v>34.024802670902758</v>
      </c>
      <c r="J449" s="76">
        <v>0.30961599894973901</v>
      </c>
      <c r="K449" s="77">
        <v>4.9023491273664968E-2</v>
      </c>
      <c r="L449" s="77">
        <v>6.4111293568318132E-4</v>
      </c>
      <c r="M449" s="40">
        <f t="array" ref="M449:Q449">[1]!ConvertConc(I449:L449,TRUE,FALSE)</f>
        <v>0.19857330644019991</v>
      </c>
      <c r="N449" s="40">
        <v>3.1636797709613997E-3</v>
      </c>
      <c r="O449" s="62">
        <v>2.9390324748457024E-2</v>
      </c>
      <c r="P449" s="83">
        <v>2.6744357181041431E-4</v>
      </c>
      <c r="Q449" s="39">
        <v>0.57115782179875763</v>
      </c>
      <c r="R449" s="77">
        <v>9.0994623916724072E-3</v>
      </c>
      <c r="S449" s="83">
        <v>1.1376237371180755E-4</v>
      </c>
      <c r="T449" s="38">
        <f>[1]!AgePb76(K449)</f>
        <v>147.93423204793126</v>
      </c>
      <c r="U449" s="41">
        <f>[1]!AgeErPb76(K449,L449,0,FALSE,1)*2</f>
        <v>61.322824789695638</v>
      </c>
      <c r="V449" s="38">
        <f t="shared" si="117"/>
        <v>61.327820383150225</v>
      </c>
      <c r="W449" s="42">
        <f>[1]!AgePb6U8(O449)</f>
        <v>186.73140544171534</v>
      </c>
      <c r="X449" s="42">
        <f t="shared" si="118"/>
        <v>3.3984050511815327</v>
      </c>
      <c r="Y449" s="38">
        <f t="shared" si="119"/>
        <v>3.8834931091813218</v>
      </c>
      <c r="Z449" s="38">
        <f>[1]!AgePb7U5(M449)</f>
        <v>183.91830042991572</v>
      </c>
      <c r="AA449" s="42">
        <f t="shared" si="120"/>
        <v>5.8603909761149255</v>
      </c>
      <c r="AB449" s="38">
        <f t="shared" si="121"/>
        <v>6.1482939353922097</v>
      </c>
      <c r="AC449" s="42">
        <f>[1]!AgePb8Th2(R449)</f>
        <v>183.0886655481456</v>
      </c>
      <c r="AD449" s="42">
        <f t="shared" si="122"/>
        <v>4.5779850052561528</v>
      </c>
      <c r="AE449" s="38">
        <f t="shared" si="123"/>
        <v>5.3904730636657874</v>
      </c>
      <c r="AF449" s="38">
        <f t="shared" si="124"/>
        <v>126.2259605884956</v>
      </c>
    </row>
    <row r="450" spans="1:32" x14ac:dyDescent="0.2">
      <c r="A450" s="69" t="s">
        <v>67</v>
      </c>
      <c r="B450" s="1">
        <v>2014</v>
      </c>
      <c r="C450" s="106" t="s">
        <v>441</v>
      </c>
      <c r="D450" s="69" t="s">
        <v>471</v>
      </c>
      <c r="E450" s="121">
        <f>(K450-(((2.718282^(0.00098482*W450)-1)/((2.718282^(0.000155125*W450)-1)*137.88))))/(([1]!SingleStagePbR(W450,1)/[1]!SingleStagePbR(W450,0))-(((2.718282^(0.00098482*W450)-1)/((2.718282^(0.000155125*W450)-1)*137.88))))</f>
        <v>-3.8637577507992071E-4</v>
      </c>
      <c r="F450" s="73">
        <v>82444.018477158839</v>
      </c>
      <c r="G450" s="73">
        <v>3841.8001178311433</v>
      </c>
      <c r="H450" s="39">
        <v>2.0464575751924698</v>
      </c>
      <c r="I450" s="142">
        <v>34.969863077077669</v>
      </c>
      <c r="J450" s="76">
        <v>0.34528476794515506</v>
      </c>
      <c r="K450" s="77">
        <v>4.9406472211978497E-2</v>
      </c>
      <c r="L450" s="77">
        <v>5.3830219636208832E-4</v>
      </c>
      <c r="M450" s="40">
        <f t="array" ref="M450:Q450">[1]!ConvertConc(I450:L450,TRUE,FALSE)</f>
        <v>0.1947162328101372</v>
      </c>
      <c r="N450" s="40">
        <v>2.8630624540077389E-3</v>
      </c>
      <c r="O450" s="62">
        <v>2.8596051342719961E-2</v>
      </c>
      <c r="P450" s="83">
        <v>2.8235114705070003E-4</v>
      </c>
      <c r="Q450" s="39">
        <v>0.67151361922906705</v>
      </c>
      <c r="R450" s="77">
        <v>8.6863795696549007E-3</v>
      </c>
      <c r="S450" s="83">
        <v>1.0246572192331653E-4</v>
      </c>
      <c r="T450" s="38">
        <f>[1]!AgePb76(K450)</f>
        <v>166.14861297847719</v>
      </c>
      <c r="U450" s="41">
        <f>[1]!AgeErPb76(K450,L450,0,FALSE,1)*2</f>
        <v>50.918608510933119</v>
      </c>
      <c r="V450" s="38">
        <f t="shared" si="117"/>
        <v>50.926197328584607</v>
      </c>
      <c r="W450" s="42">
        <f>[1]!AgePb6U8(O450)</f>
        <v>181.75545840831484</v>
      </c>
      <c r="X450" s="42">
        <f t="shared" si="118"/>
        <v>3.5892271663149296</v>
      </c>
      <c r="Y450" s="38">
        <f t="shared" si="119"/>
        <v>4.0285436264142636</v>
      </c>
      <c r="Z450" s="38">
        <f>[1]!AgePb7U5(M450)</f>
        <v>180.6454740329209</v>
      </c>
      <c r="AA450" s="42">
        <f t="shared" si="120"/>
        <v>5.3123385423586491</v>
      </c>
      <c r="AB450" s="38">
        <f t="shared" si="121"/>
        <v>5.6175016621519509</v>
      </c>
      <c r="AC450" s="42">
        <f>[1]!AgePb8Th2(R450)</f>
        <v>174.81293649008794</v>
      </c>
      <c r="AD450" s="42">
        <f t="shared" si="122"/>
        <v>4.1242346354669781</v>
      </c>
      <c r="AE450" s="38">
        <f t="shared" si="123"/>
        <v>4.9389198040812685</v>
      </c>
      <c r="AF450" s="38">
        <f t="shared" si="124"/>
        <v>109.39330467468864</v>
      </c>
    </row>
    <row r="451" spans="1:32" x14ac:dyDescent="0.2">
      <c r="A451" s="69" t="s">
        <v>67</v>
      </c>
      <c r="B451" s="1">
        <v>2014</v>
      </c>
      <c r="C451" s="106" t="s">
        <v>442</v>
      </c>
      <c r="D451" s="69" t="s">
        <v>6</v>
      </c>
      <c r="E451" s="121">
        <f>(K451-(((2.718282^(0.00098482*W451)-1)/((2.718282^(0.000155125*W451)-1)*137.88))))/(([1]!SingleStagePbR(W451,1)/[1]!SingleStagePbR(W451,0))-(((2.718282^(0.00098482*W451)-1)/((2.718282^(0.000155125*W451)-1)*137.88))))</f>
        <v>-4.6226651879737113E-4</v>
      </c>
      <c r="F451" s="73">
        <v>35347.306430274024</v>
      </c>
      <c r="G451" s="73">
        <v>1779.3180515793167</v>
      </c>
      <c r="H451" s="39">
        <v>1.3282079316762661</v>
      </c>
      <c r="I451" s="142">
        <v>34.93632793394665</v>
      </c>
      <c r="J451" s="76">
        <v>0.32615480441500583</v>
      </c>
      <c r="K451" s="77">
        <v>4.9349589904344793E-2</v>
      </c>
      <c r="L451" s="77">
        <v>6.3022158987360432E-4</v>
      </c>
      <c r="M451" s="40">
        <f t="array" ref="M451:Q451">[1]!ConvertConc(I451:L451,TRUE,FALSE)</f>
        <v>0.19467874510097291</v>
      </c>
      <c r="N451" s="40">
        <v>3.0796318727602814E-3</v>
      </c>
      <c r="O451" s="62">
        <v>2.8623500497553096E-2</v>
      </c>
      <c r="P451" s="83">
        <v>2.6722019051638856E-4</v>
      </c>
      <c r="Q451" s="39">
        <v>0.59015522584914115</v>
      </c>
      <c r="R451" s="77">
        <v>9.1810521412870796E-3</v>
      </c>
      <c r="S451" s="83">
        <v>1.1153472654690289E-4</v>
      </c>
      <c r="T451" s="38">
        <f>[1]!AgePb76(K451)</f>
        <v>163.45611575191489</v>
      </c>
      <c r="U451" s="41">
        <f>[1]!AgeErPb76(K451,L451,0,FALSE,1)*2</f>
        <v>59.711651794132578</v>
      </c>
      <c r="V451" s="38">
        <f t="shared" si="117"/>
        <v>59.717915192763556</v>
      </c>
      <c r="W451" s="42">
        <f>[1]!AgePb6U8(O451)</f>
        <v>181.92748537632153</v>
      </c>
      <c r="X451" s="42">
        <f t="shared" si="118"/>
        <v>3.3968380147343615</v>
      </c>
      <c r="Y451" s="38">
        <f t="shared" si="119"/>
        <v>3.8589452656243117</v>
      </c>
      <c r="Z451" s="38">
        <f>[1]!AgePb7U5(M451)</f>
        <v>180.61361292586574</v>
      </c>
      <c r="AA451" s="42">
        <f t="shared" si="120"/>
        <v>5.7142698216221932</v>
      </c>
      <c r="AB451" s="38">
        <f t="shared" si="121"/>
        <v>5.9989238439706458</v>
      </c>
      <c r="AC451" s="42">
        <f>[1]!AgePb8Th2(R451)</f>
        <v>184.72283943347648</v>
      </c>
      <c r="AD451" s="42">
        <f t="shared" si="122"/>
        <v>4.4881591055405856</v>
      </c>
      <c r="AE451" s="38">
        <f t="shared" si="123"/>
        <v>5.3280438922642928</v>
      </c>
      <c r="AF451" s="38">
        <f t="shared" si="124"/>
        <v>111.30050689106153</v>
      </c>
    </row>
    <row r="452" spans="1:32" x14ac:dyDescent="0.2">
      <c r="A452" s="69" t="s">
        <v>67</v>
      </c>
      <c r="B452" s="1">
        <v>2014</v>
      </c>
      <c r="C452" s="106" t="s">
        <v>443</v>
      </c>
      <c r="D452" s="69" t="s">
        <v>6</v>
      </c>
      <c r="E452" s="121">
        <f>(K452-(((2.718282^(0.00098482*W452)-1)/((2.718282^(0.000155125*W452)-1)*137.88))))/(([1]!SingleStagePbR(W452,1)/[1]!SingleStagePbR(W452,0))-(((2.718282^(0.00098482*W452)-1)/((2.718282^(0.000155125*W452)-1)*137.88))))</f>
        <v>1.5828014706084923E-3</v>
      </c>
      <c r="F452" s="73">
        <v>21953.905595098237</v>
      </c>
      <c r="G452" s="73">
        <v>1103.0101236322068</v>
      </c>
      <c r="H452" s="39">
        <v>1.3065779678988243</v>
      </c>
      <c r="I452" s="142">
        <v>34.852633989697622</v>
      </c>
      <c r="J452" s="76">
        <v>0.34555145112852081</v>
      </c>
      <c r="K452" s="77">
        <v>5.0990481324207082E-2</v>
      </c>
      <c r="L452" s="77">
        <v>8.5177730838004184E-4</v>
      </c>
      <c r="M452" s="40">
        <f t="array" ref="M452:Q452">[1]!ConvertConc(I452:L452,TRUE,FALSE)</f>
        <v>0.20163492200272551</v>
      </c>
      <c r="N452" s="40">
        <v>3.9168326848168546E-3</v>
      </c>
      <c r="O452" s="62">
        <v>2.8692236009926774E-2</v>
      </c>
      <c r="P452" s="83">
        <v>2.8447329955844796E-4</v>
      </c>
      <c r="Q452" s="39">
        <v>0.51039668732858168</v>
      </c>
      <c r="R452" s="77">
        <v>8.9289132780399905E-3</v>
      </c>
      <c r="S452" s="83">
        <v>1.1416823731425178E-4</v>
      </c>
      <c r="T452" s="38">
        <f>[1]!AgePb76(K452)</f>
        <v>239.39614263198186</v>
      </c>
      <c r="U452" s="41">
        <f>[1]!AgeErPb76(K452,L452,0,FALSE,1)*2</f>
        <v>77.030582660491277</v>
      </c>
      <c r="V452" s="38">
        <f t="shared" si="117"/>
        <v>77.040996990208384</v>
      </c>
      <c r="W452" s="42">
        <f>[1]!AgePb6U8(O452)</f>
        <v>182.35823849222248</v>
      </c>
      <c r="X452" s="42">
        <f t="shared" si="118"/>
        <v>3.6160339534082411</v>
      </c>
      <c r="Y452" s="38">
        <f t="shared" si="119"/>
        <v>4.0551878007402644</v>
      </c>
      <c r="Z452" s="38">
        <f>[1]!AgePb7U5(M452)</f>
        <v>186.50867088774427</v>
      </c>
      <c r="AA452" s="42">
        <f t="shared" si="120"/>
        <v>7.2459993624020349</v>
      </c>
      <c r="AB452" s="38">
        <f t="shared" si="121"/>
        <v>7.487317089432457</v>
      </c>
      <c r="AC452" s="42">
        <f>[1]!AgePb8Th2(R452)</f>
        <v>179.6722838088038</v>
      </c>
      <c r="AD452" s="42">
        <f t="shared" si="122"/>
        <v>4.5947064996424611</v>
      </c>
      <c r="AE452" s="38">
        <f t="shared" si="123"/>
        <v>5.3769081763979099</v>
      </c>
      <c r="AF452" s="38">
        <f t="shared" si="124"/>
        <v>76.174259320693224</v>
      </c>
    </row>
    <row r="453" spans="1:32" x14ac:dyDescent="0.2">
      <c r="A453" s="69" t="s">
        <v>67</v>
      </c>
      <c r="B453" s="1">
        <v>2014</v>
      </c>
      <c r="C453" s="106" t="s">
        <v>444</v>
      </c>
      <c r="D453" s="69" t="s">
        <v>6</v>
      </c>
      <c r="E453" s="121">
        <f>(K453-(((2.718282^(0.00098482*W453)-1)/((2.718282^(0.000155125*W453)-1)*137.88))))/(([1]!SingleStagePbR(W453,1)/[1]!SingleStagePbR(W453,0))-(((2.718282^(0.00098482*W453)-1)/((2.718282^(0.000155125*W453)-1)*137.88))))</f>
        <v>-2.6373887537584127E-4</v>
      </c>
      <c r="F453" s="73">
        <v>6227.1297985523588</v>
      </c>
      <c r="G453" s="73">
        <v>311.14864938408596</v>
      </c>
      <c r="H453" s="39">
        <v>0.78961412477088266</v>
      </c>
      <c r="I453" s="142">
        <v>34.81492855462232</v>
      </c>
      <c r="J453" s="76">
        <v>0.47403413199948025</v>
      </c>
      <c r="K453" s="77">
        <v>4.9521327771806484E-2</v>
      </c>
      <c r="L453" s="77">
        <v>1.7060331127317604E-3</v>
      </c>
      <c r="M453" s="40">
        <f t="array" ref="M453:Q453">[1]!ConvertConc(I453:L453,TRUE,FALSE)</f>
        <v>0.19603743787100839</v>
      </c>
      <c r="N453" s="40">
        <v>7.2619258960644707E-3</v>
      </c>
      <c r="O453" s="62">
        <v>2.8723310416422832E-2</v>
      </c>
      <c r="P453" s="83">
        <v>3.9109169792028416E-4</v>
      </c>
      <c r="Q453" s="39">
        <v>0.36756259593758323</v>
      </c>
      <c r="R453" s="77">
        <v>8.9707116497676851E-3</v>
      </c>
      <c r="S453" s="83">
        <v>1.8204482953747554E-4</v>
      </c>
      <c r="T453" s="38">
        <f>[1]!AgePb76(K453)</f>
        <v>171.57176208620206</v>
      </c>
      <c r="U453" s="41">
        <f>[1]!AgeErPb76(K453,L453,0,FALSE,1)*2</f>
        <v>160.84087493512283</v>
      </c>
      <c r="V453" s="38">
        <f t="shared" si="117"/>
        <v>160.84343694797238</v>
      </c>
      <c r="W453" s="42">
        <f>[1]!AgePb6U8(O453)</f>
        <v>182.55296677168892</v>
      </c>
      <c r="X453" s="42">
        <f t="shared" si="118"/>
        <v>4.9712201483784595</v>
      </c>
      <c r="Y453" s="38">
        <f t="shared" si="119"/>
        <v>5.2999127245746784</v>
      </c>
      <c r="Z453" s="38">
        <f>[1]!AgePb7U5(M453)</f>
        <v>181.76773884983254</v>
      </c>
      <c r="AA453" s="42">
        <f t="shared" si="120"/>
        <v>13.46665069853877</v>
      </c>
      <c r="AB453" s="38">
        <f t="shared" si="121"/>
        <v>13.591454529533172</v>
      </c>
      <c r="AC453" s="42">
        <f>[1]!AgePb8Th2(R453)</f>
        <v>180.50962797173295</v>
      </c>
      <c r="AD453" s="42">
        <f t="shared" si="122"/>
        <v>7.3262514139194854</v>
      </c>
      <c r="AE453" s="38">
        <f t="shared" si="123"/>
        <v>7.8451668791746689</v>
      </c>
      <c r="AF453" s="38">
        <f t="shared" si="124"/>
        <v>106.4003566507463</v>
      </c>
    </row>
    <row r="454" spans="1:32" x14ac:dyDescent="0.2">
      <c r="A454" s="69" t="s">
        <v>67</v>
      </c>
      <c r="B454" s="1">
        <v>2014</v>
      </c>
      <c r="C454" s="106" t="s">
        <v>445</v>
      </c>
      <c r="D454" s="69" t="s">
        <v>472</v>
      </c>
      <c r="E454" s="121">
        <f>(K454-(((2.718282^(0.00098482*W454)-1)/((2.718282^(0.000155125*W454)-1)*137.88))))/(([1]!SingleStagePbR(W454,1)/[1]!SingleStagePbR(W454,0))-(((2.718282^(0.00098482*W454)-1)/((2.718282^(0.000155125*W454)-1)*137.88))))</f>
        <v>1.1670794612957027E-3</v>
      </c>
      <c r="F454" s="73">
        <v>29783.108625932135</v>
      </c>
      <c r="G454" s="73">
        <v>1405.6505274018684</v>
      </c>
      <c r="H454" s="39">
        <v>0.98522392820351168</v>
      </c>
      <c r="I454" s="142">
        <v>34.669217986326906</v>
      </c>
      <c r="J454" s="76">
        <v>0.35837640872450832</v>
      </c>
      <c r="K454" s="77">
        <v>5.0679145372603013E-2</v>
      </c>
      <c r="L454" s="77">
        <v>9.2877362891499303E-4</v>
      </c>
      <c r="M454" s="40">
        <f t="array" ref="M454:Q454">[1]!ConvertConc(I454:L454,TRUE,FALSE)</f>
        <v>0.20146401392747834</v>
      </c>
      <c r="N454" s="40">
        <v>4.2389686590542557E-3</v>
      </c>
      <c r="O454" s="62">
        <v>2.8844031047783863E-2</v>
      </c>
      <c r="P454" s="83">
        <v>2.9816133332225106E-4</v>
      </c>
      <c r="Q454" s="39">
        <v>0.49128402711582148</v>
      </c>
      <c r="R454" s="77">
        <v>9.0185343336243694E-3</v>
      </c>
      <c r="S454" s="83">
        <v>1.2170211076678994E-4</v>
      </c>
      <c r="T454" s="38">
        <f>[1]!AgePb76(K454)</f>
        <v>225.25702048324302</v>
      </c>
      <c r="U454" s="41">
        <f>[1]!AgeErPb76(K454,L454,0,FALSE,1)*2</f>
        <v>84.726882783178681</v>
      </c>
      <c r="V454" s="38">
        <f t="shared" si="117"/>
        <v>84.735265861502924</v>
      </c>
      <c r="W454" s="42">
        <f>[1]!AgePb6U8(O454)</f>
        <v>183.30940878482627</v>
      </c>
      <c r="X454" s="42">
        <f t="shared" si="118"/>
        <v>3.7897461449305063</v>
      </c>
      <c r="Y454" s="38">
        <f t="shared" si="119"/>
        <v>4.2150038517819235</v>
      </c>
      <c r="Z454" s="38">
        <f>[1]!AgePb7U5(M454)</f>
        <v>186.36424307333456</v>
      </c>
      <c r="AA454" s="42">
        <f t="shared" si="120"/>
        <v>7.8425141061729313</v>
      </c>
      <c r="AB454" s="38">
        <f t="shared" si="121"/>
        <v>8.0656638677310042</v>
      </c>
      <c r="AC454" s="42">
        <f>[1]!AgePb8Th2(R454)</f>
        <v>181.46761425518912</v>
      </c>
      <c r="AD454" s="42">
        <f t="shared" si="122"/>
        <v>4.8976897738980201</v>
      </c>
      <c r="AE454" s="38">
        <f t="shared" si="123"/>
        <v>5.6518875605462622</v>
      </c>
      <c r="AF454" s="38">
        <f t="shared" si="124"/>
        <v>81.377889306878558</v>
      </c>
    </row>
    <row r="455" spans="1:32" x14ac:dyDescent="0.2">
      <c r="A455" s="69" t="s">
        <v>67</v>
      </c>
      <c r="B455" s="1">
        <v>2014</v>
      </c>
      <c r="C455" s="106" t="s">
        <v>446</v>
      </c>
      <c r="D455" s="69" t="s">
        <v>6</v>
      </c>
      <c r="E455" s="121">
        <f>(K455-(((2.718282^(0.00098482*W455)-1)/((2.718282^(0.000155125*W455)-1)*137.88))))/(([1]!SingleStagePbR(W455,1)/[1]!SingleStagePbR(W455,0))-(((2.718282^(0.00098482*W455)-1)/((2.718282^(0.000155125*W455)-1)*137.88))))</f>
        <v>-3.8008403144744295E-4</v>
      </c>
      <c r="F455" s="73">
        <v>25503.264105423237</v>
      </c>
      <c r="G455" s="73">
        <v>1295.0017012100195</v>
      </c>
      <c r="H455" s="39">
        <v>1.4104974034943094</v>
      </c>
      <c r="I455" s="142">
        <v>34.685255368947509</v>
      </c>
      <c r="J455" s="76">
        <v>0.34612426774567528</v>
      </c>
      <c r="K455" s="77">
        <v>4.9442852619511923E-2</v>
      </c>
      <c r="L455" s="77">
        <v>7.6635538231329433E-4</v>
      </c>
      <c r="M455" s="40">
        <f t="array" ref="M455:Q455">[1]!ConvertConc(I455:L455,TRUE,FALSE)</f>
        <v>0.19645852035795186</v>
      </c>
      <c r="N455" s="40">
        <v>3.6215835413114243E-3</v>
      </c>
      <c r="O455" s="62">
        <v>2.8830694465500892E-2</v>
      </c>
      <c r="P455" s="83">
        <v>2.8770158686519692E-4</v>
      </c>
      <c r="Q455" s="39">
        <v>0.54132678253080679</v>
      </c>
      <c r="R455" s="77">
        <v>9.046382473884354E-3</v>
      </c>
      <c r="S455" s="83">
        <v>1.1229274489019449E-4</v>
      </c>
      <c r="T455" s="38">
        <f>[1]!AgePb76(K455)</f>
        <v>167.86833958996579</v>
      </c>
      <c r="U455" s="41">
        <f>[1]!AgeErPb76(K455,L455,0,FALSE,1)*2</f>
        <v>72.414171005962672</v>
      </c>
      <c r="V455" s="38">
        <f t="shared" si="117"/>
        <v>72.419618380767716</v>
      </c>
      <c r="W455" s="42">
        <f>[1]!AgePb6U8(O455)</f>
        <v>183.22584539931634</v>
      </c>
      <c r="X455" s="42">
        <f t="shared" si="118"/>
        <v>3.6568225256716662</v>
      </c>
      <c r="Y455" s="38">
        <f t="shared" si="119"/>
        <v>4.095525576946037</v>
      </c>
      <c r="Z455" s="38">
        <f>[1]!AgePb7U5(M455)</f>
        <v>182.12515640300322</v>
      </c>
      <c r="AA455" s="42">
        <f t="shared" si="120"/>
        <v>6.7147148180299139</v>
      </c>
      <c r="AB455" s="38">
        <f t="shared" si="121"/>
        <v>6.9625888744459017</v>
      </c>
      <c r="AC455" s="42">
        <f>[1]!AgePb8Th2(R455)</f>
        <v>182.02544861100986</v>
      </c>
      <c r="AD455" s="42">
        <f t="shared" si="122"/>
        <v>4.5189637567076488</v>
      </c>
      <c r="AE455" s="38">
        <f t="shared" si="123"/>
        <v>5.3316501305908641</v>
      </c>
      <c r="AF455" s="38">
        <f t="shared" si="124"/>
        <v>109.148542153251</v>
      </c>
    </row>
    <row r="456" spans="1:32" x14ac:dyDescent="0.2">
      <c r="A456" s="69" t="s">
        <v>67</v>
      </c>
      <c r="B456" s="1">
        <v>2014</v>
      </c>
      <c r="C456" s="106" t="s">
        <v>447</v>
      </c>
      <c r="D456" s="69" t="s">
        <v>6</v>
      </c>
      <c r="E456" s="121">
        <f>(K456-(((2.718282^(0.00098482*W456)-1)/((2.718282^(0.000155125*W456)-1)*137.88))))/(([1]!SingleStagePbR(W456,1)/[1]!SingleStagePbR(W456,0))-(((2.718282^(0.00098482*W456)-1)/((2.718282^(0.000155125*W456)-1)*137.88))))</f>
        <v>-3.1375348721591074E-4</v>
      </c>
      <c r="F456" s="73">
        <v>18251.257150684854</v>
      </c>
      <c r="G456" s="73">
        <v>893.75505306240757</v>
      </c>
      <c r="H456" s="39">
        <v>1.1686746029366906</v>
      </c>
      <c r="I456" s="142">
        <v>34.506024241763818</v>
      </c>
      <c r="J456" s="76">
        <v>0.35512106600590931</v>
      </c>
      <c r="K456" s="77">
        <v>4.9515807306111811E-2</v>
      </c>
      <c r="L456" s="77">
        <v>9.7765436279141941E-4</v>
      </c>
      <c r="M456" s="40">
        <f t="array" ref="M456:Q456">[1]!ConvertConc(I456:L456,TRUE,FALSE)</f>
        <v>0.19777035207286167</v>
      </c>
      <c r="N456" s="40">
        <v>4.4034592171773423E-3</v>
      </c>
      <c r="O456" s="62">
        <v>2.8980446805275988E-2</v>
      </c>
      <c r="P456" s="83">
        <v>2.9825421470494774E-4</v>
      </c>
      <c r="Q456" s="39">
        <v>0.46221998678496679</v>
      </c>
      <c r="R456" s="77">
        <v>9.3175168089435663E-3</v>
      </c>
      <c r="S456" s="83">
        <v>1.3112525902096944E-4</v>
      </c>
      <c r="T456" s="38">
        <f>[1]!AgePb76(K456)</f>
        <v>171.31151295902851</v>
      </c>
      <c r="U456" s="41">
        <f>[1]!AgeErPb76(K456,L456,0,FALSE,1)*2</f>
        <v>92.185686980988166</v>
      </c>
      <c r="V456" s="38">
        <f t="shared" si="117"/>
        <v>92.190143427247918</v>
      </c>
      <c r="W456" s="42">
        <f>[1]!AgePb6U8(O456)</f>
        <v>184.16409049797835</v>
      </c>
      <c r="X456" s="42">
        <f t="shared" si="118"/>
        <v>3.7906742126781623</v>
      </c>
      <c r="Y456" s="38">
        <f t="shared" si="119"/>
        <v>4.2196101402707233</v>
      </c>
      <c r="Z456" s="38">
        <f>[1]!AgePb7U5(M456)</f>
        <v>183.23784186150439</v>
      </c>
      <c r="AA456" s="42">
        <f t="shared" si="120"/>
        <v>8.1597707161228943</v>
      </c>
      <c r="AB456" s="38">
        <f t="shared" si="121"/>
        <v>8.3674164814502507</v>
      </c>
      <c r="AC456" s="42">
        <f>[1]!AgePb8Th2(R456)</f>
        <v>187.45581638732361</v>
      </c>
      <c r="AD456" s="42">
        <f t="shared" si="122"/>
        <v>5.2761251699983864</v>
      </c>
      <c r="AE456" s="38">
        <f t="shared" si="123"/>
        <v>6.027249406011526</v>
      </c>
      <c r="AF456" s="38">
        <f t="shared" si="124"/>
        <v>107.50245988547408</v>
      </c>
    </row>
    <row r="457" spans="1:32" x14ac:dyDescent="0.2">
      <c r="A457" s="69" t="s">
        <v>67</v>
      </c>
      <c r="B457" s="1">
        <v>2014</v>
      </c>
      <c r="C457" s="106" t="s">
        <v>448</v>
      </c>
      <c r="D457" s="69" t="s">
        <v>6</v>
      </c>
      <c r="E457" s="121">
        <f>(K457-(((2.718282^(0.00098482*W457)-1)/((2.718282^(0.000155125*W457)-1)*137.88))))/(([1]!SingleStagePbR(W457,1)/[1]!SingleStagePbR(W457,0))-(((2.718282^(0.00098482*W457)-1)/((2.718282^(0.000155125*W457)-1)*137.88))))</f>
        <v>2.8392771474342114E-3</v>
      </c>
      <c r="F457" s="73">
        <v>10564.679527905051</v>
      </c>
      <c r="G457" s="73">
        <v>633.26075772148056</v>
      </c>
      <c r="H457" s="39">
        <v>0.95562116716046919</v>
      </c>
      <c r="I457" s="142">
        <v>35.240394463817957</v>
      </c>
      <c r="J457" s="76">
        <v>0.4202556544949842</v>
      </c>
      <c r="K457" s="77">
        <v>5.195052712498853E-2</v>
      </c>
      <c r="L457" s="77">
        <v>1.2570309121008516E-3</v>
      </c>
      <c r="M457" s="40">
        <f t="array" ref="M457:Q457">[1]!ConvertConc(I457:L457,TRUE,FALSE)</f>
        <v>0.20317087130557113</v>
      </c>
      <c r="N457" s="40">
        <v>5.4807012796031385E-3</v>
      </c>
      <c r="O457" s="62">
        <v>2.8376526858310873E-2</v>
      </c>
      <c r="P457" s="83">
        <v>3.3840131611971553E-4</v>
      </c>
      <c r="Q457" s="39">
        <v>0.44207719877134066</v>
      </c>
      <c r="R457" s="77">
        <v>8.6843413983341035E-3</v>
      </c>
      <c r="S457" s="83">
        <v>1.3146101921777891E-4</v>
      </c>
      <c r="T457" s="38">
        <f>[1]!AgePb76(K457)</f>
        <v>282.23721629620866</v>
      </c>
      <c r="U457" s="41">
        <f>[1]!AgeErPb76(K457,L457,0,FALSE,1)*2</f>
        <v>110.71980683121049</v>
      </c>
      <c r="V457" s="38">
        <f t="shared" si="117"/>
        <v>110.72987784187046</v>
      </c>
      <c r="W457" s="42">
        <f>[1]!AgePb6U8(O457)</f>
        <v>180.37950836407552</v>
      </c>
      <c r="X457" s="42">
        <f t="shared" si="118"/>
        <v>4.3021940871211939</v>
      </c>
      <c r="Y457" s="38">
        <f t="shared" si="119"/>
        <v>4.6695832677375577</v>
      </c>
      <c r="Z457" s="38">
        <f>[1]!AgePb7U5(M457)</f>
        <v>187.80572124347844</v>
      </c>
      <c r="AA457" s="42">
        <f t="shared" si="120"/>
        <v>10.132427450073136</v>
      </c>
      <c r="AB457" s="38">
        <f t="shared" si="121"/>
        <v>10.308788469132423</v>
      </c>
      <c r="AC457" s="42">
        <f>[1]!AgePb8Th2(R457)</f>
        <v>174.77209522693431</v>
      </c>
      <c r="AD457" s="42">
        <f t="shared" si="122"/>
        <v>5.2912976852261648</v>
      </c>
      <c r="AE457" s="38">
        <f t="shared" si="123"/>
        <v>5.9479407406482654</v>
      </c>
      <c r="AF457" s="38">
        <f t="shared" si="124"/>
        <v>63.910603545198938</v>
      </c>
    </row>
    <row r="458" spans="1:32" x14ac:dyDescent="0.2">
      <c r="A458" s="69" t="s">
        <v>67</v>
      </c>
      <c r="B458" s="1">
        <v>2014</v>
      </c>
      <c r="C458" s="106" t="s">
        <v>449</v>
      </c>
      <c r="D458" s="69" t="s">
        <v>6</v>
      </c>
      <c r="E458" s="121">
        <f>(K458-(((2.718282^(0.00098482*W458)-1)/((2.718282^(0.000155125*W458)-1)*137.88))))/(([1]!SingleStagePbR(W458,1)/[1]!SingleStagePbR(W458,0))-(((2.718282^(0.00098482*W458)-1)/((2.718282^(0.000155125*W458)-1)*137.88))))</f>
        <v>-9.9408981007217175E-4</v>
      </c>
      <c r="F458" s="73">
        <v>24513.542439953333</v>
      </c>
      <c r="G458" s="73">
        <v>1454.4292263093562</v>
      </c>
      <c r="H458" s="39">
        <v>1.1721575465547716</v>
      </c>
      <c r="I458" s="142">
        <v>35.001094956142119</v>
      </c>
      <c r="J458" s="76">
        <v>0.34535181086363298</v>
      </c>
      <c r="K458" s="77">
        <v>4.8918204731636709E-2</v>
      </c>
      <c r="L458" s="77">
        <v>8.1134059104372332E-4</v>
      </c>
      <c r="M458" s="40">
        <f t="array" ref="M458:Q458">[1]!ConvertConc(I458:L458,TRUE,FALSE)</f>
        <v>0.19261988759386159</v>
      </c>
      <c r="N458" s="40">
        <v>3.7173116877626837E-3</v>
      </c>
      <c r="O458" s="62">
        <v>2.8570534757642384E-2</v>
      </c>
      <c r="P458" s="83">
        <v>2.8190220700974637E-4</v>
      </c>
      <c r="Q458" s="39">
        <v>0.51127228913238321</v>
      </c>
      <c r="R458" s="77">
        <v>8.7466744281627391E-3</v>
      </c>
      <c r="S458" s="83">
        <v>1.1550234983173212E-4</v>
      </c>
      <c r="T458" s="38">
        <f>[1]!AgePb76(K458)</f>
        <v>142.89111011215044</v>
      </c>
      <c r="U458" s="41">
        <f>[1]!AgeErPb76(K458,L458,0,FALSE,1)*2</f>
        <v>77.84470244042123</v>
      </c>
      <c r="V458" s="38">
        <f t="shared" si="117"/>
        <v>77.84837408540335</v>
      </c>
      <c r="W458" s="42">
        <f>[1]!AgePb6U8(O458)</f>
        <v>181.5955389569269</v>
      </c>
      <c r="X458" s="42">
        <f t="shared" si="118"/>
        <v>3.5835649314466242</v>
      </c>
      <c r="Y458" s="38">
        <f t="shared" si="119"/>
        <v>4.0227681021287278</v>
      </c>
      <c r="Z458" s="38">
        <f>[1]!AgePb7U5(M458)</f>
        <v>178.86223627658316</v>
      </c>
      <c r="AA458" s="42">
        <f t="shared" si="120"/>
        <v>6.9036140526903917</v>
      </c>
      <c r="AB458" s="38">
        <f t="shared" si="121"/>
        <v>7.1365079558878799</v>
      </c>
      <c r="AC458" s="42">
        <f>[1]!AgePb8Th2(R458)</f>
        <v>176.0210989610533</v>
      </c>
      <c r="AD458" s="42">
        <f t="shared" si="122"/>
        <v>4.6488184090867239</v>
      </c>
      <c r="AE458" s="38">
        <f t="shared" si="123"/>
        <v>5.3942137234960539</v>
      </c>
      <c r="AF458" s="38">
        <f t="shared" si="124"/>
        <v>127.08665977498437</v>
      </c>
    </row>
    <row r="459" spans="1:32" x14ac:dyDescent="0.2">
      <c r="A459" s="69" t="s">
        <v>67</v>
      </c>
      <c r="B459" s="1">
        <v>2014</v>
      </c>
      <c r="C459" s="106" t="s">
        <v>450</v>
      </c>
      <c r="D459" s="69" t="s">
        <v>6</v>
      </c>
      <c r="E459" s="121">
        <f>(K459-(((2.718282^(0.00098482*W459)-1)/((2.718282^(0.000155125*W459)-1)*137.88))))/(([1]!SingleStagePbR(W459,1)/[1]!SingleStagePbR(W459,0))-(((2.718282^(0.00098482*W459)-1)/((2.718282^(0.000155125*W459)-1)*137.88))))</f>
        <v>2.3668415351170537E-3</v>
      </c>
      <c r="F459" s="73">
        <v>35209.978704283109</v>
      </c>
      <c r="G459" s="73">
        <v>2112.1703793671327</v>
      </c>
      <c r="H459" s="39">
        <v>1.1712006401801474</v>
      </c>
      <c r="I459" s="142">
        <v>34.854587488660954</v>
      </c>
      <c r="J459" s="76">
        <v>0.30538913588232491</v>
      </c>
      <c r="K459" s="77">
        <v>5.1615830816276659E-2</v>
      </c>
      <c r="L459" s="77">
        <v>6.8787908546578556E-4</v>
      </c>
      <c r="M459" s="40">
        <f t="array" ref="M459:Q459">[1]!ConvertConc(I459:L459,TRUE,FALSE)</f>
        <v>0.20409634184921874</v>
      </c>
      <c r="N459" s="40">
        <v>3.2551641901593415E-3</v>
      </c>
      <c r="O459" s="62">
        <v>2.8690627892966006E-2</v>
      </c>
      <c r="P459" s="83">
        <v>2.5138171734221917E-4</v>
      </c>
      <c r="Q459" s="39">
        <v>0.54935863766130211</v>
      </c>
      <c r="R459" s="77">
        <v>8.8823977128058701E-3</v>
      </c>
      <c r="S459" s="83">
        <v>1.1139762872474137E-4</v>
      </c>
      <c r="T459" s="38">
        <f>[1]!AgePb76(K459)</f>
        <v>267.4297386621858</v>
      </c>
      <c r="U459" s="41">
        <f>[1]!AgeErPb76(K459,L459,0,FALSE,1)*2</f>
        <v>61.144221581139639</v>
      </c>
      <c r="V459" s="38">
        <f t="shared" si="117"/>
        <v>61.160593342548616</v>
      </c>
      <c r="W459" s="42">
        <f>[1]!AgePb6U8(O459)</f>
        <v>182.34816104075219</v>
      </c>
      <c r="X459" s="42">
        <f t="shared" si="118"/>
        <v>3.1953984449296793</v>
      </c>
      <c r="Y459" s="38">
        <f t="shared" si="119"/>
        <v>3.6849756365426405</v>
      </c>
      <c r="Z459" s="38">
        <f>[1]!AgePb7U5(M459)</f>
        <v>188.58644649696888</v>
      </c>
      <c r="AA459" s="42">
        <f t="shared" si="120"/>
        <v>6.015588930445924</v>
      </c>
      <c r="AB459" s="38">
        <f t="shared" si="121"/>
        <v>6.3104975277740998</v>
      </c>
      <c r="AC459" s="42">
        <f>[1]!AgePb8Th2(R459)</f>
        <v>178.74039961960673</v>
      </c>
      <c r="AD459" s="42">
        <f t="shared" si="122"/>
        <v>4.4833067193626182</v>
      </c>
      <c r="AE459" s="38">
        <f t="shared" si="123"/>
        <v>5.274386599915931</v>
      </c>
      <c r="AF459" s="38">
        <f t="shared" si="124"/>
        <v>68.185446372922769</v>
      </c>
    </row>
    <row r="460" spans="1:32" x14ac:dyDescent="0.2">
      <c r="A460" s="69" t="s">
        <v>67</v>
      </c>
      <c r="B460" s="1">
        <v>2014</v>
      </c>
      <c r="C460" s="106" t="s">
        <v>451</v>
      </c>
      <c r="D460" s="69" t="s">
        <v>6</v>
      </c>
      <c r="E460" s="121">
        <f>(K460-(((2.718282^(0.00098482*W460)-1)/((2.718282^(0.000155125*W460)-1)*137.88))))/(([1]!SingleStagePbR(W460,1)/[1]!SingleStagePbR(W460,0))-(((2.718282^(0.00098482*W460)-1)/((2.718282^(0.000155125*W460)-1)*137.88))))</f>
        <v>3.2522128534860894E-4</v>
      </c>
      <c r="F460" s="73">
        <v>16788.398593599773</v>
      </c>
      <c r="G460" s="73">
        <v>992.34464598090301</v>
      </c>
      <c r="H460" s="39">
        <v>1.0259366208598537</v>
      </c>
      <c r="I460" s="142">
        <v>34.868956402427372</v>
      </c>
      <c r="J460" s="76">
        <v>0.33993978663567359</v>
      </c>
      <c r="K460" s="77">
        <v>4.9985292355061592E-2</v>
      </c>
      <c r="L460" s="77">
        <v>9.0902894400833264E-4</v>
      </c>
      <c r="M460" s="40">
        <f t="array" ref="M460:Q460">[1]!ConvertConc(I460:L460,TRUE,FALSE)</f>
        <v>0.19756751285779858</v>
      </c>
      <c r="N460" s="40">
        <v>4.0766575488829114E-3</v>
      </c>
      <c r="O460" s="62">
        <v>2.8678804965048679E-2</v>
      </c>
      <c r="P460" s="83">
        <v>2.7959158651808897E-4</v>
      </c>
      <c r="Q460" s="39">
        <v>0.47247012174129482</v>
      </c>
      <c r="R460" s="77">
        <v>8.9564755033550488E-3</v>
      </c>
      <c r="S460" s="83">
        <v>1.2106663179453521E-4</v>
      </c>
      <c r="T460" s="38">
        <f>[1]!AgePb76(K460)</f>
        <v>193.29734534891313</v>
      </c>
      <c r="U460" s="41">
        <f>[1]!AgeErPb76(K460,L460,0,FALSE,1)*2</f>
        <v>84.568172360739197</v>
      </c>
      <c r="V460" s="38">
        <f t="shared" si="117"/>
        <v>84.574357059059366</v>
      </c>
      <c r="W460" s="42">
        <f>[1]!AgePb6U8(O460)</f>
        <v>182.27407080787123</v>
      </c>
      <c r="X460" s="42">
        <f t="shared" si="118"/>
        <v>3.5540041992957359</v>
      </c>
      <c r="Y460" s="38">
        <f t="shared" si="119"/>
        <v>3.9995853937946242</v>
      </c>
      <c r="Z460" s="38">
        <f>[1]!AgePb7U5(M460)</f>
        <v>183.06587488764333</v>
      </c>
      <c r="AA460" s="42">
        <f t="shared" si="120"/>
        <v>7.5548542369991907</v>
      </c>
      <c r="AB460" s="38">
        <f t="shared" si="121"/>
        <v>7.7782507400474392</v>
      </c>
      <c r="AC460" s="42">
        <f>[1]!AgePb8Th2(R460)</f>
        <v>180.22444003766066</v>
      </c>
      <c r="AD460" s="42">
        <f t="shared" si="122"/>
        <v>4.8722660859715203</v>
      </c>
      <c r="AE460" s="38">
        <f t="shared" si="123"/>
        <v>5.6202138636034773</v>
      </c>
      <c r="AF460" s="38">
        <f t="shared" si="124"/>
        <v>94.297244733938669</v>
      </c>
    </row>
    <row r="461" spans="1:32" x14ac:dyDescent="0.2">
      <c r="A461" s="69" t="s">
        <v>67</v>
      </c>
      <c r="B461" s="1">
        <v>2014</v>
      </c>
      <c r="C461" s="106" t="s">
        <v>452</v>
      </c>
      <c r="D461" s="69" t="s">
        <v>6</v>
      </c>
      <c r="E461" s="121">
        <f>(K461-(((2.718282^(0.00098482*W461)-1)/((2.718282^(0.000155125*W461)-1)*137.88))))/(([1]!SingleStagePbR(W461,1)/[1]!SingleStagePbR(W461,0))-(((2.718282^(0.00098482*W461)-1)/((2.718282^(0.000155125*W461)-1)*137.88))))</f>
        <v>-6.9001570196104429E-4</v>
      </c>
      <c r="F461" s="73">
        <v>27505.204437714452</v>
      </c>
      <c r="G461" s="73">
        <v>1676.498512637389</v>
      </c>
      <c r="H461" s="39">
        <v>1.5529176998617908</v>
      </c>
      <c r="I461" s="142">
        <v>34.896635008597727</v>
      </c>
      <c r="J461" s="76">
        <v>0.31385634492035036</v>
      </c>
      <c r="K461" s="77">
        <v>4.9172226675895797E-2</v>
      </c>
      <c r="L461" s="77">
        <v>6.7968595386606878E-4</v>
      </c>
      <c r="M461" s="40">
        <f t="array" ref="M461:Q461">[1]!ConvertConc(I461:L461,TRUE,FALSE)</f>
        <v>0.19419970661361138</v>
      </c>
      <c r="N461" s="40">
        <v>3.2025474031709992E-3</v>
      </c>
      <c r="O461" s="62">
        <v>2.865605809137824E-2</v>
      </c>
      <c r="P461" s="83">
        <v>2.5772930972196373E-4</v>
      </c>
      <c r="Q461" s="39">
        <v>0.54538145267738158</v>
      </c>
      <c r="R461" s="77">
        <v>8.7640257170940213E-3</v>
      </c>
      <c r="S461" s="83">
        <v>1.111123701994203E-4</v>
      </c>
      <c r="T461" s="38">
        <f>[1]!AgePb76(K461)</f>
        <v>155.03212689580562</v>
      </c>
      <c r="U461" s="41">
        <f>[1]!AgeErPb76(K461,L461,0,FALSE,1)*2</f>
        <v>64.730896248081578</v>
      </c>
      <c r="V461" s="38">
        <f t="shared" si="117"/>
        <v>64.736093860850673</v>
      </c>
      <c r="W461" s="42">
        <f>[1]!AgePb6U8(O461)</f>
        <v>182.13152155965025</v>
      </c>
      <c r="X461" s="42">
        <f t="shared" si="118"/>
        <v>3.2761401572048499</v>
      </c>
      <c r="Y461" s="38">
        <f t="shared" si="119"/>
        <v>3.7541403070436097</v>
      </c>
      <c r="Z461" s="38">
        <f>[1]!AgePb7U5(M461)</f>
        <v>180.20638620564878</v>
      </c>
      <c r="AA461" s="42">
        <f t="shared" si="120"/>
        <v>5.9435671066794562</v>
      </c>
      <c r="AB461" s="38">
        <f t="shared" si="121"/>
        <v>6.2165247059587934</v>
      </c>
      <c r="AC461" s="42">
        <f>[1]!AgePb8Th2(R461)</f>
        <v>176.36876325335555</v>
      </c>
      <c r="AD461" s="42">
        <f t="shared" si="122"/>
        <v>4.4720889570184088</v>
      </c>
      <c r="AE461" s="38">
        <f t="shared" si="123"/>
        <v>5.2454942261589244</v>
      </c>
      <c r="AF461" s="38">
        <f t="shared" si="124"/>
        <v>117.47985737308349</v>
      </c>
    </row>
    <row r="462" spans="1:32" x14ac:dyDescent="0.2">
      <c r="A462" s="69" t="s">
        <v>67</v>
      </c>
      <c r="B462" s="1">
        <v>2014</v>
      </c>
      <c r="C462" s="106" t="s">
        <v>453</v>
      </c>
      <c r="D462" s="69" t="s">
        <v>6</v>
      </c>
      <c r="E462" s="121">
        <f>(K462-(((2.718282^(0.00098482*W462)-1)/((2.718282^(0.000155125*W462)-1)*137.88))))/(([1]!SingleStagePbR(W462,1)/[1]!SingleStagePbR(W462,0))-(((2.718282^(0.00098482*W462)-1)/((2.718282^(0.000155125*W462)-1)*137.88))))</f>
        <v>1.0407883364690658E-4</v>
      </c>
      <c r="F462" s="73">
        <v>27600.281389580214</v>
      </c>
      <c r="G462" s="73">
        <v>1668.5201387854004</v>
      </c>
      <c r="H462" s="39">
        <v>1.3490619557224088</v>
      </c>
      <c r="I462" s="142">
        <v>34.81110770388468</v>
      </c>
      <c r="J462" s="76">
        <v>0.30969275676404528</v>
      </c>
      <c r="K462" s="77">
        <v>4.9815225266307994E-2</v>
      </c>
      <c r="L462" s="77">
        <v>6.763503581905311E-4</v>
      </c>
      <c r="M462" s="40">
        <f t="array" ref="M462:Q462">[1]!ConvertConc(I462:L462,TRUE,FALSE)</f>
        <v>0.19722251887538819</v>
      </c>
      <c r="N462" s="40">
        <v>3.2013619063643388E-3</v>
      </c>
      <c r="O462" s="62">
        <v>2.8726463073405931E-2</v>
      </c>
      <c r="P462" s="83">
        <v>2.5556146092676211E-4</v>
      </c>
      <c r="Q462" s="39">
        <v>0.54806861544466312</v>
      </c>
      <c r="R462" s="77">
        <v>8.8156025362513407E-3</v>
      </c>
      <c r="S462" s="83">
        <v>1.1329147071727268E-4</v>
      </c>
      <c r="T462" s="38">
        <f>[1]!AgePb76(K462)</f>
        <v>185.36732128057426</v>
      </c>
      <c r="U462" s="41">
        <f>[1]!AgeErPb76(K462,L462,0,FALSE,1)*2</f>
        <v>63.228314274665713</v>
      </c>
      <c r="V462" s="38">
        <f t="shared" si="117"/>
        <v>63.235921358220359</v>
      </c>
      <c r="W462" s="42">
        <f>[1]!AgePb6U8(O462)</f>
        <v>182.57272261987399</v>
      </c>
      <c r="X462" s="42">
        <f t="shared" si="118"/>
        <v>3.2484717383329058</v>
      </c>
      <c r="Y462" s="38">
        <f t="shared" si="119"/>
        <v>3.7322037067534986</v>
      </c>
      <c r="Z462" s="38">
        <f>[1]!AgePb7U5(M462)</f>
        <v>182.77332227050658</v>
      </c>
      <c r="AA462" s="42">
        <f t="shared" si="120"/>
        <v>5.9336383568465969</v>
      </c>
      <c r="AB462" s="38">
        <f t="shared" si="121"/>
        <v>6.2146992665609968</v>
      </c>
      <c r="AC462" s="42">
        <f>[1]!AgePb8Th2(R462)</f>
        <v>177.40216231675672</v>
      </c>
      <c r="AD462" s="42">
        <f t="shared" si="122"/>
        <v>4.5596774116442953</v>
      </c>
      <c r="AE462" s="38">
        <f t="shared" si="123"/>
        <v>5.3286601462432124</v>
      </c>
      <c r="AF462" s="38">
        <f t="shared" si="124"/>
        <v>98.492399500950683</v>
      </c>
    </row>
    <row r="463" spans="1:32" x14ac:dyDescent="0.2">
      <c r="A463" s="69" t="s">
        <v>67</v>
      </c>
      <c r="B463" s="1">
        <v>2014</v>
      </c>
      <c r="C463" s="106" t="s">
        <v>454</v>
      </c>
      <c r="D463" s="69" t="s">
        <v>6</v>
      </c>
      <c r="E463" s="121">
        <f>(K463-(((2.718282^(0.00098482*W463)-1)/((2.718282^(0.000155125*W463)-1)*137.88))))/(([1]!SingleStagePbR(W463,1)/[1]!SingleStagePbR(W463,0))-(((2.718282^(0.00098482*W463)-1)/((2.718282^(0.000155125*W463)-1)*137.88))))</f>
        <v>-1.8117724339798564E-4</v>
      </c>
      <c r="F463" s="73">
        <v>23024.079219955685</v>
      </c>
      <c r="G463" s="73">
        <v>1376.865613050162</v>
      </c>
      <c r="H463" s="39">
        <v>1.0898790510494309</v>
      </c>
      <c r="I463" s="142">
        <v>34.77739006018848</v>
      </c>
      <c r="J463" s="76">
        <v>0.32174226637433279</v>
      </c>
      <c r="K463" s="77">
        <v>4.959134812175485E-2</v>
      </c>
      <c r="L463" s="77">
        <v>8.2878895629038033E-4</v>
      </c>
      <c r="M463" s="40">
        <f t="array" ref="M463:Q463">[1]!ConvertConc(I463:L463,TRUE,FALSE)</f>
        <v>0.19652652445487198</v>
      </c>
      <c r="N463" s="40">
        <v>3.7540844162442751E-3</v>
      </c>
      <c r="O463" s="62">
        <v>2.8754314175656125E-2</v>
      </c>
      <c r="P463" s="83">
        <v>2.6601991106589286E-4</v>
      </c>
      <c r="Q463" s="39">
        <v>0.48431539019042563</v>
      </c>
      <c r="R463" s="77">
        <v>8.8555727052173211E-3</v>
      </c>
      <c r="S463" s="83">
        <v>1.1940746192397322E-4</v>
      </c>
      <c r="T463" s="38">
        <f>[1]!AgePb76(K463)</f>
        <v>174.86911071353734</v>
      </c>
      <c r="U463" s="41">
        <f>[1]!AgeErPb76(K463,L463,0,FALSE,1)*2</f>
        <v>77.97875040592757</v>
      </c>
      <c r="V463" s="38">
        <f t="shared" si="117"/>
        <v>77.984239797505168</v>
      </c>
      <c r="W463" s="42">
        <f>[1]!AgePb6U8(O463)</f>
        <v>182.74724647694191</v>
      </c>
      <c r="X463" s="42">
        <f t="shared" si="118"/>
        <v>3.3813643377723572</v>
      </c>
      <c r="Y463" s="38">
        <f t="shared" si="119"/>
        <v>3.8492674056627116</v>
      </c>
      <c r="Z463" s="38">
        <f>[1]!AgePb7U5(M463)</f>
        <v>182.18286692462388</v>
      </c>
      <c r="AA463" s="42">
        <f t="shared" si="120"/>
        <v>6.9601786682538584</v>
      </c>
      <c r="AB463" s="38">
        <f t="shared" si="121"/>
        <v>7.1997558803918285</v>
      </c>
      <c r="AC463" s="42">
        <f>[1]!AgePb8Th2(R463)</f>
        <v>178.20297286931142</v>
      </c>
      <c r="AD463" s="42">
        <f t="shared" si="122"/>
        <v>4.805734288668785</v>
      </c>
      <c r="AE463" s="38">
        <f t="shared" si="123"/>
        <v>5.5468773096246391</v>
      </c>
      <c r="AF463" s="38">
        <f t="shared" si="124"/>
        <v>104.5051614497601</v>
      </c>
    </row>
    <row r="464" spans="1:32" x14ac:dyDescent="0.2">
      <c r="A464" s="69" t="s">
        <v>67</v>
      </c>
      <c r="B464" s="1">
        <v>2014</v>
      </c>
      <c r="C464" s="106" t="s">
        <v>455</v>
      </c>
      <c r="D464" s="69" t="s">
        <v>6</v>
      </c>
      <c r="E464" s="121">
        <f>(K464-(((2.718282^(0.00098482*W464)-1)/((2.718282^(0.000155125*W464)-1)*137.88))))/(([1]!SingleStagePbR(W464,1)/[1]!SingleStagePbR(W464,0))-(((2.718282^(0.00098482*W464)-1)/((2.718282^(0.000155125*W464)-1)*137.88))))</f>
        <v>1.8252483662476039E-3</v>
      </c>
      <c r="F464" s="73">
        <v>14618.948039765392</v>
      </c>
      <c r="G464" s="73">
        <v>860.41466746814058</v>
      </c>
      <c r="H464" s="39">
        <v>0.89864106222715145</v>
      </c>
      <c r="I464" s="142">
        <v>34.648849756981917</v>
      </c>
      <c r="J464" s="76">
        <v>0.36925134159858908</v>
      </c>
      <c r="K464" s="77">
        <v>5.1206588002211811E-2</v>
      </c>
      <c r="L464" s="77">
        <v>9.8311271449148829E-4</v>
      </c>
      <c r="M464" s="40">
        <f t="array" ref="M464:Q464">[1]!ConvertConc(I464:L464,TRUE,FALSE)</f>
        <v>0.20368041097937895</v>
      </c>
      <c r="N464" s="40">
        <v>4.4724917681704937E-3</v>
      </c>
      <c r="O464" s="62">
        <v>2.8860986930698759E-2</v>
      </c>
      <c r="P464" s="83">
        <v>3.0757032971556096E-4</v>
      </c>
      <c r="Q464" s="39">
        <v>0.48532534593169546</v>
      </c>
      <c r="R464" s="77">
        <v>8.9718177162281271E-3</v>
      </c>
      <c r="S464" s="83">
        <v>1.2854732951130094E-4</v>
      </c>
      <c r="T464" s="38">
        <f>[1]!AgePb76(K464)</f>
        <v>249.13871037256627</v>
      </c>
      <c r="U464" s="41">
        <f>[1]!AgeErPb76(K464,L464,0,FALSE,1)*2</f>
        <v>88.376682750390145</v>
      </c>
      <c r="V464" s="38">
        <f t="shared" si="117"/>
        <v>88.386514032054095</v>
      </c>
      <c r="W464" s="42">
        <f>[1]!AgePb6U8(O464)</f>
        <v>183.41564815649647</v>
      </c>
      <c r="X464" s="42">
        <f t="shared" si="118"/>
        <v>3.9093057707241137</v>
      </c>
      <c r="Y464" s="38">
        <f t="shared" si="119"/>
        <v>4.323274238379847</v>
      </c>
      <c r="Z464" s="38">
        <f>[1]!AgePb7U5(M464)</f>
        <v>188.23564224548119</v>
      </c>
      <c r="AA464" s="42">
        <f t="shared" si="120"/>
        <v>8.2666993489563865</v>
      </c>
      <c r="AB464" s="38">
        <f t="shared" si="121"/>
        <v>8.4829167051271686</v>
      </c>
      <c r="AC464" s="42">
        <f>[1]!AgePb8Th2(R464)</f>
        <v>180.53178526075013</v>
      </c>
      <c r="AD464" s="42">
        <f t="shared" si="122"/>
        <v>5.1732836357566017</v>
      </c>
      <c r="AE464" s="38">
        <f t="shared" si="123"/>
        <v>5.8853615009790863</v>
      </c>
      <c r="AF464" s="38">
        <f t="shared" si="124"/>
        <v>73.619891458141367</v>
      </c>
    </row>
    <row r="465" spans="1:33" x14ac:dyDescent="0.2">
      <c r="A465" s="69" t="s">
        <v>67</v>
      </c>
      <c r="B465" s="1">
        <v>2014</v>
      </c>
      <c r="C465" s="106" t="s">
        <v>456</v>
      </c>
      <c r="D465" s="69" t="s">
        <v>473</v>
      </c>
      <c r="E465" s="121">
        <f>(K465-(((2.718282^(0.00098482*W465)-1)/((2.718282^(0.000155125*W465)-1)*137.88))))/(([1]!SingleStagePbR(W465,1)/[1]!SingleStagePbR(W465,0))-(((2.718282^(0.00098482*W465)-1)/((2.718282^(0.000155125*W465)-1)*137.88))))</f>
        <v>2.3552363155837492E-4</v>
      </c>
      <c r="F465" s="73">
        <v>52395.307499217648</v>
      </c>
      <c r="G465" s="73">
        <v>2923.3467105351178</v>
      </c>
      <c r="H465" s="39">
        <v>1.3884948482550681</v>
      </c>
      <c r="I465" s="142">
        <v>34.538811995540506</v>
      </c>
      <c r="J465" s="76">
        <v>0.34371122594042408</v>
      </c>
      <c r="K465" s="77">
        <v>4.9950422409529786E-2</v>
      </c>
      <c r="L465" s="77">
        <v>8.6017622142945381E-4</v>
      </c>
      <c r="M465" s="40">
        <f t="array" ref="M465:Q465">[1]!ConvertConc(I465:L465,TRUE,FALSE)</f>
        <v>0.19931685019653389</v>
      </c>
      <c r="N465" s="40">
        <v>3.9642532439351291E-3</v>
      </c>
      <c r="O465" s="62">
        <v>2.8952935617157748E-2</v>
      </c>
      <c r="P465" s="83">
        <v>2.8812366206551471E-4</v>
      </c>
      <c r="Q465" s="39">
        <v>0.50034428847816514</v>
      </c>
      <c r="R465" s="77">
        <v>8.8559027087119924E-3</v>
      </c>
      <c r="S465" s="83">
        <v>1.1463725697915263E-4</v>
      </c>
      <c r="T465" s="38">
        <f>[1]!AgePb76(K465)</f>
        <v>191.67453973629503</v>
      </c>
      <c r="U465" s="41">
        <f>[1]!AgeErPb76(K465,L465,0,FALSE,1)*2</f>
        <v>80.102981806447687</v>
      </c>
      <c r="V465" s="38">
        <f t="shared" si="117"/>
        <v>80.109402062330176</v>
      </c>
      <c r="W465" s="42">
        <f>[1]!AgePb6U8(O465)</f>
        <v>183.99173456578313</v>
      </c>
      <c r="X465" s="42">
        <f t="shared" si="118"/>
        <v>3.6619687242673944</v>
      </c>
      <c r="Y465" s="38">
        <f t="shared" si="119"/>
        <v>4.1035942174837787</v>
      </c>
      <c r="Z465" s="38">
        <f>[1]!AgePb7U5(M465)</f>
        <v>184.54800546594021</v>
      </c>
      <c r="AA465" s="42">
        <f t="shared" si="120"/>
        <v>7.3410253935754186</v>
      </c>
      <c r="AB465" s="38">
        <f t="shared" si="121"/>
        <v>7.5744111945185999</v>
      </c>
      <c r="AC465" s="42">
        <f>[1]!AgePb8Th2(R465)</f>
        <v>178.20958442511551</v>
      </c>
      <c r="AD465" s="42">
        <f t="shared" si="122"/>
        <v>4.6137494048556986</v>
      </c>
      <c r="AE465" s="38">
        <f t="shared" si="123"/>
        <v>5.3814513613665564</v>
      </c>
      <c r="AF465" s="38">
        <f t="shared" si="124"/>
        <v>95.991744557685195</v>
      </c>
    </row>
    <row r="466" spans="1:33" x14ac:dyDescent="0.2">
      <c r="A466" s="69" t="s">
        <v>67</v>
      </c>
      <c r="B466" s="1">
        <v>2014</v>
      </c>
      <c r="C466" s="106" t="s">
        <v>457</v>
      </c>
      <c r="D466" s="69" t="s">
        <v>6</v>
      </c>
      <c r="E466" s="121">
        <f>(K466-(((2.718282^(0.00098482*W466)-1)/((2.718282^(0.000155125*W466)-1)*137.88))))/(([1]!SingleStagePbR(W466,1)/[1]!SingleStagePbR(W466,0))-(((2.718282^(0.00098482*W466)-1)/((2.718282^(0.000155125*W466)-1)*137.88))))</f>
        <v>-9.9682951238790106E-4</v>
      </c>
      <c r="F466" s="73">
        <v>40260.967283351114</v>
      </c>
      <c r="G466" s="73">
        <v>2405.1789560753136</v>
      </c>
      <c r="H466" s="39">
        <v>1.3071434522784395</v>
      </c>
      <c r="I466" s="142">
        <v>34.154324906712411</v>
      </c>
      <c r="J466" s="76">
        <v>0.27175127882221273</v>
      </c>
      <c r="K466" s="77">
        <v>4.9010621752277279E-2</v>
      </c>
      <c r="L466" s="77">
        <v>6.2721528824380771E-4</v>
      </c>
      <c r="M466" s="40">
        <f t="array" ref="M466:Q466">[1]!ConvertConc(I466:L466,TRUE,FALSE)</f>
        <v>0.19776833265913424</v>
      </c>
      <c r="N466" s="40">
        <v>2.9802315182632017E-3</v>
      </c>
      <c r="O466" s="62">
        <v>2.9278868861596741E-2</v>
      </c>
      <c r="P466" s="83">
        <v>2.3295937124621834E-4</v>
      </c>
      <c r="Q466" s="39">
        <v>0.52799844036948318</v>
      </c>
      <c r="R466" s="77">
        <v>9.0683509350418107E-3</v>
      </c>
      <c r="S466" s="83">
        <v>1.1180666626473874E-4</v>
      </c>
      <c r="T466" s="38">
        <f>[1]!AgePb76(K466)</f>
        <v>147.31862766712999</v>
      </c>
      <c r="U466" s="41">
        <f>[1]!AgeErPb76(K466,L466,0,FALSE,1)*2</f>
        <v>60.016080604386673</v>
      </c>
      <c r="V466" s="38">
        <f t="shared" si="117"/>
        <v>60.021142567203249</v>
      </c>
      <c r="W466" s="42">
        <f>[1]!AgePb6U8(O466)</f>
        <v>186.03339061478954</v>
      </c>
      <c r="X466" s="42">
        <f t="shared" si="118"/>
        <v>2.9603754102172668</v>
      </c>
      <c r="Y466" s="38">
        <f t="shared" si="119"/>
        <v>3.5028310467681907</v>
      </c>
      <c r="Z466" s="38">
        <f>[1]!AgePb7U5(M466)</f>
        <v>183.23612994719505</v>
      </c>
      <c r="AA466" s="42">
        <f t="shared" si="120"/>
        <v>5.522482618027782</v>
      </c>
      <c r="AB466" s="38">
        <f t="shared" si="121"/>
        <v>5.8249077741473831</v>
      </c>
      <c r="AC466" s="42">
        <f>[1]!AgePb8Th2(R466)</f>
        <v>182.46549450843588</v>
      </c>
      <c r="AD466" s="42">
        <f t="shared" si="122"/>
        <v>4.4993535859981915</v>
      </c>
      <c r="AE466" s="38">
        <f t="shared" si="123"/>
        <v>5.3186836248520217</v>
      </c>
      <c r="AF466" s="38">
        <f t="shared" si="124"/>
        <v>126.27961145221668</v>
      </c>
    </row>
    <row r="467" spans="1:33" x14ac:dyDescent="0.2">
      <c r="A467" s="69" t="s">
        <v>67</v>
      </c>
      <c r="B467" s="1">
        <v>2014</v>
      </c>
      <c r="C467" s="106" t="s">
        <v>458</v>
      </c>
      <c r="D467" s="69" t="s">
        <v>6</v>
      </c>
      <c r="E467" s="121">
        <f>(K467-(((2.718282^(0.00098482*W467)-1)/((2.718282^(0.000155125*W467)-1)*137.88))))/(([1]!SingleStagePbR(W467,1)/[1]!SingleStagePbR(W467,0))-(((2.718282^(0.00098482*W467)-1)/((2.718282^(0.000155125*W467)-1)*137.88))))</f>
        <v>-1.6204085748823486E-4</v>
      </c>
      <c r="F467" s="73">
        <v>9687.4844835470831</v>
      </c>
      <c r="G467" s="73">
        <v>597.06440077539969</v>
      </c>
      <c r="H467" s="39">
        <v>1.1355320344441455</v>
      </c>
      <c r="I467" s="142">
        <v>34.519859509770242</v>
      </c>
      <c r="J467" s="76">
        <v>0.53489132559545216</v>
      </c>
      <c r="K467" s="77">
        <v>4.9635313194815171E-2</v>
      </c>
      <c r="L467" s="77">
        <v>1.3012328631700658E-3</v>
      </c>
      <c r="M467" s="40">
        <f t="array" ref="M467:Q467">[1]!ConvertConc(I467:L467,TRUE,FALSE)</f>
        <v>0.19816821278120425</v>
      </c>
      <c r="N467" s="40">
        <v>6.0347745342280079E-3</v>
      </c>
      <c r="O467" s="62">
        <v>2.8968831687074724E-2</v>
      </c>
      <c r="P467" s="83">
        <v>4.4887716816070181E-4</v>
      </c>
      <c r="Q467" s="39">
        <v>0.50882621582823662</v>
      </c>
      <c r="R467" s="77">
        <v>9.0592079041146162E-3</v>
      </c>
      <c r="S467" s="83">
        <v>1.4692518816297617E-4</v>
      </c>
      <c r="T467" s="38">
        <f>[1]!AgePb76(K467)</f>
        <v>176.93608596597693</v>
      </c>
      <c r="U467" s="41">
        <f>[1]!AgeErPb76(K467,L467,0,FALSE,1)*2</f>
        <v>122.27500769910212</v>
      </c>
      <c r="V467" s="38">
        <f t="shared" si="117"/>
        <v>122.27859178437836</v>
      </c>
      <c r="W467" s="42">
        <f>[1]!AgePb6U8(O467)</f>
        <v>184.09132304594954</v>
      </c>
      <c r="X467" s="42">
        <f t="shared" si="118"/>
        <v>5.7050551892772727</v>
      </c>
      <c r="Y467" s="38">
        <f t="shared" si="119"/>
        <v>5.998403020278146</v>
      </c>
      <c r="Z467" s="38">
        <f>[1]!AgePb7U5(M467)</f>
        <v>183.57506338333056</v>
      </c>
      <c r="AA467" s="42">
        <f t="shared" si="120"/>
        <v>11.180744904311828</v>
      </c>
      <c r="AB467" s="38">
        <f t="shared" si="121"/>
        <v>11.33373284013715</v>
      </c>
      <c r="AC467" s="42">
        <f>[1]!AgePb8Th2(R467)</f>
        <v>182.28235342942423</v>
      </c>
      <c r="AD467" s="42">
        <f t="shared" si="122"/>
        <v>5.9126293070819544</v>
      </c>
      <c r="AE467" s="38">
        <f t="shared" si="123"/>
        <v>6.5564669024364859</v>
      </c>
      <c r="AF467" s="38">
        <f t="shared" si="124"/>
        <v>104.04396708614235</v>
      </c>
      <c r="AG467" s="39">
        <v>1.0275759822162456</v>
      </c>
    </row>
    <row r="468" spans="1:33" x14ac:dyDescent="0.2">
      <c r="A468" s="69" t="s">
        <v>67</v>
      </c>
      <c r="B468" s="1">
        <v>2014</v>
      </c>
      <c r="C468" s="106" t="s">
        <v>459</v>
      </c>
      <c r="D468" s="69" t="s">
        <v>6</v>
      </c>
      <c r="E468" s="121">
        <f>(K468-(((2.718282^(0.00098482*W468)-1)/((2.718282^(0.000155125*W468)-1)*137.88))))/(([1]!SingleStagePbR(W468,1)/[1]!SingleStagePbR(W468,0))-(((2.718282^(0.00098482*W468)-1)/((2.718282^(0.000155125*W468)-1)*137.88))))</f>
        <v>6.8522067646612276E-4</v>
      </c>
      <c r="F468" s="73">
        <v>15686.920715693086</v>
      </c>
      <c r="G468" s="73">
        <v>979.24455739481959</v>
      </c>
      <c r="H468" s="39">
        <v>1.0544800914103061</v>
      </c>
      <c r="I468" s="142">
        <v>34.189526046045358</v>
      </c>
      <c r="J468" s="76">
        <v>0.4837286089359662</v>
      </c>
      <c r="K468" s="77">
        <v>5.0348924588289844E-2</v>
      </c>
      <c r="L468" s="77">
        <v>1.0457590556104779E-3</v>
      </c>
      <c r="M468" s="40">
        <f t="array" ref="M468:Q468">[1]!ConvertConc(I468:L468,TRUE,FALSE)</f>
        <v>0.2029594905004756</v>
      </c>
      <c r="N468" s="40">
        <v>5.1006316083485369E-3</v>
      </c>
      <c r="O468" s="62">
        <v>2.9248723677924988E-2</v>
      </c>
      <c r="P468" s="83">
        <v>4.1382394125090942E-4</v>
      </c>
      <c r="Q468" s="39">
        <v>0.5629814679668611</v>
      </c>
      <c r="R468" s="77">
        <v>9.0602452282753255E-3</v>
      </c>
      <c r="S468" s="83">
        <v>1.3643046689304091E-4</v>
      </c>
      <c r="T468" s="38">
        <f>[1]!AgePb76(K468)</f>
        <v>210.12481573260567</v>
      </c>
      <c r="U468" s="41">
        <f>[1]!AgeErPb76(K468,L468,0,FALSE,1)*2</f>
        <v>96.289363777302242</v>
      </c>
      <c r="V468" s="38">
        <f t="shared" si="117"/>
        <v>96.295782542144011</v>
      </c>
      <c r="W468" s="42">
        <f>[1]!AgePb6U8(O468)</f>
        <v>185.84458737478252</v>
      </c>
      <c r="X468" s="42">
        <f t="shared" si="118"/>
        <v>5.2588236296700908</v>
      </c>
      <c r="Y468" s="38">
        <f t="shared" si="119"/>
        <v>5.5815872245009759</v>
      </c>
      <c r="Z468" s="38">
        <f>[1]!AgePb7U5(M468)</f>
        <v>187.62731653919741</v>
      </c>
      <c r="AA468" s="42">
        <f t="shared" si="120"/>
        <v>9.430628929640557</v>
      </c>
      <c r="AB468" s="38">
        <f t="shared" si="121"/>
        <v>9.6195088117868224</v>
      </c>
      <c r="AC468" s="42">
        <f>[1]!AgePb8Th2(R468)</f>
        <v>182.30313181578617</v>
      </c>
      <c r="AD468" s="42">
        <f t="shared" si="122"/>
        <v>5.4902932013520722</v>
      </c>
      <c r="AE468" s="38">
        <f t="shared" si="123"/>
        <v>6.1784482439211956</v>
      </c>
      <c r="AF468" s="38">
        <f t="shared" si="124"/>
        <v>88.444854419898249</v>
      </c>
      <c r="AG468" s="39">
        <v>1.020094354392401</v>
      </c>
    </row>
    <row r="469" spans="1:33" x14ac:dyDescent="0.2">
      <c r="A469" s="69" t="s">
        <v>67</v>
      </c>
      <c r="B469" s="1">
        <v>2014</v>
      </c>
      <c r="C469" s="106" t="s">
        <v>460</v>
      </c>
      <c r="D469" s="69" t="s">
        <v>6</v>
      </c>
      <c r="E469" s="121">
        <f>(K469-(((2.718282^(0.00098482*W469)-1)/((2.718282^(0.000155125*W469)-1)*137.88))))/(([1]!SingleStagePbR(W469,1)/[1]!SingleStagePbR(W469,0))-(((2.718282^(0.00098482*W469)-1)/((2.718282^(0.000155125*W469)-1)*137.88))))</f>
        <v>2.4061259547543925E-2</v>
      </c>
      <c r="F469" s="73">
        <v>3876.6067539697219</v>
      </c>
      <c r="G469" s="73">
        <v>237.45116638476188</v>
      </c>
      <c r="H469" s="39">
        <v>0.71834044069012892</v>
      </c>
      <c r="I469" s="142">
        <v>33.333249196698667</v>
      </c>
      <c r="J469" s="76">
        <v>0.62807101163826007</v>
      </c>
      <c r="K469" s="77">
        <v>6.9109726470376803E-2</v>
      </c>
      <c r="L469" s="77">
        <v>2.6046013022426634E-3</v>
      </c>
      <c r="M469" s="40">
        <f t="array" ref="M469:Q469">[1]!ConvertConc(I469:L469,TRUE,FALSE)</f>
        <v>0.28574179630501367</v>
      </c>
      <c r="N469" s="40">
        <v>1.2039893914053889E-2</v>
      </c>
      <c r="O469" s="62">
        <v>3.0000075723162333E-2</v>
      </c>
      <c r="P469" s="83">
        <v>5.6526676404942565E-4</v>
      </c>
      <c r="Q469" s="39">
        <v>0.44717983400482242</v>
      </c>
      <c r="R469" s="77">
        <v>1.0737496483464636E-2</v>
      </c>
      <c r="S469" s="83">
        <v>2.6288970925857622E-4</v>
      </c>
      <c r="T469" s="38">
        <f>[1]!AgePb76(K469)</f>
        <v>901.11962532674113</v>
      </c>
      <c r="U469" s="41">
        <f>[1]!AgeErPb76(K469,L469,0,FALSE,1)*2</f>
        <v>155.42920621151058</v>
      </c>
      <c r="V469" s="38">
        <f t="shared" si="117"/>
        <v>155.50232343558261</v>
      </c>
      <c r="W469" s="42">
        <f>[1]!AgePb6U8(O469)</f>
        <v>190.54875590120955</v>
      </c>
      <c r="X469" s="42">
        <f t="shared" si="118"/>
        <v>7.1807071179330162</v>
      </c>
      <c r="Y469" s="38">
        <f t="shared" si="119"/>
        <v>7.4324166286094968</v>
      </c>
      <c r="Z469" s="38">
        <f>[1]!AgePb7U5(M469)</f>
        <v>255.20213756217967</v>
      </c>
      <c r="AA469" s="42">
        <f t="shared" si="120"/>
        <v>21.506175873609976</v>
      </c>
      <c r="AB469" s="38">
        <f t="shared" si="121"/>
        <v>21.660385982862081</v>
      </c>
      <c r="AC469" s="42">
        <f>[1]!AgePb8Th2(R469)</f>
        <v>215.87183282314464</v>
      </c>
      <c r="AD469" s="42">
        <f t="shared" si="122"/>
        <v>10.570524228880764</v>
      </c>
      <c r="AE469" s="38">
        <f t="shared" si="123"/>
        <v>11.090326885594227</v>
      </c>
      <c r="AF469" s="38">
        <f t="shared" si="124"/>
        <v>21.145778046074359</v>
      </c>
      <c r="AG469" s="39">
        <v>1.0274686299406275</v>
      </c>
    </row>
    <row r="470" spans="1:33" x14ac:dyDescent="0.2">
      <c r="A470" s="69" t="s">
        <v>67</v>
      </c>
      <c r="B470" s="1">
        <v>2014</v>
      </c>
      <c r="C470" s="106" t="s">
        <v>461</v>
      </c>
      <c r="D470" s="69" t="s">
        <v>6</v>
      </c>
      <c r="E470" s="121">
        <f>(K470-(((2.718282^(0.00098482*W470)-1)/((2.718282^(0.000155125*W470)-1)*137.88))))/(([1]!SingleStagePbR(W470,1)/[1]!SingleStagePbR(W470,0))-(((2.718282^(0.00098482*W470)-1)/((2.718282^(0.000155125*W470)-1)*137.88))))</f>
        <v>4.4216934854795099E-3</v>
      </c>
      <c r="F470" s="73">
        <v>14533.819864379499</v>
      </c>
      <c r="G470" s="73">
        <v>893.13899996663838</v>
      </c>
      <c r="H470" s="39">
        <v>1.0465730591412004</v>
      </c>
      <c r="I470" s="142">
        <v>33.969793825761393</v>
      </c>
      <c r="J470" s="76">
        <v>0.50403532744941282</v>
      </c>
      <c r="K470" s="77">
        <v>5.3356347797974338E-2</v>
      </c>
      <c r="L470" s="77">
        <v>1.1862058052850588E-3</v>
      </c>
      <c r="M470" s="40">
        <f t="array" ref="M470:Q470">[1]!ConvertConc(I470:L470,TRUE,FALSE)</f>
        <v>0.21647384412266157</v>
      </c>
      <c r="N470" s="40">
        <v>5.7860111039592359E-3</v>
      </c>
      <c r="O470" s="62">
        <v>2.9437917849287572E-2</v>
      </c>
      <c r="P470" s="83">
        <v>4.3679248212987956E-4</v>
      </c>
      <c r="Q470" s="39">
        <v>0.555129405164837</v>
      </c>
      <c r="R470" s="77">
        <v>9.239608196241365E-3</v>
      </c>
      <c r="S470" s="83">
        <v>1.3813206453489643E-4</v>
      </c>
      <c r="T470" s="38">
        <f>[1]!AgePb76(K470)</f>
        <v>342.99560788790734</v>
      </c>
      <c r="U470" s="41">
        <f>[1]!AgeErPb76(K470,L470,0,FALSE,1)*2</f>
        <v>100.63137592166051</v>
      </c>
      <c r="V470" s="38">
        <f t="shared" si="117"/>
        <v>100.64774024163783</v>
      </c>
      <c r="W470" s="42">
        <f>[1]!AgePb6U8(O470)</f>
        <v>187.02944374706948</v>
      </c>
      <c r="X470" s="42">
        <f t="shared" si="118"/>
        <v>5.5501924683596613</v>
      </c>
      <c r="Y470" s="38">
        <f t="shared" si="119"/>
        <v>5.8607408352024777</v>
      </c>
      <c r="Z470" s="38">
        <f>[1]!AgePb7U5(M470)</f>
        <v>198.97078954519534</v>
      </c>
      <c r="AA470" s="42">
        <f t="shared" si="120"/>
        <v>10.636363042730466</v>
      </c>
      <c r="AB470" s="38">
        <f t="shared" si="121"/>
        <v>10.824907988947999</v>
      </c>
      <c r="AC470" s="42">
        <f>[1]!AgePb8Th2(R470)</f>
        <v>185.89558640383768</v>
      </c>
      <c r="AD470" s="42">
        <f t="shared" si="122"/>
        <v>5.5582748948885268</v>
      </c>
      <c r="AE470" s="38">
        <f t="shared" si="123"/>
        <v>6.2644963774246705</v>
      </c>
      <c r="AF470" s="38">
        <f t="shared" si="124"/>
        <v>54.528232853696366</v>
      </c>
      <c r="AG470" s="39">
        <v>1.0129512991301213</v>
      </c>
    </row>
    <row r="471" spans="1:33" x14ac:dyDescent="0.2">
      <c r="A471" s="69" t="s">
        <v>67</v>
      </c>
      <c r="B471" s="1">
        <v>2014</v>
      </c>
      <c r="C471" s="106" t="s">
        <v>462</v>
      </c>
      <c r="D471" s="69" t="s">
        <v>6</v>
      </c>
      <c r="E471" s="121">
        <f>(K471-(((2.718282^(0.00098482*W471)-1)/((2.718282^(0.000155125*W471)-1)*137.88))))/(([1]!SingleStagePbR(W471,1)/[1]!SingleStagePbR(W471,0))-(((2.718282^(0.00098482*W471)-1)/((2.718282^(0.000155125*W471)-1)*137.88))))</f>
        <v>-1.0135268686566315E-3</v>
      </c>
      <c r="F471" s="73">
        <v>20272.590790572031</v>
      </c>
      <c r="G471" s="73">
        <v>1266.194719397402</v>
      </c>
      <c r="H471" s="39">
        <v>1.4608101116120358</v>
      </c>
      <c r="I471" s="142">
        <v>33.989439425013948</v>
      </c>
      <c r="J471" s="76">
        <v>0.47517434024710564</v>
      </c>
      <c r="K471" s="77">
        <v>4.9016288686761868E-2</v>
      </c>
      <c r="L471" s="77">
        <v>8.5077614024159701E-4</v>
      </c>
      <c r="M471" s="40">
        <f t="array" ref="M471:Q471">[1]!ConvertConc(I471:L471,TRUE,FALSE)</f>
        <v>0.1987507008379191</v>
      </c>
      <c r="N471" s="40">
        <v>4.4295452855945133E-3</v>
      </c>
      <c r="O471" s="62">
        <v>2.9420902989770025E-2</v>
      </c>
      <c r="P471" s="83">
        <v>4.113059351414217E-4</v>
      </c>
      <c r="Q471" s="39">
        <v>0.62727575392651558</v>
      </c>
      <c r="R471" s="77">
        <v>9.1609876755213478E-3</v>
      </c>
      <c r="S471" s="83">
        <v>1.2008489565977317E-4</v>
      </c>
      <c r="T471" s="38">
        <f>[1]!AgePb76(K471)</f>
        <v>147.58972997529281</v>
      </c>
      <c r="U471" s="41">
        <f>[1]!AgeErPb76(K471,L471,0,FALSE,1)*2</f>
        <v>81.394366282043748</v>
      </c>
      <c r="V471" s="38">
        <f t="shared" si="117"/>
        <v>81.398112538479268</v>
      </c>
      <c r="W471" s="42">
        <f>[1]!AgePb6U8(O471)</f>
        <v>186.92289459411847</v>
      </c>
      <c r="X471" s="42">
        <f t="shared" si="118"/>
        <v>5.2263858785781112</v>
      </c>
      <c r="Y471" s="38">
        <f t="shared" si="119"/>
        <v>5.5547024789858312</v>
      </c>
      <c r="Z471" s="38">
        <f>[1]!AgePb7U5(M471)</f>
        <v>184.06857070207627</v>
      </c>
      <c r="AA471" s="42">
        <f t="shared" si="120"/>
        <v>8.204651013979678</v>
      </c>
      <c r="AB471" s="38">
        <f t="shared" si="121"/>
        <v>8.4130426195464292</v>
      </c>
      <c r="AC471" s="42">
        <f>[1]!AgePb8Th2(R471)</f>
        <v>184.32097735385108</v>
      </c>
      <c r="AD471" s="42">
        <f t="shared" si="122"/>
        <v>4.8322661523905985</v>
      </c>
      <c r="AE471" s="38">
        <f t="shared" si="123"/>
        <v>5.6177792086005365</v>
      </c>
      <c r="AF471" s="38">
        <f t="shared" si="124"/>
        <v>126.65033984777274</v>
      </c>
      <c r="AG471" s="39">
        <v>1.0505493691985144</v>
      </c>
    </row>
    <row r="472" spans="1:33" x14ac:dyDescent="0.2">
      <c r="A472" s="69" t="s">
        <v>67</v>
      </c>
      <c r="B472" s="1">
        <v>2014</v>
      </c>
      <c r="C472" s="106" t="s">
        <v>463</v>
      </c>
      <c r="D472" s="69" t="s">
        <v>6</v>
      </c>
      <c r="E472" s="121">
        <f>(K472-(((2.718282^(0.00098482*W472)-1)/((2.718282^(0.000155125*W472)-1)*137.88))))/(([1]!SingleStagePbR(W472,1)/[1]!SingleStagePbR(W472,0))-(((2.718282^(0.00098482*W472)-1)/((2.718282^(0.000155125*W472)-1)*137.88))))</f>
        <v>5.178948797119132E-4</v>
      </c>
      <c r="F472" s="73">
        <v>30310.984074041346</v>
      </c>
      <c r="G472" s="73">
        <v>1858.2566824761177</v>
      </c>
      <c r="H472" s="39">
        <v>1.3151353254104581</v>
      </c>
      <c r="I472" s="142">
        <v>33.247178653988144</v>
      </c>
      <c r="J472" s="76">
        <v>0.43477946073243084</v>
      </c>
      <c r="K472" s="77">
        <v>5.0326707961523484E-2</v>
      </c>
      <c r="L472" s="77">
        <v>7.9639715814656465E-4</v>
      </c>
      <c r="M472" s="40">
        <f t="array" ref="M472:Q472">[1]!ConvertConc(I472:L472,TRUE,FALSE)</f>
        <v>0.208620014451216</v>
      </c>
      <c r="N472" s="40">
        <v>4.2827046614500779E-3</v>
      </c>
      <c r="O472" s="62">
        <v>3.0077740141720134E-2</v>
      </c>
      <c r="P472" s="83">
        <v>3.9333213127540383E-4</v>
      </c>
      <c r="Q472" s="39">
        <v>0.63701853276942255</v>
      </c>
      <c r="R472" s="77">
        <v>9.1196355163642457E-3</v>
      </c>
      <c r="S472" s="83">
        <v>1.230984807825808E-4</v>
      </c>
      <c r="T472" s="38">
        <f>[1]!AgePb76(K472)</f>
        <v>209.10168496169922</v>
      </c>
      <c r="U472" s="41">
        <f>[1]!AgeErPb76(K472,L472,0,FALSE,1)*2</f>
        <v>73.375162412623837</v>
      </c>
      <c r="V472" s="38">
        <f t="shared" si="117"/>
        <v>73.383503657498053</v>
      </c>
      <c r="W472" s="42">
        <f>[1]!AgePb6U8(O472)</f>
        <v>191.03481230705671</v>
      </c>
      <c r="X472" s="42">
        <f t="shared" si="118"/>
        <v>4.9963946439118434</v>
      </c>
      <c r="Y472" s="38">
        <f t="shared" si="119"/>
        <v>5.3535979304076395</v>
      </c>
      <c r="Z472" s="38">
        <f>[1]!AgePb7U5(M472)</f>
        <v>192.39399384408102</v>
      </c>
      <c r="AA472" s="42">
        <f t="shared" si="120"/>
        <v>7.8992100200790754</v>
      </c>
      <c r="AB472" s="38">
        <f t="shared" si="121"/>
        <v>8.1351615327455189</v>
      </c>
      <c r="AC472" s="42">
        <f>[1]!AgePb8Th2(R472)</f>
        <v>183.49272852050808</v>
      </c>
      <c r="AD472" s="42">
        <f t="shared" si="122"/>
        <v>4.9536357182244455</v>
      </c>
      <c r="AE472" s="38">
        <f t="shared" si="123"/>
        <v>5.7160780530325734</v>
      </c>
      <c r="AF472" s="38">
        <f t="shared" si="124"/>
        <v>91.359767063593111</v>
      </c>
      <c r="AG472" s="39">
        <v>1.0830440772413712</v>
      </c>
    </row>
    <row r="473" spans="1:33" x14ac:dyDescent="0.2">
      <c r="A473" s="69" t="s">
        <v>67</v>
      </c>
      <c r="B473" s="1">
        <v>2014</v>
      </c>
      <c r="C473" s="106" t="s">
        <v>464</v>
      </c>
      <c r="D473" s="69" t="s">
        <v>474</v>
      </c>
      <c r="E473" s="121">
        <f>(K473-(((2.718282^(0.00098482*W473)-1)/((2.718282^(0.000155125*W473)-1)*137.88))))/(([1]!SingleStagePbR(W473,1)/[1]!SingleStagePbR(W473,0))-(((2.718282^(0.00098482*W473)-1)/((2.718282^(0.000155125*W473)-1)*137.88))))</f>
        <v>1.5031632013912167E-3</v>
      </c>
      <c r="F473" s="73">
        <v>17709.256098016482</v>
      </c>
      <c r="G473" s="73">
        <v>976.31864475116822</v>
      </c>
      <c r="H473" s="39">
        <v>1.0221302002286887</v>
      </c>
      <c r="I473" s="142">
        <v>32.69579718165506</v>
      </c>
      <c r="J473" s="76">
        <v>0.60413023665230114</v>
      </c>
      <c r="K473" s="77">
        <v>5.118159975965627E-2</v>
      </c>
      <c r="L473" s="77">
        <v>1.8649525472431308E-3</v>
      </c>
      <c r="M473" s="40">
        <f t="array" ref="M473:Q473">[1]!ConvertConc(I473:L473,TRUE,FALSE)</f>
        <v>0.21574173707052466</v>
      </c>
      <c r="N473" s="40">
        <v>8.8141391267624655E-3</v>
      </c>
      <c r="O473" s="62">
        <v>3.0584970736271862E-2</v>
      </c>
      <c r="P473" s="83">
        <v>5.6512785133359163E-4</v>
      </c>
      <c r="Q473" s="39">
        <v>0.45226492923681616</v>
      </c>
      <c r="R473" s="77">
        <v>9.4692001029933522E-3</v>
      </c>
      <c r="S473" s="83">
        <v>1.6496253444230126E-4</v>
      </c>
      <c r="T473" s="38">
        <f>[1]!AgePb76(K473)</f>
        <v>248.01516603545872</v>
      </c>
      <c r="U473" s="41">
        <f>[1]!AgeErPb76(K473,L473,0,FALSE,1)*2</f>
        <v>167.76540588744993</v>
      </c>
      <c r="V473" s="38">
        <f t="shared" si="117"/>
        <v>167.7705384823501</v>
      </c>
      <c r="W473" s="42">
        <f>[1]!AgePb6U8(O473)</f>
        <v>194.20837248951329</v>
      </c>
      <c r="X473" s="42">
        <f t="shared" si="118"/>
        <v>7.1768949005946103</v>
      </c>
      <c r="Y473" s="38">
        <f t="shared" si="119"/>
        <v>7.4383281979879428</v>
      </c>
      <c r="Z473" s="38">
        <f>[1]!AgePb7U5(M473)</f>
        <v>198.35952044379786</v>
      </c>
      <c r="AA473" s="42">
        <f t="shared" si="120"/>
        <v>16.207975647641948</v>
      </c>
      <c r="AB473" s="38">
        <f t="shared" si="121"/>
        <v>16.331566506449686</v>
      </c>
      <c r="AC473" s="42">
        <f>[1]!AgePb8Th2(R473)</f>
        <v>190.49314307826006</v>
      </c>
      <c r="AD473" s="42">
        <f t="shared" si="122"/>
        <v>6.6371459752204496</v>
      </c>
      <c r="AE473" s="38">
        <f t="shared" si="123"/>
        <v>7.2676892567398674</v>
      </c>
      <c r="AF473" s="38">
        <f t="shared" si="124"/>
        <v>78.305038999811543</v>
      </c>
      <c r="AG473" s="39">
        <v>1.030449720055868</v>
      </c>
    </row>
    <row r="474" spans="1:33" x14ac:dyDescent="0.2">
      <c r="A474" s="69" t="s">
        <v>67</v>
      </c>
      <c r="B474" s="1">
        <v>2014</v>
      </c>
      <c r="C474" s="69" t="s">
        <v>1150</v>
      </c>
      <c r="D474" s="69" t="s">
        <v>6</v>
      </c>
      <c r="E474" s="121">
        <f>(K474-(((2.718282^(0.00098482*W474)-1)/((2.718282^(0.000155125*W474)-1)*137.88))))/(([1]!SingleStagePbR(W474,1)/[1]!SingleStagePbR(W474,0))-(((2.718282^(0.00098482*W474)-1)/((2.718282^(0.000155125*W474)-1)*137.88))))</f>
        <v>1.8160642652880689E-3</v>
      </c>
      <c r="F474" s="73">
        <v>11545.193216387137</v>
      </c>
      <c r="G474" s="73">
        <v>731.09868465971954</v>
      </c>
      <c r="H474" s="39">
        <v>1.0300692973149492</v>
      </c>
      <c r="I474" s="142">
        <v>34.812595634208449</v>
      </c>
      <c r="J474" s="76">
        <v>0.51266484248056421</v>
      </c>
      <c r="K474" s="77">
        <v>5.1181026879436965E-2</v>
      </c>
      <c r="L474" s="77">
        <v>1.2032073290428188E-3</v>
      </c>
      <c r="M474" s="40">
        <f t="array" ref="M474:Q474">[1]!ConvertConc(I474:L474,TRUE,FALSE)</f>
        <v>0.20262117765193716</v>
      </c>
      <c r="N474" s="40">
        <v>5.6208065951963851E-3</v>
      </c>
      <c r="O474" s="62">
        <v>2.8725235271378449E-2</v>
      </c>
      <c r="P474" s="83">
        <v>4.2301982794835116E-4</v>
      </c>
      <c r="Q474" s="39">
        <v>0.53086405854875029</v>
      </c>
      <c r="R474" s="77">
        <v>8.9500885277410472E-3</v>
      </c>
      <c r="S474" s="83">
        <v>1.4370773532073168E-4</v>
      </c>
      <c r="T474" s="38">
        <f>[1]!AgePb76(K474)</f>
        <v>247.98939855828294</v>
      </c>
      <c r="U474" s="41">
        <f>[1]!AgeErPb76(K474,L474,0,FALSE,1)*2</f>
        <v>108.23855362217861</v>
      </c>
      <c r="V474" s="38">
        <f t="shared" si="117"/>
        <v>108.24650711439979</v>
      </c>
      <c r="W474" s="42">
        <f>[1]!AgePb6U8(O474)</f>
        <v>182.56502871346686</v>
      </c>
      <c r="X474" s="42">
        <f t="shared" si="118"/>
        <v>5.377057928761781</v>
      </c>
      <c r="Y474" s="38">
        <f t="shared" si="119"/>
        <v>5.682362470288771</v>
      </c>
      <c r="Z474" s="38">
        <f>[1]!AgePb7U5(M474)</f>
        <v>187.34171635965015</v>
      </c>
      <c r="AA474" s="42">
        <f t="shared" si="120"/>
        <v>10.393894331012094</v>
      </c>
      <c r="AB474" s="38">
        <f t="shared" si="121"/>
        <v>10.565049994422061</v>
      </c>
      <c r="AC474" s="42">
        <f>[1]!AgePb8Th2(R474)</f>
        <v>180.09649059521939</v>
      </c>
      <c r="AD474" s="42">
        <f t="shared" si="122"/>
        <v>5.7834643137731554</v>
      </c>
      <c r="AE474" s="38">
        <f t="shared" si="123"/>
        <v>6.4253519306670777</v>
      </c>
      <c r="AF474" s="38">
        <f t="shared" ref="AF474:AF478" si="125">W474/T474*100</f>
        <v>73.618077939956805</v>
      </c>
      <c r="AG474" s="39">
        <v>1.0366431205722957</v>
      </c>
    </row>
    <row r="475" spans="1:33" x14ac:dyDescent="0.2">
      <c r="A475" s="69" t="s">
        <v>67</v>
      </c>
      <c r="B475" s="1">
        <v>2014</v>
      </c>
      <c r="C475" s="69" t="s">
        <v>1151</v>
      </c>
      <c r="D475" s="69" t="s">
        <v>6</v>
      </c>
      <c r="E475" s="121">
        <f>(K475-(((2.718282^(0.00098482*W475)-1)/((2.718282^(0.000155125*W475)-1)*137.88))))/(([1]!SingleStagePbR(W475,1)/[1]!SingleStagePbR(W475,0))-(((2.718282^(0.00098482*W475)-1)/((2.718282^(0.000155125*W475)-1)*137.88))))</f>
        <v>-2.8360349265109603E-4</v>
      </c>
      <c r="F475" s="73">
        <v>16350.050167006735</v>
      </c>
      <c r="G475" s="73">
        <v>1037.8181425927612</v>
      </c>
      <c r="H475" s="39">
        <v>1.1870323322421541</v>
      </c>
      <c r="I475" s="142">
        <v>34.266728079676014</v>
      </c>
      <c r="J475" s="76">
        <v>0.48750042226781565</v>
      </c>
      <c r="K475" s="77">
        <v>4.9566948440294294E-2</v>
      </c>
      <c r="L475" s="77">
        <v>1.0714437396121457E-3</v>
      </c>
      <c r="M475" s="40">
        <f t="array" ref="M475:Q475">[1]!ConvertConc(I475:L475,TRUE,FALSE)</f>
        <v>0.19935713786730316</v>
      </c>
      <c r="N475" s="40">
        <v>5.1588941753411355E-3</v>
      </c>
      <c r="O475" s="62">
        <v>2.9182827075722801E-2</v>
      </c>
      <c r="P475" s="83">
        <v>4.1517359023318868E-4</v>
      </c>
      <c r="Q475" s="39">
        <v>0.54976555820159401</v>
      </c>
      <c r="R475" s="77">
        <v>9.1529141845271625E-3</v>
      </c>
      <c r="S475" s="83">
        <v>1.3559430696078917E-4</v>
      </c>
      <c r="T475" s="38">
        <f>[1]!AgePb76(K475)</f>
        <v>173.7208536576201</v>
      </c>
      <c r="U475" s="41">
        <f>[1]!AgeErPb76(K475,L475,0,FALSE,1)*2</f>
        <v>100.88044589589941</v>
      </c>
      <c r="V475" s="38">
        <f t="shared" si="117"/>
        <v>100.88463361428354</v>
      </c>
      <c r="W475" s="42">
        <f>[1]!AgePb6U8(O475)</f>
        <v>185.43184905372536</v>
      </c>
      <c r="X475" s="42">
        <f t="shared" si="118"/>
        <v>5.2761445157764628</v>
      </c>
      <c r="Y475" s="38">
        <f t="shared" si="119"/>
        <v>5.5965227564889881</v>
      </c>
      <c r="Z475" s="38">
        <f>[1]!AgePb7U5(M475)</f>
        <v>184.5821138261106</v>
      </c>
      <c r="AA475" s="42">
        <f t="shared" si="120"/>
        <v>9.5531025583193276</v>
      </c>
      <c r="AB475" s="38">
        <f t="shared" si="121"/>
        <v>9.7336584317717598</v>
      </c>
      <c r="AC475" s="42">
        <f>[1]!AgePb8Th2(R475)</f>
        <v>184.1592748121447</v>
      </c>
      <c r="AD475" s="42">
        <f t="shared" si="122"/>
        <v>5.4563931738303024</v>
      </c>
      <c r="AE475" s="38">
        <f t="shared" si="123"/>
        <v>6.1616943418617431</v>
      </c>
      <c r="AF475" s="38">
        <f t="shared" si="125"/>
        <v>106.74127207501871</v>
      </c>
      <c r="AG475" s="39">
        <v>1.0388727447582096</v>
      </c>
    </row>
    <row r="476" spans="1:33" x14ac:dyDescent="0.2">
      <c r="A476" s="69" t="s">
        <v>67</v>
      </c>
      <c r="B476" s="1">
        <v>2014</v>
      </c>
      <c r="C476" s="69" t="s">
        <v>1152</v>
      </c>
      <c r="D476" s="69" t="s">
        <v>6</v>
      </c>
      <c r="E476" s="121">
        <f>(K476-(((2.718282^(0.00098482*W476)-1)/((2.718282^(0.000155125*W476)-1)*137.88))))/(([1]!SingleStagePbR(W476,1)/[1]!SingleStagePbR(W476,0))-(((2.718282^(0.00098482*W476)-1)/((2.718282^(0.000155125*W476)-1)*137.88))))</f>
        <v>-5.2321286440916328E-4</v>
      </c>
      <c r="F476" s="73">
        <v>8801.9163891380285</v>
      </c>
      <c r="G476" s="73">
        <v>545.7067097797991</v>
      </c>
      <c r="H476" s="39">
        <v>1.0016980307696903</v>
      </c>
      <c r="I476" s="142">
        <v>33.893094166684257</v>
      </c>
      <c r="J476" s="76">
        <v>0.54280781530268296</v>
      </c>
      <c r="K476" s="77">
        <v>4.9418798255913395E-2</v>
      </c>
      <c r="L476" s="77">
        <v>1.3203882103393029E-3</v>
      </c>
      <c r="M476" s="40">
        <f t="array" ref="M476:Q476">[1]!ConvertConc(I476:L476,TRUE,FALSE)</f>
        <v>0.20095240470328207</v>
      </c>
      <c r="N476" s="40">
        <v>6.2597859039967832E-3</v>
      </c>
      <c r="O476" s="62">
        <v>2.9504535498649325E-2</v>
      </c>
      <c r="P476" s="83">
        <v>4.7252376477579838E-4</v>
      </c>
      <c r="Q476" s="39">
        <v>0.51412485671637909</v>
      </c>
      <c r="R476" s="77">
        <v>9.1181172665643542E-3</v>
      </c>
      <c r="S476" s="83">
        <v>1.5950044292223735E-4</v>
      </c>
      <c r="T476" s="38">
        <f>[1]!AgePb76(K476)</f>
        <v>166.73147618743198</v>
      </c>
      <c r="U476" s="41">
        <f>[1]!AgeErPb76(K476,L476,0,FALSE,1)*2</f>
        <v>124.85246492326846</v>
      </c>
      <c r="V476" s="38">
        <f t="shared" si="117"/>
        <v>124.85558181857407</v>
      </c>
      <c r="W476" s="42">
        <f>[1]!AgePb6U8(O476)</f>
        <v>187.44659475493398</v>
      </c>
      <c r="X476" s="42">
        <f t="shared" si="118"/>
        <v>6.0040240695915763</v>
      </c>
      <c r="Y476" s="38">
        <f t="shared" si="119"/>
        <v>6.2934709721992563</v>
      </c>
      <c r="Z476" s="38">
        <f>[1]!AgePb7U5(M476)</f>
        <v>185.93177904256692</v>
      </c>
      <c r="AA476" s="42">
        <f t="shared" si="120"/>
        <v>11.583769114624539</v>
      </c>
      <c r="AB476" s="38">
        <f t="shared" si="121"/>
        <v>11.735295343660686</v>
      </c>
      <c r="AC476" s="42">
        <f>[1]!AgePb8Th2(R476)</f>
        <v>183.46231861297528</v>
      </c>
      <c r="AD476" s="42">
        <f t="shared" si="122"/>
        <v>6.4185007108021184</v>
      </c>
      <c r="AE476" s="38">
        <f t="shared" si="123"/>
        <v>7.0234960430687776</v>
      </c>
      <c r="AF476" s="38">
        <f t="shared" si="125"/>
        <v>112.42423988630377</v>
      </c>
      <c r="AG476" s="39">
        <v>1.0130586514057394</v>
      </c>
    </row>
    <row r="477" spans="1:33" x14ac:dyDescent="0.2">
      <c r="A477" s="69" t="s">
        <v>67</v>
      </c>
      <c r="B477" s="1">
        <v>2014</v>
      </c>
      <c r="C477" s="69" t="s">
        <v>1153</v>
      </c>
      <c r="D477" s="69" t="s">
        <v>6</v>
      </c>
      <c r="E477" s="121">
        <f>(K477-(((2.718282^(0.00098482*W477)-1)/((2.718282^(0.000155125*W477)-1)*137.88))))/(([1]!SingleStagePbR(W477,1)/[1]!SingleStagePbR(W477,0))-(((2.718282^(0.00098482*W477)-1)/((2.718282^(0.000155125*W477)-1)*137.88))))</f>
        <v>-9.0140573679886127E-4</v>
      </c>
      <c r="F477" s="73">
        <v>25487.356575456932</v>
      </c>
      <c r="G477" s="73">
        <v>1605.8216734430455</v>
      </c>
      <c r="H477" s="39">
        <v>1.2893505558729825</v>
      </c>
      <c r="I477" s="142">
        <v>33.426379497826012</v>
      </c>
      <c r="J477" s="76">
        <v>0.45375511615301134</v>
      </c>
      <c r="K477" s="77">
        <v>4.9172115023211685E-2</v>
      </c>
      <c r="L477" s="77">
        <v>7.5660713679778769E-4</v>
      </c>
      <c r="M477" s="40">
        <f t="array" ref="M477:Q477">[1]!ConvertConc(I477:L477,TRUE,FALSE)</f>
        <v>0.20274109832743897</v>
      </c>
      <c r="N477" s="40">
        <v>4.1600540832512026E-3</v>
      </c>
      <c r="O477" s="62">
        <v>2.9916491556168628E-2</v>
      </c>
      <c r="P477" s="83">
        <v>4.0610922585387259E-4</v>
      </c>
      <c r="Q477" s="39">
        <v>0.66156879695907855</v>
      </c>
      <c r="R477" s="77">
        <v>9.1690382000667002E-3</v>
      </c>
      <c r="S477" s="83">
        <v>1.2401088307410131E-4</v>
      </c>
      <c r="T477" s="38">
        <f>[1]!AgePb76(K477)</f>
        <v>155.02681018297415</v>
      </c>
      <c r="U477" s="41">
        <f>[1]!AgeErPb76(K477,L477,0,FALSE,1)*2</f>
        <v>72.0568330153217</v>
      </c>
      <c r="V477" s="38">
        <f t="shared" si="117"/>
        <v>72.061501908613934</v>
      </c>
      <c r="W477" s="42">
        <f>[1]!AgePb6U8(O477)</f>
        <v>190.02561028612706</v>
      </c>
      <c r="X477" s="42">
        <f t="shared" si="118"/>
        <v>5.1591045253965584</v>
      </c>
      <c r="Y477" s="38">
        <f t="shared" si="119"/>
        <v>5.5022224919074576</v>
      </c>
      <c r="Z477" s="38">
        <f>[1]!AgePb7U5(M477)</f>
        <v>187.44296133464331</v>
      </c>
      <c r="AA477" s="42">
        <f t="shared" si="120"/>
        <v>7.6923017889298455</v>
      </c>
      <c r="AB477" s="38">
        <f t="shared" si="121"/>
        <v>7.9222867394656928</v>
      </c>
      <c r="AC477" s="42">
        <f>[1]!AgePb8Th2(R477)</f>
        <v>184.4822186164275</v>
      </c>
      <c r="AD477" s="42">
        <f t="shared" si="122"/>
        <v>4.9902295841511846</v>
      </c>
      <c r="AE477" s="38">
        <f t="shared" si="123"/>
        <v>5.7554675100409813</v>
      </c>
      <c r="AF477" s="38">
        <f t="shared" si="125"/>
        <v>122.57596609376451</v>
      </c>
      <c r="AG477" s="39">
        <v>1.0661402227652015</v>
      </c>
    </row>
    <row r="478" spans="1:33" x14ac:dyDescent="0.2">
      <c r="A478" s="69" t="s">
        <v>67</v>
      </c>
      <c r="B478" s="1">
        <v>2014</v>
      </c>
      <c r="C478" s="69" t="s">
        <v>1154</v>
      </c>
      <c r="D478" s="69" t="s">
        <v>6</v>
      </c>
      <c r="E478" s="121">
        <f>(K478-(((2.718282^(0.00098482*W478)-1)/((2.718282^(0.000155125*W478)-1)*137.88))))/(([1]!SingleStagePbR(W478,1)/[1]!SingleStagePbR(W478,0))-(((2.718282^(0.00098482*W478)-1)/((2.718282^(0.000155125*W478)-1)*137.88))))</f>
        <v>9.8899449359972553E-4</v>
      </c>
      <c r="F478" s="73">
        <v>34957.5483491583</v>
      </c>
      <c r="G478" s="73">
        <v>1996.5197739325076</v>
      </c>
      <c r="H478" s="39">
        <v>1.4833254929321129</v>
      </c>
      <c r="I478" s="142">
        <v>33.170096635173707</v>
      </c>
      <c r="J478" s="76">
        <v>0.46847650784377215</v>
      </c>
      <c r="K478" s="77">
        <v>5.0712179691151771E-2</v>
      </c>
      <c r="L478" s="77">
        <v>1.0212534066650703E-3</v>
      </c>
      <c r="M478" s="40">
        <f t="array" ref="M478:Q478">[1]!ConvertConc(I478:L478,TRUE,FALSE)</f>
        <v>0.21070642880259838</v>
      </c>
      <c r="N478" s="40">
        <v>5.1827798440257106E-3</v>
      </c>
      <c r="O478" s="62">
        <v>3.0147636016821123E-2</v>
      </c>
      <c r="P478" s="83">
        <v>4.2578890849322745E-4</v>
      </c>
      <c r="Q478" s="39">
        <v>0.574190636791303</v>
      </c>
      <c r="R478" s="77">
        <v>9.2379346209272139E-3</v>
      </c>
      <c r="S478" s="83">
        <v>1.2745090985425626E-4</v>
      </c>
      <c r="T478" s="38">
        <f>[1]!AgePb76(K478)</f>
        <v>226.76309260924975</v>
      </c>
      <c r="U478" s="41">
        <f>[1]!AgeErPb76(K478,L478,0,FALSE,1)*2</f>
        <v>93.077137388549374</v>
      </c>
      <c r="V478" s="38">
        <f t="shared" si="117"/>
        <v>93.084870837964715</v>
      </c>
      <c r="W478" s="42">
        <f>[1]!AgePb6U8(O478)</f>
        <v>191.47221858882554</v>
      </c>
      <c r="X478" s="42">
        <f t="shared" si="118"/>
        <v>5.408500150010048</v>
      </c>
      <c r="Y478" s="38">
        <f t="shared" si="119"/>
        <v>5.7415916484300364</v>
      </c>
      <c r="Z478" s="38">
        <f>[1]!AgePb7U5(M478)</f>
        <v>194.14531624670187</v>
      </c>
      <c r="AA478" s="42">
        <f t="shared" si="120"/>
        <v>9.5508470014275666</v>
      </c>
      <c r="AB478" s="38">
        <f t="shared" si="121"/>
        <v>9.750446346819869</v>
      </c>
      <c r="AC478" s="42">
        <f>[1]!AgePb8Th2(R478)</f>
        <v>185.8620693735287</v>
      </c>
      <c r="AD478" s="42">
        <f t="shared" si="122"/>
        <v>5.1284818135405965</v>
      </c>
      <c r="AE478" s="38">
        <f t="shared" si="123"/>
        <v>5.8862390544309093</v>
      </c>
      <c r="AF478" s="38">
        <f t="shared" si="125"/>
        <v>84.437117339356362</v>
      </c>
      <c r="AG478" s="39">
        <v>1.0887172321144187</v>
      </c>
    </row>
    <row r="482" spans="1:1" ht="14.25" x14ac:dyDescent="0.2">
      <c r="A482" s="101" t="s">
        <v>819</v>
      </c>
    </row>
    <row r="483" spans="1:1" ht="14.25" x14ac:dyDescent="0.2">
      <c r="A483" s="101" t="s">
        <v>816</v>
      </c>
    </row>
    <row r="484" spans="1:1" ht="14.25" x14ac:dyDescent="0.2">
      <c r="A484" s="101" t="s">
        <v>1634</v>
      </c>
    </row>
    <row r="485" spans="1:1" ht="14.25" x14ac:dyDescent="0.2">
      <c r="A485" s="102" t="s">
        <v>817</v>
      </c>
    </row>
    <row r="486" spans="1:1" x14ac:dyDescent="0.2">
      <c r="A486" s="103" t="s">
        <v>820</v>
      </c>
    </row>
    <row r="487" spans="1:1" x14ac:dyDescent="0.2">
      <c r="A487" s="103" t="s">
        <v>1615</v>
      </c>
    </row>
    <row r="488" spans="1:1" x14ac:dyDescent="0.2">
      <c r="A488" s="104" t="s">
        <v>818</v>
      </c>
    </row>
    <row r="489" spans="1:1" ht="15.75" x14ac:dyDescent="0.3">
      <c r="A489" s="105" t="s">
        <v>1636</v>
      </c>
    </row>
    <row r="501" spans="11:13" x14ac:dyDescent="0.2">
      <c r="K501" s="1">
        <v>9.5</v>
      </c>
    </row>
    <row r="502" spans="11:13" x14ac:dyDescent="0.2">
      <c r="K502" s="1">
        <v>29</v>
      </c>
      <c r="L502" s="1">
        <f>K502/2</f>
        <v>14.5</v>
      </c>
      <c r="M502" s="38">
        <f>L502^2*K501*PI()</f>
        <v>6274.9386264639134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T416"/>
  <sheetViews>
    <sheetView workbookViewId="0">
      <pane xSplit="3" ySplit="3" topLeftCell="D4" activePane="bottomRight" state="frozen"/>
      <selection pane="topRight" activeCell="D1" sqref="D1"/>
      <selection pane="bottomLeft" activeCell="A4" sqref="A4"/>
      <selection pane="bottomRight" activeCell="A3" sqref="A3:A5"/>
    </sheetView>
  </sheetViews>
  <sheetFormatPr defaultRowHeight="15" x14ac:dyDescent="0.25"/>
  <cols>
    <col min="3" max="3" width="10.5703125" customWidth="1"/>
    <col min="18" max="18" width="14.85546875" bestFit="1" customWidth="1"/>
  </cols>
  <sheetData>
    <row r="1" spans="1:46" s="1" customFormat="1" ht="15.75" x14ac:dyDescent="0.25">
      <c r="A1" s="1" t="s">
        <v>38</v>
      </c>
      <c r="D1" s="50"/>
      <c r="E1" s="2"/>
      <c r="F1" s="8"/>
      <c r="G1" s="8"/>
      <c r="H1" s="8"/>
      <c r="I1" s="51" t="s">
        <v>51</v>
      </c>
      <c r="J1" s="9"/>
      <c r="K1" s="52"/>
      <c r="L1" s="53"/>
      <c r="M1" s="6"/>
      <c r="N1" s="7" t="s">
        <v>55</v>
      </c>
      <c r="O1" s="3"/>
      <c r="P1" s="4"/>
      <c r="Q1" s="5"/>
      <c r="R1" s="8"/>
      <c r="S1" s="9"/>
      <c r="T1" s="10"/>
      <c r="U1" s="11"/>
      <c r="V1" s="11"/>
      <c r="W1" s="12" t="s">
        <v>42</v>
      </c>
      <c r="X1" s="12"/>
      <c r="Y1" s="13"/>
      <c r="Z1" s="13"/>
      <c r="AA1" s="13"/>
      <c r="AB1" s="13"/>
      <c r="AC1" s="14"/>
      <c r="AD1" s="13"/>
      <c r="AE1" s="15"/>
      <c r="AF1" s="16"/>
      <c r="AG1" s="1" t="s">
        <v>821</v>
      </c>
    </row>
    <row r="2" spans="1:46" s="1" customFormat="1" ht="17.25" x14ac:dyDescent="0.3">
      <c r="A2" s="1" t="s">
        <v>0</v>
      </c>
      <c r="B2" s="17" t="s">
        <v>15</v>
      </c>
      <c r="C2" s="1" t="s">
        <v>7</v>
      </c>
      <c r="D2" s="54" t="s">
        <v>1</v>
      </c>
      <c r="E2" s="18" t="s">
        <v>2</v>
      </c>
      <c r="F2" s="23" t="s">
        <v>52</v>
      </c>
      <c r="G2" s="55" t="s">
        <v>53</v>
      </c>
      <c r="H2" s="55" t="s">
        <v>3</v>
      </c>
      <c r="I2" s="56" t="s">
        <v>54</v>
      </c>
      <c r="J2" s="21" t="s">
        <v>21</v>
      </c>
      <c r="K2" s="57" t="s">
        <v>46</v>
      </c>
      <c r="L2" s="21" t="s">
        <v>21</v>
      </c>
      <c r="M2" s="20" t="s">
        <v>43</v>
      </c>
      <c r="N2" s="21" t="s">
        <v>21</v>
      </c>
      <c r="O2" s="19" t="s">
        <v>44</v>
      </c>
      <c r="P2" s="21" t="s">
        <v>21</v>
      </c>
      <c r="Q2" s="22" t="s">
        <v>4</v>
      </c>
      <c r="R2" s="23" t="s">
        <v>45</v>
      </c>
      <c r="S2" s="21" t="s">
        <v>21</v>
      </c>
      <c r="T2" s="24" t="s">
        <v>46</v>
      </c>
      <c r="U2" s="100" t="s">
        <v>814</v>
      </c>
      <c r="V2" s="100" t="s">
        <v>815</v>
      </c>
      <c r="W2" s="25" t="s">
        <v>56</v>
      </c>
      <c r="X2" s="100" t="s">
        <v>814</v>
      </c>
      <c r="Y2" s="100" t="s">
        <v>815</v>
      </c>
      <c r="Z2" s="25" t="s">
        <v>48</v>
      </c>
      <c r="AA2" s="100" t="s">
        <v>814</v>
      </c>
      <c r="AB2" s="100" t="s">
        <v>815</v>
      </c>
      <c r="AC2" s="24" t="s">
        <v>45</v>
      </c>
      <c r="AD2" s="100" t="s">
        <v>814</v>
      </c>
      <c r="AE2" s="100" t="s">
        <v>815</v>
      </c>
      <c r="AF2" s="26" t="s">
        <v>49</v>
      </c>
    </row>
    <row r="3" spans="1:46" s="1" customFormat="1" ht="15.75" thickBot="1" x14ac:dyDescent="0.25">
      <c r="A3" s="58"/>
      <c r="B3" s="17" t="s">
        <v>16</v>
      </c>
      <c r="D3" s="27"/>
      <c r="E3" s="27"/>
      <c r="F3" s="27"/>
      <c r="G3" s="27"/>
      <c r="I3" s="59"/>
      <c r="J3" s="29" t="s">
        <v>5</v>
      </c>
      <c r="K3" s="60"/>
      <c r="L3" s="29" t="s">
        <v>5</v>
      </c>
      <c r="M3" s="28"/>
      <c r="N3" s="29" t="s">
        <v>5</v>
      </c>
      <c r="O3" s="30"/>
      <c r="P3" s="29" t="s">
        <v>5</v>
      </c>
      <c r="Q3" s="31"/>
      <c r="R3" s="32"/>
      <c r="S3" s="29" t="s">
        <v>5</v>
      </c>
      <c r="T3" s="33"/>
      <c r="U3" s="29" t="s">
        <v>5</v>
      </c>
      <c r="V3" s="29" t="s">
        <v>5</v>
      </c>
      <c r="W3" s="34"/>
      <c r="X3" s="29" t="s">
        <v>5</v>
      </c>
      <c r="Y3" s="29" t="s">
        <v>5</v>
      </c>
      <c r="Z3" s="34"/>
      <c r="AA3" s="29" t="s">
        <v>5</v>
      </c>
      <c r="AB3" s="29" t="s">
        <v>5</v>
      </c>
      <c r="AC3" s="33"/>
      <c r="AD3" s="29" t="s">
        <v>5</v>
      </c>
      <c r="AE3" s="29" t="s">
        <v>5</v>
      </c>
      <c r="AF3" s="35"/>
    </row>
    <row r="4" spans="1:46" s="1" customFormat="1" x14ac:dyDescent="0.25">
      <c r="A4" s="69">
        <v>91500</v>
      </c>
      <c r="B4" s="1">
        <v>2015</v>
      </c>
      <c r="C4" s="69" t="s">
        <v>475</v>
      </c>
      <c r="D4" s="69" t="s">
        <v>6</v>
      </c>
      <c r="E4" s="37">
        <f>(K4-(((2.718282^(0.00098482*W4)-1)/((2.718282^(0.000155125*W4)-1)*137.88))))/(([1]!SingleStagePbR(W4,1)/[1]!SingleStagePbR(W4,0))-(((2.718282^(0.00098482*W4)-1)/((2.718282^(0.000155125*W4)-1)*137.88))))</f>
        <v>-2.1939121488145723E-3</v>
      </c>
      <c r="F4" s="73">
        <v>8865.7112310573903</v>
      </c>
      <c r="G4" s="73">
        <v>98.852970125681395</v>
      </c>
      <c r="H4" s="87">
        <v>0.36117234071097221</v>
      </c>
      <c r="I4" s="76">
        <v>5.5366381334155763</v>
      </c>
      <c r="J4" s="76">
        <v>6.7566792399520306E-2</v>
      </c>
      <c r="K4" s="77">
        <v>7.3222739073047827E-2</v>
      </c>
      <c r="L4" s="77">
        <v>1.9533100762496908E-3</v>
      </c>
      <c r="M4" s="39">
        <f t="array" ref="M4:Q4">[1]!ConvertConc(I4:L4,TRUE,FALSE)</f>
        <v>1.8226869186449657</v>
      </c>
      <c r="N4" s="40">
        <v>5.3468795298230558E-2</v>
      </c>
      <c r="O4" s="40">
        <v>0.18061501869964106</v>
      </c>
      <c r="P4" s="62">
        <v>2.2041493734367801E-3</v>
      </c>
      <c r="Q4" s="39">
        <v>0.41600527739817106</v>
      </c>
      <c r="R4" s="98">
        <v>5.975385536584564E-2</v>
      </c>
      <c r="S4" s="95">
        <v>2.0538553998203971E-3</v>
      </c>
      <c r="T4" s="38">
        <f>[1]!AgePb76(K4)</f>
        <v>1019.2425176773335</v>
      </c>
      <c r="U4" s="41">
        <f>[1]!AgeErPb76(K4,L4,0,FALSE,1)*2</f>
        <v>108.0336836656432</v>
      </c>
      <c r="V4" s="38">
        <f t="shared" ref="V4:V67" si="0">SQRT((U4/T4*100)^2+AO$6^2+AO$8^2+AO$7^2)*T4/100</f>
        <v>108.16821242197955</v>
      </c>
      <c r="W4" s="42">
        <f>[1]!AgePb6U8(O4)</f>
        <v>1070.3336340800593</v>
      </c>
      <c r="X4" s="42">
        <f>P4/O4*W4*2</f>
        <v>26.123798850295309</v>
      </c>
      <c r="Y4" s="38">
        <f t="shared" ref="Y4:Y67" si="1">SQRT((X4/W4*100)^2+AP$6^2+AP$7^2+AP$8^2)*W4/100</f>
        <v>28.257904858972491</v>
      </c>
      <c r="Z4" s="38">
        <f>[1]!AgePb7U5(M4)</f>
        <v>1053.6520681796294</v>
      </c>
      <c r="AA4" s="42">
        <f>N4/M4*Z4*2</f>
        <v>61.818084249967278</v>
      </c>
      <c r="AB4" s="38">
        <f t="shared" ref="AB4:AB67" si="2">SQRT((AA4/Z4*100)^2+AQ$6^2+AQ$8^2+AQ$7^2)*Z4/100</f>
        <v>62.729154848964953</v>
      </c>
      <c r="AC4" s="42">
        <f>[1]!AgePb8Th2(R4)</f>
        <v>1173.0504141404758</v>
      </c>
      <c r="AD4" s="42">
        <f>S4/R4*AC4*2</f>
        <v>80.640016032206461</v>
      </c>
      <c r="AE4" s="38">
        <f t="shared" ref="AE4:AE67" si="3">SQRT((AD4/AC4*100)^2+AR$6^2+AR$8^2+AR$7^2)*AC4/100</f>
        <v>82.675779043618405</v>
      </c>
      <c r="AF4" s="43">
        <f>W4/T4*100</f>
        <v>105.01265552767099</v>
      </c>
      <c r="AG4" s="39">
        <v>1.0188541172290733</v>
      </c>
      <c r="AI4" s="40"/>
      <c r="AO4" s="44" t="s">
        <v>39</v>
      </c>
    </row>
    <row r="5" spans="1:46" s="1" customFormat="1" x14ac:dyDescent="0.25">
      <c r="A5" s="69">
        <v>91500</v>
      </c>
      <c r="B5" s="1">
        <v>2015</v>
      </c>
      <c r="C5" s="69" t="s">
        <v>476</v>
      </c>
      <c r="D5" s="69" t="s">
        <v>6</v>
      </c>
      <c r="E5" s="37">
        <f>(K5-(((2.718282^(0.00098482*W5)-1)/((2.718282^(0.000155125*W5)-1)*137.88))))/(([1]!SingleStagePbR(W5,1)/[1]!SingleStagePbR(W5,0))-(((2.718282^(0.00098482*W5)-1)/((2.718282^(0.000155125*W5)-1)*137.88))))</f>
        <v>2.0302689040127327E-3</v>
      </c>
      <c r="F5" s="73">
        <v>8534.2081946687249</v>
      </c>
      <c r="G5" s="73">
        <v>94.620097296355979</v>
      </c>
      <c r="H5" s="87">
        <v>0.36432959958359118</v>
      </c>
      <c r="I5" s="76">
        <v>5.5207527232200899</v>
      </c>
      <c r="J5" s="76">
        <v>8.1644806264689604E-2</v>
      </c>
      <c r="K5" s="77">
        <v>7.6875634570844065E-2</v>
      </c>
      <c r="L5" s="77">
        <v>1.7510888598364156E-3</v>
      </c>
      <c r="M5" s="39">
        <f t="array" ref="M5:Q5">[1]!ConvertConc(I5:L5,TRUE,FALSE)</f>
        <v>1.9191223530065991</v>
      </c>
      <c r="N5" s="40">
        <v>5.2119366414028631E-2</v>
      </c>
      <c r="O5" s="40">
        <v>0.1811347202337166</v>
      </c>
      <c r="P5" s="62">
        <v>2.6787486929254695E-3</v>
      </c>
      <c r="Q5" s="39">
        <v>0.54454503647850339</v>
      </c>
      <c r="R5" s="98">
        <v>5.2828534130204649E-2</v>
      </c>
      <c r="S5" s="95">
        <v>2.0649397715602679E-3</v>
      </c>
      <c r="T5" s="38">
        <f>[1]!AgePb76(K5)</f>
        <v>1117.0968938946864</v>
      </c>
      <c r="U5" s="41">
        <f>[1]!AgeErPb76(K5,L5,0,FALSE,1)*2</f>
        <v>90.904627937474032</v>
      </c>
      <c r="V5" s="38">
        <f t="shared" si="0"/>
        <v>91.096595099242109</v>
      </c>
      <c r="W5" s="42">
        <f>[1]!AgePb6U8(O5)</f>
        <v>1073.1706928408375</v>
      </c>
      <c r="X5" s="42">
        <f t="shared" ref="X5:X68" si="4">P5/O5*W5*2</f>
        <v>31.741618470760798</v>
      </c>
      <c r="Y5" s="38">
        <f t="shared" si="1"/>
        <v>33.529132466923471</v>
      </c>
      <c r="Z5" s="38">
        <f>[1]!AgePb7U5(M5)</f>
        <v>1087.7626106137286</v>
      </c>
      <c r="AA5" s="42">
        <f t="shared" ref="AA5:AA68" si="5">N5/M5*Z5*2</f>
        <v>59.082734339723807</v>
      </c>
      <c r="AB5" s="38">
        <f t="shared" si="2"/>
        <v>60.097476704440567</v>
      </c>
      <c r="AC5" s="42">
        <f>[1]!AgePb8Th2(R5)</f>
        <v>1040.5332856762827</v>
      </c>
      <c r="AD5" s="42">
        <f t="shared" ref="AD5:AD68" si="6">S5/R5*AC5*2</f>
        <v>81.343864659563081</v>
      </c>
      <c r="AE5" s="38">
        <f t="shared" si="3"/>
        <v>82.936253054728624</v>
      </c>
      <c r="AF5" s="43">
        <f t="shared" ref="AF5:AF68" si="7">W5/T5*100</f>
        <v>96.067825334228345</v>
      </c>
      <c r="AG5" s="39">
        <v>1.0057349817981276</v>
      </c>
      <c r="AH5" s="46" t="s">
        <v>24</v>
      </c>
      <c r="AI5" s="40"/>
      <c r="AO5" s="1" t="s">
        <v>30</v>
      </c>
      <c r="AP5" s="1" t="s">
        <v>31</v>
      </c>
      <c r="AQ5" s="1" t="s">
        <v>32</v>
      </c>
      <c r="AR5" s="1" t="s">
        <v>33</v>
      </c>
    </row>
    <row r="6" spans="1:46" s="1" customFormat="1" x14ac:dyDescent="0.25">
      <c r="A6" s="69">
        <v>91500</v>
      </c>
      <c r="B6" s="1">
        <v>2015</v>
      </c>
      <c r="C6" s="69" t="s">
        <v>477</v>
      </c>
      <c r="D6" s="69" t="s">
        <v>6</v>
      </c>
      <c r="E6" s="37">
        <f>(K6-(((2.718282^(0.00098482*W6)-1)/((2.718282^(0.000155125*W6)-1)*137.88))))/(([1]!SingleStagePbR(W6,1)/[1]!SingleStagePbR(W6,0))-(((2.718282^(0.00098482*W6)-1)/((2.718282^(0.000155125*W6)-1)*137.88))))</f>
        <v>2.1255847739581413E-3</v>
      </c>
      <c r="F6" s="73">
        <v>8932.2333316427103</v>
      </c>
      <c r="G6" s="73">
        <v>101.10814005099813</v>
      </c>
      <c r="H6" s="87">
        <v>0.36023113622699388</v>
      </c>
      <c r="I6" s="76">
        <v>5.5975949676890799</v>
      </c>
      <c r="J6" s="76">
        <v>6.9335851752571759E-2</v>
      </c>
      <c r="K6" s="77">
        <v>7.6448108124432965E-2</v>
      </c>
      <c r="L6" s="77">
        <v>1.6923796582049779E-3</v>
      </c>
      <c r="M6" s="39">
        <f t="array" ref="M6:Q6">[1]!ConvertConc(I6:L6,TRUE,FALSE)</f>
        <v>1.8822509171397019</v>
      </c>
      <c r="N6" s="40">
        <v>4.7747826693548545E-2</v>
      </c>
      <c r="O6" s="40">
        <v>0.17864815260344596</v>
      </c>
      <c r="P6" s="62">
        <v>2.2128649708103303E-3</v>
      </c>
      <c r="Q6" s="39">
        <v>0.48829276910739511</v>
      </c>
      <c r="R6" s="98">
        <v>6.0444897951129367E-2</v>
      </c>
      <c r="S6" s="95">
        <v>2.0208245267613273E-3</v>
      </c>
      <c r="T6" s="38">
        <f>[1]!AgePb76(K6)</f>
        <v>1105.9596075009845</v>
      </c>
      <c r="U6" s="41">
        <f>[1]!AgeErPb76(K6,L6,0,FALSE,1)*2</f>
        <v>88.49410641318569</v>
      </c>
      <c r="V6" s="38">
        <f t="shared" si="0"/>
        <v>88.68738322119799</v>
      </c>
      <c r="W6" s="42">
        <f>[1]!AgePb6U8(O6)</f>
        <v>1059.5851626178774</v>
      </c>
      <c r="X6" s="42">
        <f t="shared" si="4"/>
        <v>26.249573318030951</v>
      </c>
      <c r="Y6" s="38">
        <f t="shared" si="1"/>
        <v>28.333323301831047</v>
      </c>
      <c r="Z6" s="38">
        <f>[1]!AgePb7U5(M6)</f>
        <v>1074.8556199762043</v>
      </c>
      <c r="AA6" s="42">
        <f t="shared" si="5"/>
        <v>54.532601786376311</v>
      </c>
      <c r="AB6" s="38">
        <f t="shared" si="2"/>
        <v>55.60475610160951</v>
      </c>
      <c r="AC6" s="42">
        <f>[1]!AgePb8Th2(R6)</f>
        <v>1186.2260761291197</v>
      </c>
      <c r="AD6" s="42">
        <f t="shared" si="6"/>
        <v>79.317025263694248</v>
      </c>
      <c r="AE6" s="38">
        <f t="shared" si="3"/>
        <v>81.432016609590804</v>
      </c>
      <c r="AF6" s="43">
        <f t="shared" si="7"/>
        <v>95.80685907798258</v>
      </c>
      <c r="AG6" s="39">
        <v>1.0344602674203718</v>
      </c>
      <c r="AH6" s="47" t="s">
        <v>25</v>
      </c>
      <c r="AI6" s="40"/>
      <c r="AO6" s="39">
        <f>0.00005/0.90986*100</f>
        <v>5.4953509331105892E-3</v>
      </c>
      <c r="AP6" s="1">
        <v>0.04</v>
      </c>
      <c r="AQ6" s="1">
        <v>0.06</v>
      </c>
      <c r="AR6" s="39">
        <f>2.8/1058*100</f>
        <v>0.26465028355387521</v>
      </c>
    </row>
    <row r="7" spans="1:46" s="1" customFormat="1" x14ac:dyDescent="0.25">
      <c r="A7" s="69">
        <v>91500</v>
      </c>
      <c r="B7" s="1">
        <v>2015</v>
      </c>
      <c r="C7" s="69" t="s">
        <v>478</v>
      </c>
      <c r="D7" s="69" t="s">
        <v>6</v>
      </c>
      <c r="E7" s="37">
        <f>(K7-(((2.718282^(0.00098482*W7)-1)/((2.718282^(0.000155125*W7)-1)*137.88))))/(([1]!SingleStagePbR(W7,1)/[1]!SingleStagePbR(W7,0))-(((2.718282^(0.00098482*W7)-1)/((2.718282^(0.000155125*W7)-1)*137.88))))</f>
        <v>4.8131095424412018E-4</v>
      </c>
      <c r="F7" s="73">
        <v>8398.6830328616707</v>
      </c>
      <c r="G7" s="73">
        <v>93.786032145241222</v>
      </c>
      <c r="H7" s="87">
        <v>0.36188742924462197</v>
      </c>
      <c r="I7" s="76">
        <v>5.563095955195613</v>
      </c>
      <c r="J7" s="76">
        <v>7.6347453598647266E-2</v>
      </c>
      <c r="K7" s="77">
        <v>7.529369317710484E-2</v>
      </c>
      <c r="L7" s="77">
        <v>1.7569332113981471E-3</v>
      </c>
      <c r="M7" s="39">
        <f t="array" ref="M7:Q7">[1]!ConvertConc(I7:L7,TRUE,FALSE)</f>
        <v>1.8653240708489105</v>
      </c>
      <c r="N7" s="40">
        <v>5.0496224057151026E-2</v>
      </c>
      <c r="O7" s="40">
        <v>0.17975602219588849</v>
      </c>
      <c r="P7" s="62">
        <v>2.4669562909229803E-3</v>
      </c>
      <c r="Q7" s="39">
        <v>0.50695965213021155</v>
      </c>
      <c r="R7" s="98">
        <v>5.4464536610374426E-2</v>
      </c>
      <c r="S7" s="95">
        <v>1.9348762626816935E-3</v>
      </c>
      <c r="T7" s="38">
        <f>[1]!AgePb76(K7)</f>
        <v>1075.4783558564823</v>
      </c>
      <c r="U7" s="41">
        <f>[1]!AgeErPb76(K7,L7,0,FALSE,1)*2</f>
        <v>93.702692835348202</v>
      </c>
      <c r="V7" s="38">
        <f t="shared" si="0"/>
        <v>93.875332645987271</v>
      </c>
      <c r="W7" s="42">
        <f>[1]!AgePb6U8(O7)</f>
        <v>1065.6416196529244</v>
      </c>
      <c r="X7" s="42">
        <f t="shared" si="4"/>
        <v>29.249549087232367</v>
      </c>
      <c r="Y7" s="38">
        <f t="shared" si="1"/>
        <v>31.154087405044709</v>
      </c>
      <c r="Z7" s="38">
        <f>[1]!AgePb7U5(M7)</f>
        <v>1068.874912427452</v>
      </c>
      <c r="AA7" s="42">
        <f t="shared" si="5"/>
        <v>57.871066921299764</v>
      </c>
      <c r="AB7" s="38">
        <f t="shared" si="2"/>
        <v>58.871335964645006</v>
      </c>
      <c r="AC7" s="42">
        <f>[1]!AgePb8Th2(R7)</f>
        <v>1071.9169246126871</v>
      </c>
      <c r="AD7" s="42">
        <f t="shared" si="6"/>
        <v>76.160626421442444</v>
      </c>
      <c r="AE7" s="38">
        <f t="shared" si="3"/>
        <v>77.961893901272205</v>
      </c>
      <c r="AF7" s="43">
        <f t="shared" si="7"/>
        <v>99.085361769486838</v>
      </c>
      <c r="AG7" s="39">
        <v>1.0096166338334762</v>
      </c>
      <c r="AH7" s="47" t="s">
        <v>26</v>
      </c>
      <c r="AI7" s="40"/>
      <c r="AO7" s="1">
        <v>0.5</v>
      </c>
      <c r="AP7" s="1">
        <v>1</v>
      </c>
      <c r="AQ7" s="1">
        <v>1</v>
      </c>
      <c r="AR7" s="1">
        <v>1.5</v>
      </c>
    </row>
    <row r="8" spans="1:46" s="1" customFormat="1" x14ac:dyDescent="0.25">
      <c r="A8" s="69">
        <v>91500</v>
      </c>
      <c r="B8" s="1">
        <v>2015</v>
      </c>
      <c r="C8" s="69" t="s">
        <v>479</v>
      </c>
      <c r="D8" s="69" t="s">
        <v>6</v>
      </c>
      <c r="E8" s="37">
        <f>(K8-(((2.718282^(0.00098482*W8)-1)/((2.718282^(0.000155125*W8)-1)*137.88))))/(([1]!SingleStagePbR(W8,1)/[1]!SingleStagePbR(W8,0))-(((2.718282^(0.00098482*W8)-1)/((2.718282^(0.000155125*W8)-1)*137.88))))</f>
        <v>2.6028635911331415E-3</v>
      </c>
      <c r="F8" s="73">
        <v>8202.6267066809432</v>
      </c>
      <c r="G8" s="73">
        <v>93.293921429329075</v>
      </c>
      <c r="H8" s="87">
        <v>0.35969212557157393</v>
      </c>
      <c r="I8" s="76">
        <v>5.5945862440938416</v>
      </c>
      <c r="J8" s="76">
        <v>7.518383385975505E-2</v>
      </c>
      <c r="K8" s="77">
        <v>7.6868141111420998E-2</v>
      </c>
      <c r="L8" s="77">
        <v>1.7393111495719869E-3</v>
      </c>
      <c r="M8" s="39">
        <f t="array" ref="M8:Q8">[1]!ConvertConc(I8:L8,TRUE,FALSE)</f>
        <v>1.8936104915998042</v>
      </c>
      <c r="N8" s="40">
        <v>4.983428823760392E-2</v>
      </c>
      <c r="O8" s="40">
        <v>0.17874422814657503</v>
      </c>
      <c r="P8" s="62">
        <v>2.4020858319146209E-3</v>
      </c>
      <c r="Q8" s="39">
        <v>0.51064476756879007</v>
      </c>
      <c r="R8" s="98">
        <v>5.5002566959357985E-2</v>
      </c>
      <c r="S8" s="95">
        <v>1.8127779852152022E-3</v>
      </c>
      <c r="T8" s="38">
        <f>[1]!AgePb76(K8)</f>
        <v>1116.9023768822576</v>
      </c>
      <c r="U8" s="41">
        <f>[1]!AgeErPb76(K8,L8,0,FALSE,1)*2</f>
        <v>90.304610887430684</v>
      </c>
      <c r="V8" s="38">
        <f t="shared" si="0"/>
        <v>90.497783616000731</v>
      </c>
      <c r="W8" s="42">
        <f>[1]!AgePb6U8(O8)</f>
        <v>1060.1106099292208</v>
      </c>
      <c r="X8" s="42">
        <f t="shared" si="4"/>
        <v>28.492966769088284</v>
      </c>
      <c r="Y8" s="38">
        <f t="shared" si="1"/>
        <v>30.42530357249974</v>
      </c>
      <c r="Z8" s="38">
        <f>[1]!AgePb7U5(M8)</f>
        <v>1078.8495988668001</v>
      </c>
      <c r="AA8" s="42">
        <f t="shared" si="5"/>
        <v>56.784330371479484</v>
      </c>
      <c r="AB8" s="38">
        <f t="shared" si="2"/>
        <v>57.822345258889015</v>
      </c>
      <c r="AC8" s="42">
        <f>[1]!AgePb8Th2(R8)</f>
        <v>1082.2273888206544</v>
      </c>
      <c r="AD8" s="42">
        <f t="shared" si="6"/>
        <v>71.336233703442943</v>
      </c>
      <c r="AE8" s="38">
        <f t="shared" si="3"/>
        <v>73.292840197687582</v>
      </c>
      <c r="AF8" s="43">
        <f t="shared" si="7"/>
        <v>94.91524343322051</v>
      </c>
      <c r="AG8" s="39" t="s">
        <v>1096</v>
      </c>
      <c r="AH8" s="47" t="s">
        <v>27</v>
      </c>
      <c r="AI8" s="40"/>
      <c r="AM8" s="48"/>
      <c r="AO8" s="40">
        <f>SQRT(AP8^2+AQ8^2)</f>
        <v>0.17304623659588786</v>
      </c>
      <c r="AP8" s="48">
        <v>0.107</v>
      </c>
      <c r="AQ8" s="1">
        <v>0.13600000000000001</v>
      </c>
      <c r="AR8" s="1">
        <v>0.31</v>
      </c>
      <c r="AT8" s="1" t="s">
        <v>36</v>
      </c>
    </row>
    <row r="9" spans="1:46" s="1" customFormat="1" x14ac:dyDescent="0.25">
      <c r="A9" s="69">
        <v>91500</v>
      </c>
      <c r="B9" s="1">
        <v>2015</v>
      </c>
      <c r="C9" s="69" t="s">
        <v>480</v>
      </c>
      <c r="D9" s="69" t="s">
        <v>6</v>
      </c>
      <c r="E9" s="37">
        <f>(K9-(((2.718282^(0.00098482*W9)-1)/((2.718282^(0.000155125*W9)-1)*137.88))))/(([1]!SingleStagePbR(W9,1)/[1]!SingleStagePbR(W9,0))-(((2.718282^(0.00098482*W9)-1)/((2.718282^(0.000155125*W9)-1)*137.88))))</f>
        <v>2.9003960798076883E-4</v>
      </c>
      <c r="F9" s="73">
        <v>8068.7489121834769</v>
      </c>
      <c r="G9" s="73">
        <v>93.966118593433094</v>
      </c>
      <c r="H9" s="87">
        <v>0.36204500340114598</v>
      </c>
      <c r="I9" s="76">
        <v>5.6028133930572972</v>
      </c>
      <c r="J9" s="76">
        <v>6.9010008974570672E-2</v>
      </c>
      <c r="K9" s="77">
        <v>7.4874183223907625E-2</v>
      </c>
      <c r="L9" s="77">
        <v>1.6967541899196037E-3</v>
      </c>
      <c r="M9" s="39">
        <f t="array" ref="M9:Q9">[1]!ConvertConc(I9:L9,TRUE,FALSE)</f>
        <v>1.8417818349449033</v>
      </c>
      <c r="N9" s="40">
        <v>4.7503993630251942E-2</v>
      </c>
      <c r="O9" s="40">
        <v>0.17848176083093287</v>
      </c>
      <c r="P9" s="62">
        <v>2.1983648307834858E-3</v>
      </c>
      <c r="Q9" s="39">
        <v>0.47754465559531556</v>
      </c>
      <c r="R9" s="98">
        <v>5.2388667773231881E-2</v>
      </c>
      <c r="S9" s="95">
        <v>1.8613578847735889E-3</v>
      </c>
      <c r="T9" s="38">
        <f>[1]!AgePb76(K9)</f>
        <v>1064.2507621024495</v>
      </c>
      <c r="U9" s="41">
        <f>[1]!AgeErPb76(K9,L9,0,FALSE,1)*2</f>
        <v>91.153326424611222</v>
      </c>
      <c r="V9" s="38">
        <f t="shared" si="0"/>
        <v>91.32710298916345</v>
      </c>
      <c r="W9" s="42">
        <f>[1]!AgePb6U8(O9)</f>
        <v>1058.6750470762738</v>
      </c>
      <c r="X9" s="42">
        <f t="shared" si="4"/>
        <v>26.079460219188686</v>
      </c>
      <c r="Y9" s="38">
        <f t="shared" si="1"/>
        <v>28.172327796107364</v>
      </c>
      <c r="Z9" s="38">
        <f>[1]!AgePb7U5(M9)</f>
        <v>1060.4978038346708</v>
      </c>
      <c r="AA9" s="42">
        <f t="shared" si="5"/>
        <v>54.705589948187779</v>
      </c>
      <c r="AB9" s="38">
        <f t="shared" si="2"/>
        <v>55.746319786771807</v>
      </c>
      <c r="AC9" s="42">
        <f>[1]!AgePb8Th2(R9)</f>
        <v>1032.086955869413</v>
      </c>
      <c r="AD9" s="42">
        <f t="shared" si="6"/>
        <v>73.339646711195257</v>
      </c>
      <c r="AE9" s="38">
        <f t="shared" si="3"/>
        <v>75.073775915407083</v>
      </c>
      <c r="AF9" s="43">
        <f t="shared" si="7"/>
        <v>99.476090107263744</v>
      </c>
      <c r="AG9" s="39">
        <v>0.97416739359262272</v>
      </c>
      <c r="AH9" s="47" t="s">
        <v>28</v>
      </c>
      <c r="AI9" s="40"/>
      <c r="AM9" s="48"/>
      <c r="AO9" s="1" t="s">
        <v>57</v>
      </c>
      <c r="AP9" s="1" t="s">
        <v>57</v>
      </c>
      <c r="AQ9" s="1" t="s">
        <v>57</v>
      </c>
      <c r="AR9" s="1" t="s">
        <v>57</v>
      </c>
    </row>
    <row r="10" spans="1:46" s="1" customFormat="1" x14ac:dyDescent="0.25">
      <c r="A10" s="69">
        <v>91500</v>
      </c>
      <c r="B10" s="1">
        <v>2015</v>
      </c>
      <c r="C10" s="69" t="s">
        <v>481</v>
      </c>
      <c r="D10" s="69" t="s">
        <v>6</v>
      </c>
      <c r="E10" s="37">
        <f>(K10-(((2.718282^(0.00098482*W10)-1)/((2.718282^(0.000155125*W10)-1)*137.88))))/(([1]!SingleStagePbR(W10,1)/[1]!SingleStagePbR(W10,0))-(((2.718282^(0.00098482*W10)-1)/((2.718282^(0.000155125*W10)-1)*137.88))))</f>
        <v>1.9296409181972598E-3</v>
      </c>
      <c r="F10" s="73">
        <v>8559.7489243766104</v>
      </c>
      <c r="G10" s="73">
        <v>98.767917273097524</v>
      </c>
      <c r="H10" s="87">
        <v>0.36646476651360549</v>
      </c>
      <c r="I10" s="76">
        <v>5.5383102507291451</v>
      </c>
      <c r="J10" s="76">
        <v>6.9276011248280533E-2</v>
      </c>
      <c r="K10" s="77">
        <v>7.6673650471296234E-2</v>
      </c>
      <c r="L10" s="77">
        <v>1.7698366557813412E-3</v>
      </c>
      <c r="M10" s="39">
        <f t="array" ref="M10:Q10">[1]!ConvertConc(I10:L10,TRUE,FALSE)</f>
        <v>1.9080120162215233</v>
      </c>
      <c r="N10" s="40">
        <v>5.0093035750378573E-2</v>
      </c>
      <c r="O10" s="40">
        <v>0.18056048771705147</v>
      </c>
      <c r="P10" s="62">
        <v>2.2585427344801912E-3</v>
      </c>
      <c r="Q10" s="39">
        <v>0.47644124076131117</v>
      </c>
      <c r="R10" s="98">
        <v>5.1311126447419253E-2</v>
      </c>
      <c r="S10" s="95">
        <v>1.6010884776977037E-3</v>
      </c>
      <c r="T10" s="38">
        <f>[1]!AgePb76(K10)</f>
        <v>1111.8451326117959</v>
      </c>
      <c r="U10" s="41">
        <f>[1]!AgeErPb76(K10,L10,0,FALSE,1)*2</f>
        <v>92.191590071718494</v>
      </c>
      <c r="V10" s="38">
        <f t="shared" si="0"/>
        <v>92.37910912543002</v>
      </c>
      <c r="W10" s="42">
        <f>[1]!AgePb6U8(O10)</f>
        <v>1070.0358762059516</v>
      </c>
      <c r="X10" s="42">
        <f t="shared" si="4"/>
        <v>26.769109724883304</v>
      </c>
      <c r="Y10" s="38">
        <f t="shared" si="1"/>
        <v>28.854410291931249</v>
      </c>
      <c r="Z10" s="38">
        <f>[1]!AgePb7U5(M10)</f>
        <v>1083.8906349072768</v>
      </c>
      <c r="AA10" s="42">
        <f t="shared" si="5"/>
        <v>56.913029752750745</v>
      </c>
      <c r="AB10" s="38">
        <f t="shared" si="2"/>
        <v>57.958353378452266</v>
      </c>
      <c r="AC10" s="42">
        <f>[1]!AgePb8Th2(R10)</f>
        <v>1011.3810420785389</v>
      </c>
      <c r="AD10" s="42">
        <f t="shared" si="6"/>
        <v>63.117325428169011</v>
      </c>
      <c r="AE10" s="38">
        <f t="shared" si="3"/>
        <v>65.045689172701813</v>
      </c>
      <c r="AF10" s="43">
        <f t="shared" si="7"/>
        <v>96.239651082733829</v>
      </c>
      <c r="AG10" s="39">
        <v>0.95716660612632876</v>
      </c>
      <c r="AH10" s="47" t="s">
        <v>1298</v>
      </c>
      <c r="AI10" s="40"/>
      <c r="AO10" s="88">
        <f>SUMSQ(AO6:AO8)</f>
        <v>0.27997519888187805</v>
      </c>
      <c r="AP10" s="88">
        <f>SUMSQ(AP6:AP8)</f>
        <v>1.0130490000000001</v>
      </c>
      <c r="AQ10" s="88">
        <f>SUMSQ(AQ6:AQ8)</f>
        <v>1.0220960000000001</v>
      </c>
      <c r="AR10" s="88">
        <f>SUMSQ(AR6:AR8)</f>
        <v>2.4161397725851463</v>
      </c>
    </row>
    <row r="11" spans="1:46" s="1" customFormat="1" x14ac:dyDescent="0.25">
      <c r="A11" s="69">
        <v>91500</v>
      </c>
      <c r="B11" s="1">
        <v>2015</v>
      </c>
      <c r="C11" s="69" t="s">
        <v>482</v>
      </c>
      <c r="D11" s="69" t="s">
        <v>6</v>
      </c>
      <c r="E11" s="37">
        <f>(K11-(((2.718282^(0.00098482*W11)-1)/((2.718282^(0.000155125*W11)-1)*137.88))))/(([1]!SingleStagePbR(W11,1)/[1]!SingleStagePbR(W11,0))-(((2.718282^(0.00098482*W11)-1)/((2.718282^(0.000155125*W11)-1)*137.88))))</f>
        <v>1.3290186909691198E-3</v>
      </c>
      <c r="F11" s="73">
        <v>7215.105941916956</v>
      </c>
      <c r="G11" s="73">
        <v>80.439848149548368</v>
      </c>
      <c r="H11" s="87">
        <v>0.36664465080503</v>
      </c>
      <c r="I11" s="76">
        <v>5.5991592752783728</v>
      </c>
      <c r="J11" s="76">
        <v>8.0856590367274161E-2</v>
      </c>
      <c r="K11" s="77">
        <v>7.5769586323467211E-2</v>
      </c>
      <c r="L11" s="77">
        <v>1.9949486313877241E-3</v>
      </c>
      <c r="M11" s="39">
        <f t="array" ref="M11:Q11">[1]!ConvertConc(I11:L11,TRUE,FALSE)</f>
        <v>1.8650236354601788</v>
      </c>
      <c r="N11" s="40">
        <v>5.6005452426496433E-2</v>
      </c>
      <c r="O11" s="40">
        <v>0.17859824142085745</v>
      </c>
      <c r="P11" s="62">
        <v>2.5791094942845421E-3</v>
      </c>
      <c r="Q11" s="39">
        <v>0.48089098094145566</v>
      </c>
      <c r="R11" s="98">
        <v>5.4088009182561597E-2</v>
      </c>
      <c r="S11" s="95">
        <v>1.9127843431691813E-3</v>
      </c>
      <c r="T11" s="38">
        <f>[1]!AgePb76(K11)</f>
        <v>1088.1169082510969</v>
      </c>
      <c r="U11" s="41">
        <f>[1]!AgeErPb76(K11,L11,0,FALSE,1)*2</f>
        <v>105.52920302145091</v>
      </c>
      <c r="V11" s="38">
        <f t="shared" si="0"/>
        <v>105.68614719660654</v>
      </c>
      <c r="W11" s="42">
        <f>[1]!AgePb6U8(O11)</f>
        <v>1059.3121761739078</v>
      </c>
      <c r="X11" s="42">
        <f t="shared" si="4"/>
        <v>30.59472556108026</v>
      </c>
      <c r="Y11" s="38">
        <f t="shared" si="1"/>
        <v>32.399317034261998</v>
      </c>
      <c r="Z11" s="38">
        <f>[1]!AgePb7U5(M11)</f>
        <v>1068.7684417494995</v>
      </c>
      <c r="AA11" s="42">
        <f t="shared" si="5"/>
        <v>64.188848850243275</v>
      </c>
      <c r="AB11" s="38">
        <f t="shared" si="2"/>
        <v>65.091926272321558</v>
      </c>
      <c r="AC11" s="42">
        <f>[1]!AgePb8Th2(R11)</f>
        <v>1064.6982679420603</v>
      </c>
      <c r="AD11" s="42">
        <f t="shared" si="6"/>
        <v>75.304608466732589</v>
      </c>
      <c r="AE11" s="38">
        <f t="shared" si="3"/>
        <v>77.101708210435277</v>
      </c>
      <c r="AF11" s="43">
        <f t="shared" si="7"/>
        <v>97.352790691995935</v>
      </c>
      <c r="AG11" s="39" t="s">
        <v>1096</v>
      </c>
      <c r="AH11" s="47"/>
      <c r="AI11" s="40"/>
    </row>
    <row r="12" spans="1:46" s="1" customFormat="1" x14ac:dyDescent="0.25">
      <c r="A12" s="69">
        <v>91500</v>
      </c>
      <c r="B12" s="1">
        <v>2015</v>
      </c>
      <c r="C12" s="69" t="s">
        <v>483</v>
      </c>
      <c r="D12" s="69" t="s">
        <v>6</v>
      </c>
      <c r="E12" s="37">
        <f>(K12-(((2.718282^(0.00098482*W12)-1)/((2.718282^(0.000155125*W12)-1)*137.88))))/(([1]!SingleStagePbR(W12,1)/[1]!SingleStagePbR(W12,0))-(((2.718282^(0.00098482*W12)-1)/((2.718282^(0.000155125*W12)-1)*137.88))))</f>
        <v>-3.6109249567541457E-3</v>
      </c>
      <c r="F12" s="73">
        <v>7323.6102647003108</v>
      </c>
      <c r="G12" s="73">
        <v>81.178857963366895</v>
      </c>
      <c r="H12" s="87">
        <v>0.3603593057356218</v>
      </c>
      <c r="I12" s="76">
        <v>5.4901103969733542</v>
      </c>
      <c r="J12" s="76">
        <v>7.4389862499137899E-2</v>
      </c>
      <c r="K12" s="77">
        <v>7.2344476763221643E-2</v>
      </c>
      <c r="L12" s="77">
        <v>2.0738991826349017E-3</v>
      </c>
      <c r="M12" s="39">
        <f t="array" ref="M12:Q12">[1]!ConvertConc(I12:L12,TRUE,FALSE)</f>
        <v>1.816086575053911</v>
      </c>
      <c r="N12" s="40">
        <v>5.7584375290250338E-2</v>
      </c>
      <c r="O12" s="40">
        <v>0.18214569975701955</v>
      </c>
      <c r="P12" s="62">
        <v>2.4680366295008953E-3</v>
      </c>
      <c r="Q12" s="39">
        <v>0.42733116500008445</v>
      </c>
      <c r="R12" s="98">
        <v>5.7661044818584202E-2</v>
      </c>
      <c r="S12" s="95">
        <v>2.0720369155445969E-3</v>
      </c>
      <c r="T12" s="38">
        <f>[1]!AgePb76(K12)</f>
        <v>994.76273182313776</v>
      </c>
      <c r="U12" s="41">
        <f>[1]!AgeErPb76(K12,L12,0,FALSE,1)*2</f>
        <v>116.52893938984253</v>
      </c>
      <c r="V12" s="38">
        <f t="shared" si="0"/>
        <v>116.64775498102509</v>
      </c>
      <c r="W12" s="42">
        <f>[1]!AgePb6U8(O12)</f>
        <v>1078.6860714470058</v>
      </c>
      <c r="X12" s="42">
        <f t="shared" si="4"/>
        <v>29.231947167734685</v>
      </c>
      <c r="Y12" s="38">
        <f t="shared" si="1"/>
        <v>31.183031178597801</v>
      </c>
      <c r="Z12" s="38">
        <f>[1]!AgePb7U5(M12)</f>
        <v>1051.2749980255087</v>
      </c>
      <c r="AA12" s="42">
        <f t="shared" si="5"/>
        <v>66.667542011603729</v>
      </c>
      <c r="AB12" s="38">
        <f t="shared" si="2"/>
        <v>67.509414704936589</v>
      </c>
      <c r="AC12" s="42">
        <f>[1]!AgePb8Th2(R12)</f>
        <v>1133.0956763646775</v>
      </c>
      <c r="AD12" s="42">
        <f t="shared" si="6"/>
        <v>81.43508594609726</v>
      </c>
      <c r="AE12" s="38">
        <f t="shared" si="3"/>
        <v>83.317962124992462</v>
      </c>
      <c r="AF12" s="43">
        <f t="shared" si="7"/>
        <v>108.4365182710513</v>
      </c>
      <c r="AG12" s="39" t="s">
        <v>1096</v>
      </c>
      <c r="AI12" s="40"/>
    </row>
    <row r="13" spans="1:46" s="1" customFormat="1" x14ac:dyDescent="0.25">
      <c r="A13" s="89">
        <v>91500</v>
      </c>
      <c r="B13" s="1">
        <v>2015</v>
      </c>
      <c r="C13" s="69" t="s">
        <v>484</v>
      </c>
      <c r="D13" s="69" t="s">
        <v>6</v>
      </c>
      <c r="E13" s="37">
        <f>(K13-(((2.718282^(0.00098482*W13)-1)/((2.718282^(0.000155125*W13)-1)*137.88))))/(([1]!SingleStagePbR(W13,1)/[1]!SingleStagePbR(W13,0))-(((2.718282^(0.00098482*W13)-1)/((2.718282^(0.000155125*W13)-1)*137.88))))</f>
        <v>-4.4988632964502381E-3</v>
      </c>
      <c r="F13" s="73">
        <v>7986.4816190866268</v>
      </c>
      <c r="G13" s="73">
        <v>90.377682542543212</v>
      </c>
      <c r="H13" s="87">
        <v>0.35874682366376776</v>
      </c>
      <c r="I13" s="76">
        <v>5.5844346771035269</v>
      </c>
      <c r="J13" s="76">
        <v>7.8257305777165914E-2</v>
      </c>
      <c r="K13" s="77">
        <v>7.097467891659015E-2</v>
      </c>
      <c r="L13" s="77">
        <v>1.6495834154555309E-3</v>
      </c>
      <c r="M13" s="39">
        <f t="array" ref="M13:Q13">[1]!ConvertConc(I13:L13,TRUE,FALSE)</f>
        <v>1.7516061721323481</v>
      </c>
      <c r="N13" s="40">
        <v>4.7538000929917376E-2</v>
      </c>
      <c r="O13" s="40">
        <v>0.17906915521817313</v>
      </c>
      <c r="P13" s="62">
        <v>2.50938016924494E-3</v>
      </c>
      <c r="Q13" s="39">
        <v>0.51634648966697838</v>
      </c>
      <c r="R13" s="98">
        <v>5.3754108636177245E-2</v>
      </c>
      <c r="S13" s="95">
        <v>2.1402666059829791E-3</v>
      </c>
      <c r="T13" s="38">
        <f>[1]!AgePb76(K13)</f>
        <v>955.79438981380542</v>
      </c>
      <c r="U13" s="41">
        <f>[1]!AgeErPb76(K13,L13,0,FALSE,1)*2</f>
        <v>95.042469629649688</v>
      </c>
      <c r="V13" s="38">
        <f t="shared" si="0"/>
        <v>95.176929816269535</v>
      </c>
      <c r="W13" s="42">
        <f>[1]!AgePb6U8(O13)</f>
        <v>1061.8873531698355</v>
      </c>
      <c r="X13" s="42">
        <f t="shared" si="4"/>
        <v>29.761452359227455</v>
      </c>
      <c r="Y13" s="38">
        <f t="shared" si="1"/>
        <v>31.622396067536009</v>
      </c>
      <c r="Z13" s="38">
        <f>[1]!AgePb7U5(M13)</f>
        <v>1027.755296516108</v>
      </c>
      <c r="AA13" s="42">
        <f t="shared" si="5"/>
        <v>55.785864446952495</v>
      </c>
      <c r="AB13" s="38">
        <f t="shared" si="2"/>
        <v>56.745261700264471</v>
      </c>
      <c r="AC13" s="42">
        <f>[1]!AgePb8Th2(R13)</f>
        <v>1058.2946819189945</v>
      </c>
      <c r="AD13" s="42">
        <f t="shared" si="6"/>
        <v>84.273847133471193</v>
      </c>
      <c r="AE13" s="38">
        <f t="shared" si="3"/>
        <v>85.86434636886915</v>
      </c>
      <c r="AF13" s="43">
        <f t="shared" si="7"/>
        <v>111.09997761931807</v>
      </c>
      <c r="AG13" s="39" t="s">
        <v>1096</v>
      </c>
      <c r="AI13" s="40"/>
    </row>
    <row r="14" spans="1:46" s="1" customFormat="1" x14ac:dyDescent="0.25">
      <c r="A14" s="89">
        <v>91500</v>
      </c>
      <c r="B14" s="1">
        <v>2015</v>
      </c>
      <c r="C14" s="69" t="s">
        <v>485</v>
      </c>
      <c r="D14" s="69" t="s">
        <v>6</v>
      </c>
      <c r="E14" s="37">
        <f>(K14-(((2.718282^(0.00098482*W14)-1)/((2.718282^(0.000155125*W14)-1)*137.88))))/(([1]!SingleStagePbR(W14,1)/[1]!SingleStagePbR(W14,0))-(((2.718282^(0.00098482*W14)-1)/((2.718282^(0.000155125*W14)-1)*137.88))))</f>
        <v>1.8514077505080353E-3</v>
      </c>
      <c r="F14" s="73">
        <v>7517.3234355521899</v>
      </c>
      <c r="G14" s="73">
        <v>87.604463374954634</v>
      </c>
      <c r="H14" s="87">
        <v>0.35944972984093532</v>
      </c>
      <c r="I14" s="76">
        <v>5.6282450345656443</v>
      </c>
      <c r="J14" s="76">
        <v>9.0685714616526247E-2</v>
      </c>
      <c r="K14" s="77">
        <v>7.602045465849612E-2</v>
      </c>
      <c r="L14" s="77">
        <v>2.1094525607759517E-3</v>
      </c>
      <c r="M14" s="39">
        <f t="array" ref="M14:Q14">[1]!ConvertConc(I14:L14,TRUE,FALSE)</f>
        <v>1.8615285931385359</v>
      </c>
      <c r="N14" s="40">
        <v>5.9731422612772346E-2</v>
      </c>
      <c r="O14" s="40">
        <v>0.17767527779237391</v>
      </c>
      <c r="P14" s="62">
        <v>2.8628123753205999E-3</v>
      </c>
      <c r="Q14" s="39">
        <v>0.50214915449660114</v>
      </c>
      <c r="R14" s="98">
        <v>5.8590255720132857E-2</v>
      </c>
      <c r="S14" s="95">
        <v>2.3304440465869605E-3</v>
      </c>
      <c r="T14" s="38">
        <f>[1]!AgePb76(K14)</f>
        <v>1094.737923592204</v>
      </c>
      <c r="U14" s="41">
        <f>[1]!AgeErPb76(K14,L14,0,FALSE,1)*2</f>
        <v>111.10839074818514</v>
      </c>
      <c r="V14" s="38">
        <f t="shared" si="0"/>
        <v>111.25928344977075</v>
      </c>
      <c r="W14" s="42">
        <f>[1]!AgePb6U8(O14)</f>
        <v>1054.2619932643149</v>
      </c>
      <c r="X14" s="42">
        <f t="shared" si="4"/>
        <v>33.973823692840028</v>
      </c>
      <c r="Y14" s="38">
        <f t="shared" si="1"/>
        <v>35.592385230647785</v>
      </c>
      <c r="Z14" s="38">
        <f>[1]!AgePb7U5(M14)</f>
        <v>1067.5290198276234</v>
      </c>
      <c r="AA14" s="42">
        <f t="shared" si="5"/>
        <v>68.508243461589402</v>
      </c>
      <c r="AB14" s="38">
        <f t="shared" si="2"/>
        <v>69.353149484378861</v>
      </c>
      <c r="AC14" s="42">
        <f>[1]!AgePb8Th2(R14)</f>
        <v>1150.8453870671665</v>
      </c>
      <c r="AD14" s="42">
        <f t="shared" si="6"/>
        <v>91.550403659056187</v>
      </c>
      <c r="AE14" s="38">
        <f t="shared" si="3"/>
        <v>93.281728433813583</v>
      </c>
      <c r="AF14" s="43">
        <f t="shared" si="7"/>
        <v>96.302683093769701</v>
      </c>
      <c r="AG14" s="39" t="s">
        <v>1096</v>
      </c>
      <c r="AI14" s="40"/>
    </row>
    <row r="15" spans="1:46" s="1" customFormat="1" x14ac:dyDescent="0.25">
      <c r="A15" s="69">
        <v>91500</v>
      </c>
      <c r="B15" s="1">
        <v>2015</v>
      </c>
      <c r="C15" s="69" t="s">
        <v>486</v>
      </c>
      <c r="D15" s="69" t="s">
        <v>6</v>
      </c>
      <c r="E15" s="37">
        <f>(K15-(((2.718282^(0.00098482*W15)-1)/((2.718282^(0.000155125*W15)-1)*137.88))))/(([1]!SingleStagePbR(W15,1)/[1]!SingleStagePbR(W15,0))-(((2.718282^(0.00098482*W15)-1)/((2.718282^(0.000155125*W15)-1)*137.88))))</f>
        <v>1.9076400273105179E-3</v>
      </c>
      <c r="F15" s="73">
        <v>7110.3172455301483</v>
      </c>
      <c r="G15" s="73">
        <v>80.889657366034186</v>
      </c>
      <c r="H15" s="87">
        <v>0.35885954828927447</v>
      </c>
      <c r="I15" s="76">
        <v>5.5794316622170985</v>
      </c>
      <c r="J15" s="76">
        <v>7.5967185337675519E-2</v>
      </c>
      <c r="K15" s="77">
        <v>7.6383612742996473E-2</v>
      </c>
      <c r="L15" s="77">
        <v>2.0069560783420692E-3</v>
      </c>
      <c r="M15" s="39">
        <f t="array" ref="M15:Q15">[1]!ConvertConc(I15:L15,TRUE,FALSE)</f>
        <v>1.8867852759140318</v>
      </c>
      <c r="N15" s="40">
        <v>5.5835568783961759E-2</v>
      </c>
      <c r="O15" s="40">
        <v>0.17922972455632336</v>
      </c>
      <c r="P15" s="62">
        <v>2.440316241453942E-3</v>
      </c>
      <c r="Q15" s="39">
        <v>0.46009509875719529</v>
      </c>
      <c r="R15" s="98">
        <v>5.7659785947378035E-2</v>
      </c>
      <c r="S15" s="95">
        <v>2.1315314235764962E-3</v>
      </c>
      <c r="T15" s="38">
        <f>[1]!AgePb76(K15)</f>
        <v>1104.2724609580207</v>
      </c>
      <c r="U15" s="41">
        <f>[1]!AgeErPb76(K15,L15,0,FALSE,1)*2</f>
        <v>105.05814429182777</v>
      </c>
      <c r="V15" s="38">
        <f t="shared" si="0"/>
        <v>105.2205034793846</v>
      </c>
      <c r="W15" s="42">
        <f>[1]!AgePb6U8(O15)</f>
        <v>1062.7651863140056</v>
      </c>
      <c r="X15" s="42">
        <f t="shared" si="4"/>
        <v>28.940323949433783</v>
      </c>
      <c r="Y15" s="38">
        <f t="shared" si="1"/>
        <v>30.85390055759742</v>
      </c>
      <c r="Z15" s="38">
        <f>[1]!AgePb7U5(M15)</f>
        <v>1076.4517659703915</v>
      </c>
      <c r="AA15" s="42">
        <f t="shared" si="5"/>
        <v>63.710796759679035</v>
      </c>
      <c r="AB15" s="38">
        <f t="shared" si="2"/>
        <v>64.63358905920127</v>
      </c>
      <c r="AC15" s="42">
        <f>[1]!AgePb8Th2(R15)</f>
        <v>1133.0716189337925</v>
      </c>
      <c r="AD15" s="42">
        <f t="shared" si="6"/>
        <v>83.773386294712651</v>
      </c>
      <c r="AE15" s="38">
        <f t="shared" si="3"/>
        <v>85.604770127291189</v>
      </c>
      <c r="AF15" s="43">
        <f t="shared" si="7"/>
        <v>96.241210741776072</v>
      </c>
      <c r="AG15" s="39" t="s">
        <v>1096</v>
      </c>
      <c r="AI15" s="40"/>
    </row>
    <row r="16" spans="1:46" s="1" customFormat="1" x14ac:dyDescent="0.25">
      <c r="A16" s="69">
        <v>91500</v>
      </c>
      <c r="B16" s="1">
        <v>2015</v>
      </c>
      <c r="C16" s="69" t="s">
        <v>487</v>
      </c>
      <c r="D16" s="69" t="s">
        <v>6</v>
      </c>
      <c r="E16" s="37">
        <f>(K16-(((2.718282^(0.00098482*W16)-1)/((2.718282^(0.000155125*W16)-1)*137.88))))/(([1]!SingleStagePbR(W16,1)/[1]!SingleStagePbR(W16,0))-(((2.718282^(0.00098482*W16)-1)/((2.718282^(0.000155125*W16)-1)*137.88))))</f>
        <v>-6.740324602208205E-3</v>
      </c>
      <c r="F16" s="73">
        <v>6112.6828976840552</v>
      </c>
      <c r="G16" s="73">
        <v>68.601417060446749</v>
      </c>
      <c r="H16" s="88">
        <v>0.36688359030605827</v>
      </c>
      <c r="I16" s="76">
        <v>5.5743120486866831</v>
      </c>
      <c r="J16" s="76">
        <v>8.2864624668622211E-2</v>
      </c>
      <c r="K16" s="77">
        <v>6.915919719561843E-2</v>
      </c>
      <c r="L16" s="77">
        <v>1.7845722843064758E-3</v>
      </c>
      <c r="M16" s="39">
        <f t="array" ref="M16:Q16">[1]!ConvertConc(I16:L16,TRUE,FALSE)</f>
        <v>1.7099007867250224</v>
      </c>
      <c r="N16" s="40">
        <v>5.0920006001510663E-2</v>
      </c>
      <c r="O16" s="40">
        <v>0.17939433445165698</v>
      </c>
      <c r="P16" s="62">
        <v>2.666776467154572E-3</v>
      </c>
      <c r="Q16" s="39">
        <v>0.49918365520591806</v>
      </c>
      <c r="R16" s="99">
        <v>5.6768187943294343E-2</v>
      </c>
      <c r="S16" s="96">
        <v>2.2443374892325042E-3</v>
      </c>
      <c r="T16" s="38">
        <f>[1]!AgePb76(K16)</f>
        <v>902.5950064870899</v>
      </c>
      <c r="U16" s="41">
        <f>[1]!AgeErPb76(K16,L16,0,FALSE,1)*2</f>
        <v>106.39340263266682</v>
      </c>
      <c r="V16" s="38">
        <f t="shared" si="0"/>
        <v>106.50054028100256</v>
      </c>
      <c r="W16" s="42">
        <f>[1]!AgePb6U8(O16)</f>
        <v>1063.6649851280342</v>
      </c>
      <c r="X16" s="42">
        <f t="shared" si="4"/>
        <v>31.623704950840043</v>
      </c>
      <c r="Y16" s="38">
        <f t="shared" si="1"/>
        <v>33.386724559545726</v>
      </c>
      <c r="Z16" s="38">
        <f>[1]!AgePb7U5(M16)</f>
        <v>1012.2475749168678</v>
      </c>
      <c r="AA16" s="42">
        <f t="shared" si="5"/>
        <v>60.288471693732852</v>
      </c>
      <c r="AB16" s="38">
        <f t="shared" si="2"/>
        <v>61.150865818796376</v>
      </c>
      <c r="AC16" s="42">
        <f>[1]!AgePb8Th2(R16)</f>
        <v>1116.0257003321335</v>
      </c>
      <c r="AD16" s="42">
        <f t="shared" si="6"/>
        <v>88.244434390061812</v>
      </c>
      <c r="AE16" s="38">
        <f t="shared" si="3"/>
        <v>89.933384448594595</v>
      </c>
      <c r="AF16" s="43">
        <f t="shared" si="7"/>
        <v>117.84521047461037</v>
      </c>
      <c r="AG16" s="39" t="s">
        <v>1096</v>
      </c>
      <c r="AI16" s="40"/>
    </row>
    <row r="17" spans="1:33" x14ac:dyDescent="0.25">
      <c r="A17" s="89">
        <v>91500</v>
      </c>
      <c r="B17" s="1">
        <v>2015</v>
      </c>
      <c r="C17" s="69" t="s">
        <v>488</v>
      </c>
      <c r="D17" s="69" t="s">
        <v>6</v>
      </c>
      <c r="E17" s="37">
        <f>(K17-(((2.718282^(0.00098482*W17)-1)/((2.718282^(0.000155125*W17)-1)*137.88))))/(([1]!SingleStagePbR(W17,1)/[1]!SingleStagePbR(W17,0))-(((2.718282^(0.00098482*W17)-1)/((2.718282^(0.000155125*W17)-1)*137.88))))</f>
        <v>-2.8158858772291285E-3</v>
      </c>
      <c r="F17" s="73">
        <v>6666.449709331594</v>
      </c>
      <c r="G17" s="73">
        <v>74.743410591502794</v>
      </c>
      <c r="H17" s="88">
        <v>0.36351666494004314</v>
      </c>
      <c r="I17" s="76">
        <v>5.5703166567248914</v>
      </c>
      <c r="J17" s="76">
        <v>7.8310055612164961E-2</v>
      </c>
      <c r="K17" s="77">
        <v>7.2478921390296741E-2</v>
      </c>
      <c r="L17" s="77">
        <v>2.1627737349469113E-3</v>
      </c>
      <c r="M17" s="39">
        <f t="array" ref="M17:Q17">[1]!ConvertConc(I17:L17,TRUE,FALSE)</f>
        <v>1.7932633926567163</v>
      </c>
      <c r="N17" s="40">
        <v>5.9152364720153901E-2</v>
      </c>
      <c r="O17" s="40">
        <v>0.17952300768982807</v>
      </c>
      <c r="P17" s="62">
        <v>2.5238164331072926E-3</v>
      </c>
      <c r="Q17" s="39">
        <v>0.42619624600062056</v>
      </c>
      <c r="R17" s="99">
        <v>5.3407490924880209E-2</v>
      </c>
      <c r="S17" s="96">
        <v>2.1569456865098919E-3</v>
      </c>
      <c r="T17" s="38">
        <f>[1]!AgePb76(K17)</f>
        <v>998.53525040687748</v>
      </c>
      <c r="U17" s="41">
        <f>[1]!AgeErPb76(K17,L17,0,FALSE,1)*2</f>
        <v>121.22745134673718</v>
      </c>
      <c r="V17" s="38">
        <f t="shared" si="0"/>
        <v>121.34253385054404</v>
      </c>
      <c r="W17" s="42">
        <f>[1]!AgePb6U8(O17)</f>
        <v>1064.368257746713</v>
      </c>
      <c r="X17" s="42">
        <f t="shared" si="4"/>
        <v>29.926750162521248</v>
      </c>
      <c r="Y17" s="38">
        <f t="shared" si="1"/>
        <v>31.78642239912087</v>
      </c>
      <c r="Z17" s="38">
        <f>[1]!AgePb7U5(M17)</f>
        <v>1043.012222251137</v>
      </c>
      <c r="AA17" s="42">
        <f t="shared" si="5"/>
        <v>68.809344606955946</v>
      </c>
      <c r="AB17" s="38">
        <f t="shared" si="2"/>
        <v>69.612621860559059</v>
      </c>
      <c r="AC17" s="42">
        <f>[1]!AgePb8Th2(R17)</f>
        <v>1051.6450576925104</v>
      </c>
      <c r="AD17" s="42">
        <f t="shared" si="6"/>
        <v>84.944685910065317</v>
      </c>
      <c r="AE17" s="38">
        <f t="shared" si="3"/>
        <v>86.503262440809081</v>
      </c>
      <c r="AF17" s="43">
        <f t="shared" si="7"/>
        <v>106.59295776618904</v>
      </c>
      <c r="AG17" s="86" t="s">
        <v>1096</v>
      </c>
    </row>
    <row r="18" spans="1:33" x14ac:dyDescent="0.25">
      <c r="A18" s="89">
        <v>91500</v>
      </c>
      <c r="B18" s="1">
        <v>2015</v>
      </c>
      <c r="C18" s="69" t="s">
        <v>489</v>
      </c>
      <c r="D18" s="69" t="s">
        <v>6</v>
      </c>
      <c r="E18" s="37">
        <f>(K18-(((2.718282^(0.00098482*W18)-1)/((2.718282^(0.000155125*W18)-1)*137.88))))/(([1]!SingleStagePbR(W18,1)/[1]!SingleStagePbR(W18,0))-(((2.718282^(0.00098482*W18)-1)/((2.718282^(0.000155125*W18)-1)*137.88))))</f>
        <v>-1.4415665942541925E-3</v>
      </c>
      <c r="F18" s="73">
        <v>6779.5456150173823</v>
      </c>
      <c r="G18" s="73">
        <v>76.284032103727768</v>
      </c>
      <c r="H18" s="88">
        <v>0.36040459311032352</v>
      </c>
      <c r="I18" s="76">
        <v>5.5919745481125638</v>
      </c>
      <c r="J18" s="76">
        <v>8.0481019077374261E-2</v>
      </c>
      <c r="K18" s="77">
        <v>7.3491374048008998E-2</v>
      </c>
      <c r="L18" s="77">
        <v>2.1154563371443224E-3</v>
      </c>
      <c r="M18" s="39">
        <f t="array" ref="M18:Q18">[1]!ConvertConc(I18:L18,TRUE,FALSE)</f>
        <v>1.8112709713092772</v>
      </c>
      <c r="N18" s="40">
        <v>5.8291368001206864E-2</v>
      </c>
      <c r="O18" s="40">
        <v>0.17882770949619681</v>
      </c>
      <c r="P18" s="62">
        <v>2.5737306519723539E-3</v>
      </c>
      <c r="Q18" s="39">
        <v>0.44720583364961325</v>
      </c>
      <c r="R18" s="99">
        <v>4.9538029466932365E-2</v>
      </c>
      <c r="S18" s="96">
        <v>1.925031147512574E-3</v>
      </c>
      <c r="T18" s="38">
        <f>[1]!AgePb76(K18)</f>
        <v>1026.6535914257888</v>
      </c>
      <c r="U18" s="41">
        <f>[1]!AgeErPb76(K18,L18,0,FALSE,1)*2</f>
        <v>116.44313912312975</v>
      </c>
      <c r="V18" s="38">
        <f t="shared" si="0"/>
        <v>116.56978393853662</v>
      </c>
      <c r="W18" s="42">
        <f>[1]!AgePb6U8(O18)</f>
        <v>1060.567143490531</v>
      </c>
      <c r="X18" s="42">
        <f t="shared" si="4"/>
        <v>30.527865881259224</v>
      </c>
      <c r="Y18" s="38">
        <f t="shared" si="1"/>
        <v>32.340355855308509</v>
      </c>
      <c r="Z18" s="38">
        <f>[1]!AgePb7U5(M18)</f>
        <v>1049.5371722034251</v>
      </c>
      <c r="AA18" s="42">
        <f t="shared" si="5"/>
        <v>67.553622296097046</v>
      </c>
      <c r="AB18" s="38">
        <f t="shared" si="2"/>
        <v>68.381859069388469</v>
      </c>
      <c r="AC18" s="42">
        <f>[1]!AgePb8Th2(R18)</f>
        <v>977.26317164479235</v>
      </c>
      <c r="AD18" s="42">
        <f t="shared" si="6"/>
        <v>75.952235685472004</v>
      </c>
      <c r="AE18" s="38">
        <f t="shared" si="3"/>
        <v>77.456400106099039</v>
      </c>
      <c r="AF18" s="43">
        <f t="shared" si="7"/>
        <v>103.3033101279706</v>
      </c>
      <c r="AG18" s="86" t="s">
        <v>1096</v>
      </c>
    </row>
    <row r="19" spans="1:33" x14ac:dyDescent="0.25">
      <c r="A19" s="89">
        <v>91500</v>
      </c>
      <c r="B19" s="1">
        <v>2015</v>
      </c>
      <c r="C19" s="69" t="s">
        <v>490</v>
      </c>
      <c r="D19" s="69" t="s">
        <v>6</v>
      </c>
      <c r="E19" s="37">
        <f>(K19-(((2.718282^(0.00098482*W19)-1)/((2.718282^(0.000155125*W19)-1)*137.88))))/(([1]!SingleStagePbR(W19,1)/[1]!SingleStagePbR(W19,0))-(((2.718282^(0.00098482*W19)-1)/((2.718282^(0.000155125*W19)-1)*137.88))))</f>
        <v>-2.6236723867066455E-3</v>
      </c>
      <c r="F19" s="73">
        <v>7639.1871005892763</v>
      </c>
      <c r="G19" s="73">
        <v>87.782898366792537</v>
      </c>
      <c r="H19" s="88">
        <v>0.35812237844890954</v>
      </c>
      <c r="I19" s="76">
        <v>5.5772314938166385</v>
      </c>
      <c r="J19" s="76">
        <v>7.2179441081260107E-2</v>
      </c>
      <c r="K19" s="77">
        <v>7.2595143896015374E-2</v>
      </c>
      <c r="L19" s="77">
        <v>1.8487087992182828E-3</v>
      </c>
      <c r="M19" s="39">
        <f t="array" ref="M19:Q19">[1]!ConvertConc(I19:L19,TRUE,FALSE)</f>
        <v>1.7939120409187328</v>
      </c>
      <c r="N19" s="40">
        <v>5.1244631281722089E-2</v>
      </c>
      <c r="O19" s="40">
        <v>0.17930042909437763</v>
      </c>
      <c r="P19" s="62">
        <v>2.3204711463045056E-3</v>
      </c>
      <c r="Q19" s="39">
        <v>0.4530515452117333</v>
      </c>
      <c r="R19" s="99">
        <v>5.5508264291551389E-2</v>
      </c>
      <c r="S19" s="96">
        <v>2.0222894575326121E-3</v>
      </c>
      <c r="T19" s="38">
        <f>[1]!AgePb76(K19)</f>
        <v>1001.789077347903</v>
      </c>
      <c r="U19" s="41">
        <f>[1]!AgeErPb76(K19,L19,0,FALSE,1)*2</f>
        <v>103.406341969192</v>
      </c>
      <c r="V19" s="38">
        <f t="shared" si="0"/>
        <v>103.54211388806645</v>
      </c>
      <c r="W19" s="42">
        <f>[1]!AgePb6U8(O19)</f>
        <v>1063.1516903714453</v>
      </c>
      <c r="X19" s="42">
        <f t="shared" si="4"/>
        <v>27.518203209131741</v>
      </c>
      <c r="Y19" s="38">
        <f t="shared" si="1"/>
        <v>29.525507225672317</v>
      </c>
      <c r="Z19" s="38">
        <f>[1]!AgePb7U5(M19)</f>
        <v>1043.247985907949</v>
      </c>
      <c r="AA19" s="42">
        <f t="shared" si="5"/>
        <v>59.602541433271881</v>
      </c>
      <c r="AB19" s="38">
        <f t="shared" si="2"/>
        <v>60.528542321984503</v>
      </c>
      <c r="AC19" s="42">
        <f>[1]!AgePb8Th2(R19)</f>
        <v>1091.9134515718201</v>
      </c>
      <c r="AD19" s="42">
        <f t="shared" si="6"/>
        <v>79.561668513127373</v>
      </c>
      <c r="AE19" s="38">
        <f t="shared" si="3"/>
        <v>81.351886258889238</v>
      </c>
      <c r="AF19" s="43">
        <f t="shared" si="7"/>
        <v>106.1253026621124</v>
      </c>
      <c r="AG19" s="86"/>
    </row>
    <row r="20" spans="1:33" x14ac:dyDescent="0.25">
      <c r="A20" s="89">
        <v>91500</v>
      </c>
      <c r="B20" s="1">
        <v>2015</v>
      </c>
      <c r="C20" s="69" t="s">
        <v>491</v>
      </c>
      <c r="D20" s="69" t="s">
        <v>6</v>
      </c>
      <c r="E20" s="37">
        <f>(K20-(((2.718282^(0.00098482*W20)-1)/((2.718282^(0.000155125*W20)-1)*137.88))))/(([1]!SingleStagePbR(W20,1)/[1]!SingleStagePbR(W20,0))-(((2.718282^(0.00098482*W20)-1)/((2.718282^(0.000155125*W20)-1)*137.88))))</f>
        <v>6.6222151360379301E-4</v>
      </c>
      <c r="F20" s="73">
        <v>7791.3939846472485</v>
      </c>
      <c r="G20" s="73">
        <v>87.14087963803901</v>
      </c>
      <c r="H20" s="88">
        <v>0.35757650688628317</v>
      </c>
      <c r="I20" s="76">
        <v>5.5111908583176517</v>
      </c>
      <c r="J20" s="76">
        <v>7.2271282924668528E-2</v>
      </c>
      <c r="K20" s="77">
        <v>7.5791135408543014E-2</v>
      </c>
      <c r="L20" s="77">
        <v>1.8494868936430192E-3</v>
      </c>
      <c r="M20" s="39">
        <f t="array" ref="M20:Q20">[1]!ConvertConc(I20:L20,TRUE,FALSE)</f>
        <v>1.8953316171659504</v>
      </c>
      <c r="N20" s="40">
        <v>5.2505926071833214E-2</v>
      </c>
      <c r="O20" s="40">
        <v>0.18144898728933884</v>
      </c>
      <c r="P20" s="62">
        <v>2.3794405662781633E-3</v>
      </c>
      <c r="Q20" s="39">
        <v>0.47336614867147531</v>
      </c>
      <c r="R20" s="99">
        <v>5.7132192167478467E-2</v>
      </c>
      <c r="S20" s="96">
        <v>2.1336650934464635E-3</v>
      </c>
      <c r="T20" s="38">
        <f>[1]!AgePb76(K20)</f>
        <v>1088.6867569816013</v>
      </c>
      <c r="U20" s="41">
        <f>[1]!AgeErPb76(K20,L20,0,FALSE,1)*2</f>
        <v>97.798413857133511</v>
      </c>
      <c r="V20" s="38">
        <f t="shared" si="0"/>
        <v>97.967920777065785</v>
      </c>
      <c r="W20" s="42">
        <f>[1]!AgePb6U8(O20)</f>
        <v>1074.8856759839371</v>
      </c>
      <c r="X20" s="42">
        <f t="shared" si="4"/>
        <v>28.191136470429679</v>
      </c>
      <c r="Y20" s="38">
        <f t="shared" si="1"/>
        <v>30.195790293970802</v>
      </c>
      <c r="Z20" s="38">
        <f>[1]!AgePb7U5(M20)</f>
        <v>1079.4533712836078</v>
      </c>
      <c r="AA20" s="42">
        <f t="shared" si="5"/>
        <v>59.807685786783011</v>
      </c>
      <c r="AB20" s="38">
        <f t="shared" si="2"/>
        <v>60.79519640920492</v>
      </c>
      <c r="AC20" s="42">
        <f>[1]!AgePb8Th2(R20)</f>
        <v>1122.9866116967885</v>
      </c>
      <c r="AD20" s="42">
        <f t="shared" si="6"/>
        <v>83.878361494032845</v>
      </c>
      <c r="AE20" s="38">
        <f t="shared" si="3"/>
        <v>85.675426203372609</v>
      </c>
      <c r="AF20" s="43">
        <f t="shared" si="7"/>
        <v>98.732318464502328</v>
      </c>
      <c r="AG20" s="86"/>
    </row>
    <row r="21" spans="1:33" x14ac:dyDescent="0.25">
      <c r="A21" s="69">
        <v>91500</v>
      </c>
      <c r="B21" s="1">
        <v>2015</v>
      </c>
      <c r="C21" s="69" t="s">
        <v>492</v>
      </c>
      <c r="D21" s="69" t="s">
        <v>6</v>
      </c>
      <c r="E21" s="37">
        <f>(K21-(((2.718282^(0.00098482*W21)-1)/((2.718282^(0.000155125*W21)-1)*137.88))))/(([1]!SingleStagePbR(W21,1)/[1]!SingleStagePbR(W21,0))-(((2.718282^(0.00098482*W21)-1)/((2.718282^(0.000155125*W21)-1)*137.88))))</f>
        <v>-1.4390281212455327E-3</v>
      </c>
      <c r="F21" s="73">
        <v>6911.1932745489839</v>
      </c>
      <c r="G21" s="73">
        <v>79.818765297258949</v>
      </c>
      <c r="H21" s="88">
        <v>0.36268488569447749</v>
      </c>
      <c r="I21" s="76">
        <v>5.5428738757237221</v>
      </c>
      <c r="J21" s="76">
        <v>8.6290618340588696E-2</v>
      </c>
      <c r="K21" s="77">
        <v>7.3815167305090995E-2</v>
      </c>
      <c r="L21" s="77">
        <v>2.3751056115522912E-3</v>
      </c>
      <c r="M21" s="39">
        <f t="array" ref="M21:Q21">[1]!ConvertConc(I21:L21,TRUE,FALSE)</f>
        <v>1.8353667404455138</v>
      </c>
      <c r="N21" s="40">
        <v>6.5604489476625769E-2</v>
      </c>
      <c r="O21" s="40">
        <v>0.18041182650388773</v>
      </c>
      <c r="P21" s="62">
        <v>2.8086239041372409E-3</v>
      </c>
      <c r="Q21" s="39">
        <v>0.43552980576040035</v>
      </c>
      <c r="R21" s="99">
        <v>5.1354302143595508E-2</v>
      </c>
      <c r="S21" s="96">
        <v>2.3297122679016343E-3</v>
      </c>
      <c r="T21" s="38">
        <f>[1]!AgePb76(K21)</f>
        <v>1035.5394770151606</v>
      </c>
      <c r="U21" s="41">
        <f>[1]!AgeErPb76(K21,L21,0,FALSE,1)*2</f>
        <v>129.98699179669998</v>
      </c>
      <c r="V21" s="38">
        <f t="shared" si="0"/>
        <v>130.1024248546662</v>
      </c>
      <c r="W21" s="42">
        <f>[1]!AgePb6U8(O21)</f>
        <v>1069.2240651157806</v>
      </c>
      <c r="X21" s="42">
        <f t="shared" si="4"/>
        <v>33.291035586275846</v>
      </c>
      <c r="Y21" s="38">
        <f t="shared" si="1"/>
        <v>34.9872673205168</v>
      </c>
      <c r="Z21" s="38">
        <f>[1]!AgePb7U5(M21)</f>
        <v>1058.2030669872438</v>
      </c>
      <c r="AA21" s="42">
        <f t="shared" si="5"/>
        <v>75.650136228845639</v>
      </c>
      <c r="AB21" s="38">
        <f t="shared" si="2"/>
        <v>76.402858459412371</v>
      </c>
      <c r="AC21" s="42">
        <f>[1]!AgePb8Th2(R21)</f>
        <v>1012.2111094973702</v>
      </c>
      <c r="AD21" s="42">
        <f t="shared" si="6"/>
        <v>91.838873904216356</v>
      </c>
      <c r="AE21" s="38">
        <f t="shared" si="3"/>
        <v>93.176872205857947</v>
      </c>
      <c r="AF21" s="43">
        <f t="shared" si="7"/>
        <v>103.25285407734648</v>
      </c>
      <c r="AG21" s="86"/>
    </row>
    <row r="22" spans="1:33" x14ac:dyDescent="0.25">
      <c r="A22" s="69">
        <v>91500</v>
      </c>
      <c r="B22" s="1">
        <v>2015</v>
      </c>
      <c r="C22" s="69" t="s">
        <v>493</v>
      </c>
      <c r="D22" s="69" t="s">
        <v>6</v>
      </c>
      <c r="E22" s="37">
        <f>(K22-(((2.718282^(0.00098482*W22)-1)/((2.718282^(0.000155125*W22)-1)*137.88))))/(([1]!SingleStagePbR(W22,1)/[1]!SingleStagePbR(W22,0))-(((2.718282^(0.00098482*W22)-1)/((2.718282^(0.000155125*W22)-1)*137.88))))</f>
        <v>-8.2058200708996537E-4</v>
      </c>
      <c r="F22" s="73">
        <v>6782.5444499293189</v>
      </c>
      <c r="G22" s="73">
        <v>79.853337222095703</v>
      </c>
      <c r="H22" s="88">
        <v>0.36287543670635525</v>
      </c>
      <c r="I22" s="76">
        <v>5.6884612645243005</v>
      </c>
      <c r="J22" s="76">
        <v>8.1767155240991748E-2</v>
      </c>
      <c r="K22" s="77">
        <v>7.3399877235561919E-2</v>
      </c>
      <c r="L22" s="77">
        <v>1.8899455054215792E-3</v>
      </c>
      <c r="M22" s="39">
        <f t="array" ref="M22:Q22">[1]!ConvertConc(I22:L22,TRUE,FALSE)</f>
        <v>1.7783317157651586</v>
      </c>
      <c r="N22" s="40">
        <v>5.2441473872184834E-2</v>
      </c>
      <c r="O22" s="40">
        <v>0.17579446417899189</v>
      </c>
      <c r="P22" s="62">
        <v>2.5269071150531325E-3</v>
      </c>
      <c r="Q22" s="39">
        <v>0.48744090148105296</v>
      </c>
      <c r="R22" s="99">
        <v>5.6905773431045088E-2</v>
      </c>
      <c r="S22" s="96">
        <v>2.0703183476013967E-3</v>
      </c>
      <c r="T22" s="38">
        <f>[1]!AgePb76(K22)</f>
        <v>1024.1333672784635</v>
      </c>
      <c r="U22" s="41">
        <f>[1]!AgeErPb76(K22,L22,0,FALSE,1)*2</f>
        <v>104.19956866793015</v>
      </c>
      <c r="V22" s="38">
        <f t="shared" si="0"/>
        <v>104.34038185492116</v>
      </c>
      <c r="W22" s="42">
        <f>[1]!AgePb6U8(O22)</f>
        <v>1043.9584776370179</v>
      </c>
      <c r="X22" s="42">
        <f t="shared" si="4"/>
        <v>30.012163548848164</v>
      </c>
      <c r="Y22" s="38">
        <f t="shared" si="1"/>
        <v>31.798381020758814</v>
      </c>
      <c r="Z22" s="38">
        <f>[1]!AgePb7U5(M22)</f>
        <v>1037.56982822397</v>
      </c>
      <c r="AA22" s="42">
        <f t="shared" si="5"/>
        <v>61.194084944903587</v>
      </c>
      <c r="AB22" s="38">
        <f t="shared" si="2"/>
        <v>62.086632172358492</v>
      </c>
      <c r="AC22" s="42">
        <f>[1]!AgePb8Th2(R22)</f>
        <v>1118.6570515787689</v>
      </c>
      <c r="AD22" s="42">
        <f t="shared" si="6"/>
        <v>81.396880454091871</v>
      </c>
      <c r="AE22" s="38">
        <f t="shared" si="3"/>
        <v>83.233444793780421</v>
      </c>
      <c r="AF22" s="43">
        <f t="shared" si="7"/>
        <v>101.93579381279588</v>
      </c>
      <c r="AG22" s="86"/>
    </row>
    <row r="23" spans="1:33" x14ac:dyDescent="0.25">
      <c r="A23" s="89">
        <v>91500</v>
      </c>
      <c r="B23" s="1">
        <v>2015</v>
      </c>
      <c r="C23" s="69" t="s">
        <v>494</v>
      </c>
      <c r="D23" s="69" t="s">
        <v>6</v>
      </c>
      <c r="E23" s="37">
        <f>(K23-(((2.718282^(0.00098482*W23)-1)/((2.718282^(0.000155125*W23)-1)*137.88))))/(([1]!SingleStagePbR(W23,1)/[1]!SingleStagePbR(W23,0))-(((2.718282^(0.00098482*W23)-1)/((2.718282^(0.000155125*W23)-1)*137.88))))</f>
        <v>-8.6064464096957183E-4</v>
      </c>
      <c r="F23" s="73">
        <v>7697.1926078423203</v>
      </c>
      <c r="G23" s="73">
        <v>88.107293646700043</v>
      </c>
      <c r="H23" s="88">
        <v>0.35908420622852932</v>
      </c>
      <c r="I23" s="76">
        <v>5.5683363657630025</v>
      </c>
      <c r="J23" s="76">
        <v>7.3485397570500322E-2</v>
      </c>
      <c r="K23" s="77">
        <v>7.4132927670746571E-2</v>
      </c>
      <c r="L23" s="77">
        <v>2.1332011829878839E-3</v>
      </c>
      <c r="M23" s="39">
        <f t="array" ref="M23:Q23">[1]!ConvertConc(I23:L23,TRUE,FALSE)</f>
        <v>1.8348388855245288</v>
      </c>
      <c r="N23" s="40">
        <v>5.8085970232852259E-2</v>
      </c>
      <c r="O23" s="40">
        <v>0.17958685221469642</v>
      </c>
      <c r="P23" s="62">
        <v>2.3700097060539785E-3</v>
      </c>
      <c r="Q23" s="39">
        <v>0.41687156617570359</v>
      </c>
      <c r="R23" s="99">
        <v>5.1678113307389903E-2</v>
      </c>
      <c r="S23" s="96">
        <v>2.0510128775142822E-3</v>
      </c>
      <c r="T23" s="38">
        <f>[1]!AgePb76(K23)</f>
        <v>1044.21047983227</v>
      </c>
      <c r="U23" s="41">
        <f>[1]!AgeErPb76(K23,L23,0,FALSE,1)*2</f>
        <v>116.09539066227171</v>
      </c>
      <c r="V23" s="38">
        <f t="shared" si="0"/>
        <v>116.22679356975148</v>
      </c>
      <c r="W23" s="42">
        <f>[1]!AgePb6U8(O23)</f>
        <v>1064.7171760041092</v>
      </c>
      <c r="X23" s="42">
        <f t="shared" si="4"/>
        <v>28.102169064307706</v>
      </c>
      <c r="Y23" s="38">
        <f t="shared" si="1"/>
        <v>30.076127357459924</v>
      </c>
      <c r="Z23" s="38">
        <f>[1]!AgePb7U5(M23)</f>
        <v>1058.0140174259932</v>
      </c>
      <c r="AA23" s="42">
        <f t="shared" si="5"/>
        <v>66.987648024015144</v>
      </c>
      <c r="AB23" s="38">
        <f t="shared" si="2"/>
        <v>67.836257017393194</v>
      </c>
      <c r="AC23" s="42">
        <f>[1]!AgePb8Th2(R23)</f>
        <v>1018.4354027646788</v>
      </c>
      <c r="AD23" s="42">
        <f t="shared" si="6"/>
        <v>80.839798216398961</v>
      </c>
      <c r="AE23" s="38">
        <f t="shared" si="3"/>
        <v>82.375224253450142</v>
      </c>
      <c r="AF23" s="43">
        <f t="shared" si="7"/>
        <v>101.96384699903922</v>
      </c>
      <c r="AG23" s="86"/>
    </row>
    <row r="24" spans="1:33" x14ac:dyDescent="0.25">
      <c r="A24" s="89">
        <v>91500</v>
      </c>
      <c r="B24" s="1">
        <v>2015</v>
      </c>
      <c r="C24" s="69" t="s">
        <v>495</v>
      </c>
      <c r="D24" s="69" t="s">
        <v>6</v>
      </c>
      <c r="E24" s="37">
        <f>(K24-(((2.718282^(0.00098482*W24)-1)/((2.718282^(0.000155125*W24)-1)*137.88))))/(([1]!SingleStagePbR(W24,1)/[1]!SingleStagePbR(W24,0))-(((2.718282^(0.00098482*W24)-1)/((2.718282^(0.000155125*W24)-1)*137.88))))</f>
        <v>-1.4968651861489597E-3</v>
      </c>
      <c r="F24" s="73">
        <v>7328.5826803527561</v>
      </c>
      <c r="G24" s="73">
        <v>84.445726571868306</v>
      </c>
      <c r="H24" s="88">
        <v>0.35649545692379109</v>
      </c>
      <c r="I24" s="76">
        <v>5.5255300263886014</v>
      </c>
      <c r="J24" s="76">
        <v>7.2775498339377839E-2</v>
      </c>
      <c r="K24" s="77">
        <v>7.3881924128613052E-2</v>
      </c>
      <c r="L24" s="77">
        <v>2.0054031672616019E-3</v>
      </c>
      <c r="M24" s="39">
        <f t="array" ref="M24:Q24">[1]!ConvertConc(I24:L24,TRUE,FALSE)</f>
        <v>1.8427927700649036</v>
      </c>
      <c r="N24" s="40">
        <v>5.5597118113095395E-2</v>
      </c>
      <c r="O24" s="40">
        <v>0.18097811345232778</v>
      </c>
      <c r="P24" s="62">
        <v>2.3836215407595607E-3</v>
      </c>
      <c r="Q24" s="39">
        <v>0.4365514790951851</v>
      </c>
      <c r="R24" s="99">
        <v>4.9422656446843703E-2</v>
      </c>
      <c r="S24" s="96">
        <v>1.9773546424134854E-3</v>
      </c>
      <c r="T24" s="38">
        <f>[1]!AgePb76(K24)</f>
        <v>1037.3651645258794</v>
      </c>
      <c r="U24" s="41">
        <f>[1]!AgeErPb76(K24,L24,0,FALSE,1)*2</f>
        <v>109.62417144855775</v>
      </c>
      <c r="V24" s="38">
        <f t="shared" si="0"/>
        <v>109.76150435574755</v>
      </c>
      <c r="W24" s="42">
        <f>[1]!AgePb6U8(O24)</f>
        <v>1072.3159054118535</v>
      </c>
      <c r="X24" s="42">
        <f t="shared" si="4"/>
        <v>28.246457451464934</v>
      </c>
      <c r="Y24" s="38">
        <f t="shared" si="1"/>
        <v>30.238203531286494</v>
      </c>
      <c r="Z24" s="38">
        <f>[1]!AgePb7U5(M24)</f>
        <v>1060.8589518434264</v>
      </c>
      <c r="AA24" s="42">
        <f t="shared" si="5"/>
        <v>64.012298512432565</v>
      </c>
      <c r="AB24" s="38">
        <f t="shared" si="2"/>
        <v>64.904570441829691</v>
      </c>
      <c r="AC24" s="42">
        <f>[1]!AgePb8Th2(R24)</f>
        <v>975.04117115567544</v>
      </c>
      <c r="AD24" s="42">
        <f t="shared" si="6"/>
        <v>78.02098571543236</v>
      </c>
      <c r="AE24" s="38">
        <f t="shared" si="3"/>
        <v>79.479418073018365</v>
      </c>
      <c r="AF24" s="43">
        <f t="shared" si="7"/>
        <v>103.36918397505164</v>
      </c>
      <c r="AG24" s="86"/>
    </row>
    <row r="25" spans="1:33" x14ac:dyDescent="0.25">
      <c r="A25" s="89">
        <v>91500</v>
      </c>
      <c r="B25" s="1">
        <v>2015</v>
      </c>
      <c r="C25" s="69" t="s">
        <v>496</v>
      </c>
      <c r="D25" s="69" t="s">
        <v>6</v>
      </c>
      <c r="E25" s="37">
        <f>(K25-(((2.718282^(0.00098482*W25)-1)/((2.718282^(0.000155125*W25)-1)*137.88))))/(([1]!SingleStagePbR(W25,1)/[1]!SingleStagePbR(W25,0))-(((2.718282^(0.00098482*W25)-1)/((2.718282^(0.000155125*W25)-1)*137.88))))</f>
        <v>-3.3921967823351603E-3</v>
      </c>
      <c r="F25" s="73">
        <v>6620.9402459100029</v>
      </c>
      <c r="G25" s="73">
        <v>76.580185680592592</v>
      </c>
      <c r="H25" s="88">
        <v>0.3654803773959</v>
      </c>
      <c r="I25" s="76">
        <v>5.6220894313358913</v>
      </c>
      <c r="J25" s="76">
        <v>8.2911697803558893E-2</v>
      </c>
      <c r="K25" s="77">
        <v>7.1661201702426777E-2</v>
      </c>
      <c r="L25" s="77">
        <v>1.9407420345763449E-3</v>
      </c>
      <c r="M25" s="39">
        <f t="array" ref="M25:Q25">[1]!ConvertConc(I25:L25,TRUE,FALSE)</f>
        <v>1.7567039690938699</v>
      </c>
      <c r="N25" s="40">
        <v>5.4171841186388126E-2</v>
      </c>
      <c r="O25" s="40">
        <v>0.1778698137433195</v>
      </c>
      <c r="P25" s="62">
        <v>2.6231329874020154E-3</v>
      </c>
      <c r="Q25" s="39">
        <v>0.47823685825684947</v>
      </c>
      <c r="R25" s="99">
        <v>5.0828279468328089E-2</v>
      </c>
      <c r="S25" s="96">
        <v>1.8073541485959404E-3</v>
      </c>
      <c r="T25" s="38">
        <f>[1]!AgePb76(K25)</f>
        <v>975.44697487722271</v>
      </c>
      <c r="U25" s="41">
        <f>[1]!AgeErPb76(K25,L25,0,FALSE,1)*2</f>
        <v>110.41258470416868</v>
      </c>
      <c r="V25" s="38">
        <f t="shared" si="0"/>
        <v>110.53315525967351</v>
      </c>
      <c r="W25" s="42">
        <f>[1]!AgePb6U8(O25)</f>
        <v>1055.3267653380603</v>
      </c>
      <c r="X25" s="42">
        <f t="shared" si="4"/>
        <v>31.12683813388772</v>
      </c>
      <c r="Y25" s="38">
        <f t="shared" si="1"/>
        <v>32.889280875913308</v>
      </c>
      <c r="Z25" s="38">
        <f>[1]!AgePb7U5(M25)</f>
        <v>1029.6347179679781</v>
      </c>
      <c r="AA25" s="42">
        <f t="shared" si="5"/>
        <v>63.502114645444131</v>
      </c>
      <c r="AB25" s="38">
        <f t="shared" si="2"/>
        <v>64.349637387793194</v>
      </c>
      <c r="AC25" s="42">
        <f>[1]!AgePb8Th2(R25)</f>
        <v>1002.0958219195617</v>
      </c>
      <c r="AD25" s="42">
        <f t="shared" si="6"/>
        <v>71.265132716740098</v>
      </c>
      <c r="AE25" s="38">
        <f t="shared" si="3"/>
        <v>72.94756294362648</v>
      </c>
      <c r="AF25" s="43">
        <f t="shared" si="7"/>
        <v>108.18904487052122</v>
      </c>
      <c r="AG25" s="86"/>
    </row>
    <row r="26" spans="1:33" x14ac:dyDescent="0.25">
      <c r="A26" s="89">
        <v>91500</v>
      </c>
      <c r="B26" s="1">
        <v>2015</v>
      </c>
      <c r="C26" s="69" t="s">
        <v>497</v>
      </c>
      <c r="D26" s="69" t="s">
        <v>6</v>
      </c>
      <c r="E26" s="37">
        <f>(K26-(((2.718282^(0.00098482*W26)-1)/((2.718282^(0.000155125*W26)-1)*137.88))))/(([1]!SingleStagePbR(W26,1)/[1]!SingleStagePbR(W26,0))-(((2.718282^(0.00098482*W26)-1)/((2.718282^(0.000155125*W26)-1)*137.88))))</f>
        <v>-3.8223503660690323E-3</v>
      </c>
      <c r="F26" s="73">
        <v>6855.6560717526454</v>
      </c>
      <c r="G26" s="73">
        <v>79.404002730282826</v>
      </c>
      <c r="H26" s="88">
        <v>0.35923754882770265</v>
      </c>
      <c r="I26" s="76">
        <v>5.563027165170042</v>
      </c>
      <c r="J26" s="76">
        <v>7.8005629751608171E-2</v>
      </c>
      <c r="K26" s="77">
        <v>7.1681819484339521E-2</v>
      </c>
      <c r="L26" s="77">
        <v>1.7780067857418047E-3</v>
      </c>
      <c r="M26" s="39">
        <f t="array" ref="M26:Q26">[1]!ConvertConc(I26:L26,TRUE,FALSE)</f>
        <v>1.775865561682854</v>
      </c>
      <c r="N26" s="40">
        <v>5.0600228846063314E-2</v>
      </c>
      <c r="O26" s="40">
        <v>0.17975824498233123</v>
      </c>
      <c r="P26" s="62">
        <v>2.5205979921656559E-3</v>
      </c>
      <c r="Q26" s="39">
        <v>0.49212153612100223</v>
      </c>
      <c r="R26" s="99">
        <v>5.0088366172566082E-2</v>
      </c>
      <c r="S26" s="96">
        <v>2.1114477627024505E-3</v>
      </c>
      <c r="T26" s="38">
        <f>[1]!AgePb76(K26)</f>
        <v>976.03335699347031</v>
      </c>
      <c r="U26" s="41">
        <f>[1]!AgeErPb76(K26,L26,0,FALSE,1)*2</f>
        <v>101.11607315859011</v>
      </c>
      <c r="V26" s="38">
        <f t="shared" si="0"/>
        <v>101.24787325938186</v>
      </c>
      <c r="W26" s="42">
        <f>[1]!AgePb6U8(O26)</f>
        <v>1065.6537653748192</v>
      </c>
      <c r="X26" s="42">
        <f t="shared" si="4"/>
        <v>29.885524768130225</v>
      </c>
      <c r="Y26" s="38">
        <f t="shared" si="1"/>
        <v>31.751980305048324</v>
      </c>
      <c r="Z26" s="38">
        <f>[1]!AgePb7U5(M26)</f>
        <v>1036.6681349273993</v>
      </c>
      <c r="AA26" s="42">
        <f t="shared" si="5"/>
        <v>59.07614404666959</v>
      </c>
      <c r="AB26" s="38">
        <f t="shared" si="2"/>
        <v>59.998612420325806</v>
      </c>
      <c r="AC26" s="42">
        <f>[1]!AgePb8Th2(R26)</f>
        <v>987.85889616798761</v>
      </c>
      <c r="AD26" s="42">
        <f t="shared" si="6"/>
        <v>83.285306172435355</v>
      </c>
      <c r="AE26" s="38">
        <f t="shared" si="3"/>
        <v>84.688989226295618</v>
      </c>
      <c r="AF26" s="43">
        <f t="shared" si="7"/>
        <v>109.18210507245485</v>
      </c>
      <c r="AG26" s="86"/>
    </row>
    <row r="27" spans="1:33" x14ac:dyDescent="0.25">
      <c r="A27" s="89">
        <v>91500</v>
      </c>
      <c r="B27" s="1">
        <v>2015</v>
      </c>
      <c r="C27" s="69" t="s">
        <v>498</v>
      </c>
      <c r="D27" s="69" t="s">
        <v>6</v>
      </c>
      <c r="E27" s="37">
        <f>(K27-(((2.718282^(0.00098482*W27)-1)/((2.718282^(0.000155125*W27)-1)*137.88))))/(([1]!SingleStagePbR(W27,1)/[1]!SingleStagePbR(W27,0))-(((2.718282^(0.00098482*W27)-1)/((2.718282^(0.000155125*W27)-1)*137.88))))</f>
        <v>1.9609370942892386E-3</v>
      </c>
      <c r="F27" s="73">
        <v>7434.360433975944</v>
      </c>
      <c r="G27" s="73">
        <v>85.164636025820002</v>
      </c>
      <c r="H27" s="88">
        <v>0.35160507100385724</v>
      </c>
      <c r="I27" s="76">
        <v>5.6236533044144821</v>
      </c>
      <c r="J27" s="76">
        <v>8.4191032555320219E-2</v>
      </c>
      <c r="K27" s="77">
        <v>7.6141767208831521E-2</v>
      </c>
      <c r="L27" s="77">
        <v>1.9988221673236635E-3</v>
      </c>
      <c r="M27" s="39">
        <f t="array" ref="M27:Q27">[1]!ConvertConc(I27:L27,TRUE,FALSE)</f>
        <v>1.8660215679518581</v>
      </c>
      <c r="N27" s="40">
        <v>5.6391505326187315E-2</v>
      </c>
      <c r="O27" s="40">
        <v>0.17782035020100107</v>
      </c>
      <c r="P27" s="62">
        <v>2.6621269275293002E-3</v>
      </c>
      <c r="Q27" s="39">
        <v>0.49539345941405022</v>
      </c>
      <c r="R27" s="99">
        <v>5.1975615872274228E-2</v>
      </c>
      <c r="S27" s="96">
        <v>1.9948689931155693E-3</v>
      </c>
      <c r="T27" s="38">
        <f>[1]!AgePb76(K27)</f>
        <v>1097.9294866070932</v>
      </c>
      <c r="U27" s="41">
        <f>[1]!AgeErPb76(K27,L27,0,FALSE,1)*2</f>
        <v>105.06366913567228</v>
      </c>
      <c r="V27" s="38">
        <f t="shared" si="0"/>
        <v>105.22416147925837</v>
      </c>
      <c r="W27" s="42">
        <f>[1]!AgePb6U8(O27)</f>
        <v>1055.0560485132203</v>
      </c>
      <c r="X27" s="42">
        <f t="shared" si="4"/>
        <v>31.590232654753727</v>
      </c>
      <c r="Y27" s="38">
        <f t="shared" si="1"/>
        <v>33.327311118346444</v>
      </c>
      <c r="Z27" s="38">
        <f>[1]!AgePb7U5(M27)</f>
        <v>1069.1220539492372</v>
      </c>
      <c r="AA27" s="42">
        <f t="shared" si="5"/>
        <v>64.618119141887803</v>
      </c>
      <c r="AB27" s="38">
        <f t="shared" si="2"/>
        <v>65.515869370678999</v>
      </c>
      <c r="AC27" s="42">
        <f>[1]!AgePb8Th2(R27)</f>
        <v>1024.1523035522625</v>
      </c>
      <c r="AD27" s="42">
        <f t="shared" si="6"/>
        <v>78.615698546215143</v>
      </c>
      <c r="AE27" s="38">
        <f t="shared" si="3"/>
        <v>80.211308710192526</v>
      </c>
      <c r="AF27" s="43">
        <f t="shared" si="7"/>
        <v>96.095064517634583</v>
      </c>
      <c r="AG27" s="86"/>
    </row>
    <row r="28" spans="1:33" x14ac:dyDescent="0.25">
      <c r="A28" s="69">
        <v>91500</v>
      </c>
      <c r="B28" s="1">
        <v>2015</v>
      </c>
      <c r="C28" s="69" t="s">
        <v>499</v>
      </c>
      <c r="D28" s="69" t="s">
        <v>6</v>
      </c>
      <c r="E28" s="37">
        <f>(K28-(((2.718282^(0.00098482*W28)-1)/((2.718282^(0.000155125*W28)-1)*137.88))))/(([1]!SingleStagePbR(W28,1)/[1]!SingleStagePbR(W28,0))-(((2.718282^(0.00098482*W28)-1)/((2.718282^(0.000155125*W28)-1)*137.88))))</f>
        <v>-1.0069715992215833E-3</v>
      </c>
      <c r="F28" s="73">
        <v>6953.4264484353644</v>
      </c>
      <c r="G28" s="73">
        <v>79.498884844148236</v>
      </c>
      <c r="H28" s="88">
        <v>0.36371274224289174</v>
      </c>
      <c r="I28" s="76">
        <v>5.5290641719580398</v>
      </c>
      <c r="J28" s="76">
        <v>7.3259595715801193E-2</v>
      </c>
      <c r="K28" s="77">
        <v>7.4269690901068941E-2</v>
      </c>
      <c r="L28" s="77">
        <v>2.0232306766033927E-3</v>
      </c>
      <c r="M28" s="39">
        <f t="array" ref="M28:Q28">[1]!ConvertConc(I28:L28,TRUE,FALSE)</f>
        <v>1.8512805208336802</v>
      </c>
      <c r="N28" s="40">
        <v>5.608093286183112E-2</v>
      </c>
      <c r="O28" s="40">
        <v>0.18086243329779697</v>
      </c>
      <c r="P28" s="62">
        <v>2.3964107363363082E-3</v>
      </c>
      <c r="Q28" s="39">
        <v>0.43739104733214351</v>
      </c>
      <c r="R28" s="99">
        <v>4.9265969154833923E-2</v>
      </c>
      <c r="S28" s="96">
        <v>1.7615929710415826E-3</v>
      </c>
      <c r="T28" s="38">
        <f>[1]!AgePb76(K28)</f>
        <v>1047.9275485168325</v>
      </c>
      <c r="U28" s="41">
        <f>[1]!AgeErPb76(K28,L28,0,FALSE,1)*2</f>
        <v>109.84615892467292</v>
      </c>
      <c r="V28" s="38">
        <f t="shared" si="0"/>
        <v>109.98601805265396</v>
      </c>
      <c r="W28" s="42">
        <f>[1]!AgePb6U8(O28)</f>
        <v>1071.6844299378815</v>
      </c>
      <c r="X28" s="42">
        <f t="shared" si="4"/>
        <v>28.399441797169249</v>
      </c>
      <c r="Y28" s="38">
        <f t="shared" si="1"/>
        <v>30.378902771287677</v>
      </c>
      <c r="Z28" s="38">
        <f>[1]!AgePb7U5(M28)</f>
        <v>1063.8860729336648</v>
      </c>
      <c r="AA28" s="42">
        <f t="shared" si="5"/>
        <v>64.456707405922344</v>
      </c>
      <c r="AB28" s="38">
        <f t="shared" si="2"/>
        <v>65.347941290394431</v>
      </c>
      <c r="AC28" s="42">
        <f>[1]!AgePb8Th2(R28)</f>
        <v>972.02309663004553</v>
      </c>
      <c r="AD28" s="42">
        <f t="shared" si="6"/>
        <v>69.512853764515924</v>
      </c>
      <c r="AE28" s="38">
        <f t="shared" si="3"/>
        <v>71.13593119470022</v>
      </c>
      <c r="AF28" s="43">
        <f t="shared" si="7"/>
        <v>102.26703472531788</v>
      </c>
      <c r="AG28" s="86"/>
    </row>
    <row r="29" spans="1:33" x14ac:dyDescent="0.25">
      <c r="A29" s="69">
        <v>91500</v>
      </c>
      <c r="B29" s="1">
        <v>2015</v>
      </c>
      <c r="C29" s="69" t="s">
        <v>500</v>
      </c>
      <c r="D29" s="69" t="s">
        <v>6</v>
      </c>
      <c r="E29" s="37">
        <f>(K29-(((2.718282^(0.00098482*W29)-1)/((2.718282^(0.000155125*W29)-1)*137.88))))/(([1]!SingleStagePbR(W29,1)/[1]!SingleStagePbR(W29,0))-(((2.718282^(0.00098482*W29)-1)/((2.718282^(0.000155125*W29)-1)*137.88))))</f>
        <v>-2.0534932082463958E-3</v>
      </c>
      <c r="F29" s="73">
        <v>6998.1332800400114</v>
      </c>
      <c r="G29" s="73">
        <v>80.75897562740397</v>
      </c>
      <c r="H29" s="88">
        <v>0.36035890870928511</v>
      </c>
      <c r="I29" s="76">
        <v>5.5981795108759904</v>
      </c>
      <c r="J29" s="76">
        <v>9.1401140772394099E-2</v>
      </c>
      <c r="K29" s="77">
        <v>7.2937773755872043E-2</v>
      </c>
      <c r="L29" s="77">
        <v>1.8616723548914463E-3</v>
      </c>
      <c r="M29" s="39">
        <f t="array" ref="M29:Q29">[1]!ConvertConc(I29:L29,TRUE,FALSE)</f>
        <v>1.7956344485747522</v>
      </c>
      <c r="N29" s="40">
        <v>5.4406525972893853E-2</v>
      </c>
      <c r="O29" s="40">
        <v>0.17862949876066447</v>
      </c>
      <c r="P29" s="62">
        <v>2.9164731017657002E-3</v>
      </c>
      <c r="Q29" s="39">
        <v>0.53885476626039408</v>
      </c>
      <c r="R29" s="99">
        <v>5.2083442997041589E-2</v>
      </c>
      <c r="S29" s="96">
        <v>2.1268847646886933E-3</v>
      </c>
      <c r="T29" s="38">
        <f>[1]!AgePb76(K29)</f>
        <v>1011.3419765915752</v>
      </c>
      <c r="U29" s="41">
        <f>[1]!AgeErPb76(K29,L29,0,FALSE,1)*2</f>
        <v>103.49173815579138</v>
      </c>
      <c r="V29" s="38">
        <f t="shared" si="0"/>
        <v>103.62999605538225</v>
      </c>
      <c r="W29" s="42">
        <f>[1]!AgePb6U8(O29)</f>
        <v>1059.4831378126189</v>
      </c>
      <c r="X29" s="42">
        <f t="shared" si="4"/>
        <v>34.596235164326131</v>
      </c>
      <c r="Y29" s="38">
        <f t="shared" si="1"/>
        <v>36.202412842565202</v>
      </c>
      <c r="Z29" s="38">
        <f>[1]!AgePb7U5(M29)</f>
        <v>1043.8737624726004</v>
      </c>
      <c r="AA29" s="42">
        <f t="shared" si="5"/>
        <v>63.257357326227144</v>
      </c>
      <c r="AB29" s="38">
        <f t="shared" si="2"/>
        <v>64.131647720151022</v>
      </c>
      <c r="AC29" s="42">
        <f>[1]!AgePb8Th2(R29)</f>
        <v>1026.2239435720987</v>
      </c>
      <c r="AD29" s="42">
        <f t="shared" si="6"/>
        <v>83.813970242567265</v>
      </c>
      <c r="AE29" s="38">
        <f t="shared" si="3"/>
        <v>85.31842640642509</v>
      </c>
      <c r="AF29" s="43">
        <f t="shared" si="7"/>
        <v>104.76012687452064</v>
      </c>
      <c r="AG29" s="86"/>
    </row>
    <row r="30" spans="1:33" x14ac:dyDescent="0.25">
      <c r="A30" s="69">
        <v>91500</v>
      </c>
      <c r="B30" s="1">
        <v>2015</v>
      </c>
      <c r="C30" s="69" t="s">
        <v>501</v>
      </c>
      <c r="D30" s="69" t="s">
        <v>6</v>
      </c>
      <c r="E30" s="37">
        <f>(K30-(((2.718282^(0.00098482*W30)-1)/((2.718282^(0.000155125*W30)-1)*137.88))))/(([1]!SingleStagePbR(W30,1)/[1]!SingleStagePbR(W30,0))-(((2.718282^(0.00098482*W30)-1)/((2.718282^(0.000155125*W30)-1)*137.88))))</f>
        <v>-5.23997333104953E-3</v>
      </c>
      <c r="F30" s="73">
        <v>5797.0473180072422</v>
      </c>
      <c r="G30" s="73">
        <v>69.837106131151032</v>
      </c>
      <c r="H30" s="88">
        <v>0.36442666365073267</v>
      </c>
      <c r="I30" s="76">
        <v>5.5999866859657841</v>
      </c>
      <c r="J30" s="76">
        <v>9.2611522304205898E-2</v>
      </c>
      <c r="K30" s="77">
        <v>7.0252476929964794E-2</v>
      </c>
      <c r="L30" s="77">
        <v>2.1044050844854553E-3</v>
      </c>
      <c r="M30" s="39">
        <f t="array" ref="M30:Q30">[1]!ConvertConc(I30:L30,TRUE,FALSE)</f>
        <v>1.7289677482184831</v>
      </c>
      <c r="N30" s="40">
        <v>5.9159872906616791E-2</v>
      </c>
      <c r="O30" s="40">
        <v>0.17857185312710044</v>
      </c>
      <c r="P30" s="62">
        <v>2.9531875852900711E-3</v>
      </c>
      <c r="Q30" s="39">
        <v>0.48332325129905673</v>
      </c>
      <c r="R30" s="99">
        <v>5.4261228774169126E-2</v>
      </c>
      <c r="S30" s="96">
        <v>2.2377902972167338E-3</v>
      </c>
      <c r="T30" s="38">
        <f>[1]!AgePb76(K30)</f>
        <v>934.84878013040816</v>
      </c>
      <c r="U30" s="41">
        <f>[1]!AgeErPb76(K30,L30,0,FALSE,1)*2</f>
        <v>122.89095818745099</v>
      </c>
      <c r="V30" s="38">
        <f t="shared" si="0"/>
        <v>122.99047044191377</v>
      </c>
      <c r="W30" s="42">
        <f>[1]!AgePb6U8(O30)</f>
        <v>1059.1678421934973</v>
      </c>
      <c r="X30" s="42">
        <f t="shared" si="4"/>
        <v>35.032635519305252</v>
      </c>
      <c r="Y30" s="38">
        <f t="shared" si="1"/>
        <v>36.618753224194116</v>
      </c>
      <c r="Z30" s="38">
        <f>[1]!AgePb7U5(M30)</f>
        <v>1019.3668309772894</v>
      </c>
      <c r="AA30" s="42">
        <f t="shared" si="5"/>
        <v>69.759094382154515</v>
      </c>
      <c r="AB30" s="38">
        <f t="shared" si="2"/>
        <v>70.516226056782756</v>
      </c>
      <c r="AC30" s="42">
        <f>[1]!AgePb8Th2(R30)</f>
        <v>1068.0194956527807</v>
      </c>
      <c r="AD30" s="42">
        <f t="shared" si="6"/>
        <v>88.092500616125207</v>
      </c>
      <c r="AE30" s="38">
        <f t="shared" si="3"/>
        <v>89.643122589255015</v>
      </c>
      <c r="AF30" s="43">
        <f t="shared" si="7"/>
        <v>113.29830713858846</v>
      </c>
      <c r="AG30" s="86"/>
    </row>
    <row r="31" spans="1:33" x14ac:dyDescent="0.25">
      <c r="A31" s="69">
        <v>91500</v>
      </c>
      <c r="B31" s="1">
        <v>2015</v>
      </c>
      <c r="C31" s="69" t="s">
        <v>502</v>
      </c>
      <c r="D31" s="69" t="s">
        <v>6</v>
      </c>
      <c r="E31" s="37">
        <f>(K31-(((2.718282^(0.00098482*W31)-1)/((2.718282^(0.000155125*W31)-1)*137.88))))/(([1]!SingleStagePbR(W31,1)/[1]!SingleStagePbR(W31,0))-(((2.718282^(0.00098482*W31)-1)/((2.718282^(0.000155125*W31)-1)*137.88))))</f>
        <v>-2.5949668358568563E-4</v>
      </c>
      <c r="F31" s="73">
        <v>5838.8566658799991</v>
      </c>
      <c r="G31" s="73">
        <v>70.222108666076295</v>
      </c>
      <c r="H31" s="88">
        <v>0.3707456206362047</v>
      </c>
      <c r="I31" s="76">
        <v>5.6420078684107127</v>
      </c>
      <c r="J31" s="76">
        <v>8.7032998855579885E-2</v>
      </c>
      <c r="K31" s="77">
        <v>7.4162150802782656E-2</v>
      </c>
      <c r="L31" s="77">
        <v>1.8926728333315784E-3</v>
      </c>
      <c r="M31" s="39">
        <f t="array" ref="M31:Q31">[1]!ConvertConc(I31:L31,TRUE,FALSE)</f>
        <v>1.8115940037706202</v>
      </c>
      <c r="N31" s="40">
        <v>5.4022759654602098E-2</v>
      </c>
      <c r="O31" s="40">
        <v>0.17724186554204296</v>
      </c>
      <c r="P31" s="62">
        <v>2.7341137128237933E-3</v>
      </c>
      <c r="Q31" s="39">
        <v>0.51729034139711783</v>
      </c>
      <c r="R31" s="99">
        <v>5.1882826706401222E-2</v>
      </c>
      <c r="S31" s="96">
        <v>2.2036402288872826E-3</v>
      </c>
      <c r="T31" s="38">
        <f>[1]!AgePb76(K31)</f>
        <v>1045.0054820132696</v>
      </c>
      <c r="U31" s="41">
        <f>[1]!AgeErPb76(K31,L31,0,FALSE,1)*2</f>
        <v>102.95217020195125</v>
      </c>
      <c r="V31" s="38">
        <f t="shared" si="0"/>
        <v>103.10055121931832</v>
      </c>
      <c r="W31" s="42">
        <f>[1]!AgePb6U8(O31)</f>
        <v>1051.8891242937964</v>
      </c>
      <c r="X31" s="42">
        <f t="shared" si="4"/>
        <v>32.452654121039785</v>
      </c>
      <c r="Y31" s="38">
        <f t="shared" si="1"/>
        <v>34.135987844735403</v>
      </c>
      <c r="Z31" s="38">
        <f>[1]!AgePb7U5(M31)</f>
        <v>1049.6538393077267</v>
      </c>
      <c r="AA31" s="42">
        <f t="shared" si="5"/>
        <v>62.602544459107769</v>
      </c>
      <c r="AB31" s="38">
        <f t="shared" si="2"/>
        <v>63.495593303911122</v>
      </c>
      <c r="AC31" s="42">
        <f>[1]!AgePb8Th2(R31)</f>
        <v>1022.3694119120664</v>
      </c>
      <c r="AD31" s="42">
        <f t="shared" si="6"/>
        <v>86.847016937698925</v>
      </c>
      <c r="AE31" s="38">
        <f t="shared" si="3"/>
        <v>88.289006987042029</v>
      </c>
      <c r="AF31" s="43">
        <f t="shared" si="7"/>
        <v>100.65871829373229</v>
      </c>
      <c r="AG31" s="86"/>
    </row>
    <row r="32" spans="1:33" x14ac:dyDescent="0.25">
      <c r="A32" s="89">
        <v>91500</v>
      </c>
      <c r="B32" s="1">
        <v>2015</v>
      </c>
      <c r="C32" s="69" t="s">
        <v>503</v>
      </c>
      <c r="D32" s="69" t="s">
        <v>6</v>
      </c>
      <c r="E32" s="37">
        <f>(K32-(((2.718282^(0.00098482*W32)-1)/((2.718282^(0.000155125*W32)-1)*137.88))))/(([1]!SingleStagePbR(W32,1)/[1]!SingleStagePbR(W32,0))-(((2.718282^(0.00098482*W32)-1)/((2.718282^(0.000155125*W32)-1)*137.88))))</f>
        <v>1.7152853916038568E-3</v>
      </c>
      <c r="F32" s="73">
        <v>6646.6199991333342</v>
      </c>
      <c r="G32" s="73">
        <v>78.147032878213579</v>
      </c>
      <c r="H32" s="88">
        <v>0.35776083924296093</v>
      </c>
      <c r="I32" s="76">
        <v>5.580309862143829</v>
      </c>
      <c r="J32" s="76">
        <v>8.1188229805102347E-2</v>
      </c>
      <c r="K32" s="77">
        <v>7.621643980975637E-2</v>
      </c>
      <c r="L32" s="77">
        <v>2.0251436345746238E-3</v>
      </c>
      <c r="M32" s="39">
        <f t="array" ref="M32:Q32">[1]!ConvertConc(I32:L32,TRUE,FALSE)</f>
        <v>1.8823595811120721</v>
      </c>
      <c r="N32" s="40">
        <v>5.7023089418907963E-2</v>
      </c>
      <c r="O32" s="40">
        <v>0.17920151832138989</v>
      </c>
      <c r="P32" s="62">
        <v>2.6072125760612948E-3</v>
      </c>
      <c r="Q32" s="39">
        <v>0.48027126498952122</v>
      </c>
      <c r="R32" s="99">
        <v>5.2215099444976265E-2</v>
      </c>
      <c r="S32" s="96">
        <v>2.2305493325878345E-3</v>
      </c>
      <c r="T32" s="38">
        <f>[1]!AgePb76(K32)</f>
        <v>1099.8907390515685</v>
      </c>
      <c r="U32" s="41">
        <f>[1]!AgeErPb76(K32,L32,0,FALSE,1)*2</f>
        <v>106.31190573155236</v>
      </c>
      <c r="V32" s="38">
        <f t="shared" si="0"/>
        <v>106.47108325641825</v>
      </c>
      <c r="W32" s="42">
        <f>[1]!AgePb6U8(O32)</f>
        <v>1062.6109913817127</v>
      </c>
      <c r="X32" s="42">
        <f t="shared" si="4"/>
        <v>30.919969497386496</v>
      </c>
      <c r="Y32" s="38">
        <f t="shared" si="1"/>
        <v>32.717459301891459</v>
      </c>
      <c r="Z32" s="38">
        <f>[1]!AgePb7U5(M32)</f>
        <v>1074.8939002923128</v>
      </c>
      <c r="AA32" s="42">
        <f t="shared" si="5"/>
        <v>65.124401955120362</v>
      </c>
      <c r="AB32" s="38">
        <f t="shared" si="2"/>
        <v>66.024846722154578</v>
      </c>
      <c r="AC32" s="42">
        <f>[1]!AgePb8Th2(R32)</f>
        <v>1028.7531191102148</v>
      </c>
      <c r="AD32" s="42">
        <f t="shared" si="6"/>
        <v>87.89352534498407</v>
      </c>
      <c r="AE32" s="38">
        <f t="shared" si="3"/>
        <v>89.336329889637284</v>
      </c>
      <c r="AF32" s="43">
        <f t="shared" si="7"/>
        <v>96.61059536677233</v>
      </c>
      <c r="AG32" s="86"/>
    </row>
    <row r="33" spans="1:33" x14ac:dyDescent="0.25">
      <c r="A33" s="69">
        <v>91500</v>
      </c>
      <c r="B33" s="1">
        <v>2015</v>
      </c>
      <c r="C33" s="69" t="s">
        <v>504</v>
      </c>
      <c r="D33" s="69" t="s">
        <v>6</v>
      </c>
      <c r="E33" s="37">
        <f>(K33-(((2.718282^(0.00098482*W33)-1)/((2.718282^(0.000155125*W33)-1)*137.88))))/(([1]!SingleStagePbR(W33,1)/[1]!SingleStagePbR(W33,0))-(((2.718282^(0.00098482*W33)-1)/((2.718282^(0.000155125*W33)-1)*137.88))))</f>
        <v>-1.7589362334092689E-3</v>
      </c>
      <c r="F33" s="73">
        <v>6039.3446132684567</v>
      </c>
      <c r="G33" s="73">
        <v>68.433684638170021</v>
      </c>
      <c r="H33" s="88">
        <v>0.37496517766024462</v>
      </c>
      <c r="I33" s="76">
        <v>5.6236872742269348</v>
      </c>
      <c r="J33" s="76">
        <v>9.3956366594063159E-2</v>
      </c>
      <c r="K33" s="77">
        <v>7.3021092771095197E-2</v>
      </c>
      <c r="L33" s="77">
        <v>2.3619304755193703E-3</v>
      </c>
      <c r="M33" s="39">
        <f t="array" ref="M33:Q33">[1]!ConvertConc(I33:L33,TRUE,FALSE)</f>
        <v>1.7895317635875769</v>
      </c>
      <c r="N33" s="40">
        <v>6.5149460180229851E-2</v>
      </c>
      <c r="O33" s="40">
        <v>0.17781927607940573</v>
      </c>
      <c r="P33" s="62">
        <v>2.9708716498828163E-3</v>
      </c>
      <c r="Q33" s="39">
        <v>0.45891646692983212</v>
      </c>
      <c r="R33" s="99">
        <v>5.1286351949549974E-2</v>
      </c>
      <c r="S33" s="96">
        <v>2.3782127854967521E-3</v>
      </c>
      <c r="T33" s="38">
        <f>[1]!AgePb76(K33)</f>
        <v>1013.6561306435862</v>
      </c>
      <c r="U33" s="41">
        <f>[1]!AgeErPb76(K33,L33,0,FALSE,1)*2</f>
        <v>131.10553056138505</v>
      </c>
      <c r="V33" s="38">
        <f t="shared" si="0"/>
        <v>131.21519561584262</v>
      </c>
      <c r="W33" s="42">
        <f>[1]!AgePb6U8(O33)</f>
        <v>1055.0501696575507</v>
      </c>
      <c r="X33" s="42">
        <f t="shared" si="4"/>
        <v>35.253980415936333</v>
      </c>
      <c r="Y33" s="38">
        <f t="shared" si="1"/>
        <v>36.818592391297692</v>
      </c>
      <c r="Z33" s="38">
        <f>[1]!AgePb7U5(M33)</f>
        <v>1041.6548256868389</v>
      </c>
      <c r="AA33" s="42">
        <f t="shared" si="5"/>
        <v>75.844699678959188</v>
      </c>
      <c r="AB33" s="38">
        <f t="shared" si="2"/>
        <v>76.572321774358883</v>
      </c>
      <c r="AC33" s="42">
        <f>[1]!AgePb8Th2(R33)</f>
        <v>1010.9047285524788</v>
      </c>
      <c r="AD33" s="42">
        <f t="shared" si="6"/>
        <v>93.753852983248677</v>
      </c>
      <c r="AE33" s="38">
        <f t="shared" si="3"/>
        <v>95.061543892387405</v>
      </c>
      <c r="AF33" s="43">
        <f t="shared" si="7"/>
        <v>104.08363721804581</v>
      </c>
      <c r="AG33" s="86"/>
    </row>
    <row r="34" spans="1:33" x14ac:dyDescent="0.25">
      <c r="A34" s="69">
        <v>91500</v>
      </c>
      <c r="B34" s="1">
        <v>2015</v>
      </c>
      <c r="C34" s="69" t="s">
        <v>505</v>
      </c>
      <c r="D34" s="69" t="s">
        <v>6</v>
      </c>
      <c r="E34" s="37">
        <f>(K34-(((2.718282^(0.00098482*W34)-1)/((2.718282^(0.000155125*W34)-1)*137.88))))/(([1]!SingleStagePbR(W34,1)/[1]!SingleStagePbR(W34,0))-(((2.718282^(0.00098482*W34)-1)/((2.718282^(0.000155125*W34)-1)*137.88))))</f>
        <v>-4.276253251097288E-4</v>
      </c>
      <c r="F34" s="73">
        <v>5979.7967904705938</v>
      </c>
      <c r="G34" s="73">
        <v>67.995524545097439</v>
      </c>
      <c r="H34" s="88">
        <v>0.37213222440378252</v>
      </c>
      <c r="I34" s="76">
        <v>5.5569171151008376</v>
      </c>
      <c r="J34" s="76">
        <v>9.1965670201097943E-2</v>
      </c>
      <c r="K34" s="77">
        <v>7.4571431241110944E-2</v>
      </c>
      <c r="L34" s="77">
        <v>2.3680105773634E-3</v>
      </c>
      <c r="M34" s="39">
        <f t="array" ref="M34:Q34">[1]!ConvertConc(I34:L34,TRUE,FALSE)</f>
        <v>1.849484964553662</v>
      </c>
      <c r="N34" s="40">
        <v>6.622784053004091E-2</v>
      </c>
      <c r="O34" s="40">
        <v>0.17995589627970429</v>
      </c>
      <c r="P34" s="62">
        <v>2.9782277232511785E-3</v>
      </c>
      <c r="Q34" s="39">
        <v>0.4621702982376199</v>
      </c>
      <c r="R34" s="99">
        <v>5.1085545959433702E-2</v>
      </c>
      <c r="S34" s="96">
        <v>2.378007220338132E-3</v>
      </c>
      <c r="T34" s="38">
        <f>[1]!AgePb76(K34)</f>
        <v>1056.0970418864895</v>
      </c>
      <c r="U34" s="41">
        <f>[1]!AgeErPb76(K34,L34,0,FALSE,1)*2</f>
        <v>127.88761448202635</v>
      </c>
      <c r="V34" s="38">
        <f t="shared" si="0"/>
        <v>128.00964306905078</v>
      </c>
      <c r="W34" s="42">
        <f>[1]!AgePb6U8(O34)</f>
        <v>1066.7336776465634</v>
      </c>
      <c r="X34" s="42">
        <f t="shared" si="4"/>
        <v>35.308382528958404</v>
      </c>
      <c r="Y34" s="38">
        <f t="shared" si="1"/>
        <v>36.904726302821238</v>
      </c>
      <c r="Z34" s="38">
        <f>[1]!AgePb7U5(M34)</f>
        <v>1063.2464474367514</v>
      </c>
      <c r="AA34" s="42">
        <f t="shared" si="5"/>
        <v>76.147162604230616</v>
      </c>
      <c r="AB34" s="38">
        <f t="shared" si="2"/>
        <v>76.902130079889673</v>
      </c>
      <c r="AC34" s="42">
        <f>[1]!AgePb8Th2(R34)</f>
        <v>1007.0436261924916</v>
      </c>
      <c r="AD34" s="42">
        <f t="shared" si="6"/>
        <v>93.754778159085618</v>
      </c>
      <c r="AE34" s="38">
        <f t="shared" si="3"/>
        <v>95.052554248214491</v>
      </c>
      <c r="AF34" s="43">
        <f t="shared" si="7"/>
        <v>101.00716462012562</v>
      </c>
      <c r="AG34" s="86"/>
    </row>
    <row r="35" spans="1:33" x14ac:dyDescent="0.25">
      <c r="A35" s="69">
        <v>91500</v>
      </c>
      <c r="B35" s="1">
        <v>2015</v>
      </c>
      <c r="C35" s="69" t="s">
        <v>506</v>
      </c>
      <c r="D35" s="69" t="s">
        <v>6</v>
      </c>
      <c r="E35" s="37">
        <f>(K35-(((2.718282^(0.00098482*W35)-1)/((2.718282^(0.000155125*W35)-1)*137.88))))/(([1]!SingleStagePbR(W35,1)/[1]!SingleStagePbR(W35,0))-(((2.718282^(0.00098482*W35)-1)/((2.718282^(0.000155125*W35)-1)*137.88))))</f>
        <v>-2.8718763610028845E-3</v>
      </c>
      <c r="F35" s="73">
        <v>5956.7552597793656</v>
      </c>
      <c r="G35" s="73">
        <v>69.059425004313397</v>
      </c>
      <c r="H35" s="88">
        <v>0.365921973695017</v>
      </c>
      <c r="I35" s="76">
        <v>5.5630094235255187</v>
      </c>
      <c r="J35" s="76">
        <v>8.3955592963857892E-2</v>
      </c>
      <c r="K35" s="77">
        <v>7.247972672180282E-2</v>
      </c>
      <c r="L35" s="77">
        <v>2.4041147747157661E-3</v>
      </c>
      <c r="M35" s="39">
        <f t="array" ref="M35:Q35">[1]!ConvertConc(I35:L35,TRUE,FALSE)</f>
        <v>1.7956388667176311</v>
      </c>
      <c r="N35" s="40">
        <v>6.5435590976707356E-2</v>
      </c>
      <c r="O35" s="40">
        <v>0.17975881827039167</v>
      </c>
      <c r="P35" s="62">
        <v>2.712876615766868E-3</v>
      </c>
      <c r="Q35" s="39">
        <v>0.414137736783592</v>
      </c>
      <c r="R35" s="99">
        <v>5.3859538503494168E-2</v>
      </c>
      <c r="S35" s="96">
        <v>2.3246537934162822E-3</v>
      </c>
      <c r="T35" s="38">
        <f>[1]!AgePb76(K35)</f>
        <v>998.55782039975895</v>
      </c>
      <c r="U35" s="41">
        <f>[1]!AgeErPb76(K35,L35,0,FALSE,1)*2</f>
        <v>134.75310013751186</v>
      </c>
      <c r="V35" s="38">
        <f t="shared" si="0"/>
        <v>134.8566454420617</v>
      </c>
      <c r="W35" s="42">
        <f>[1]!AgePb6U8(O35)</f>
        <v>1065.6568979245615</v>
      </c>
      <c r="X35" s="42">
        <f t="shared" si="4"/>
        <v>32.16527240918542</v>
      </c>
      <c r="Y35" s="38">
        <f t="shared" si="1"/>
        <v>33.906475607743502</v>
      </c>
      <c r="Z35" s="38">
        <f>[1]!AgePb7U5(M35)</f>
        <v>1043.8753671544514</v>
      </c>
      <c r="AA35" s="42">
        <f t="shared" si="5"/>
        <v>76.08055586437726</v>
      </c>
      <c r="AB35" s="38">
        <f t="shared" si="2"/>
        <v>76.809024902390576</v>
      </c>
      <c r="AC35" s="42">
        <f>[1]!AgePb8Th2(R35)</f>
        <v>1060.3168481379957</v>
      </c>
      <c r="AD35" s="42">
        <f t="shared" si="6"/>
        <v>91.529547104726049</v>
      </c>
      <c r="AE35" s="38">
        <f t="shared" si="3"/>
        <v>93.00160094735196</v>
      </c>
      <c r="AF35" s="43">
        <f t="shared" si="7"/>
        <v>106.71959862053259</v>
      </c>
      <c r="AG35" s="86"/>
    </row>
    <row r="36" spans="1:33" x14ac:dyDescent="0.25">
      <c r="A36" s="69">
        <v>91500</v>
      </c>
      <c r="B36" s="1">
        <v>2015</v>
      </c>
      <c r="C36" s="69" t="s">
        <v>507</v>
      </c>
      <c r="D36" s="69" t="s">
        <v>6</v>
      </c>
      <c r="E36" s="37">
        <f>(K36-(((2.718282^(0.00098482*W36)-1)/((2.718282^(0.000155125*W36)-1)*137.88))))/(([1]!SingleStagePbR(W36,1)/[1]!SingleStagePbR(W36,0))-(((2.718282^(0.00098482*W36)-1)/((2.718282^(0.000155125*W36)-1)*137.88))))</f>
        <v>6.1459374179889566E-3</v>
      </c>
      <c r="F36" s="73">
        <v>5904.1814484486995</v>
      </c>
      <c r="G36" s="73">
        <v>69.787193770470182</v>
      </c>
      <c r="H36" s="88">
        <v>0.36463053398529449</v>
      </c>
      <c r="I36" s="76">
        <v>5.6683174626068684</v>
      </c>
      <c r="J36" s="76">
        <v>8.2174415388203068E-2</v>
      </c>
      <c r="K36" s="77">
        <v>7.9367054751264987E-2</v>
      </c>
      <c r="L36" s="77">
        <v>2.5790181184073041E-3</v>
      </c>
      <c r="M36" s="39">
        <f t="array" ref="M36:Q36">[1]!ConvertConc(I36:L36,TRUE,FALSE)</f>
        <v>1.929737979211342</v>
      </c>
      <c r="N36" s="40">
        <v>6.8663984477063983E-2</v>
      </c>
      <c r="O36" s="40">
        <v>0.17641919433709671</v>
      </c>
      <c r="P36" s="62">
        <v>2.5575744925270026E-3</v>
      </c>
      <c r="Q36" s="39">
        <v>0.40742887096747282</v>
      </c>
      <c r="R36" s="99">
        <v>5.3612979584829031E-2</v>
      </c>
      <c r="S36" s="96">
        <v>2.1078763632997387E-3</v>
      </c>
      <c r="T36" s="38">
        <f>[1]!AgePb76(K36)</f>
        <v>1180.4436635451509</v>
      </c>
      <c r="U36" s="41">
        <f>[1]!AgeErPb76(K36,L36,0,FALSE,1)*2</f>
        <v>128.48205269077761</v>
      </c>
      <c r="V36" s="38">
        <f t="shared" si="0"/>
        <v>128.63378611597068</v>
      </c>
      <c r="W36" s="42">
        <f>[1]!AgePb6U8(O36)</f>
        <v>1047.3827154236772</v>
      </c>
      <c r="X36" s="42">
        <f t="shared" si="4"/>
        <v>30.36811642799784</v>
      </c>
      <c r="Y36" s="38">
        <f t="shared" si="1"/>
        <v>32.145840161851524</v>
      </c>
      <c r="Z36" s="38">
        <f>[1]!AgePb7U5(M36)</f>
        <v>1091.4484359443836</v>
      </c>
      <c r="AA36" s="42">
        <f t="shared" si="5"/>
        <v>77.671890454090757</v>
      </c>
      <c r="AB36" s="38">
        <f t="shared" si="2"/>
        <v>78.451773357599393</v>
      </c>
      <c r="AC36" s="42">
        <f>[1]!AgePb8Th2(R36)</f>
        <v>1055.5874814130386</v>
      </c>
      <c r="AD36" s="42">
        <f t="shared" si="6"/>
        <v>83.004075456954183</v>
      </c>
      <c r="AE36" s="38">
        <f t="shared" si="3"/>
        <v>84.610274341488946</v>
      </c>
      <c r="AF36" s="43">
        <f t="shared" si="7"/>
        <v>88.727886621724892</v>
      </c>
      <c r="AG36" s="86"/>
    </row>
    <row r="37" spans="1:33" x14ac:dyDescent="0.25">
      <c r="A37" s="69">
        <v>91500</v>
      </c>
      <c r="B37" s="1">
        <v>2015</v>
      </c>
      <c r="C37" s="69" t="s">
        <v>508</v>
      </c>
      <c r="D37" s="69" t="s">
        <v>6</v>
      </c>
      <c r="E37" s="37">
        <f>(K37-(((2.718282^(0.00098482*W37)-1)/((2.718282^(0.000155125*W37)-1)*137.88))))/(([1]!SingleStagePbR(W37,1)/[1]!SingleStagePbR(W37,0))-(((2.718282^(0.00098482*W37)-1)/((2.718282^(0.000155125*W37)-1)*137.88))))</f>
        <v>3.5845338909292639E-4</v>
      </c>
      <c r="F37" s="73">
        <v>5964.1310493582223</v>
      </c>
      <c r="G37" s="73">
        <v>69.278817274059449</v>
      </c>
      <c r="H37" s="88">
        <v>0.36612077226163586</v>
      </c>
      <c r="I37" s="76">
        <v>5.620383835670772</v>
      </c>
      <c r="J37" s="76">
        <v>8.5645599517729085E-2</v>
      </c>
      <c r="K37" s="77">
        <v>7.481845923333949E-2</v>
      </c>
      <c r="L37" s="77">
        <v>2.2582994678700514E-3</v>
      </c>
      <c r="M37" s="39">
        <f t="array" ref="M37:Q37">[1]!ConvertConc(I37:L37,TRUE,FALSE)</f>
        <v>1.8346576235763818</v>
      </c>
      <c r="N37" s="40">
        <v>6.2033827916419586E-2</v>
      </c>
      <c r="O37" s="40">
        <v>0.17792379119257318</v>
      </c>
      <c r="P37" s="62">
        <v>2.7112720786865137E-3</v>
      </c>
      <c r="Q37" s="39">
        <v>0.45067713685729721</v>
      </c>
      <c r="R37" s="99">
        <v>5.6106157739380248E-2</v>
      </c>
      <c r="S37" s="96">
        <v>2.3017622334507498E-3</v>
      </c>
      <c r="T37" s="38">
        <f>[1]!AgePb76(K37)</f>
        <v>1062.753229656932</v>
      </c>
      <c r="U37" s="41">
        <f>[1]!AgeErPb76(K37,L37,0,FALSE,1)*2</f>
        <v>121.43839567291025</v>
      </c>
      <c r="V37" s="38">
        <f t="shared" si="0"/>
        <v>121.5685221857284</v>
      </c>
      <c r="W37" s="42">
        <f>[1]!AgePb6U8(O37)</f>
        <v>1055.6221740646265</v>
      </c>
      <c r="X37" s="42">
        <f t="shared" si="4"/>
        <v>32.171964266274522</v>
      </c>
      <c r="Y37" s="38">
        <f t="shared" si="1"/>
        <v>33.881015363649922</v>
      </c>
      <c r="Z37" s="38">
        <f>[1]!AgePb7U5(M37)</f>
        <v>1057.9490909161643</v>
      </c>
      <c r="AA37" s="42">
        <f t="shared" si="5"/>
        <v>71.543192590117158</v>
      </c>
      <c r="AB37" s="38">
        <f t="shared" si="2"/>
        <v>72.338282690133326</v>
      </c>
      <c r="AC37" s="42">
        <f>[1]!AgePb8Th2(R37)</f>
        <v>1103.3594420160587</v>
      </c>
      <c r="AD37" s="42">
        <f t="shared" si="6"/>
        <v>90.530921948030354</v>
      </c>
      <c r="AE37" s="38">
        <f t="shared" si="3"/>
        <v>92.141137294834493</v>
      </c>
      <c r="AF37" s="43">
        <f t="shared" si="7"/>
        <v>99.329001748166178</v>
      </c>
      <c r="AG37" s="86"/>
    </row>
    <row r="38" spans="1:33" x14ac:dyDescent="0.25">
      <c r="A38" s="69">
        <v>91500</v>
      </c>
      <c r="B38" s="1">
        <v>2015</v>
      </c>
      <c r="C38" s="69" t="s">
        <v>509</v>
      </c>
      <c r="D38" s="69" t="s">
        <v>6</v>
      </c>
      <c r="E38" s="37">
        <f>(K38-(((2.718282^(0.00098482*W38)-1)/((2.718282^(0.000155125*W38)-1)*137.88))))/(([1]!SingleStagePbR(W38,1)/[1]!SingleStagePbR(W38,0))-(((2.718282^(0.00098482*W38)-1)/((2.718282^(0.000155125*W38)-1)*137.88))))</f>
        <v>-3.4892195427713791E-3</v>
      </c>
      <c r="F38" s="73">
        <v>6014.3133324733326</v>
      </c>
      <c r="G38" s="73">
        <v>68.856014437110247</v>
      </c>
      <c r="H38" s="88">
        <v>0.36718958574141936</v>
      </c>
      <c r="I38" s="76">
        <v>5.4579743594845036</v>
      </c>
      <c r="J38" s="76">
        <v>8.3643043401381803E-2</v>
      </c>
      <c r="K38" s="77">
        <v>7.2665713644138111E-2</v>
      </c>
      <c r="L38" s="77">
        <v>2.2398177337581457E-3</v>
      </c>
      <c r="M38" s="39">
        <f t="array" ref="M38:Q38">[1]!ConvertConc(I38:L38,TRUE,FALSE)</f>
        <v>1.8348911143256075</v>
      </c>
      <c r="N38" s="40">
        <v>6.3162555659161221E-2</v>
      </c>
      <c r="O38" s="40">
        <v>0.18321815643238901</v>
      </c>
      <c r="P38" s="62">
        <v>2.8078043612947438E-3</v>
      </c>
      <c r="Q38" s="39">
        <v>0.4451936272671943</v>
      </c>
      <c r="R38" s="99">
        <v>4.9989281537330801E-2</v>
      </c>
      <c r="S38" s="96">
        <v>2.0597190704233063E-3</v>
      </c>
      <c r="T38" s="38">
        <f>[1]!AgePb76(K38)</f>
        <v>1003.7614591826614</v>
      </c>
      <c r="U38" s="41">
        <f>[1]!AgeErPb76(K38,L38,0,FALSE,1)*2</f>
        <v>125.12350602424114</v>
      </c>
      <c r="V38" s="38">
        <f t="shared" si="0"/>
        <v>125.23617807513955</v>
      </c>
      <c r="W38" s="42">
        <f>[1]!AgePb6U8(O38)</f>
        <v>1084.5316840595856</v>
      </c>
      <c r="X38" s="42">
        <f t="shared" si="4"/>
        <v>33.240731723971443</v>
      </c>
      <c r="Y38" s="38">
        <f t="shared" si="1"/>
        <v>34.987168762387348</v>
      </c>
      <c r="Z38" s="38">
        <f>[1]!AgePb7U5(M38)</f>
        <v>1058.0327245741328</v>
      </c>
      <c r="AA38" s="42">
        <f t="shared" si="5"/>
        <v>72.841434931346882</v>
      </c>
      <c r="AB38" s="38">
        <f t="shared" si="2"/>
        <v>73.622628771224782</v>
      </c>
      <c r="AC38" s="42">
        <f>[1]!AgePb8Th2(R38)</f>
        <v>985.95161309033836</v>
      </c>
      <c r="AD38" s="42">
        <f t="shared" si="6"/>
        <v>81.248750833926294</v>
      </c>
      <c r="AE38" s="38">
        <f t="shared" si="3"/>
        <v>82.681513050459287</v>
      </c>
      <c r="AF38" s="43">
        <f t="shared" si="7"/>
        <v>108.04675494740488</v>
      </c>
      <c r="AG38" s="86"/>
    </row>
    <row r="39" spans="1:33" x14ac:dyDescent="0.25">
      <c r="A39" s="69">
        <v>91500</v>
      </c>
      <c r="B39" s="1">
        <v>2015</v>
      </c>
      <c r="C39" s="69" t="s">
        <v>510</v>
      </c>
      <c r="D39" s="69" t="s">
        <v>6</v>
      </c>
      <c r="E39" s="37">
        <f>(K39-(((2.718282^(0.00098482*W39)-1)/((2.718282^(0.000155125*W39)-1)*137.88))))/(([1]!SingleStagePbR(W39,1)/[1]!SingleStagePbR(W39,0))-(((2.718282^(0.00098482*W39)-1)/((2.718282^(0.000155125*W39)-1)*137.88))))</f>
        <v>6.746581412174232E-3</v>
      </c>
      <c r="F39" s="73">
        <v>6103.2064126477235</v>
      </c>
      <c r="G39" s="73">
        <v>70.16778510454678</v>
      </c>
      <c r="H39" s="88">
        <v>0.36537577289780665</v>
      </c>
      <c r="I39" s="76">
        <v>5.5348904962434391</v>
      </c>
      <c r="J39" s="76">
        <v>9.0344600773042072E-2</v>
      </c>
      <c r="K39" s="77">
        <v>8.0740747620722253E-2</v>
      </c>
      <c r="L39" s="77">
        <v>2.1521752611019843E-3</v>
      </c>
      <c r="M39" s="39">
        <f t="array" ref="M39:Q39">[1]!ConvertConc(I39:L39,TRUE,FALSE)</f>
        <v>2.0104625095366142</v>
      </c>
      <c r="N39" s="40">
        <v>6.2839134795566118E-2</v>
      </c>
      <c r="O39" s="40">
        <v>0.18067204774488413</v>
      </c>
      <c r="P39" s="62">
        <v>2.949063587696611E-3</v>
      </c>
      <c r="Q39" s="39">
        <v>0.52222655548168317</v>
      </c>
      <c r="R39" s="99">
        <v>5.7984954879673783E-2</v>
      </c>
      <c r="S39" s="96">
        <v>2.3439025370554957E-3</v>
      </c>
      <c r="T39" s="38">
        <f>[1]!AgePb76(K39)</f>
        <v>1214.2851125067766</v>
      </c>
      <c r="U39" s="41">
        <f>[1]!AgeErPb76(K39,L39,0,FALSE,1)*2</f>
        <v>104.87761677188227</v>
      </c>
      <c r="V39" s="38">
        <f t="shared" si="0"/>
        <v>105.07424287720858</v>
      </c>
      <c r="W39" s="42">
        <f>[1]!AgePb6U8(O39)</f>
        <v>1070.645017521186</v>
      </c>
      <c r="X39" s="42">
        <f t="shared" si="4"/>
        <v>34.951729123908535</v>
      </c>
      <c r="Y39" s="38">
        <f t="shared" si="1"/>
        <v>36.575226942025502</v>
      </c>
      <c r="Z39" s="38">
        <f>[1]!AgePb7U5(M39)</f>
        <v>1119.0472910697226</v>
      </c>
      <c r="AA39" s="42">
        <f t="shared" si="5"/>
        <v>69.954016284890855</v>
      </c>
      <c r="AB39" s="38">
        <f t="shared" si="2"/>
        <v>70.862952853805879</v>
      </c>
      <c r="AC39" s="42">
        <f>[1]!AgePb8Th2(R39)</f>
        <v>1139.2847497609839</v>
      </c>
      <c r="AD39" s="42">
        <f t="shared" si="6"/>
        <v>92.105699519289828</v>
      </c>
      <c r="AE39" s="38">
        <f t="shared" si="3"/>
        <v>93.792683698842353</v>
      </c>
      <c r="AF39" s="43">
        <f t="shared" si="7"/>
        <v>88.170809844727543</v>
      </c>
      <c r="AG39" s="86"/>
    </row>
    <row r="40" spans="1:33" x14ac:dyDescent="0.25">
      <c r="A40" s="69">
        <v>91500</v>
      </c>
      <c r="B40" s="1">
        <v>2015</v>
      </c>
      <c r="C40" s="69" t="s">
        <v>511</v>
      </c>
      <c r="D40" s="69" t="s">
        <v>6</v>
      </c>
      <c r="E40" s="37">
        <f>(K40-(((2.718282^(0.00098482*W40)-1)/((2.718282^(0.000155125*W40)-1)*137.88))))/(([1]!SingleStagePbR(W40,1)/[1]!SingleStagePbR(W40,0))-(((2.718282^(0.00098482*W40)-1)/((2.718282^(0.000155125*W40)-1)*137.88))))</f>
        <v>2.5386383574950789E-3</v>
      </c>
      <c r="F40" s="73">
        <v>5925.0167407330327</v>
      </c>
      <c r="G40" s="73">
        <v>68.480389427449367</v>
      </c>
      <c r="H40" s="88">
        <v>0.36682981789838576</v>
      </c>
      <c r="I40" s="76">
        <v>5.5212398514906695</v>
      </c>
      <c r="J40" s="76">
        <v>0.10373517040300366</v>
      </c>
      <c r="K40" s="77">
        <v>7.7299245725175422E-2</v>
      </c>
      <c r="L40" s="77">
        <v>2.6791899142114858E-3</v>
      </c>
      <c r="M40" s="39">
        <f t="array" ref="M40:Q40">[1]!ConvertConc(I40:L40,TRUE,FALSE)</f>
        <v>1.9295271229644895</v>
      </c>
      <c r="N40" s="40">
        <v>7.6071278385311539E-2</v>
      </c>
      <c r="O40" s="40">
        <v>0.18111873906909004</v>
      </c>
      <c r="P40" s="62">
        <v>3.4029282852902267E-3</v>
      </c>
      <c r="Q40" s="39">
        <v>0.47656219097804037</v>
      </c>
      <c r="R40" s="99">
        <v>5.0952624608300523E-2</v>
      </c>
      <c r="S40" s="96">
        <v>2.4443917004267068E-3</v>
      </c>
      <c r="T40" s="38">
        <f>[1]!AgePb76(K40)</f>
        <v>1128.0533372405628</v>
      </c>
      <c r="U40" s="41">
        <f>[1]!AgeErPb76(K40,L40,0,FALSE,1)*2</f>
        <v>138.09934501120784</v>
      </c>
      <c r="V40" s="38">
        <f t="shared" si="0"/>
        <v>138.22827517500917</v>
      </c>
      <c r="W40" s="42">
        <f>[1]!AgePb6U8(O40)</f>
        <v>1073.0834700190094</v>
      </c>
      <c r="X40" s="42">
        <f t="shared" si="4"/>
        <v>40.323007010468586</v>
      </c>
      <c r="Y40" s="38">
        <f t="shared" si="1"/>
        <v>41.744440476459538</v>
      </c>
      <c r="Z40" s="38">
        <f>[1]!AgePb7U5(M40)</f>
        <v>1091.3753551548693</v>
      </c>
      <c r="AA40" s="42">
        <f t="shared" si="5"/>
        <v>86.054575213537689</v>
      </c>
      <c r="AB40" s="38">
        <f t="shared" si="2"/>
        <v>86.759044408596353</v>
      </c>
      <c r="AC40" s="42">
        <f>[1]!AgePb8Th2(R40)</f>
        <v>1004.4874055212426</v>
      </c>
      <c r="AD40" s="42">
        <f t="shared" si="6"/>
        <v>96.378182522094718</v>
      </c>
      <c r="AE40" s="38">
        <f t="shared" si="3"/>
        <v>97.634734334898369</v>
      </c>
      <c r="AF40" s="43">
        <f t="shared" si="7"/>
        <v>95.127015238834332</v>
      </c>
      <c r="AG40" s="86"/>
    </row>
    <row r="41" spans="1:33" x14ac:dyDescent="0.25">
      <c r="A41" s="69">
        <v>91500</v>
      </c>
      <c r="B41" s="1">
        <v>2015</v>
      </c>
      <c r="C41" s="69" t="s">
        <v>512</v>
      </c>
      <c r="D41" s="69" t="s">
        <v>6</v>
      </c>
      <c r="E41" s="37">
        <f>(K41-(((2.718282^(0.00098482*W41)-1)/((2.718282^(0.000155125*W41)-1)*137.88))))/(([1]!SingleStagePbR(W41,1)/[1]!SingleStagePbR(W41,0))-(((2.718282^(0.00098482*W41)-1)/((2.718282^(0.000155125*W41)-1)*137.88))))</f>
        <v>-1.6536207780349667E-4</v>
      </c>
      <c r="F41" s="73">
        <v>5894.923912130148</v>
      </c>
      <c r="G41" s="73">
        <v>69.742514535364094</v>
      </c>
      <c r="H41" s="88">
        <v>0.36554874439770962</v>
      </c>
      <c r="I41" s="76">
        <v>5.6613636630609916</v>
      </c>
      <c r="J41" s="76">
        <v>8.2291570774849415E-2</v>
      </c>
      <c r="K41" s="77">
        <v>7.4118743017063657E-2</v>
      </c>
      <c r="L41" s="77">
        <v>2.4109859304711607E-3</v>
      </c>
      <c r="M41" s="39">
        <f t="array" ref="M41:Q41">[1]!ConvertConc(I41:L41,TRUE,FALSE)</f>
        <v>1.8043435770187977</v>
      </c>
      <c r="N41" s="40">
        <v>6.4286331267127295E-2</v>
      </c>
      <c r="O41" s="40">
        <v>0.17663588836816024</v>
      </c>
      <c r="P41" s="62">
        <v>2.5675165161829073E-3</v>
      </c>
      <c r="Q41" s="39">
        <v>0.40797626263004944</v>
      </c>
      <c r="R41" s="99">
        <v>5.7351324121070128E-2</v>
      </c>
      <c r="S41" s="96">
        <v>2.2385383326243599E-3</v>
      </c>
      <c r="T41" s="38">
        <f>[1]!AgePb76(K41)</f>
        <v>1043.8244453572179</v>
      </c>
      <c r="U41" s="41">
        <f>[1]!AgeErPb76(K41,L41,0,FALSE,1)*2</f>
        <v>131.24604238001683</v>
      </c>
      <c r="V41" s="38">
        <f t="shared" si="0"/>
        <v>131.36220492744235</v>
      </c>
      <c r="W41" s="42">
        <f>[1]!AgePb6U8(O41)</f>
        <v>1048.5700225030928</v>
      </c>
      <c r="X41" s="42">
        <f t="shared" si="4"/>
        <v>30.483282599282511</v>
      </c>
      <c r="Y41" s="38">
        <f t="shared" si="1"/>
        <v>32.258567289980576</v>
      </c>
      <c r="Z41" s="38">
        <f>[1]!AgePb7U5(M41)</f>
        <v>1047.032027922869</v>
      </c>
      <c r="AA41" s="42">
        <f t="shared" si="5"/>
        <v>74.608681685284594</v>
      </c>
      <c r="AB41" s="38">
        <f t="shared" si="2"/>
        <v>75.355857908755084</v>
      </c>
      <c r="AC41" s="42">
        <f>[1]!AgePb8Th2(R41)</f>
        <v>1127.1759516250213</v>
      </c>
      <c r="AD41" s="42">
        <f t="shared" si="6"/>
        <v>87.991920465457952</v>
      </c>
      <c r="AE41" s="38">
        <f t="shared" si="3"/>
        <v>89.719311281837761</v>
      </c>
      <c r="AF41" s="43">
        <f t="shared" si="7"/>
        <v>100.45463364715998</v>
      </c>
      <c r="AG41" s="86"/>
    </row>
    <row r="42" spans="1:33" x14ac:dyDescent="0.25">
      <c r="A42" s="69">
        <v>91500</v>
      </c>
      <c r="B42" s="1">
        <v>2015</v>
      </c>
      <c r="C42" s="69" t="s">
        <v>513</v>
      </c>
      <c r="D42" s="69" t="s">
        <v>6</v>
      </c>
      <c r="E42" s="37">
        <f>(K42-(((2.718282^(0.00098482*W42)-1)/((2.718282^(0.000155125*W42)-1)*137.88))))/(([1]!SingleStagePbR(W42,1)/[1]!SingleStagePbR(W42,0))-(((2.718282^(0.00098482*W42)-1)/((2.718282^(0.000155125*W42)-1)*137.88))))</f>
        <v>4.9976369970497828E-4</v>
      </c>
      <c r="F42" s="73">
        <v>5965.7834991666659</v>
      </c>
      <c r="G42" s="73">
        <v>68.095330669331815</v>
      </c>
      <c r="H42" s="88">
        <v>0.36518258032783724</v>
      </c>
      <c r="I42" s="76">
        <v>5.5728050117312353</v>
      </c>
      <c r="J42" s="76">
        <v>8.7687637257757509E-2</v>
      </c>
      <c r="K42" s="77">
        <v>7.5245436967932705E-2</v>
      </c>
      <c r="L42" s="77">
        <v>2.1175472203395175E-3</v>
      </c>
      <c r="M42" s="39">
        <f t="array" ref="M42:Q42">[1]!ConvertConc(I42:L42,TRUE,FALSE)</f>
        <v>1.8608808492473814</v>
      </c>
      <c r="N42" s="40">
        <v>5.999869076695085E-2</v>
      </c>
      <c r="O42" s="40">
        <v>0.17944284752380779</v>
      </c>
      <c r="P42" s="62">
        <v>2.8235187287269847E-3</v>
      </c>
      <c r="Q42" s="39">
        <v>0.48802414947363271</v>
      </c>
      <c r="R42" s="99">
        <v>5.4386829635187969E-2</v>
      </c>
      <c r="S42" s="96">
        <v>2.5745545316421983E-3</v>
      </c>
      <c r="T42" s="38">
        <f>[1]!AgePb76(K42)</f>
        <v>1074.1909927898262</v>
      </c>
      <c r="U42" s="41">
        <f>[1]!AgeErPb76(K42,L42,0,FALSE,1)*2</f>
        <v>113.02954581106751</v>
      </c>
      <c r="V42" s="38">
        <f t="shared" si="0"/>
        <v>113.17236491556113</v>
      </c>
      <c r="W42" s="42">
        <f>[1]!AgePb6U8(O42)</f>
        <v>1063.9301457408701</v>
      </c>
      <c r="X42" s="42">
        <f t="shared" si="4"/>
        <v>33.481710015307399</v>
      </c>
      <c r="Y42" s="38">
        <f t="shared" si="1"/>
        <v>35.152478136744719</v>
      </c>
      <c r="Z42" s="38">
        <f>[1]!AgePb7U5(M42)</f>
        <v>1067.2991487639185</v>
      </c>
      <c r="AA42" s="42">
        <f t="shared" si="5"/>
        <v>68.823913802342915</v>
      </c>
      <c r="AB42" s="38">
        <f t="shared" si="2"/>
        <v>69.664631445460046</v>
      </c>
      <c r="AC42" s="42">
        <f>[1]!AgePb8Th2(R42)</f>
        <v>1070.427363843776</v>
      </c>
      <c r="AD42" s="42">
        <f t="shared" si="6"/>
        <v>101.34341857627867</v>
      </c>
      <c r="AE42" s="38">
        <f t="shared" si="3"/>
        <v>102.70021102979986</v>
      </c>
      <c r="AF42" s="43">
        <f t="shared" si="7"/>
        <v>99.0447837379173</v>
      </c>
      <c r="AG42" s="86"/>
    </row>
    <row r="43" spans="1:33" x14ac:dyDescent="0.25">
      <c r="A43" s="69">
        <v>91500</v>
      </c>
      <c r="B43" s="1">
        <v>2015</v>
      </c>
      <c r="C43" s="69" t="s">
        <v>514</v>
      </c>
      <c r="D43" s="69" t="s">
        <v>6</v>
      </c>
      <c r="E43" s="37">
        <f>(K43-(((2.718282^(0.00098482*W43)-1)/((2.718282^(0.000155125*W43)-1)*137.88))))/(([1]!SingleStagePbR(W43,1)/[1]!SingleStagePbR(W43,0))-(((2.718282^(0.00098482*W43)-1)/((2.718282^(0.000155125*W43)-1)*137.88))))</f>
        <v>-4.3556435082733845E-3</v>
      </c>
      <c r="F43" s="73">
        <v>5878.262507463136</v>
      </c>
      <c r="G43" s="73">
        <v>67.561705871022866</v>
      </c>
      <c r="H43" s="88">
        <v>0.37465803337590348</v>
      </c>
      <c r="I43" s="76">
        <v>5.5241048466701344</v>
      </c>
      <c r="J43" s="76">
        <v>8.3165391865225063E-2</v>
      </c>
      <c r="K43" s="77">
        <v>7.1490959692360703E-2</v>
      </c>
      <c r="L43" s="77">
        <v>2.1113640789264723E-3</v>
      </c>
      <c r="M43" s="39">
        <f t="array" ref="M43:Q43">[1]!ConvertConc(I43:L43,TRUE,FALSE)</f>
        <v>1.7836164117595188</v>
      </c>
      <c r="N43" s="40">
        <v>5.9125441973357916E-2</v>
      </c>
      <c r="O43" s="40">
        <v>0.18102480451702294</v>
      </c>
      <c r="P43" s="62">
        <v>2.7253282156762381E-3</v>
      </c>
      <c r="Q43" s="39">
        <v>0.45415885364018249</v>
      </c>
      <c r="R43" s="99">
        <v>5.5784555617020851E-2</v>
      </c>
      <c r="S43" s="96">
        <v>2.3875575518080101E-3</v>
      </c>
      <c r="T43" s="38">
        <f>[1]!AgePb76(K43)</f>
        <v>970.59671008544274</v>
      </c>
      <c r="U43" s="41">
        <f>[1]!AgeErPb76(K43,L43,0,FALSE,1)*2</f>
        <v>120.49528851536402</v>
      </c>
      <c r="V43" s="38">
        <f t="shared" si="0"/>
        <v>120.60468415966818</v>
      </c>
      <c r="W43" s="42">
        <f>[1]!AgePb6U8(O43)</f>
        <v>1072.5707653355032</v>
      </c>
      <c r="X43" s="42">
        <f t="shared" si="4"/>
        <v>32.295103180773495</v>
      </c>
      <c r="Y43" s="38">
        <f t="shared" si="1"/>
        <v>34.051661656696311</v>
      </c>
      <c r="Z43" s="38">
        <f>[1]!AgePb7U5(M43)</f>
        <v>1039.4993652300845</v>
      </c>
      <c r="AA43" s="42">
        <f t="shared" si="5"/>
        <v>68.917127017936849</v>
      </c>
      <c r="AB43" s="38">
        <f t="shared" si="2"/>
        <v>69.713799870974171</v>
      </c>
      <c r="AC43" s="42">
        <f>[1]!AgePb8Th2(R43)</f>
        <v>1097.2035405202071</v>
      </c>
      <c r="AD43" s="42">
        <f t="shared" si="6"/>
        <v>93.919780127824808</v>
      </c>
      <c r="AE43" s="38">
        <f t="shared" si="3"/>
        <v>95.455714554311356</v>
      </c>
      <c r="AF43" s="43">
        <f t="shared" si="7"/>
        <v>110.50632607657238</v>
      </c>
      <c r="AG43" s="86"/>
    </row>
    <row r="44" spans="1:33" x14ac:dyDescent="0.25">
      <c r="A44" s="89">
        <v>91500</v>
      </c>
      <c r="B44" s="1">
        <v>2015</v>
      </c>
      <c r="C44" s="89" t="s">
        <v>515</v>
      </c>
      <c r="D44" s="89" t="s">
        <v>6</v>
      </c>
      <c r="E44" s="37">
        <f>(K44-(((2.718282^(0.00098482*W44)-1)/((2.718282^(0.000155125*W44)-1)*137.88))))/(([1]!SingleStagePbR(W44,1)/[1]!SingleStagePbR(W44,0))-(((2.718282^(0.00098482*W44)-1)/((2.718282^(0.000155125*W44)-1)*137.88))))</f>
        <v>3.3926977726536373E-4</v>
      </c>
      <c r="F44" s="90">
        <v>4937.6923406575543</v>
      </c>
      <c r="G44" s="90">
        <v>71.157012744703863</v>
      </c>
      <c r="H44" s="88">
        <v>0.35831057392582139</v>
      </c>
      <c r="I44" s="91">
        <v>5.5850751213644498</v>
      </c>
      <c r="J44" s="91">
        <v>9.7011893190596665E-2</v>
      </c>
      <c r="K44" s="92">
        <v>7.5030587921248906E-2</v>
      </c>
      <c r="L44" s="92">
        <v>2.5577874905863031E-3</v>
      </c>
      <c r="M44" s="39">
        <f t="array" ref="M44:Q44">[1]!ConvertConc(I44:L44,TRUE,FALSE)</f>
        <v>1.8514908757002104</v>
      </c>
      <c r="N44" s="40">
        <v>7.083821676607685E-2</v>
      </c>
      <c r="O44" s="40">
        <v>0.17904862123961857</v>
      </c>
      <c r="P44" s="62">
        <v>3.1100469272431147E-3</v>
      </c>
      <c r="Q44" s="39">
        <v>0.45399379502167836</v>
      </c>
      <c r="R44" s="99">
        <v>5.208062130629907E-2</v>
      </c>
      <c r="S44" s="96">
        <v>3.0832601982347849E-3</v>
      </c>
      <c r="T44" s="38">
        <f>[1]!AgePb76(K44)</f>
        <v>1068.4462607760631</v>
      </c>
      <c r="U44" s="41">
        <f>[1]!AgeErPb76(K44,L44,0,FALSE,1)*2</f>
        <v>137.03726136906616</v>
      </c>
      <c r="V44" s="38">
        <f t="shared" si="0"/>
        <v>137.15382728832174</v>
      </c>
      <c r="W44" s="42">
        <f>[1]!AgePb6U8(O44)</f>
        <v>1061.7750852145243</v>
      </c>
      <c r="X44" s="42">
        <f t="shared" si="4"/>
        <v>36.885738838228455</v>
      </c>
      <c r="Y44" s="38">
        <f t="shared" si="1"/>
        <v>38.402675207937115</v>
      </c>
      <c r="Z44" s="38">
        <f>[1]!AgePb7U5(M44)</f>
        <v>1063.9609806414755</v>
      </c>
      <c r="AA44" s="42">
        <f t="shared" si="5"/>
        <v>81.414496356969508</v>
      </c>
      <c r="AB44" s="38">
        <f t="shared" si="2"/>
        <v>82.121999547907834</v>
      </c>
      <c r="AC44" s="42">
        <f>[1]!AgePb8Th2(R44)</f>
        <v>1026.1697342461946</v>
      </c>
      <c r="AD44" s="42">
        <f t="shared" si="6"/>
        <v>121.50194136995765</v>
      </c>
      <c r="AE44" s="38">
        <f t="shared" si="3"/>
        <v>122.54447009806394</v>
      </c>
      <c r="AF44" s="43">
        <f t="shared" si="7"/>
        <v>99.375618989326313</v>
      </c>
      <c r="AG44" s="86"/>
    </row>
    <row r="45" spans="1:33" x14ac:dyDescent="0.25">
      <c r="A45" s="89">
        <v>91500</v>
      </c>
      <c r="B45" s="1">
        <v>2016</v>
      </c>
      <c r="C45" s="89" t="s">
        <v>516</v>
      </c>
      <c r="D45" s="89" t="s">
        <v>6</v>
      </c>
      <c r="E45" s="37">
        <f>(K45-(((2.718282^(0.00098482*W45)-1)/((2.718282^(0.000155125*W45)-1)*137.88))))/(([1]!SingleStagePbR(W45,1)/[1]!SingleStagePbR(W45,0))-(((2.718282^(0.00098482*W45)-1)/((2.718282^(0.000155125*W45)-1)*137.88))))</f>
        <v>4.6795903814756479E-3</v>
      </c>
      <c r="F45" s="90">
        <v>4800.479053418474</v>
      </c>
      <c r="G45" s="90">
        <v>70.408168028939144</v>
      </c>
      <c r="H45" s="88">
        <v>0.3547325574156186</v>
      </c>
      <c r="I45" s="91">
        <v>5.6464875095999343</v>
      </c>
      <c r="J45" s="91">
        <v>0.10069825731202038</v>
      </c>
      <c r="K45" s="92">
        <v>7.8276034151790602E-2</v>
      </c>
      <c r="L45" s="92">
        <v>2.7287884293789818E-3</v>
      </c>
      <c r="M45" s="39">
        <f t="array" ref="M45:Q45">[1]!ConvertConc(I45:L45,TRUE,FALSE)</f>
        <v>1.9105688285785536</v>
      </c>
      <c r="N45" s="40">
        <v>7.4813837041433559E-2</v>
      </c>
      <c r="O45" s="40">
        <v>0.17710125069786123</v>
      </c>
      <c r="P45" s="62">
        <v>3.1583860378214881E-3</v>
      </c>
      <c r="Q45" s="39">
        <v>0.45543283813862095</v>
      </c>
      <c r="R45" s="99">
        <v>5.4870457394675234E-2</v>
      </c>
      <c r="S45" s="96">
        <v>2.5558401650707988E-3</v>
      </c>
      <c r="T45" s="38">
        <f>[1]!AgePb76(K45)</f>
        <v>1153.0240139447426</v>
      </c>
      <c r="U45" s="41">
        <f>[1]!AgeErPb76(K45,L45,0,FALSE,1)*2</f>
        <v>138.39144645882365</v>
      </c>
      <c r="V45" s="38">
        <f t="shared" si="0"/>
        <v>138.52586097293775</v>
      </c>
      <c r="W45" s="42">
        <f>[1]!AgePb6U8(O45)</f>
        <v>1051.11909080074</v>
      </c>
      <c r="X45" s="42">
        <f t="shared" si="4"/>
        <v>37.490868612061881</v>
      </c>
      <c r="Y45" s="38">
        <f t="shared" si="1"/>
        <v>38.955000758683155</v>
      </c>
      <c r="Z45" s="38">
        <f>[1]!AgePb7U5(M45)</f>
        <v>1084.7829982426094</v>
      </c>
      <c r="AA45" s="42">
        <f t="shared" si="5"/>
        <v>84.955618705681729</v>
      </c>
      <c r="AB45" s="38">
        <f t="shared" si="2"/>
        <v>85.660566896150527</v>
      </c>
      <c r="AC45" s="42">
        <f>[1]!AgePb8Th2(R45)</f>
        <v>1079.6962140365627</v>
      </c>
      <c r="AD45" s="42">
        <f t="shared" si="6"/>
        <v>100.58348630340801</v>
      </c>
      <c r="AE45" s="38">
        <f t="shared" si="3"/>
        <v>101.97400522005823</v>
      </c>
      <c r="AF45" s="43">
        <f t="shared" si="7"/>
        <v>91.161942690563407</v>
      </c>
      <c r="AG45" s="86"/>
    </row>
    <row r="46" spans="1:33" x14ac:dyDescent="0.25">
      <c r="A46" s="89">
        <v>91500</v>
      </c>
      <c r="B46" s="1">
        <v>2016</v>
      </c>
      <c r="C46" s="89" t="s">
        <v>517</v>
      </c>
      <c r="D46" s="89" t="s">
        <v>6</v>
      </c>
      <c r="E46" s="37">
        <f>(K46-(((2.718282^(0.00098482*W46)-1)/((2.718282^(0.000155125*W46)-1)*137.88))))/(([1]!SingleStagePbR(W46,1)/[1]!SingleStagePbR(W46,0))-(((2.718282^(0.00098482*W46)-1)/((2.718282^(0.000155125*W46)-1)*137.88))))</f>
        <v>-4.2835818751869642E-4</v>
      </c>
      <c r="F46" s="90">
        <v>4519.4455616610776</v>
      </c>
      <c r="G46" s="90">
        <v>64.303979243399311</v>
      </c>
      <c r="H46" s="88">
        <v>0.33908410887165857</v>
      </c>
      <c r="I46" s="91">
        <v>5.5906467054395099</v>
      </c>
      <c r="J46" s="91">
        <v>0.10953270010703829</v>
      </c>
      <c r="K46" s="92">
        <v>7.4350196415205266E-2</v>
      </c>
      <c r="L46" s="92">
        <v>2.9252133817527035E-3</v>
      </c>
      <c r="M46" s="39">
        <f t="array" ref="M46:Q46">[1]!ConvertConc(I46:L46,TRUE,FALSE)</f>
        <v>1.832872762282342</v>
      </c>
      <c r="N46" s="40">
        <v>8.0558461081792931E-2</v>
      </c>
      <c r="O46" s="40">
        <v>0.17887018312694197</v>
      </c>
      <c r="P46" s="62">
        <v>3.5044486190608098E-3</v>
      </c>
      <c r="Q46" s="39">
        <v>0.44576185435130145</v>
      </c>
      <c r="R46" s="99">
        <v>5.4548323518946791E-2</v>
      </c>
      <c r="S46" s="96">
        <v>2.4386902110909519E-3</v>
      </c>
      <c r="T46" s="38">
        <f>[1]!AgePb76(K46)</f>
        <v>1050.1114267903667</v>
      </c>
      <c r="U46" s="41">
        <f>[1]!AgeErPb76(K46,L46,0,FALSE,1)*2</f>
        <v>158.59289536943794</v>
      </c>
      <c r="V46" s="38">
        <f t="shared" si="0"/>
        <v>158.69020221488401</v>
      </c>
      <c r="W46" s="42">
        <f>[1]!AgePb6U8(O46)</f>
        <v>1060.7994061705697</v>
      </c>
      <c r="X46" s="42">
        <f t="shared" si="4"/>
        <v>41.566648494083594</v>
      </c>
      <c r="Y46" s="38">
        <f t="shared" si="1"/>
        <v>42.916013363142426</v>
      </c>
      <c r="Z46" s="38">
        <f>[1]!AgePb7U5(M46)</f>
        <v>1057.3095467595706</v>
      </c>
      <c r="AA46" s="42">
        <f t="shared" si="5"/>
        <v>92.94178158660236</v>
      </c>
      <c r="AB46" s="38">
        <f t="shared" si="2"/>
        <v>93.554450625199266</v>
      </c>
      <c r="AC46" s="42">
        <f>[1]!AgePb8Th2(R46)</f>
        <v>1073.5229083084234</v>
      </c>
      <c r="AD46" s="42">
        <f t="shared" si="6"/>
        <v>95.987910864549676</v>
      </c>
      <c r="AE46" s="38">
        <f t="shared" si="3"/>
        <v>97.427549527158575</v>
      </c>
      <c r="AF46" s="43">
        <f t="shared" si="7"/>
        <v>101.01779478896545</v>
      </c>
      <c r="AG46" s="86"/>
    </row>
    <row r="47" spans="1:33" x14ac:dyDescent="0.25">
      <c r="A47" s="89">
        <v>91500</v>
      </c>
      <c r="B47" s="1">
        <v>2016</v>
      </c>
      <c r="C47" s="89" t="s">
        <v>518</v>
      </c>
      <c r="D47" s="89" t="s">
        <v>6</v>
      </c>
      <c r="E47" s="37">
        <f>(K47-(((2.718282^(0.00098482*W47)-1)/((2.718282^(0.000155125*W47)-1)*137.88))))/(([1]!SingleStagePbR(W47,1)/[1]!SingleStagePbR(W47,0))-(((2.718282^(0.00098482*W47)-1)/((2.718282^(0.000155125*W47)-1)*137.88))))</f>
        <v>4.1774396503291003E-3</v>
      </c>
      <c r="F47" s="90">
        <v>4946.3444184210848</v>
      </c>
      <c r="G47" s="90">
        <v>71.905103400565338</v>
      </c>
      <c r="H47" s="88">
        <v>0.35123060269910072</v>
      </c>
      <c r="I47" s="91">
        <v>5.5368519157260936</v>
      </c>
      <c r="J47" s="91">
        <v>0.11047663239247207</v>
      </c>
      <c r="K47" s="92">
        <v>7.8570580639657717E-2</v>
      </c>
      <c r="L47" s="92">
        <v>2.8758522226758334E-3</v>
      </c>
      <c r="M47" s="39">
        <f t="array" ref="M47:Q47">[1]!ConvertConc(I47:L47,TRUE,FALSE)</f>
        <v>1.955731810887267</v>
      </c>
      <c r="N47" s="40">
        <v>8.1529352316482853E-2</v>
      </c>
      <c r="O47" s="40">
        <v>0.18060804500834507</v>
      </c>
      <c r="P47" s="62">
        <v>3.6036666501479638E-3</v>
      </c>
      <c r="Q47" s="39">
        <v>0.47863320749065097</v>
      </c>
      <c r="R47" s="99">
        <v>5.2798996021208161E-2</v>
      </c>
      <c r="S47" s="96">
        <v>2.4973755613352097E-3</v>
      </c>
      <c r="T47" s="38">
        <f>[1]!AgePb76(K47)</f>
        <v>1160.4749409545748</v>
      </c>
      <c r="U47" s="41">
        <f>[1]!AgeErPb76(K47,L47,0,FALSE,1)*2</f>
        <v>145.14457210529619</v>
      </c>
      <c r="V47" s="38">
        <f t="shared" si="0"/>
        <v>145.27439943134544</v>
      </c>
      <c r="W47" s="42">
        <f>[1]!AgePb6U8(O47)</f>
        <v>1070.2955560999114</v>
      </c>
      <c r="X47" s="42">
        <f t="shared" si="4"/>
        <v>42.711147237550868</v>
      </c>
      <c r="Y47" s="38">
        <f t="shared" si="1"/>
        <v>44.048724857238824</v>
      </c>
      <c r="Z47" s="38">
        <f>[1]!AgePb7U5(M47)</f>
        <v>1100.4175985540248</v>
      </c>
      <c r="AA47" s="42">
        <f t="shared" si="5"/>
        <v>91.747072464978729</v>
      </c>
      <c r="AB47" s="38">
        <f t="shared" si="2"/>
        <v>92.419115129916747</v>
      </c>
      <c r="AC47" s="42">
        <f>[1]!AgePb8Th2(R47)</f>
        <v>1039.9662043696621</v>
      </c>
      <c r="AD47" s="42">
        <f t="shared" si="6"/>
        <v>98.380135196665535</v>
      </c>
      <c r="AE47" s="38">
        <f t="shared" si="3"/>
        <v>99.699366573513913</v>
      </c>
      <c r="AF47" s="43">
        <f t="shared" si="7"/>
        <v>92.229096754085504</v>
      </c>
      <c r="AG47" s="86"/>
    </row>
    <row r="48" spans="1:33" x14ac:dyDescent="0.25">
      <c r="A48" s="89">
        <v>91500</v>
      </c>
      <c r="B48" s="1">
        <v>2016</v>
      </c>
      <c r="C48" s="89" t="s">
        <v>519</v>
      </c>
      <c r="D48" s="89" t="s">
        <v>6</v>
      </c>
      <c r="E48" s="37">
        <f>(K48-(((2.718282^(0.00098482*W48)-1)/((2.718282^(0.000155125*W48)-1)*137.88))))/(([1]!SingleStagePbR(W48,1)/[1]!SingleStagePbR(W48,0))-(((2.718282^(0.00098482*W48)-1)/((2.718282^(0.000155125*W48)-1)*137.88))))</f>
        <v>-1.3381925011526222E-3</v>
      </c>
      <c r="F48" s="90">
        <v>4541.1750411149906</v>
      </c>
      <c r="G48" s="90">
        <v>65.73065799235863</v>
      </c>
      <c r="H48" s="88">
        <v>0.33335561814066011</v>
      </c>
      <c r="I48" s="91">
        <v>5.6219588834415903</v>
      </c>
      <c r="J48" s="91">
        <v>9.6773672657551421E-2</v>
      </c>
      <c r="K48" s="92">
        <v>7.3385087327458368E-2</v>
      </c>
      <c r="L48" s="92">
        <v>2.6617646148098368E-3</v>
      </c>
      <c r="M48" s="39">
        <f t="array" ref="M48:Q48">[1]!ConvertConc(I48:L48,TRUE,FALSE)</f>
        <v>1.7990051057219532</v>
      </c>
      <c r="N48" s="40">
        <v>7.2227410976386644E-2</v>
      </c>
      <c r="O48" s="40">
        <v>0.17787394407051066</v>
      </c>
      <c r="P48" s="62">
        <v>3.061835775513467E-3</v>
      </c>
      <c r="Q48" s="39">
        <v>0.42874582740787859</v>
      </c>
      <c r="R48" s="99">
        <v>5.2724754417472874E-2</v>
      </c>
      <c r="S48" s="96">
        <v>2.7768302689201519E-3</v>
      </c>
      <c r="T48" s="38">
        <f>[1]!AgePb76(K48)</f>
        <v>1023.7256028920766</v>
      </c>
      <c r="U48" s="41">
        <f>[1]!AgeErPb76(K48,L48,0,FALSE,1)*2</f>
        <v>146.7914076369199</v>
      </c>
      <c r="V48" s="38">
        <f t="shared" si="0"/>
        <v>146.89131748308571</v>
      </c>
      <c r="W48" s="42">
        <f>[1]!AgePb6U8(O48)</f>
        <v>1055.3493703431193</v>
      </c>
      <c r="X48" s="42">
        <f t="shared" si="4"/>
        <v>36.332544090901337</v>
      </c>
      <c r="Y48" s="38">
        <f t="shared" si="1"/>
        <v>37.8534455219392</v>
      </c>
      <c r="Z48" s="38">
        <f>[1]!AgePb7U5(M48)</f>
        <v>1045.0972581157043</v>
      </c>
      <c r="AA48" s="42">
        <f t="shared" si="5"/>
        <v>83.918237843939067</v>
      </c>
      <c r="AB48" s="38">
        <f t="shared" si="2"/>
        <v>84.580771209117771</v>
      </c>
      <c r="AC48" s="42">
        <f>[1]!AgePb8Th2(R48)</f>
        <v>1038.540821966209</v>
      </c>
      <c r="AD48" s="42">
        <f t="shared" si="6"/>
        <v>109.39269881129238</v>
      </c>
      <c r="AE48" s="38">
        <f t="shared" si="3"/>
        <v>110.57739111239847</v>
      </c>
      <c r="AF48" s="43">
        <f t="shared" si="7"/>
        <v>103.08908631001354</v>
      </c>
      <c r="AG48" s="86"/>
    </row>
    <row r="49" spans="1:33" x14ac:dyDescent="0.25">
      <c r="A49" s="89">
        <v>91500</v>
      </c>
      <c r="B49" s="1">
        <v>2016</v>
      </c>
      <c r="C49" s="89" t="s">
        <v>520</v>
      </c>
      <c r="D49" s="89" t="s">
        <v>6</v>
      </c>
      <c r="E49" s="37">
        <f>(K49-(((2.718282^(0.00098482*W49)-1)/((2.718282^(0.000155125*W49)-1)*137.88))))/(([1]!SingleStagePbR(W49,1)/[1]!SingleStagePbR(W49,0))-(((2.718282^(0.00098482*W49)-1)/((2.718282^(0.000155125*W49)-1)*137.88))))</f>
        <v>8.3543698015248798E-3</v>
      </c>
      <c r="F49" s="90">
        <v>4810.0253029793867</v>
      </c>
      <c r="G49" s="90">
        <v>72.030459184301506</v>
      </c>
      <c r="H49" s="88">
        <v>0.36520958385111912</v>
      </c>
      <c r="I49" s="91">
        <v>5.5460723351190557</v>
      </c>
      <c r="J49" s="91">
        <v>0.10729693346580588</v>
      </c>
      <c r="K49" s="92">
        <v>8.2015582932615183E-2</v>
      </c>
      <c r="L49" s="92">
        <v>2.6999535368814344E-3</v>
      </c>
      <c r="M49" s="39">
        <f t="array" ref="M49:Q49">[1]!ConvertConc(I49:L49,TRUE,FALSE)</f>
        <v>2.0380887512406343</v>
      </c>
      <c r="N49" s="40">
        <v>7.7822246478342849E-2</v>
      </c>
      <c r="O49" s="40">
        <v>0.18030778171928286</v>
      </c>
      <c r="P49" s="62">
        <v>3.4883194609623925E-3</v>
      </c>
      <c r="Q49" s="39">
        <v>0.50666523857795509</v>
      </c>
      <c r="R49" s="99">
        <v>5.753763402288295E-2</v>
      </c>
      <c r="S49" s="96">
        <v>2.8503690056667589E-3</v>
      </c>
      <c r="T49" s="38">
        <f>[1]!AgePb76(K49)</f>
        <v>1245.0362761743374</v>
      </c>
      <c r="U49" s="41">
        <f>[1]!AgeErPb76(K49,L49,0,FALSE,1)*2</f>
        <v>128.95500572989877</v>
      </c>
      <c r="V49" s="38">
        <f t="shared" si="0"/>
        <v>129.12316944511008</v>
      </c>
      <c r="W49" s="42">
        <f>[1]!AgePb6U8(O49)</f>
        <v>1068.6558351801721</v>
      </c>
      <c r="X49" s="42">
        <f t="shared" si="4"/>
        <v>41.349440510934372</v>
      </c>
      <c r="Y49" s="38">
        <f t="shared" si="1"/>
        <v>42.72550747246882</v>
      </c>
      <c r="Z49" s="38">
        <f>[1]!AgePb7U5(M49)</f>
        <v>1128.3227064562761</v>
      </c>
      <c r="AA49" s="42">
        <f t="shared" si="5"/>
        <v>86.167599635197405</v>
      </c>
      <c r="AB49" s="38">
        <f t="shared" si="2"/>
        <v>86.919385113128769</v>
      </c>
      <c r="AC49" s="42">
        <f>[1]!AgePb8Th2(R49)</f>
        <v>1130.737120435824</v>
      </c>
      <c r="AD49" s="42">
        <f t="shared" si="6"/>
        <v>112.03165011496115</v>
      </c>
      <c r="AE49" s="38">
        <f t="shared" si="3"/>
        <v>113.40198476728301</v>
      </c>
      <c r="AF49" s="43">
        <f t="shared" si="7"/>
        <v>85.833309087496218</v>
      </c>
      <c r="AG49" s="86"/>
    </row>
    <row r="50" spans="1:33" x14ac:dyDescent="0.25">
      <c r="A50" s="89">
        <v>91500</v>
      </c>
      <c r="B50" s="1">
        <v>2016</v>
      </c>
      <c r="C50" s="89" t="s">
        <v>521</v>
      </c>
      <c r="D50" s="89" t="s">
        <v>6</v>
      </c>
      <c r="E50" s="37">
        <f>(K50-(((2.718282^(0.00098482*W50)-1)/((2.718282^(0.000155125*W50)-1)*137.88))))/(([1]!SingleStagePbR(W50,1)/[1]!SingleStagePbR(W50,0))-(((2.718282^(0.00098482*W50)-1)/((2.718282^(0.000155125*W50)-1)*137.88))))</f>
        <v>4.2799178714383922E-3</v>
      </c>
      <c r="F50" s="90">
        <v>4490.9877012632578</v>
      </c>
      <c r="G50" s="90">
        <v>67.408709400892434</v>
      </c>
      <c r="H50" s="88">
        <v>0.33381754680139802</v>
      </c>
      <c r="I50" s="91">
        <v>5.5982002231232419</v>
      </c>
      <c r="J50" s="91">
        <v>0.10941804588995649</v>
      </c>
      <c r="K50" s="92">
        <v>7.8251814928918639E-2</v>
      </c>
      <c r="L50" s="92">
        <v>2.9896350587808821E-3</v>
      </c>
      <c r="M50" s="39">
        <f t="array" ref="M50:Q50">[1]!ConvertConc(I50:L50,TRUE,FALSE)</f>
        <v>1.9264521995761685</v>
      </c>
      <c r="N50" s="40">
        <v>8.2672893846686552E-2</v>
      </c>
      <c r="O50" s="40">
        <v>0.17862883786641323</v>
      </c>
      <c r="P50" s="62">
        <v>3.4913396448747421E-3</v>
      </c>
      <c r="Q50" s="39">
        <v>0.45544467098400054</v>
      </c>
      <c r="R50" s="99">
        <v>5.7015791110058535E-2</v>
      </c>
      <c r="S50" s="96">
        <v>2.8881879492392536E-3</v>
      </c>
      <c r="T50" s="38">
        <f>[1]!AgePb76(K50)</f>
        <v>1152.4097481310744</v>
      </c>
      <c r="U50" s="41">
        <f>[1]!AgeErPb76(K50,L50,0,FALSE,1)*2</f>
        <v>151.68096196756727</v>
      </c>
      <c r="V50" s="38">
        <f t="shared" si="0"/>
        <v>151.80347914349969</v>
      </c>
      <c r="W50" s="42">
        <f>[1]!AgePb6U8(O50)</f>
        <v>1059.4795231064929</v>
      </c>
      <c r="X50" s="42">
        <f t="shared" si="4"/>
        <v>41.415517294256446</v>
      </c>
      <c r="Y50" s="38">
        <f t="shared" si="1"/>
        <v>42.766336117225556</v>
      </c>
      <c r="Z50" s="38">
        <f>[1]!AgePb7U5(M50)</f>
        <v>1090.3090175831157</v>
      </c>
      <c r="AA50" s="42">
        <f t="shared" si="5"/>
        <v>93.580314830095617</v>
      </c>
      <c r="AB50" s="38">
        <f t="shared" si="2"/>
        <v>94.22727531648448</v>
      </c>
      <c r="AC50" s="42">
        <f>[1]!AgePb8Th2(R50)</f>
        <v>1120.7609162588642</v>
      </c>
      <c r="AD50" s="42">
        <f t="shared" si="6"/>
        <v>113.54637405868216</v>
      </c>
      <c r="AE50" s="38">
        <f t="shared" si="3"/>
        <v>114.87502598201401</v>
      </c>
      <c r="AF50" s="43">
        <f t="shared" si="7"/>
        <v>91.936008422760096</v>
      </c>
      <c r="AG50" s="86"/>
    </row>
    <row r="51" spans="1:33" x14ac:dyDescent="0.25">
      <c r="A51" s="89">
        <v>91500</v>
      </c>
      <c r="B51" s="1">
        <v>2016</v>
      </c>
      <c r="C51" s="89" t="s">
        <v>522</v>
      </c>
      <c r="D51" s="89" t="s">
        <v>6</v>
      </c>
      <c r="E51" s="37">
        <f>(K51-(((2.718282^(0.00098482*W51)-1)/((2.718282^(0.000155125*W51)-1)*137.88))))/(([1]!SingleStagePbR(W51,1)/[1]!SingleStagePbR(W51,0))-(((2.718282^(0.00098482*W51)-1)/((2.718282^(0.000155125*W51)-1)*137.88))))</f>
        <v>-5.1591279124397343E-4</v>
      </c>
      <c r="F51" s="90">
        <v>3836.0908216432508</v>
      </c>
      <c r="G51" s="90">
        <v>59.856806641349401</v>
      </c>
      <c r="H51" s="88">
        <v>0.29653993506902121</v>
      </c>
      <c r="I51" s="91">
        <v>5.5735910140178229</v>
      </c>
      <c r="J51" s="91">
        <v>0.12474914180775783</v>
      </c>
      <c r="K51" s="92">
        <v>7.4387858297734963E-2</v>
      </c>
      <c r="L51" s="92">
        <v>2.7664782224780657E-3</v>
      </c>
      <c r="M51" s="39">
        <f t="array" ref="M51:Q51">[1]!ConvertConc(I51:L51,TRUE,FALSE)</f>
        <v>1.8394127959531421</v>
      </c>
      <c r="N51" s="40">
        <v>7.9840941914415417E-2</v>
      </c>
      <c r="O51" s="40">
        <v>0.17941754202720592</v>
      </c>
      <c r="P51" s="62">
        <v>4.0157565090188883E-3</v>
      </c>
      <c r="Q51" s="39">
        <v>0.51565118580736347</v>
      </c>
      <c r="R51" s="99">
        <v>5.3089350208429614E-2</v>
      </c>
      <c r="S51" s="96">
        <v>2.8305322564080534E-3</v>
      </c>
      <c r="T51" s="38">
        <f>[1]!AgePb76(K51)</f>
        <v>1051.1320251796074</v>
      </c>
      <c r="U51" s="41">
        <f>[1]!AgeErPb76(K51,L51,0,FALSE,1)*2</f>
        <v>149.88797489306765</v>
      </c>
      <c r="V51" s="38">
        <f t="shared" si="0"/>
        <v>149.99112932531912</v>
      </c>
      <c r="W51" s="42">
        <f>[1]!AgePb6U8(O51)</f>
        <v>1063.7918334330207</v>
      </c>
      <c r="X51" s="42">
        <f t="shared" si="4"/>
        <v>47.619969943652634</v>
      </c>
      <c r="Y51" s="38">
        <f t="shared" si="1"/>
        <v>48.808846923550846</v>
      </c>
      <c r="Z51" s="38">
        <f>[1]!AgePb7U5(M51)</f>
        <v>1059.6509811713231</v>
      </c>
      <c r="AA51" s="42">
        <f t="shared" si="5"/>
        <v>91.989718265946138</v>
      </c>
      <c r="AB51" s="38">
        <f t="shared" si="2"/>
        <v>92.61142131907917</v>
      </c>
      <c r="AC51" s="42">
        <f>[1]!AgePb8Th2(R51)</f>
        <v>1045.5398191305621</v>
      </c>
      <c r="AD51" s="42">
        <f t="shared" si="6"/>
        <v>111.48880789798005</v>
      </c>
      <c r="AE51" s="38">
        <f t="shared" si="3"/>
        <v>112.66710014301596</v>
      </c>
      <c r="AF51" s="43">
        <f t="shared" si="7"/>
        <v>101.20439753999982</v>
      </c>
      <c r="AG51" s="86"/>
    </row>
    <row r="52" spans="1:33" x14ac:dyDescent="0.25">
      <c r="A52" s="89">
        <v>91500</v>
      </c>
      <c r="B52" s="1">
        <v>2016</v>
      </c>
      <c r="C52" s="89" t="s">
        <v>523</v>
      </c>
      <c r="D52" s="89" t="s">
        <v>6</v>
      </c>
      <c r="E52" s="37">
        <f>(K52-(((2.718282^(0.00098482*W52)-1)/((2.718282^(0.000155125*W52)-1)*137.88))))/(([1]!SingleStagePbR(W52,1)/[1]!SingleStagePbR(W52,0))-(((2.718282^(0.00098482*W52)-1)/((2.718282^(0.000155125*W52)-1)*137.88))))</f>
        <v>-4.7421540986210759E-3</v>
      </c>
      <c r="F52" s="90">
        <v>4568.8185347285344</v>
      </c>
      <c r="G52" s="90">
        <v>68.215759222724884</v>
      </c>
      <c r="H52" s="88">
        <v>0.36350824395522158</v>
      </c>
      <c r="I52" s="91">
        <v>5.5897395790723197</v>
      </c>
      <c r="J52" s="91">
        <v>9.8833675397800053E-2</v>
      </c>
      <c r="K52" s="92">
        <v>7.0736209118314033E-2</v>
      </c>
      <c r="L52" s="92">
        <v>2.3325566466354392E-3</v>
      </c>
      <c r="M52" s="39">
        <f t="array" ref="M52:Q52">[1]!ConvertConc(I52:L52,TRUE,FALSE)</f>
        <v>1.744064138011949</v>
      </c>
      <c r="N52" s="40">
        <v>6.5257042681516914E-2</v>
      </c>
      <c r="O52" s="40">
        <v>0.17889921092995914</v>
      </c>
      <c r="P52" s="62">
        <v>3.1631646326014621E-3</v>
      </c>
      <c r="Q52" s="39">
        <v>0.47255072591914821</v>
      </c>
      <c r="R52" s="99">
        <v>5.228811427794914E-2</v>
      </c>
      <c r="S52" s="96">
        <v>2.5681112020156409E-3</v>
      </c>
      <c r="T52" s="38">
        <f>[1]!AgePb76(K52)</f>
        <v>948.90932653565471</v>
      </c>
      <c r="U52" s="41">
        <f>[1]!AgeErPb76(K52,L52,0,FALSE,1)*2</f>
        <v>134.98902000750098</v>
      </c>
      <c r="V52" s="38">
        <f t="shared" si="0"/>
        <v>135.08236487010709</v>
      </c>
      <c r="W52" s="42">
        <f>[1]!AgePb6U8(O52)</f>
        <v>1060.9581369111818</v>
      </c>
      <c r="X52" s="42">
        <f t="shared" si="4"/>
        <v>37.518167217205807</v>
      </c>
      <c r="Y52" s="38">
        <f t="shared" si="1"/>
        <v>39.008267400416642</v>
      </c>
      <c r="Z52" s="38">
        <f>[1]!AgePb7U5(M52)</f>
        <v>1024.9683540656276</v>
      </c>
      <c r="AA52" s="42">
        <f t="shared" si="5"/>
        <v>76.701770503358119</v>
      </c>
      <c r="AB52" s="38">
        <f t="shared" si="2"/>
        <v>77.398571877584885</v>
      </c>
      <c r="AC52" s="42">
        <f>[1]!AgePb8Th2(R52)</f>
        <v>1030.1556282358606</v>
      </c>
      <c r="AD52" s="42">
        <f t="shared" si="6"/>
        <v>101.19141779062599</v>
      </c>
      <c r="AE52" s="38">
        <f t="shared" si="3"/>
        <v>102.45051863623731</v>
      </c>
      <c r="AF52" s="43">
        <f t="shared" si="7"/>
        <v>111.80816830883123</v>
      </c>
      <c r="AG52" s="86"/>
    </row>
    <row r="53" spans="1:33" x14ac:dyDescent="0.25">
      <c r="A53" s="89">
        <v>91500</v>
      </c>
      <c r="B53" s="1">
        <v>2016</v>
      </c>
      <c r="C53" s="89" t="s">
        <v>524</v>
      </c>
      <c r="D53" s="89" t="s">
        <v>6</v>
      </c>
      <c r="E53" s="37">
        <f>(K53-(((2.718282^(0.00098482*W53)-1)/((2.718282^(0.000155125*W53)-1)*137.88))))/(([1]!SingleStagePbR(W53,1)/[1]!SingleStagePbR(W53,0))-(((2.718282^(0.00098482*W53)-1)/((2.718282^(0.000155125*W53)-1)*137.88))))</f>
        <v>8.8183252141438805E-4</v>
      </c>
      <c r="F53" s="90">
        <v>4827.1749270045739</v>
      </c>
      <c r="G53" s="90">
        <v>71.880346851242962</v>
      </c>
      <c r="H53" s="88">
        <v>0.35884273522367427</v>
      </c>
      <c r="I53" s="91">
        <v>5.5541302785817432</v>
      </c>
      <c r="J53" s="91">
        <v>9.5056205395715812E-2</v>
      </c>
      <c r="K53" s="92">
        <v>7.5689013641586617E-2</v>
      </c>
      <c r="L53" s="92">
        <v>2.8622506766592961E-3</v>
      </c>
      <c r="M53" s="39">
        <f t="array" ref="M53:Q53">[1]!ConvertConc(I53:L53,TRUE,FALSE)</f>
        <v>1.8781446125435788</v>
      </c>
      <c r="N53" s="40">
        <v>7.7958866061085819E-2</v>
      </c>
      <c r="O53" s="40">
        <v>0.18004619082420079</v>
      </c>
      <c r="P53" s="62">
        <v>3.0814019184425205E-3</v>
      </c>
      <c r="Q53" s="39">
        <v>0.41231385279296917</v>
      </c>
      <c r="R53" s="99">
        <v>5.3356878020642463E-2</v>
      </c>
      <c r="S53" s="96">
        <v>2.704556693152962E-3</v>
      </c>
      <c r="T53" s="38">
        <f>[1]!AgePb76(K53)</f>
        <v>1085.9843602117649</v>
      </c>
      <c r="U53" s="41">
        <f>[1]!AgeErPb76(K53,L53,0,FALSE,1)*2</f>
        <v>151.61730809241664</v>
      </c>
      <c r="V53" s="38">
        <f t="shared" si="0"/>
        <v>151.72615900067652</v>
      </c>
      <c r="W53" s="42">
        <f>[1]!AgePb6U8(O53)</f>
        <v>1067.226961983619</v>
      </c>
      <c r="X53" s="42">
        <f t="shared" si="4"/>
        <v>36.5301281078575</v>
      </c>
      <c r="Y53" s="38">
        <f t="shared" si="1"/>
        <v>38.076683742015433</v>
      </c>
      <c r="Z53" s="38">
        <f>[1]!AgePb7U5(M53)</f>
        <v>1073.4079857701233</v>
      </c>
      <c r="AA53" s="42">
        <f t="shared" si="5"/>
        <v>89.110996919691445</v>
      </c>
      <c r="AB53" s="38">
        <f t="shared" si="2"/>
        <v>89.769349746595239</v>
      </c>
      <c r="AC53" s="42">
        <f>[1]!AgePb8Th2(R53)</f>
        <v>1050.6739005990755</v>
      </c>
      <c r="AD53" s="42">
        <f t="shared" si="6"/>
        <v>106.51324573701676</v>
      </c>
      <c r="AE53" s="38">
        <f t="shared" si="3"/>
        <v>107.75802971044493</v>
      </c>
      <c r="AF53" s="43">
        <f t="shared" si="7"/>
        <v>98.272774552251548</v>
      </c>
      <c r="AG53" s="86"/>
    </row>
    <row r="54" spans="1:33" x14ac:dyDescent="0.25">
      <c r="A54" s="89">
        <v>91500</v>
      </c>
      <c r="B54" s="1">
        <v>2016</v>
      </c>
      <c r="C54" s="89" t="s">
        <v>525</v>
      </c>
      <c r="D54" s="89" t="s">
        <v>6</v>
      </c>
      <c r="E54" s="37">
        <f>(K54-(((2.718282^(0.00098482*W54)-1)/((2.718282^(0.000155125*W54)-1)*137.88))))/(([1]!SingleStagePbR(W54,1)/[1]!SingleStagePbR(W54,0))-(((2.718282^(0.00098482*W54)-1)/((2.718282^(0.000155125*W54)-1)*137.88))))</f>
        <v>2.6219080144444028E-3</v>
      </c>
      <c r="F54" s="90">
        <v>4653.0725745292084</v>
      </c>
      <c r="G54" s="90">
        <v>70.623389803267173</v>
      </c>
      <c r="H54" s="88">
        <v>0.36150557903634667</v>
      </c>
      <c r="I54" s="91">
        <v>5.6032252158722944</v>
      </c>
      <c r="J54" s="91">
        <v>0.10350370378164996</v>
      </c>
      <c r="K54" s="92">
        <v>7.6828026211431005E-2</v>
      </c>
      <c r="L54" s="92">
        <v>2.5396530575976317E-3</v>
      </c>
      <c r="M54" s="39">
        <f t="array" ref="M54:Q54">[1]!ConvertConc(I54:L54,TRUE,FALSE)</f>
        <v>1.8897042621926883</v>
      </c>
      <c r="N54" s="40">
        <v>7.1558243934282506E-2</v>
      </c>
      <c r="O54" s="40">
        <v>0.17846864287505224</v>
      </c>
      <c r="P54" s="62">
        <v>3.2967023160386717E-3</v>
      </c>
      <c r="Q54" s="39">
        <v>0.48781143926782111</v>
      </c>
      <c r="R54" s="99">
        <v>5.4419016786280049E-2</v>
      </c>
      <c r="S54" s="96">
        <v>2.7640588698458765E-3</v>
      </c>
      <c r="T54" s="38">
        <f>[1]!AgePb76(K54)</f>
        <v>1115.8606468428782</v>
      </c>
      <c r="U54" s="41">
        <f>[1]!AgeErPb76(K54,L54,0,FALSE,1)*2</f>
        <v>131.94735830349632</v>
      </c>
      <c r="V54" s="38">
        <f t="shared" si="0"/>
        <v>132.07939405789719</v>
      </c>
      <c r="W54" s="42">
        <f>[1]!AgePb6U8(O54)</f>
        <v>1058.60329013417</v>
      </c>
      <c r="X54" s="42">
        <f t="shared" si="4"/>
        <v>39.109390446755306</v>
      </c>
      <c r="Y54" s="38">
        <f t="shared" si="1"/>
        <v>40.534810201223706</v>
      </c>
      <c r="Z54" s="38">
        <f>[1]!AgePb7U5(M54)</f>
        <v>1077.4779565080048</v>
      </c>
      <c r="AA54" s="42">
        <f t="shared" si="5"/>
        <v>81.602642263342801</v>
      </c>
      <c r="AB54" s="38">
        <f t="shared" si="2"/>
        <v>82.326498489137805</v>
      </c>
      <c r="AC54" s="42">
        <f>[1]!AgePb8Th2(R54)</f>
        <v>1071.0443709053952</v>
      </c>
      <c r="AD54" s="42">
        <f t="shared" si="6"/>
        <v>108.80129293868201</v>
      </c>
      <c r="AE54" s="38">
        <f t="shared" si="3"/>
        <v>110.06764032759403</v>
      </c>
      <c r="AF54" s="43">
        <f t="shared" si="7"/>
        <v>94.86877175293283</v>
      </c>
      <c r="AG54" s="86"/>
    </row>
    <row r="55" spans="1:33" x14ac:dyDescent="0.25">
      <c r="A55" s="89">
        <v>91500</v>
      </c>
      <c r="B55" s="1">
        <v>2016</v>
      </c>
      <c r="C55" s="89" t="s">
        <v>526</v>
      </c>
      <c r="D55" s="89" t="s">
        <v>6</v>
      </c>
      <c r="E55" s="37">
        <f>(K55-(((2.718282^(0.00098482*W55)-1)/((2.718282^(0.000155125*W55)-1)*137.88))))/(([1]!SingleStagePbR(W55,1)/[1]!SingleStagePbR(W55,0))-(((2.718282^(0.00098482*W55)-1)/((2.718282^(0.000155125*W55)-1)*137.88))))</f>
        <v>6.6877584329498481E-3</v>
      </c>
      <c r="F55" s="90">
        <v>4616.3882741697225</v>
      </c>
      <c r="G55" s="90">
        <v>70.16014997356929</v>
      </c>
      <c r="H55" s="88">
        <v>0.35191051174682081</v>
      </c>
      <c r="I55" s="91">
        <v>5.6932378985193486</v>
      </c>
      <c r="J55" s="91">
        <v>0.10512212409732974</v>
      </c>
      <c r="K55" s="92">
        <v>7.9664453399041338E-2</v>
      </c>
      <c r="L55" s="92">
        <v>3.0044533676153637E-3</v>
      </c>
      <c r="M55" s="39">
        <f t="array" ref="M55:Q55">[1]!ConvertConc(I55:L55,TRUE,FALSE)</f>
        <v>1.9284904588847935</v>
      </c>
      <c r="N55" s="40">
        <v>8.0979792810812717E-2</v>
      </c>
      <c r="O55" s="40">
        <v>0.17564697239510613</v>
      </c>
      <c r="P55" s="62">
        <v>3.2432129411350727E-3</v>
      </c>
      <c r="Q55" s="39">
        <v>0.43971940257933056</v>
      </c>
      <c r="R55" s="99">
        <v>5.8109915543696662E-2</v>
      </c>
      <c r="S55" s="96">
        <v>2.9830522068178067E-3</v>
      </c>
      <c r="T55" s="38">
        <f>[1]!AgePb76(K55)</f>
        <v>1187.8337777495647</v>
      </c>
      <c r="U55" s="41">
        <f>[1]!AgeErPb76(K55,L55,0,FALSE,1)*2</f>
        <v>148.95750978753551</v>
      </c>
      <c r="V55" s="38">
        <f t="shared" si="0"/>
        <v>149.09004928945464</v>
      </c>
      <c r="W55" s="42">
        <f>[1]!AgePb6U8(O55)</f>
        <v>1043.1497880274499</v>
      </c>
      <c r="X55" s="42">
        <f t="shared" si="4"/>
        <v>38.522234069173109</v>
      </c>
      <c r="Y55" s="38">
        <f t="shared" si="1"/>
        <v>39.927416741155774</v>
      </c>
      <c r="Z55" s="38">
        <f>[1]!AgePb7U5(M55)</f>
        <v>1091.0159806276599</v>
      </c>
      <c r="AA55" s="42">
        <f t="shared" si="5"/>
        <v>91.626326339830285</v>
      </c>
      <c r="AB55" s="38">
        <f t="shared" si="2"/>
        <v>92.287839867871469</v>
      </c>
      <c r="AC55" s="42">
        <f>[1]!AgePb8Th2(R55)</f>
        <v>1141.6719144578556</v>
      </c>
      <c r="AD55" s="42">
        <f t="shared" si="6"/>
        <v>117.2146574993547</v>
      </c>
      <c r="AE55" s="38">
        <f t="shared" si="3"/>
        <v>118.55040766245958</v>
      </c>
      <c r="AF55" s="43">
        <f t="shared" si="7"/>
        <v>87.819508719795053</v>
      </c>
      <c r="AG55" s="86"/>
    </row>
    <row r="56" spans="1:33" x14ac:dyDescent="0.25">
      <c r="A56" s="89">
        <v>91500</v>
      </c>
      <c r="B56" s="1">
        <v>2016</v>
      </c>
      <c r="C56" s="89" t="s">
        <v>527</v>
      </c>
      <c r="D56" s="89" t="s">
        <v>6</v>
      </c>
      <c r="E56" s="37">
        <f>(K56-(((2.718282^(0.00098482*W56)-1)/((2.718282^(0.000155125*W56)-1)*137.88))))/(([1]!SingleStagePbR(W56,1)/[1]!SingleStagePbR(W56,0))-(((2.718282^(0.00098482*W56)-1)/((2.718282^(0.000155125*W56)-1)*137.88))))</f>
        <v>-3.6304236342520201E-3</v>
      </c>
      <c r="F56" s="90">
        <v>4630.2329294934016</v>
      </c>
      <c r="G56" s="90">
        <v>70.019748026583414</v>
      </c>
      <c r="H56" s="88">
        <v>0.36839573114431395</v>
      </c>
      <c r="I56" s="91">
        <v>5.5196244314292393</v>
      </c>
      <c r="J56" s="91">
        <v>0.11989104182188375</v>
      </c>
      <c r="K56" s="92">
        <v>7.212979130727544E-2</v>
      </c>
      <c r="L56" s="92">
        <v>2.4547428657586343E-3</v>
      </c>
      <c r="M56" s="39">
        <f t="array" ref="M56:Q56">[1]!ConvertConc(I56:L56,TRUE,FALSE)</f>
        <v>1.8010152613580304</v>
      </c>
      <c r="N56" s="40">
        <v>7.2712715787941376E-2</v>
      </c>
      <c r="O56" s="40">
        <v>0.18117174681413284</v>
      </c>
      <c r="P56" s="62">
        <v>3.9352078649692798E-3</v>
      </c>
      <c r="Q56" s="39">
        <v>0.53800242487372552</v>
      </c>
      <c r="R56" s="99">
        <v>4.9751826576895745E-2</v>
      </c>
      <c r="S56" s="96">
        <v>2.514187998138124E-3</v>
      </c>
      <c r="T56" s="38">
        <f>[1]!AgePb76(K56)</f>
        <v>988.71956855510859</v>
      </c>
      <c r="U56" s="41">
        <f>[1]!AgeErPb76(K56,L56,0,FALSE,1)*2</f>
        <v>138.46617756658489</v>
      </c>
      <c r="V56" s="38">
        <f t="shared" si="0"/>
        <v>138.56497307838626</v>
      </c>
      <c r="W56" s="42">
        <f>[1]!AgePb6U8(O56)</f>
        <v>1073.3727738802443</v>
      </c>
      <c r="X56" s="42">
        <f t="shared" si="4"/>
        <v>46.629179837304832</v>
      </c>
      <c r="Y56" s="38">
        <f t="shared" si="1"/>
        <v>47.864357686574252</v>
      </c>
      <c r="Z56" s="38">
        <f>[1]!AgePb7U5(M56)</f>
        <v>1045.8262119127098</v>
      </c>
      <c r="AA56" s="42">
        <f t="shared" si="5"/>
        <v>84.446662659646378</v>
      </c>
      <c r="AB56" s="38">
        <f t="shared" si="2"/>
        <v>85.105997652059202</v>
      </c>
      <c r="AC56" s="42">
        <f>[1]!AgePb8Th2(R56)</f>
        <v>981.380102920338</v>
      </c>
      <c r="AD56" s="42">
        <f t="shared" si="6"/>
        <v>99.187275971077398</v>
      </c>
      <c r="AE56" s="38">
        <f t="shared" si="3"/>
        <v>100.35345437375354</v>
      </c>
      <c r="AF56" s="43">
        <f t="shared" si="7"/>
        <v>108.56190248655095</v>
      </c>
      <c r="AG56" s="86"/>
    </row>
    <row r="57" spans="1:33" x14ac:dyDescent="0.25">
      <c r="A57" s="89">
        <v>91500</v>
      </c>
      <c r="B57" s="1">
        <v>2016</v>
      </c>
      <c r="C57" s="69" t="s">
        <v>528</v>
      </c>
      <c r="D57" s="69" t="s">
        <v>6</v>
      </c>
      <c r="E57" s="37">
        <f>(K57-(((2.718282^(0.00098482*W57)-1)/((2.718282^(0.000155125*W57)-1)*137.88))))/(([1]!SingleStagePbR(W57,1)/[1]!SingleStagePbR(W57,0))-(((2.718282^(0.00098482*W57)-1)/((2.718282^(0.000155125*W57)-1)*137.88))))</f>
        <v>1.5319100204053331E-3</v>
      </c>
      <c r="F57" s="73">
        <v>9420.5835795778366</v>
      </c>
      <c r="G57" s="73">
        <v>83.892291155211709</v>
      </c>
      <c r="H57" s="88">
        <v>0.3548768655064985</v>
      </c>
      <c r="I57" s="76">
        <v>5.5783367878689551</v>
      </c>
      <c r="J57" s="76">
        <v>6.6805402344898596E-2</v>
      </c>
      <c r="K57" s="77">
        <v>7.6075453570602997E-2</v>
      </c>
      <c r="L57" s="77">
        <v>1.79228309018322E-3</v>
      </c>
      <c r="M57" s="39">
        <f t="array" ref="M57:Q57">[1]!ConvertConc(I57:L57,TRUE,FALSE)</f>
        <v>1.8795421305327629</v>
      </c>
      <c r="N57" s="40">
        <v>4.9673318800561236E-2</v>
      </c>
      <c r="O57" s="40">
        <v>0.17926490243017787</v>
      </c>
      <c r="P57" s="62">
        <v>2.1468520794962723E-3</v>
      </c>
      <c r="Q57" s="39">
        <v>0.45314348538477156</v>
      </c>
      <c r="R57" s="99">
        <v>5.2946494835028918E-2</v>
      </c>
      <c r="S57" s="96">
        <v>1.6633246511607862E-3</v>
      </c>
      <c r="T57" s="38">
        <f>[1]!AgePb76(K57)</f>
        <v>1096.185686222716</v>
      </c>
      <c r="U57" s="41">
        <f>[1]!AgeErPb76(K57,L57,0,FALSE,1)*2</f>
        <v>94.313976749943492</v>
      </c>
      <c r="V57" s="38">
        <f t="shared" si="0"/>
        <v>94.492161981152549</v>
      </c>
      <c r="W57" s="42">
        <f>[1]!AgePb6U8(O57)</f>
        <v>1062.9574879137926</v>
      </c>
      <c r="X57" s="42">
        <f t="shared" si="4"/>
        <v>25.459668483993219</v>
      </c>
      <c r="Y57" s="38">
        <f t="shared" si="1"/>
        <v>27.616244495563233</v>
      </c>
      <c r="Z57" s="38">
        <f>[1]!AgePb7U5(M57)</f>
        <v>1073.9008976543664</v>
      </c>
      <c r="AA57" s="42">
        <f t="shared" si="5"/>
        <v>56.762996458370012</v>
      </c>
      <c r="AB57" s="38">
        <f t="shared" si="2"/>
        <v>57.791974624171637</v>
      </c>
      <c r="AC57" s="42">
        <f>[1]!AgePb8Th2(R57)</f>
        <v>1042.7977713669354</v>
      </c>
      <c r="AD57" s="42">
        <f t="shared" si="6"/>
        <v>65.519398203584814</v>
      </c>
      <c r="AE57" s="38">
        <f t="shared" si="3"/>
        <v>67.494660157603008</v>
      </c>
      <c r="AF57" s="43">
        <f t="shared" si="7"/>
        <v>96.968743642017216</v>
      </c>
      <c r="AG57" s="86">
        <v>0.99894508274175575</v>
      </c>
    </row>
    <row r="58" spans="1:33" x14ac:dyDescent="0.25">
      <c r="A58" s="89">
        <v>91500</v>
      </c>
      <c r="B58" s="1">
        <v>2016</v>
      </c>
      <c r="C58" s="69" t="s">
        <v>529</v>
      </c>
      <c r="D58" s="69" t="s">
        <v>6</v>
      </c>
      <c r="E58" s="37">
        <f>(K58-(((2.718282^(0.00098482*W58)-1)/((2.718282^(0.000155125*W58)-1)*137.88))))/(([1]!SingleStagePbR(W58,1)/[1]!SingleStagePbR(W58,0))-(((2.718282^(0.00098482*W58)-1)/((2.718282^(0.000155125*W58)-1)*137.88))))</f>
        <v>-9.5481395631012874E-4</v>
      </c>
      <c r="F58" s="73">
        <v>9135.7884267741501</v>
      </c>
      <c r="G58" s="73">
        <v>82.432781100552901</v>
      </c>
      <c r="H58" s="88">
        <v>0.35720832871931724</v>
      </c>
      <c r="I58" s="76">
        <v>5.6339317152438397</v>
      </c>
      <c r="J58" s="76">
        <v>7.2491570802636685E-2</v>
      </c>
      <c r="K58" s="77">
        <v>7.3630290431976136E-2</v>
      </c>
      <c r="L58" s="77">
        <v>1.7776771898694599E-3</v>
      </c>
      <c r="M58" s="39">
        <f t="array" ref="M58:Q58">[1]!ConvertConc(I58:L58,TRUE,FALSE)</f>
        <v>1.8011802663276957</v>
      </c>
      <c r="N58" s="40">
        <v>4.9276583046169227E-2</v>
      </c>
      <c r="O58" s="40">
        <v>0.17749593898951249</v>
      </c>
      <c r="P58" s="62">
        <v>2.2838330456906929E-3</v>
      </c>
      <c r="Q58" s="39">
        <v>0.47031900301262075</v>
      </c>
      <c r="R58" s="99">
        <v>5.4881101407808226E-2</v>
      </c>
      <c r="S58" s="96">
        <v>1.6261884103795311E-3</v>
      </c>
      <c r="T58" s="38">
        <f>[1]!AgePb76(K58)</f>
        <v>1030.4721342694706</v>
      </c>
      <c r="U58" s="41">
        <f>[1]!AgeErPb76(K58,L58,0,FALSE,1)*2</f>
        <v>97.609396799530955</v>
      </c>
      <c r="V58" s="38">
        <f t="shared" si="0"/>
        <v>97.761567852357615</v>
      </c>
      <c r="W58" s="42">
        <f>[1]!AgePb6U8(O58)</f>
        <v>1053.28024535897</v>
      </c>
      <c r="X58" s="42">
        <f t="shared" si="4"/>
        <v>27.10502836761971</v>
      </c>
      <c r="Y58" s="38">
        <f t="shared" si="1"/>
        <v>29.104469509855452</v>
      </c>
      <c r="Z58" s="38">
        <f>[1]!AgePb7U5(M58)</f>
        <v>1045.8860253373293</v>
      </c>
      <c r="AA58" s="42">
        <f t="shared" si="5"/>
        <v>57.22657587120856</v>
      </c>
      <c r="AB58" s="38">
        <f t="shared" si="2"/>
        <v>58.195238427547665</v>
      </c>
      <c r="AC58" s="42">
        <f>[1]!AgePb8Th2(R58)</f>
        <v>1079.9001614858475</v>
      </c>
      <c r="AD58" s="42">
        <f t="shared" si="6"/>
        <v>63.997298958195351</v>
      </c>
      <c r="AE58" s="38">
        <f t="shared" si="3"/>
        <v>66.162079132124106</v>
      </c>
      <c r="AF58" s="43">
        <f t="shared" si="7"/>
        <v>102.21336514894395</v>
      </c>
      <c r="AG58" s="86">
        <v>0.99741633108577377</v>
      </c>
    </row>
    <row r="59" spans="1:33" x14ac:dyDescent="0.25">
      <c r="A59" s="89">
        <v>91500</v>
      </c>
      <c r="B59" s="1">
        <v>2016</v>
      </c>
      <c r="C59" s="69" t="s">
        <v>530</v>
      </c>
      <c r="D59" s="69" t="s">
        <v>6</v>
      </c>
      <c r="E59" s="37">
        <f>(K59-(((2.718282^(0.00098482*W59)-1)/((2.718282^(0.000155125*W59)-1)*137.88))))/(([1]!SingleStagePbR(W59,1)/[1]!SingleStagePbR(W59,0))-(((2.718282^(0.00098482*W59)-1)/((2.718282^(0.000155125*W59)-1)*137.88))))</f>
        <v>-9.4189673277599365E-4</v>
      </c>
      <c r="F59" s="73">
        <v>9329.3165582574893</v>
      </c>
      <c r="G59" s="73">
        <v>85.483895515044111</v>
      </c>
      <c r="H59" s="88">
        <v>0.35974343647225759</v>
      </c>
      <c r="I59" s="76">
        <v>5.6436249594820751</v>
      </c>
      <c r="J59" s="76">
        <v>6.9243564857180306E-2</v>
      </c>
      <c r="K59" s="77">
        <v>7.3579561656196668E-2</v>
      </c>
      <c r="L59" s="77">
        <v>1.5764153638918117E-3</v>
      </c>
      <c r="M59" s="39">
        <f t="array" ref="M59:Q59">[1]!ConvertConc(I59:L59,TRUE,FALSE)</f>
        <v>1.7968478168307727</v>
      </c>
      <c r="N59" s="40">
        <v>4.4362560705741585E-2</v>
      </c>
      <c r="O59" s="40">
        <v>0.17719107970132936</v>
      </c>
      <c r="P59" s="62">
        <v>2.1740179596446436E-3</v>
      </c>
      <c r="Q59" s="39">
        <v>0.49695373916228097</v>
      </c>
      <c r="R59" s="99">
        <v>5.4256979837114153E-2</v>
      </c>
      <c r="S59" s="96">
        <v>1.6461216964941466E-3</v>
      </c>
      <c r="T59" s="38">
        <f>[1]!AgePb76(K59)</f>
        <v>1029.0787896822562</v>
      </c>
      <c r="U59" s="41">
        <f>[1]!AgeErPb76(K59,L59,0,FALSE,1)*2</f>
        <v>86.63637078908063</v>
      </c>
      <c r="V59" s="38">
        <f t="shared" si="0"/>
        <v>86.807316543061589</v>
      </c>
      <c r="W59" s="42">
        <f>[1]!AgePb6U8(O59)</f>
        <v>1051.6110220318158</v>
      </c>
      <c r="X59" s="42">
        <f t="shared" si="4"/>
        <v>25.805150601385204</v>
      </c>
      <c r="Y59" s="38">
        <f t="shared" si="1"/>
        <v>27.891529933482346</v>
      </c>
      <c r="Z59" s="38">
        <f>[1]!AgePb7U5(M59)</f>
        <v>1044.314365956129</v>
      </c>
      <c r="AA59" s="42">
        <f t="shared" si="5"/>
        <v>51.566369752247113</v>
      </c>
      <c r="AB59" s="38">
        <f t="shared" si="2"/>
        <v>52.636104644022872</v>
      </c>
      <c r="AC59" s="42">
        <f>[1]!AgePb8Th2(R59)</f>
        <v>1067.9380351409845</v>
      </c>
      <c r="AD59" s="42">
        <f t="shared" si="6"/>
        <v>64.801099340010964</v>
      </c>
      <c r="AE59" s="38">
        <f t="shared" si="3"/>
        <v>66.893506400186425</v>
      </c>
      <c r="AF59" s="43">
        <f t="shared" si="7"/>
        <v>102.18955366444942</v>
      </c>
      <c r="AG59" s="86">
        <v>0.99496536578148043</v>
      </c>
    </row>
    <row r="60" spans="1:33" x14ac:dyDescent="0.25">
      <c r="A60" s="89">
        <v>91500</v>
      </c>
      <c r="B60" s="1">
        <v>2016</v>
      </c>
      <c r="C60" s="69" t="s">
        <v>531</v>
      </c>
      <c r="D60" s="69" t="s">
        <v>6</v>
      </c>
      <c r="E60" s="37">
        <f>(K60-(((2.718282^(0.00098482*W60)-1)/((2.718282^(0.000155125*W60)-1)*137.88))))/(([1]!SingleStagePbR(W60,1)/[1]!SingleStagePbR(W60,0))-(((2.718282^(0.00098482*W60)-1)/((2.718282^(0.000155125*W60)-1)*137.88))))</f>
        <v>6.8799879830682223E-4</v>
      </c>
      <c r="F60" s="73">
        <v>9492.8593727573134</v>
      </c>
      <c r="G60" s="73">
        <v>83.665635353523982</v>
      </c>
      <c r="H60" s="88">
        <v>0.35955997129869921</v>
      </c>
      <c r="I60" s="76">
        <v>5.5515781321420379</v>
      </c>
      <c r="J60" s="76">
        <v>7.1298955335182782E-2</v>
      </c>
      <c r="K60" s="77">
        <v>7.5543176187862257E-2</v>
      </c>
      <c r="L60" s="77">
        <v>1.5103320168640974E-3</v>
      </c>
      <c r="M60" s="39">
        <f t="array" ref="M60:Q60">[1]!ConvertConc(I60:L60,TRUE,FALSE)</f>
        <v>1.8753875554650663</v>
      </c>
      <c r="N60" s="40">
        <v>4.4564095398128181E-2</v>
      </c>
      <c r="O60" s="40">
        <v>0.18012896084633812</v>
      </c>
      <c r="P60" s="62">
        <v>2.3133974571300079E-3</v>
      </c>
      <c r="Q60" s="39">
        <v>0.54047130965945056</v>
      </c>
      <c r="R60" s="99">
        <v>5.5706308229838741E-2</v>
      </c>
      <c r="S60" s="96">
        <v>1.7783368274482596E-3</v>
      </c>
      <c r="T60" s="38">
        <f>[1]!AgePb76(K60)</f>
        <v>1082.1169145188003</v>
      </c>
      <c r="U60" s="41">
        <f>[1]!AgeErPb76(K60,L60,0,FALSE,1)*2</f>
        <v>80.205064949420048</v>
      </c>
      <c r="V60" s="38">
        <f t="shared" si="0"/>
        <v>80.409184151152871</v>
      </c>
      <c r="W60" s="42">
        <f>[1]!AgePb6U8(O60)</f>
        <v>1067.6791062614711</v>
      </c>
      <c r="X60" s="42">
        <f t="shared" si="4"/>
        <v>27.424419902840285</v>
      </c>
      <c r="Y60" s="38">
        <f t="shared" si="1"/>
        <v>29.454714060361635</v>
      </c>
      <c r="Z60" s="38">
        <f>[1]!AgePb7U5(M60)</f>
        <v>1072.4348551203195</v>
      </c>
      <c r="AA60" s="42">
        <f t="shared" si="5"/>
        <v>50.967693640270546</v>
      </c>
      <c r="AB60" s="38">
        <f t="shared" si="2"/>
        <v>52.108144702295775</v>
      </c>
      <c r="AC60" s="42">
        <f>[1]!AgePb8Th2(R60)</f>
        <v>1095.7054956182953</v>
      </c>
      <c r="AD60" s="42">
        <f t="shared" si="6"/>
        <v>69.957370962584889</v>
      </c>
      <c r="AE60" s="38">
        <f t="shared" si="3"/>
        <v>72.000752589713812</v>
      </c>
      <c r="AF60" s="43">
        <f t="shared" si="7"/>
        <v>98.665781112593606</v>
      </c>
      <c r="AG60" s="86">
        <v>1.0217304562163736</v>
      </c>
    </row>
    <row r="61" spans="1:33" x14ac:dyDescent="0.25">
      <c r="A61" s="89">
        <v>91500</v>
      </c>
      <c r="B61" s="1">
        <v>2016</v>
      </c>
      <c r="C61" s="69" t="s">
        <v>532</v>
      </c>
      <c r="D61" s="69" t="s">
        <v>6</v>
      </c>
      <c r="E61" s="37">
        <f>(K61-(((2.718282^(0.00098482*W61)-1)/((2.718282^(0.000155125*W61)-1)*137.88))))/(([1]!SingleStagePbR(W61,1)/[1]!SingleStagePbR(W61,0))-(((2.718282^(0.00098482*W61)-1)/((2.718282^(0.000155125*W61)-1)*137.88))))</f>
        <v>1.2918143340690579E-4</v>
      </c>
      <c r="F61" s="73">
        <v>9315.6022164464302</v>
      </c>
      <c r="G61" s="73">
        <v>84.849375327418898</v>
      </c>
      <c r="H61" s="88">
        <v>0.36424209675149249</v>
      </c>
      <c r="I61" s="76">
        <v>5.571716964544664</v>
      </c>
      <c r="J61" s="76">
        <v>6.8344772101482501E-2</v>
      </c>
      <c r="K61" s="77">
        <v>7.4941541218115207E-2</v>
      </c>
      <c r="L61" s="77">
        <v>1.8727887468070593E-3</v>
      </c>
      <c r="M61" s="39">
        <f t="array" ref="M61:Q61">[1]!ConvertConc(I61:L61,TRUE,FALSE)</f>
        <v>1.8537271861448019</v>
      </c>
      <c r="N61" s="40">
        <v>5.1604376262775302E-2</v>
      </c>
      <c r="O61" s="40">
        <v>0.17947788919707316</v>
      </c>
      <c r="P61" s="62">
        <v>2.2015431710701648E-3</v>
      </c>
      <c r="Q61" s="39">
        <v>0.44063149804336149</v>
      </c>
      <c r="R61" s="99">
        <v>5.3797494394371051E-2</v>
      </c>
      <c r="S61" s="96">
        <v>1.8649871702619844E-3</v>
      </c>
      <c r="T61" s="38">
        <f>[1]!AgePb76(K61)</f>
        <v>1066.0590125607471</v>
      </c>
      <c r="U61" s="41">
        <f>[1]!AgeErPb76(K61,L61,0,FALSE,1)*2</f>
        <v>100.49260563605412</v>
      </c>
      <c r="V61" s="38">
        <f t="shared" si="0"/>
        <v>100.65079463090615</v>
      </c>
      <c r="W61" s="42">
        <f>[1]!AgePb6U8(O61)</f>
        <v>1064.1216681909486</v>
      </c>
      <c r="X61" s="42">
        <f t="shared" si="4"/>
        <v>26.105831779882319</v>
      </c>
      <c r="Y61" s="38">
        <f t="shared" si="1"/>
        <v>28.217504413610371</v>
      </c>
      <c r="Z61" s="38">
        <f>[1]!AgePb7U5(M61)</f>
        <v>1064.7569929302049</v>
      </c>
      <c r="AA61" s="42">
        <f t="shared" si="5"/>
        <v>59.281776630641069</v>
      </c>
      <c r="AB61" s="38">
        <f t="shared" si="2"/>
        <v>60.251181116015843</v>
      </c>
      <c r="AC61" s="42">
        <f>[1]!AgePb8Th2(R61)</f>
        <v>1059.1268540496367</v>
      </c>
      <c r="AD61" s="42">
        <f t="shared" si="6"/>
        <v>73.433085191758863</v>
      </c>
      <c r="AE61" s="38">
        <f t="shared" si="3"/>
        <v>75.255886185645934</v>
      </c>
      <c r="AF61" s="43">
        <f t="shared" si="7"/>
        <v>99.818270438411773</v>
      </c>
      <c r="AG61" s="86">
        <v>0.99756731343139726</v>
      </c>
    </row>
    <row r="62" spans="1:33" x14ac:dyDescent="0.25">
      <c r="A62" s="89">
        <v>91500</v>
      </c>
      <c r="B62" s="1">
        <v>2016</v>
      </c>
      <c r="C62" s="69" t="s">
        <v>533</v>
      </c>
      <c r="D62" s="69" t="s">
        <v>6</v>
      </c>
      <c r="E62" s="37">
        <f>(K62-(((2.718282^(0.00098482*W62)-1)/((2.718282^(0.000155125*W62)-1)*137.88))))/(([1]!SingleStagePbR(W62,1)/[1]!SingleStagePbR(W62,0))-(((2.718282^(0.00098482*W62)-1)/((2.718282^(0.000155125*W62)-1)*137.88))))</f>
        <v>6.1716207521420464E-4</v>
      </c>
      <c r="F62" s="73">
        <v>9635.3501428984764</v>
      </c>
      <c r="G62" s="73">
        <v>89.865231021149086</v>
      </c>
      <c r="H62" s="88">
        <v>0.35761369879792221</v>
      </c>
      <c r="I62" s="76">
        <v>5.6024446149753055</v>
      </c>
      <c r="J62" s="76">
        <v>7.6472351100324715E-2</v>
      </c>
      <c r="K62" s="77">
        <v>7.5151033988031732E-2</v>
      </c>
      <c r="L62" s="77">
        <v>1.5509482718853926E-3</v>
      </c>
      <c r="M62" s="39">
        <f t="array" ref="M62:Q62">[1]!ConvertConc(I62:L62,TRUE,FALSE)</f>
        <v>1.8487135913036037</v>
      </c>
      <c r="N62" s="40">
        <v>4.5743401319090618E-2</v>
      </c>
      <c r="O62" s="40">
        <v>0.17849350930252933</v>
      </c>
      <c r="P62" s="62">
        <v>2.4364039719422131E-3</v>
      </c>
      <c r="Q62" s="39">
        <v>0.55165562475640584</v>
      </c>
      <c r="R62" s="99">
        <v>5.2832550050506154E-2</v>
      </c>
      <c r="S62" s="96">
        <v>1.5604551558999829E-3</v>
      </c>
      <c r="T62" s="38">
        <f>[1]!AgePb76(K62)</f>
        <v>1071.6694340392444</v>
      </c>
      <c r="U62" s="41">
        <f>[1]!AgeErPb76(K62,L62,0,FALSE,1)*2</f>
        <v>82.921143300661299</v>
      </c>
      <c r="V62" s="38">
        <f t="shared" si="0"/>
        <v>83.114802944273251</v>
      </c>
      <c r="W62" s="42">
        <f>[1]!AgePb6U8(O62)</f>
        <v>1058.7393120814081</v>
      </c>
      <c r="X62" s="42">
        <f t="shared" si="4"/>
        <v>28.903198500450529</v>
      </c>
      <c r="Y62" s="38">
        <f t="shared" si="1"/>
        <v>30.805039795674652</v>
      </c>
      <c r="Z62" s="38">
        <f>[1]!AgePb7U5(M62)</f>
        <v>1062.9715397363784</v>
      </c>
      <c r="AA62" s="42">
        <f t="shared" si="5"/>
        <v>52.60299265571593</v>
      </c>
      <c r="AB62" s="38">
        <f t="shared" si="2"/>
        <v>53.689499267317053</v>
      </c>
      <c r="AC62" s="42">
        <f>[1]!AgePb8Th2(R62)</f>
        <v>1040.6103832671301</v>
      </c>
      <c r="AD62" s="42">
        <f t="shared" si="6"/>
        <v>61.470659141000283</v>
      </c>
      <c r="AE62" s="38">
        <f t="shared" si="3"/>
        <v>63.563184749329345</v>
      </c>
      <c r="AF62" s="43">
        <f t="shared" si="7"/>
        <v>98.793459853650845</v>
      </c>
      <c r="AG62" s="86">
        <v>0.99857409535895947</v>
      </c>
    </row>
    <row r="63" spans="1:33" x14ac:dyDescent="0.25">
      <c r="A63" s="89">
        <v>91500</v>
      </c>
      <c r="B63" s="1">
        <v>2016</v>
      </c>
      <c r="C63" s="69" t="s">
        <v>534</v>
      </c>
      <c r="D63" s="69" t="s">
        <v>6</v>
      </c>
      <c r="E63" s="37">
        <f>(K63-(((2.718282^(0.00098482*W63)-1)/((2.718282^(0.000155125*W63)-1)*137.88))))/(([1]!SingleStagePbR(W63,1)/[1]!SingleStagePbR(W63,0))-(((2.718282^(0.00098482*W63)-1)/((2.718282^(0.000155125*W63)-1)*137.88))))</f>
        <v>-1.9669888834882446E-3</v>
      </c>
      <c r="F63" s="73">
        <v>9188.3962024401208</v>
      </c>
      <c r="G63" s="73">
        <v>82.01809199916282</v>
      </c>
      <c r="H63" s="88">
        <v>0.35462072916706833</v>
      </c>
      <c r="I63" s="76">
        <v>5.6131958843120717</v>
      </c>
      <c r="J63" s="76">
        <v>6.5067989903039622E-2</v>
      </c>
      <c r="K63" s="77">
        <v>7.2913709670763688E-2</v>
      </c>
      <c r="L63" s="77">
        <v>1.5881445788271764E-3</v>
      </c>
      <c r="M63" s="39">
        <f t="array" ref="M63:Q63">[1]!ConvertConc(I63:L63,TRUE,FALSE)</f>
        <v>1.7902399406565888</v>
      </c>
      <c r="N63" s="40">
        <v>4.4171873551563212E-2</v>
      </c>
      <c r="O63" s="40">
        <v>0.17815163065925244</v>
      </c>
      <c r="P63" s="62">
        <v>2.0651280917068763E-3</v>
      </c>
      <c r="Q63" s="39">
        <v>0.46981038701387984</v>
      </c>
      <c r="R63" s="99">
        <v>5.4572797074450202E-2</v>
      </c>
      <c r="S63" s="96">
        <v>1.684369432035484E-3</v>
      </c>
      <c r="T63" s="38">
        <f>[1]!AgePb76(K63)</f>
        <v>1010.6729621024318</v>
      </c>
      <c r="U63" s="41">
        <f>[1]!AgeErPb76(K63,L63,0,FALSE,1)*2</f>
        <v>88.324246137585334</v>
      </c>
      <c r="V63" s="38">
        <f t="shared" si="0"/>
        <v>88.485992099626969</v>
      </c>
      <c r="W63" s="42">
        <f>[1]!AgePb6U8(O63)</f>
        <v>1056.8689487308391</v>
      </c>
      <c r="X63" s="42">
        <f t="shared" si="4"/>
        <v>24.502383135087143</v>
      </c>
      <c r="Y63" s="38">
        <f t="shared" si="1"/>
        <v>26.71182347777199</v>
      </c>
      <c r="Z63" s="38">
        <f>[1]!AgePb7U5(M63)</f>
        <v>1041.9125677725567</v>
      </c>
      <c r="AA63" s="42">
        <f t="shared" si="5"/>
        <v>51.415711548201095</v>
      </c>
      <c r="AB63" s="38">
        <f t="shared" si="2"/>
        <v>52.483638168850966</v>
      </c>
      <c r="AC63" s="42">
        <f>[1]!AgePb8Th2(R63)</f>
        <v>1073.9919805572806</v>
      </c>
      <c r="AD63" s="42">
        <f t="shared" si="6"/>
        <v>66.296739741378047</v>
      </c>
      <c r="AE63" s="38">
        <f t="shared" si="3"/>
        <v>68.366288932475314</v>
      </c>
      <c r="AF63" s="43">
        <f t="shared" si="7"/>
        <v>104.57081453255751</v>
      </c>
      <c r="AG63" s="86">
        <v>1.0022012446515491</v>
      </c>
    </row>
    <row r="64" spans="1:33" x14ac:dyDescent="0.25">
      <c r="A64" s="89">
        <v>91500</v>
      </c>
      <c r="B64" s="1">
        <v>2016</v>
      </c>
      <c r="C64" s="69" t="s">
        <v>535</v>
      </c>
      <c r="D64" s="69" t="s">
        <v>6</v>
      </c>
      <c r="E64" s="37">
        <f>(K64-(((2.718282^(0.00098482*W64)-1)/((2.718282^(0.000155125*W64)-1)*137.88))))/(([1]!SingleStagePbR(W64,1)/[1]!SingleStagePbR(W64,0))-(((2.718282^(0.00098482*W64)-1)/((2.718282^(0.000155125*W64)-1)*137.88))))</f>
        <v>-1.7480495318068924E-3</v>
      </c>
      <c r="F64" s="73">
        <v>9861.4991200568838</v>
      </c>
      <c r="G64" s="73">
        <v>87.951401894955225</v>
      </c>
      <c r="H64" s="88">
        <v>0.3606047563097331</v>
      </c>
      <c r="I64" s="76">
        <v>5.5652307413832034</v>
      </c>
      <c r="J64" s="76">
        <v>6.5187636288186829E-2</v>
      </c>
      <c r="K64" s="77">
        <v>7.3408456118356349E-2</v>
      </c>
      <c r="L64" s="77">
        <v>1.587274442332033E-3</v>
      </c>
      <c r="M64" s="39">
        <f t="array" ref="M64:Q64">[1]!ConvertConc(I64:L64,TRUE,FALSE)</f>
        <v>1.8179216446499604</v>
      </c>
      <c r="N64" s="40">
        <v>4.470519294210118E-2</v>
      </c>
      <c r="O64" s="40">
        <v>0.17968706895905923</v>
      </c>
      <c r="P64" s="62">
        <v>2.1047420747342116E-3</v>
      </c>
      <c r="Q64" s="39">
        <v>0.47632046934437872</v>
      </c>
      <c r="R64" s="99">
        <v>5.3971512077330856E-2</v>
      </c>
      <c r="S64" s="96">
        <v>1.6673047395366078E-3</v>
      </c>
      <c r="T64" s="38">
        <f>[1]!AgePb76(K64)</f>
        <v>1024.3698417263347</v>
      </c>
      <c r="U64" s="41">
        <f>[1]!AgeErPb76(K64,L64,0,FALSE,1)*2</f>
        <v>87.49885047831593</v>
      </c>
      <c r="V64" s="38">
        <f t="shared" si="0"/>
        <v>87.666570439341214</v>
      </c>
      <c r="W64" s="42">
        <f>[1]!AgePb6U8(O64)</f>
        <v>1065.2648348721502</v>
      </c>
      <c r="X64" s="42">
        <f t="shared" si="4"/>
        <v>24.955693603094605</v>
      </c>
      <c r="Y64" s="38">
        <f t="shared" si="1"/>
        <v>27.161486454885367</v>
      </c>
      <c r="Z64" s="38">
        <f>[1]!AgePb7U5(M64)</f>
        <v>1051.9364449253376</v>
      </c>
      <c r="AA64" s="42">
        <f t="shared" si="5"/>
        <v>51.737127253655899</v>
      </c>
      <c r="AB64" s="38">
        <f t="shared" si="2"/>
        <v>52.818864457474703</v>
      </c>
      <c r="AC64" s="42">
        <f>[1]!AgePb8Th2(R64)</f>
        <v>1062.4643024611987</v>
      </c>
      <c r="AD64" s="42">
        <f t="shared" si="6"/>
        <v>65.643955446119833</v>
      </c>
      <c r="AE64" s="38">
        <f t="shared" si="3"/>
        <v>67.689512391195834</v>
      </c>
      <c r="AF64" s="43">
        <f t="shared" si="7"/>
        <v>103.99220979376909</v>
      </c>
      <c r="AG64" s="86">
        <v>0.97926891113038006</v>
      </c>
    </row>
    <row r="65" spans="1:33" x14ac:dyDescent="0.25">
      <c r="A65" s="89">
        <v>91500</v>
      </c>
      <c r="B65" s="1">
        <v>2016</v>
      </c>
      <c r="C65" s="69" t="s">
        <v>536</v>
      </c>
      <c r="D65" s="69" t="s">
        <v>6</v>
      </c>
      <c r="E65" s="37">
        <f>(K65-(((2.718282^(0.00098482*W65)-1)/((2.718282^(0.000155125*W65)-1)*137.88))))/(([1]!SingleStagePbR(W65,1)/[1]!SingleStagePbR(W65,0))-(((2.718282^(0.00098482*W65)-1)/((2.718282^(0.000155125*W65)-1)*137.88))))</f>
        <v>-2.3394632576996337E-4</v>
      </c>
      <c r="F65" s="73">
        <v>9546.4884897803258</v>
      </c>
      <c r="G65" s="73">
        <v>85.208996747436942</v>
      </c>
      <c r="H65" s="88">
        <v>0.36369311393239329</v>
      </c>
      <c r="I65" s="76">
        <v>5.5213139556546293</v>
      </c>
      <c r="J65" s="76">
        <v>6.6960718563503427E-2</v>
      </c>
      <c r="K65" s="77">
        <v>7.4970578097510787E-2</v>
      </c>
      <c r="L65" s="77">
        <v>1.5014554682410009E-3</v>
      </c>
      <c r="M65" s="39">
        <f t="array" ref="M65:Q65">[1]!ConvertConc(I65:L65,TRUE,FALSE)</f>
        <v>1.8713743062585688</v>
      </c>
      <c r="N65" s="40">
        <v>4.3814617015304286E-2</v>
      </c>
      <c r="O65" s="40">
        <v>0.18111630818889668</v>
      </c>
      <c r="P65" s="62">
        <v>2.1965202916014136E-3</v>
      </c>
      <c r="Q65" s="39">
        <v>0.51798753045474288</v>
      </c>
      <c r="R65" s="99">
        <v>5.3020551403111557E-2</v>
      </c>
      <c r="S65" s="96">
        <v>1.6532078665485899E-3</v>
      </c>
      <c r="T65" s="38">
        <f>[1]!AgePb76(K65)</f>
        <v>1066.8378660796373</v>
      </c>
      <c r="U65" s="41">
        <f>[1]!AgeErPb76(K65,L65,0,FALSE,1)*2</f>
        <v>80.526501283732884</v>
      </c>
      <c r="V65" s="38">
        <f t="shared" si="0"/>
        <v>80.724114062571743</v>
      </c>
      <c r="W65" s="42">
        <f>[1]!AgePb6U8(O65)</f>
        <v>1073.0702025327178</v>
      </c>
      <c r="X65" s="42">
        <f t="shared" si="4"/>
        <v>26.027700075662761</v>
      </c>
      <c r="Y65" s="38">
        <f t="shared" si="1"/>
        <v>28.179632768948224</v>
      </c>
      <c r="Z65" s="38">
        <f>[1]!AgePb7U5(M65)</f>
        <v>1071.0166700647103</v>
      </c>
      <c r="AA65" s="42">
        <f t="shared" si="5"/>
        <v>50.151575832748428</v>
      </c>
      <c r="AB65" s="38">
        <f t="shared" si="2"/>
        <v>51.307141900095964</v>
      </c>
      <c r="AC65" s="42">
        <f>[1]!AgePb8Th2(R65)</f>
        <v>1044.2193019381391</v>
      </c>
      <c r="AD65" s="42">
        <f t="shared" si="6"/>
        <v>65.118582084934658</v>
      </c>
      <c r="AE65" s="38">
        <f t="shared" si="3"/>
        <v>67.110983839614576</v>
      </c>
      <c r="AF65" s="43">
        <f t="shared" si="7"/>
        <v>100.58418778065901</v>
      </c>
      <c r="AG65" s="86">
        <v>0.98988428914777937</v>
      </c>
    </row>
    <row r="66" spans="1:33" x14ac:dyDescent="0.25">
      <c r="A66" s="89">
        <v>91500</v>
      </c>
      <c r="B66" s="1">
        <v>2016</v>
      </c>
      <c r="C66" s="69" t="s">
        <v>537</v>
      </c>
      <c r="D66" s="69" t="s">
        <v>6</v>
      </c>
      <c r="E66" s="37">
        <f>(K66-(((2.718282^(0.00098482*W66)-1)/((2.718282^(0.000155125*W66)-1)*137.88))))/(([1]!SingleStagePbR(W66,1)/[1]!SingleStagePbR(W66,0))-(((2.718282^(0.00098482*W66)-1)/((2.718282^(0.000155125*W66)-1)*137.88))))</f>
        <v>6.2926759951089327E-4</v>
      </c>
      <c r="F66" s="73">
        <v>10000.934370389228</v>
      </c>
      <c r="G66" s="73">
        <v>89.934449586910645</v>
      </c>
      <c r="H66" s="88">
        <v>0.36007068368987483</v>
      </c>
      <c r="I66" s="76">
        <v>5.5736769370769474</v>
      </c>
      <c r="J66" s="76">
        <v>6.6984434318250657E-2</v>
      </c>
      <c r="K66" s="77">
        <v>7.5348414919838319E-2</v>
      </c>
      <c r="L66" s="77">
        <v>1.5350340270988312E-3</v>
      </c>
      <c r="M66" s="39">
        <f t="array" ref="M66:Q66">[1]!ConvertConc(I66:L66,TRUE,FALSE)</f>
        <v>1.8631360700460979</v>
      </c>
      <c r="N66" s="40">
        <v>4.406898450747538E-2</v>
      </c>
      <c r="O66" s="40">
        <v>0.17941477615034482</v>
      </c>
      <c r="P66" s="62">
        <v>2.1562062933394776E-3</v>
      </c>
      <c r="Q66" s="39">
        <v>0.50809349225232836</v>
      </c>
      <c r="R66" s="99">
        <v>5.364830452293444E-2</v>
      </c>
      <c r="S66" s="96">
        <v>1.6502659065036015E-3</v>
      </c>
      <c r="T66" s="38">
        <f>[1]!AgePb76(K66)</f>
        <v>1076.9369068328601</v>
      </c>
      <c r="U66" s="41">
        <f>[1]!AgeErPb76(K66,L66,0,FALSE,1)*2</f>
        <v>81.790825246222369</v>
      </c>
      <c r="V66" s="38">
        <f t="shared" si="0"/>
        <v>81.989087230422797</v>
      </c>
      <c r="W66" s="42">
        <f>[1]!AgePb6U8(O66)</f>
        <v>1063.7767157939363</v>
      </c>
      <c r="X66" s="42">
        <f t="shared" si="4"/>
        <v>25.568931372528741</v>
      </c>
      <c r="Y66" s="38">
        <f t="shared" si="1"/>
        <v>27.720191084359755</v>
      </c>
      <c r="Z66" s="38">
        <f>[1]!AgePb7U5(M66)</f>
        <v>1068.0992557975435</v>
      </c>
      <c r="AA66" s="42">
        <f t="shared" si="5"/>
        <v>50.527763712956627</v>
      </c>
      <c r="AB66" s="38">
        <f t="shared" si="2"/>
        <v>51.668745863686446</v>
      </c>
      <c r="AC66" s="42">
        <f>[1]!AgePb8Th2(R66)</f>
        <v>1056.2651341773994</v>
      </c>
      <c r="AD66" s="42">
        <f t="shared" si="6"/>
        <v>64.983165997957613</v>
      </c>
      <c r="AE66" s="38">
        <f t="shared" si="3"/>
        <v>67.025216293771095</v>
      </c>
      <c r="AF66" s="43">
        <f t="shared" si="7"/>
        <v>98.777997953693841</v>
      </c>
      <c r="AG66" s="86">
        <v>1.0067224697975448</v>
      </c>
    </row>
    <row r="67" spans="1:33" x14ac:dyDescent="0.25">
      <c r="A67" s="89">
        <v>91500</v>
      </c>
      <c r="B67" s="1">
        <v>2016</v>
      </c>
      <c r="C67" s="69" t="s">
        <v>538</v>
      </c>
      <c r="D67" s="69" t="s">
        <v>6</v>
      </c>
      <c r="E67" s="37">
        <f>(K67-(((2.718282^(0.00098482*W67)-1)/((2.718282^(0.000155125*W67)-1)*137.88))))/(([1]!SingleStagePbR(W67,1)/[1]!SingleStagePbR(W67,0))-(((2.718282^(0.00098482*W67)-1)/((2.718282^(0.000155125*W67)-1)*137.88))))</f>
        <v>-2.8109321562228787E-4</v>
      </c>
      <c r="F67" s="73">
        <v>10395.862086087656</v>
      </c>
      <c r="G67" s="73">
        <v>92.235617429977182</v>
      </c>
      <c r="H67" s="88">
        <v>0.36579249681257858</v>
      </c>
      <c r="I67" s="76">
        <v>5.6520440186226102</v>
      </c>
      <c r="J67" s="76">
        <v>6.8640649003627888E-2</v>
      </c>
      <c r="K67" s="77">
        <v>7.4080472893271229E-2</v>
      </c>
      <c r="L67" s="77">
        <v>1.4051520525655771E-3</v>
      </c>
      <c r="M67" s="39">
        <f t="array" ref="M67:Q67">[1]!ConvertConc(I67:L67,TRUE,FALSE)</f>
        <v>1.8063855731680478</v>
      </c>
      <c r="N67" s="40">
        <v>4.0684522222218154E-2</v>
      </c>
      <c r="O67" s="40">
        <v>0.17692714294247441</v>
      </c>
      <c r="P67" s="62">
        <v>2.1486729186671561E-3</v>
      </c>
      <c r="Q67" s="39">
        <v>0.53920893671541403</v>
      </c>
      <c r="R67" s="99">
        <v>5.2038517621409729E-2</v>
      </c>
      <c r="S67" s="96">
        <v>1.6352171669005129E-3</v>
      </c>
      <c r="T67" s="38">
        <f>[1]!AgePb76(K67)</f>
        <v>1042.78244547555</v>
      </c>
      <c r="U67" s="41">
        <f>[1]!AgeErPb76(K67,L67,0,FALSE,1)*2</f>
        <v>76.543336970271085</v>
      </c>
      <c r="V67" s="38">
        <f t="shared" si="0"/>
        <v>76.741949441510101</v>
      </c>
      <c r="W67" s="42">
        <f>[1]!AgePb6U8(O67)</f>
        <v>1050.1655163165744</v>
      </c>
      <c r="X67" s="42">
        <f t="shared" si="4"/>
        <v>25.507247418347728</v>
      </c>
      <c r="Y67" s="38">
        <f t="shared" si="1"/>
        <v>27.610569314581475</v>
      </c>
      <c r="Z67" s="38">
        <f>[1]!AgePb7U5(M67)</f>
        <v>1047.7711148831586</v>
      </c>
      <c r="AA67" s="42">
        <f t="shared" si="5"/>
        <v>47.197085539717683</v>
      </c>
      <c r="AB67" s="38">
        <f t="shared" si="2"/>
        <v>48.371200801255171</v>
      </c>
      <c r="AC67" s="42">
        <f>[1]!AgePb8Th2(R67)</f>
        <v>1025.3608358527956</v>
      </c>
      <c r="AD67" s="42">
        <f t="shared" si="6"/>
        <v>64.440253784789832</v>
      </c>
      <c r="AE67" s="38">
        <f t="shared" si="3"/>
        <v>66.382006216176038</v>
      </c>
      <c r="AF67" s="43">
        <f t="shared" si="7"/>
        <v>100.70801641061932</v>
      </c>
      <c r="AG67" s="86">
        <v>1.0165520246809028</v>
      </c>
    </row>
    <row r="68" spans="1:33" x14ac:dyDescent="0.25">
      <c r="A68" s="89">
        <v>91500</v>
      </c>
      <c r="B68" s="1">
        <v>2016</v>
      </c>
      <c r="C68" s="69" t="s">
        <v>539</v>
      </c>
      <c r="D68" s="69" t="s">
        <v>6</v>
      </c>
      <c r="E68" s="37">
        <f>(K68-(((2.718282^(0.00098482*W68)-1)/((2.718282^(0.000155125*W68)-1)*137.88))))/(([1]!SingleStagePbR(W68,1)/[1]!SingleStagePbR(W68,0))-(((2.718282^(0.00098482*W68)-1)/((2.718282^(0.000155125*W68)-1)*137.88))))</f>
        <v>2.3067163363819942E-4</v>
      </c>
      <c r="F68" s="73">
        <v>9905.3173836124497</v>
      </c>
      <c r="G68" s="73">
        <v>89.77410828076826</v>
      </c>
      <c r="H68" s="88">
        <v>0.35910772150732856</v>
      </c>
      <c r="I68" s="76">
        <v>5.5867674453163243</v>
      </c>
      <c r="J68" s="76">
        <v>7.2791228169846373E-2</v>
      </c>
      <c r="K68" s="77">
        <v>7.4928436064000167E-2</v>
      </c>
      <c r="L68" s="77">
        <v>1.4981914006590069E-3</v>
      </c>
      <c r="M68" s="39">
        <f t="array" ref="M68:Q68">[1]!ConvertConc(I68:L68,TRUE,FALSE)</f>
        <v>1.8484100438076863</v>
      </c>
      <c r="N68" s="40">
        <v>4.4113117875215879E-2</v>
      </c>
      <c r="O68" s="40">
        <v>0.17899438446079435</v>
      </c>
      <c r="P68" s="62">
        <v>2.3321574072910365E-3</v>
      </c>
      <c r="Q68" s="39">
        <v>0.54594515799450416</v>
      </c>
      <c r="R68" s="99">
        <v>5.3367670999848488E-2</v>
      </c>
      <c r="S68" s="96">
        <v>1.7448153722394505E-3</v>
      </c>
      <c r="T68" s="38">
        <f>[1]!AgePb76(K68)</f>
        <v>1065.7073655938668</v>
      </c>
      <c r="U68" s="41">
        <f>[1]!AgeErPb76(K68,L68,0,FALSE,1)*2</f>
        <v>80.410259439650446</v>
      </c>
      <c r="V68" s="38">
        <f t="shared" ref="V68:V131" si="8">SQRT((U68/T68*100)^2+AO$6^2+AO$8^2+AO$7^2)*T68/100</f>
        <v>80.607738510042225</v>
      </c>
      <c r="W68" s="42">
        <f>[1]!AgePb6U8(O68)</f>
        <v>1061.4785403767751</v>
      </c>
      <c r="X68" s="42">
        <f t="shared" si="4"/>
        <v>27.660477149353216</v>
      </c>
      <c r="Y68" s="38">
        <f t="shared" ref="Y68:Y131" si="9">SQRT((X68/W68*100)^2+AP$6^2+AP$7^2+AP$8^2)*W68/100</f>
        <v>29.652081613386034</v>
      </c>
      <c r="Z68" s="38">
        <f>[1]!AgePb7U5(M68)</f>
        <v>1062.8633388254468</v>
      </c>
      <c r="AA68" s="42">
        <f t="shared" si="5"/>
        <v>50.731401193068422</v>
      </c>
      <c r="AB68" s="38">
        <f t="shared" ref="AB68:AB131" si="10">SQRT((AA68/Z68*100)^2+AQ$6^2+AQ$8^2+AQ$7^2)*Z68/100</f>
        <v>51.856909397656956</v>
      </c>
      <c r="AC68" s="42">
        <f>[1]!AgePb8Th2(R68)</f>
        <v>1050.8809994919181</v>
      </c>
      <c r="AD68" s="42">
        <f t="shared" si="6"/>
        <v>68.71550839507546</v>
      </c>
      <c r="AE68" s="38">
        <f t="shared" ref="AE68:AE131" si="11">SQRT((AD68/AC68*100)^2+AR$6^2+AR$8^2+AR$7^2)*AC68/100</f>
        <v>70.630359628235354</v>
      </c>
      <c r="AF68" s="43">
        <f t="shared" si="7"/>
        <v>99.60319076759545</v>
      </c>
      <c r="AG68" s="86">
        <v>0.99664153321806204</v>
      </c>
    </row>
    <row r="69" spans="1:33" x14ac:dyDescent="0.25">
      <c r="A69" s="89">
        <v>91500</v>
      </c>
      <c r="B69" s="1">
        <v>2016</v>
      </c>
      <c r="C69" s="69" t="s">
        <v>540</v>
      </c>
      <c r="D69" s="69" t="s">
        <v>6</v>
      </c>
      <c r="E69" s="37">
        <f>(K69-(((2.718282^(0.00098482*W69)-1)/((2.718282^(0.000155125*W69)-1)*137.88))))/(([1]!SingleStagePbR(W69,1)/[1]!SingleStagePbR(W69,0))-(((2.718282^(0.00098482*W69)-1)/((2.718282^(0.000155125*W69)-1)*137.88))))</f>
        <v>1.3385129690727565E-3</v>
      </c>
      <c r="F69" s="73">
        <v>10202.502515628741</v>
      </c>
      <c r="G69" s="73">
        <v>93.535551888497395</v>
      </c>
      <c r="H69" s="88">
        <v>0.36193672163679502</v>
      </c>
      <c r="I69" s="76">
        <v>5.6175987564014704</v>
      </c>
      <c r="J69" s="76">
        <v>7.0923170736773067E-2</v>
      </c>
      <c r="K69" s="77">
        <v>7.5658514652535744E-2</v>
      </c>
      <c r="L69" s="77">
        <v>1.4328912140712038E-3</v>
      </c>
      <c r="M69" s="39">
        <f t="array" ref="M69:Q69">[1]!ConvertConc(I69:L69,TRUE,FALSE)</f>
        <v>1.8561768010807491</v>
      </c>
      <c r="N69" s="40">
        <v>4.2249050080449213E-2</v>
      </c>
      <c r="O69" s="40">
        <v>0.17801200181135426</v>
      </c>
      <c r="P69" s="62">
        <v>2.2474327813595731E-3</v>
      </c>
      <c r="Q69" s="39">
        <v>0.554676566912786</v>
      </c>
      <c r="R69" s="99">
        <v>5.3717410807306305E-2</v>
      </c>
      <c r="S69" s="96">
        <v>1.5819517316769101E-3</v>
      </c>
      <c r="T69" s="38">
        <f>[1]!AgePb76(K69)</f>
        <v>1085.1763622796632</v>
      </c>
      <c r="U69" s="41">
        <f>[1]!AgeErPb76(K69,L69,0,FALSE,1)*2</f>
        <v>75.941944809400596</v>
      </c>
      <c r="V69" s="38">
        <f t="shared" si="8"/>
        <v>76.158709793944126</v>
      </c>
      <c r="W69" s="42">
        <f>[1]!AgePb6U8(O69)</f>
        <v>1056.1049055430294</v>
      </c>
      <c r="X69" s="42">
        <f t="shared" ref="X69:X132" si="12">P69/O69*W69*2</f>
        <v>26.667019764064779</v>
      </c>
      <c r="Y69" s="38">
        <f t="shared" si="9"/>
        <v>28.707509999010586</v>
      </c>
      <c r="Z69" s="38">
        <f>[1]!AgePb7U5(M69)</f>
        <v>1065.6282151613059</v>
      </c>
      <c r="AA69" s="42">
        <f t="shared" ref="AA69:AA132" si="13">N69/M69*Z69*2</f>
        <v>48.510227908544088</v>
      </c>
      <c r="AB69" s="38">
        <f t="shared" si="10"/>
        <v>49.692129176839408</v>
      </c>
      <c r="AC69" s="42">
        <f>[1]!AgePb8Th2(R69)</f>
        <v>1057.5907626564219</v>
      </c>
      <c r="AD69" s="42">
        <f t="shared" ref="AD69:AD132" si="14">S69/R69*AC69*2</f>
        <v>62.291071488586034</v>
      </c>
      <c r="AE69" s="38">
        <f t="shared" si="11"/>
        <v>64.423771940103137</v>
      </c>
      <c r="AF69" s="43">
        <f t="shared" ref="AF69:AF70" si="15">W69/T69*100</f>
        <v>97.321038519898977</v>
      </c>
      <c r="AG69" s="86">
        <v>1.0202318467673097</v>
      </c>
    </row>
    <row r="70" spans="1:33" x14ac:dyDescent="0.25">
      <c r="A70" s="89">
        <v>91500</v>
      </c>
      <c r="B70" s="1">
        <v>2016</v>
      </c>
      <c r="C70" s="69" t="s">
        <v>541</v>
      </c>
      <c r="D70" s="69" t="s">
        <v>6</v>
      </c>
      <c r="E70" s="37">
        <f>(K70-(((2.718282^(0.00098482*W70)-1)/((2.718282^(0.000155125*W70)-1)*137.88))))/(([1]!SingleStagePbR(W70,1)/[1]!SingleStagePbR(W70,0))-(((2.718282^(0.00098482*W70)-1)/((2.718282^(0.000155125*W70)-1)*137.88))))</f>
        <v>1.0642417250023233E-4</v>
      </c>
      <c r="F70" s="73">
        <v>9016.881283970577</v>
      </c>
      <c r="G70" s="73">
        <v>82.584491507087535</v>
      </c>
      <c r="H70" s="88">
        <v>0.35652815972528379</v>
      </c>
      <c r="I70" s="76">
        <v>5.5886568654879554</v>
      </c>
      <c r="J70" s="76">
        <v>6.6066892770853744E-2</v>
      </c>
      <c r="K70" s="77">
        <v>7.4811881812077569E-2</v>
      </c>
      <c r="L70" s="77">
        <v>1.6520629849902939E-3</v>
      </c>
      <c r="M70" s="39">
        <f t="array" ref="M70:Q70">[1]!ConvertConc(I70:L70,TRUE,FALSE)</f>
        <v>1.8449108255352327</v>
      </c>
      <c r="N70" s="40">
        <v>4.621141177488252E-2</v>
      </c>
      <c r="O70" s="40">
        <v>0.17893386981322359</v>
      </c>
      <c r="P70" s="62">
        <v>2.1152854924815609E-3</v>
      </c>
      <c r="Q70" s="39">
        <v>0.47195715981499364</v>
      </c>
      <c r="R70" s="99">
        <v>5.4375272966090828E-2</v>
      </c>
      <c r="S70" s="96">
        <v>1.7911745695472772E-3</v>
      </c>
      <c r="T70" s="38">
        <f>[1]!AgePb76(K70)</f>
        <v>1062.576371537132</v>
      </c>
      <c r="U70" s="41">
        <f>[1]!AgeErPb76(K70,L70,0,FALSE,1)*2</f>
        <v>88.848642195162256</v>
      </c>
      <c r="V70" s="38">
        <f t="shared" si="8"/>
        <v>89.026357552005351</v>
      </c>
      <c r="W70" s="42">
        <f>[1]!AgePb6U8(O70)</f>
        <v>1061.1476545818371</v>
      </c>
      <c r="X70" s="42">
        <f t="shared" si="12"/>
        <v>25.088936392655068</v>
      </c>
      <c r="Y70" s="38">
        <f t="shared" si="9"/>
        <v>27.267701150146607</v>
      </c>
      <c r="Z70" s="38">
        <f>[1]!AgePb7U5(M70)</f>
        <v>1061.6151929849329</v>
      </c>
      <c r="AA70" s="42">
        <f t="shared" si="13"/>
        <v>53.182773010468438</v>
      </c>
      <c r="AB70" s="38">
        <f t="shared" si="10"/>
        <v>54.254956504799217</v>
      </c>
      <c r="AC70" s="42">
        <f>[1]!AgePb8Th2(R70)</f>
        <v>1070.2058253069961</v>
      </c>
      <c r="AD70" s="42">
        <f t="shared" si="14"/>
        <v>70.507249119160036</v>
      </c>
      <c r="AE70" s="38">
        <f t="shared" si="11"/>
        <v>72.443098042051929</v>
      </c>
      <c r="AF70" s="43">
        <f t="shared" si="15"/>
        <v>99.865542186560376</v>
      </c>
      <c r="AG70" s="86">
        <v>0.97929903599073531</v>
      </c>
    </row>
    <row r="71" spans="1:33" x14ac:dyDescent="0.25">
      <c r="A71" s="69"/>
      <c r="C71" s="69"/>
      <c r="D71" s="69"/>
      <c r="F71" s="73"/>
      <c r="G71" s="73"/>
      <c r="I71" s="76"/>
      <c r="J71" s="76"/>
      <c r="K71" s="77"/>
      <c r="L71" s="77"/>
      <c r="R71" s="99"/>
      <c r="S71" s="96"/>
    </row>
    <row r="72" spans="1:33" x14ac:dyDescent="0.25">
      <c r="A72" s="69" t="s">
        <v>58</v>
      </c>
      <c r="B72">
        <v>2015</v>
      </c>
      <c r="C72" s="69" t="s">
        <v>542</v>
      </c>
      <c r="D72" s="69" t="s">
        <v>6</v>
      </c>
      <c r="E72" s="37">
        <f>(K72-(((2.718282^(0.00098482*W72)-1)/((2.718282^(0.000155125*W72)-1)*137.88))))/(([1]!SingleStagePbR(W72,1)/[1]!SingleStagePbR(W72,0))-(((2.718282^(0.00098482*W72)-1)/((2.718282^(0.000155125*W72)-1)*137.88))))</f>
        <v>9.9559088510756534E-4</v>
      </c>
      <c r="F72" s="73">
        <v>628.66290145666483</v>
      </c>
      <c r="G72" s="73">
        <v>232.20034326403436</v>
      </c>
      <c r="H72" s="88">
        <v>0.43837290568530668</v>
      </c>
      <c r="I72" s="73">
        <v>175.15312765198254</v>
      </c>
      <c r="J72" s="142">
        <v>6.6779035754443878</v>
      </c>
      <c r="K72" s="77">
        <v>4.7540728226292198E-2</v>
      </c>
      <c r="L72" s="77">
        <v>6.7003356547255515E-3</v>
      </c>
      <c r="M72" s="40">
        <f t="array" ref="M72:Q72">[1]!ConvertConc(I72:L72,TRUE,FALSE)</f>
        <v>3.7407628695995072E-2</v>
      </c>
      <c r="N72" s="62">
        <v>5.4616878307864854E-3</v>
      </c>
      <c r="O72" s="62">
        <v>5.7092899990169319E-3</v>
      </c>
      <c r="P72" s="83">
        <v>2.1767289347774608E-4</v>
      </c>
      <c r="Q72" s="39">
        <v>0.26112926834626282</v>
      </c>
      <c r="R72" s="96">
        <v>2.1306611714046499E-3</v>
      </c>
      <c r="S72" s="189">
        <v>2.2271958017061898E-4</v>
      </c>
      <c r="T72" s="38">
        <f>[1]!AgePb76(K72)</f>
        <v>75.440885629444807</v>
      </c>
      <c r="U72" s="41">
        <f>[1]!AgeErPb76(K72,L72,0,FALSE,1)*2</f>
        <v>669.84816840849305</v>
      </c>
      <c r="V72" s="38">
        <f t="shared" si="8"/>
        <v>669.84828734815756</v>
      </c>
      <c r="W72" s="42">
        <f>[1]!AgePb6U8(O72)</f>
        <v>36.699782573908898</v>
      </c>
      <c r="X72" s="42">
        <f t="shared" si="12"/>
        <v>2.7984382871574018</v>
      </c>
      <c r="Y72" s="38">
        <f t="shared" si="9"/>
        <v>2.8227117789568483</v>
      </c>
      <c r="Z72" s="38">
        <f>[1]!AgePb7U5(M72)</f>
        <v>37.28987823212389</v>
      </c>
      <c r="AA72" s="42">
        <f t="shared" si="13"/>
        <v>10.888991430440804</v>
      </c>
      <c r="AB72" s="38">
        <f t="shared" si="10"/>
        <v>10.895515609655513</v>
      </c>
      <c r="AC72" s="42">
        <f>[1]!AgePb8Th2(R72)</f>
        <v>43.01959640115502</v>
      </c>
      <c r="AD72" s="42">
        <f t="shared" si="14"/>
        <v>8.9937401386614546</v>
      </c>
      <c r="AE72" s="38">
        <f t="shared" si="11"/>
        <v>9.0185649195559865</v>
      </c>
      <c r="AF72" s="43">
        <f t="shared" ref="AF72:AF87" si="16">W72/T72*100</f>
        <v>48.64707282755554</v>
      </c>
      <c r="AG72" s="86">
        <v>0.98497450677300558</v>
      </c>
    </row>
    <row r="73" spans="1:33" x14ac:dyDescent="0.25">
      <c r="A73" s="69" t="s">
        <v>58</v>
      </c>
      <c r="B73">
        <v>2015</v>
      </c>
      <c r="C73" s="69" t="s">
        <v>543</v>
      </c>
      <c r="D73" s="69" t="s">
        <v>6</v>
      </c>
      <c r="E73" s="37">
        <f>(K73-(((2.718282^(0.00098482*W73)-1)/((2.718282^(0.000155125*W73)-1)*137.88))))/(([1]!SingleStagePbR(W73,1)/[1]!SingleStagePbR(W73,0))-(((2.718282^(0.00098482*W73)-1)/((2.718282^(0.000155125*W73)-1)*137.88))))</f>
        <v>4.8148632717833764E-4</v>
      </c>
      <c r="F73" s="73">
        <v>665.32548369291624</v>
      </c>
      <c r="G73" s="73">
        <v>239.08566694734378</v>
      </c>
      <c r="H73" s="88">
        <v>0.44435973803568696</v>
      </c>
      <c r="I73" s="73">
        <v>169.33354463931803</v>
      </c>
      <c r="J73" s="142">
        <v>6.8960036034839636</v>
      </c>
      <c r="K73" s="77">
        <v>4.7158525072541244E-2</v>
      </c>
      <c r="L73" s="77">
        <v>6.7600803140295531E-3</v>
      </c>
      <c r="M73" s="40">
        <f t="array" ref="M73:Q73">[1]!ConvertConc(I73:L73,TRUE,FALSE)</f>
        <v>3.838216426249972E-2</v>
      </c>
      <c r="N73" s="62">
        <v>5.7197312642986321E-3</v>
      </c>
      <c r="O73" s="62">
        <v>5.9055044417218629E-3</v>
      </c>
      <c r="P73" s="83">
        <v>2.4049800644785303E-4</v>
      </c>
      <c r="Q73" s="39">
        <v>0.27328029359874095</v>
      </c>
      <c r="R73" s="96">
        <v>1.6666654339169483E-3</v>
      </c>
      <c r="S73" s="189">
        <v>1.969393272855846E-4</v>
      </c>
      <c r="T73" s="38">
        <f>[1]!AgePb76(K73)</f>
        <v>56.224227970667584</v>
      </c>
      <c r="U73" s="41">
        <f>[1]!AgeErPb76(K73,L73,0,FALSE,1)*2</f>
        <v>683.75892513943859</v>
      </c>
      <c r="V73" s="38">
        <f t="shared" si="8"/>
        <v>683.75898985869799</v>
      </c>
      <c r="W73" s="42">
        <f>[1]!AgePb6U8(O73)</f>
        <v>37.957358898853656</v>
      </c>
      <c r="X73" s="42">
        <f t="shared" si="12"/>
        <v>3.0915798083925714</v>
      </c>
      <c r="Y73" s="38">
        <f t="shared" si="9"/>
        <v>3.115095804348655</v>
      </c>
      <c r="Z73" s="38">
        <f>[1]!AgePb7U5(M73)</f>
        <v>38.243276283392618</v>
      </c>
      <c r="AA73" s="42">
        <f t="shared" si="13"/>
        <v>11.398068202268965</v>
      </c>
      <c r="AB73" s="38">
        <f t="shared" si="10"/>
        <v>11.404623852110342</v>
      </c>
      <c r="AC73" s="42">
        <f>[1]!AgePb8Th2(R73)</f>
        <v>33.658981068473615</v>
      </c>
      <c r="AD73" s="42">
        <f t="shared" si="14"/>
        <v>7.9545383900650819</v>
      </c>
      <c r="AE73" s="38">
        <f t="shared" si="11"/>
        <v>7.9717257854883359</v>
      </c>
      <c r="AF73" s="43">
        <f t="shared" si="16"/>
        <v>67.510680482186729</v>
      </c>
      <c r="AG73" s="86">
        <v>0.93829392908561104</v>
      </c>
    </row>
    <row r="74" spans="1:33" x14ac:dyDescent="0.25">
      <c r="A74" s="69" t="s">
        <v>58</v>
      </c>
      <c r="B74">
        <v>2015</v>
      </c>
      <c r="C74" s="69" t="s">
        <v>544</v>
      </c>
      <c r="D74" s="69" t="s">
        <v>6</v>
      </c>
      <c r="E74" s="37">
        <f>(K74-(((2.718282^(0.00098482*W74)-1)/((2.718282^(0.000155125*W74)-1)*137.88))))/(([1]!SingleStagePbR(W74,1)/[1]!SingleStagePbR(W74,0))-(((2.718282^(0.00098482*W74)-1)/((2.718282^(0.000155125*W74)-1)*137.88))))</f>
        <v>3.2153192647006081E-3</v>
      </c>
      <c r="F74" s="73">
        <v>643.88862238173829</v>
      </c>
      <c r="G74" s="73">
        <v>231.83049979848153</v>
      </c>
      <c r="H74" s="88">
        <v>0.4476673220189723</v>
      </c>
      <c r="I74" s="73">
        <v>174.91875458952259</v>
      </c>
      <c r="J74" s="142">
        <v>6.8791439044436933</v>
      </c>
      <c r="K74" s="77">
        <v>4.9298120671528202E-2</v>
      </c>
      <c r="L74" s="77">
        <v>6.5635580657759521E-3</v>
      </c>
      <c r="M74" s="40">
        <f t="array" ref="M74:Q74">[1]!ConvertConc(I74:L74,TRUE,FALSE)</f>
        <v>3.884241576550182E-2</v>
      </c>
      <c r="N74" s="62">
        <v>5.3923791031196839E-3</v>
      </c>
      <c r="O74" s="62">
        <v>5.7169398578595801E-3</v>
      </c>
      <c r="P74" s="83">
        <v>2.2483382109342778E-4</v>
      </c>
      <c r="Q74" s="39">
        <v>0.28328516595216341</v>
      </c>
      <c r="R74" s="96">
        <v>1.7664123476313564E-3</v>
      </c>
      <c r="S74" s="189">
        <v>1.9433075161638609E-4</v>
      </c>
      <c r="T74" s="38">
        <f>[1]!AgePb76(K74)</f>
        <v>161.01601587499005</v>
      </c>
      <c r="U74" s="41">
        <f>[1]!AgeErPb76(K74,L74,0,FALSE,1)*2</f>
        <v>622.80686891364451</v>
      </c>
      <c r="V74" s="38">
        <f t="shared" si="8"/>
        <v>622.80745165269502</v>
      </c>
      <c r="W74" s="42">
        <f>[1]!AgePb6U8(O74)</f>
        <v>36.74881659544284</v>
      </c>
      <c r="X74" s="42">
        <f t="shared" si="12"/>
        <v>2.8904893391369053</v>
      </c>
      <c r="Y74" s="38">
        <f t="shared" si="9"/>
        <v>2.9140587515162117</v>
      </c>
      <c r="Z74" s="38">
        <f>[1]!AgePb7U5(M74)</f>
        <v>38.693233970707936</v>
      </c>
      <c r="AA74" s="42">
        <f t="shared" si="13"/>
        <v>10.743337260762187</v>
      </c>
      <c r="AB74" s="38">
        <f t="shared" si="10"/>
        <v>10.75045674716989</v>
      </c>
      <c r="AC74" s="42">
        <f>[1]!AgePb8Th2(R74)</f>
        <v>35.671633675672332</v>
      </c>
      <c r="AD74" s="42">
        <f t="shared" si="14"/>
        <v>7.8487850165600133</v>
      </c>
      <c r="AE74" s="38">
        <f t="shared" si="11"/>
        <v>7.8683461841899138</v>
      </c>
      <c r="AF74" s="43">
        <f t="shared" si="16"/>
        <v>22.823081539897224</v>
      </c>
      <c r="AG74" s="86">
        <v>0.9200310744274961</v>
      </c>
    </row>
    <row r="75" spans="1:33" x14ac:dyDescent="0.25">
      <c r="A75" s="69" t="s">
        <v>58</v>
      </c>
      <c r="B75">
        <v>2015</v>
      </c>
      <c r="C75" s="69" t="s">
        <v>545</v>
      </c>
      <c r="D75" s="69" t="s">
        <v>6</v>
      </c>
      <c r="E75" s="37">
        <f>(K75-(((2.718282^(0.00098482*W75)-1)/((2.718282^(0.000155125*W75)-1)*137.88))))/(([1]!SingleStagePbR(W75,1)/[1]!SingleStagePbR(W75,0))-(((2.718282^(0.00098482*W75)-1)/((2.718282^(0.000155125*W75)-1)*137.88))))</f>
        <v>-6.7374868763917933E-3</v>
      </c>
      <c r="F75" s="73">
        <v>647.57874138206694</v>
      </c>
      <c r="G75" s="73">
        <v>222.3570711765235</v>
      </c>
      <c r="H75" s="88">
        <v>0.42506743030050148</v>
      </c>
      <c r="I75" s="73">
        <v>166.00941033078178</v>
      </c>
      <c r="J75" s="142">
        <v>6.1887395818913769</v>
      </c>
      <c r="K75" s="77">
        <v>4.1460470282777225E-2</v>
      </c>
      <c r="L75" s="77">
        <v>6.3714948428445608E-3</v>
      </c>
      <c r="M75" s="40">
        <f t="array" ref="M75:Q75">[1]!ConvertConc(I75:L75,TRUE,FALSE)</f>
        <v>3.4420229570039262E-2</v>
      </c>
      <c r="N75" s="62">
        <v>5.4429894473505443E-3</v>
      </c>
      <c r="O75" s="62">
        <v>6.0237549064685652E-3</v>
      </c>
      <c r="P75" s="83">
        <v>2.2456227238560326E-4</v>
      </c>
      <c r="Q75" s="39">
        <v>0.23574678109467259</v>
      </c>
      <c r="R75" s="96">
        <v>1.6431603660455453E-3</v>
      </c>
      <c r="S75" s="189">
        <v>1.9994835919916339E-4</v>
      </c>
      <c r="T75" s="38">
        <f>[1]!AgePb76(K75)</f>
        <v>-260.31161143839591</v>
      </c>
      <c r="U75" s="41">
        <f>[1]!AgeErPb76(K75,L75,0,FALSE,1)*2</f>
        <v>779.35682921917999</v>
      </c>
      <c r="V75" s="38">
        <f t="shared" si="8"/>
        <v>-779.3580463575762</v>
      </c>
      <c r="W75" s="42">
        <f>[1]!AgePb6U8(O75)</f>
        <v>38.715130545466742</v>
      </c>
      <c r="X75" s="42">
        <f t="shared" si="12"/>
        <v>2.8865575794457867</v>
      </c>
      <c r="Y75" s="38">
        <f t="shared" si="9"/>
        <v>2.9127404032843027</v>
      </c>
      <c r="Z75" s="38">
        <f>[1]!AgePb7U5(M75)</f>
        <v>34.361684621883434</v>
      </c>
      <c r="AA75" s="42">
        <f t="shared" si="13"/>
        <v>10.867463066132343</v>
      </c>
      <c r="AB75" s="38">
        <f t="shared" si="10"/>
        <v>10.873014069775392</v>
      </c>
      <c r="AC75" s="42">
        <f>[1]!AgePb8Th2(R75)</f>
        <v>33.184676201363239</v>
      </c>
      <c r="AD75" s="42">
        <f t="shared" si="14"/>
        <v>8.0761704020241574</v>
      </c>
      <c r="AE75" s="38">
        <f t="shared" si="11"/>
        <v>8.0926262218937719</v>
      </c>
      <c r="AF75" s="43">
        <f t="shared" si="16"/>
        <v>-14.872609919910881</v>
      </c>
      <c r="AG75" s="86">
        <v>0.94687916767198987</v>
      </c>
    </row>
    <row r="76" spans="1:33" x14ac:dyDescent="0.25">
      <c r="A76" s="69" t="s">
        <v>58</v>
      </c>
      <c r="B76">
        <v>2015</v>
      </c>
      <c r="C76" s="69" t="s">
        <v>546</v>
      </c>
      <c r="D76" s="69" t="s">
        <v>6</v>
      </c>
      <c r="E76" s="37">
        <f>(K76-(((2.718282^(0.00098482*W76)-1)/((2.718282^(0.000155125*W76)-1)*137.88))))/(([1]!SingleStagePbR(W76,1)/[1]!SingleStagePbR(W76,0))-(((2.718282^(0.00098482*W76)-1)/((2.718282^(0.000155125*W76)-1)*137.88))))</f>
        <v>1.6611925454748091E-3</v>
      </c>
      <c r="F76" s="73">
        <v>591.03858347481969</v>
      </c>
      <c r="G76" s="73">
        <v>219.59490608766183</v>
      </c>
      <c r="H76" s="88">
        <v>0.43242170917591832</v>
      </c>
      <c r="I76" s="73">
        <v>173.77458400057836</v>
      </c>
      <c r="J76" s="142">
        <v>6.525711110032379</v>
      </c>
      <c r="K76" s="77">
        <v>4.8073097755237361E-2</v>
      </c>
      <c r="L76" s="77">
        <v>6.4541509210680964E-3</v>
      </c>
      <c r="M76" s="40">
        <f t="array" ref="M76:Q76">[1]!ConvertConc(I76:L76,TRUE,FALSE)</f>
        <v>3.8126601601329468E-2</v>
      </c>
      <c r="N76" s="62">
        <v>5.315230586230432E-3</v>
      </c>
      <c r="O76" s="62">
        <v>5.7545814639767563E-3</v>
      </c>
      <c r="P76" s="83">
        <v>2.161002796181893E-4</v>
      </c>
      <c r="Q76" s="39">
        <v>0.26936897443014046</v>
      </c>
      <c r="R76" s="96">
        <v>1.8751240889833519E-3</v>
      </c>
      <c r="S76" s="189">
        <v>2.0350266399890593E-4</v>
      </c>
      <c r="T76" s="38">
        <f>[1]!AgePb76(K76)</f>
        <v>101.83886081177926</v>
      </c>
      <c r="U76" s="41">
        <f>[1]!AgeErPb76(K76,L76,0,FALSE,1)*2</f>
        <v>634.95267328298723</v>
      </c>
      <c r="V76" s="38">
        <f t="shared" si="8"/>
        <v>634.95290193508868</v>
      </c>
      <c r="W76" s="42">
        <f>[1]!AgePb6U8(O76)</f>
        <v>36.99008611476485</v>
      </c>
      <c r="X76" s="42">
        <f t="shared" si="12"/>
        <v>2.7781578912526359</v>
      </c>
      <c r="Y76" s="38">
        <f t="shared" si="9"/>
        <v>2.8029936437182266</v>
      </c>
      <c r="Z76" s="38">
        <f>[1]!AgePb7U5(M76)</f>
        <v>37.99334331824118</v>
      </c>
      <c r="AA76" s="42">
        <f t="shared" si="13"/>
        <v>10.593306090581512</v>
      </c>
      <c r="AB76" s="38">
        <f t="shared" si="10"/>
        <v>10.600267585634107</v>
      </c>
      <c r="AC76" s="42">
        <f>[1]!AgePb8Th2(R76)</f>
        <v>37.864946708936827</v>
      </c>
      <c r="AD76" s="42">
        <f t="shared" si="14"/>
        <v>8.2187814371507066</v>
      </c>
      <c r="AE76" s="38">
        <f t="shared" si="11"/>
        <v>8.2398290858326533</v>
      </c>
      <c r="AF76" s="43">
        <f t="shared" si="16"/>
        <v>36.322171929172214</v>
      </c>
      <c r="AG76" s="86">
        <v>0.94204301103778521</v>
      </c>
    </row>
    <row r="77" spans="1:33" x14ac:dyDescent="0.25">
      <c r="A77" s="69" t="s">
        <v>58</v>
      </c>
      <c r="B77">
        <v>2015</v>
      </c>
      <c r="C77" s="69" t="s">
        <v>547</v>
      </c>
      <c r="D77" s="69" t="s">
        <v>6</v>
      </c>
      <c r="E77" s="37">
        <f>(K77-(((2.718282^(0.00098482*W77)-1)/((2.718282^(0.000155125*W77)-1)*137.88))))/(([1]!SingleStagePbR(W77,1)/[1]!SingleStagePbR(W77,0))-(((2.718282^(0.00098482*W77)-1)/((2.718282^(0.000155125*W77)-1)*137.88))))</f>
        <v>-1.7584097738881699E-2</v>
      </c>
      <c r="F77" s="73">
        <v>653.21897600642114</v>
      </c>
      <c r="G77" s="73">
        <v>232.71438647628727</v>
      </c>
      <c r="H77" s="88">
        <v>0.43621375570340026</v>
      </c>
      <c r="I77" s="73">
        <v>168.22893617167992</v>
      </c>
      <c r="J77" s="142">
        <v>6.17699927147242</v>
      </c>
      <c r="K77" s="77">
        <v>3.2867222667254746E-2</v>
      </c>
      <c r="L77" s="77">
        <v>5.5658984263193979E-3</v>
      </c>
      <c r="M77" s="40">
        <f t="array" ref="M77:Q77">[1]!ConvertConc(I77:L77,TRUE,FALSE)</f>
        <v>2.6926168179405036E-2</v>
      </c>
      <c r="N77" s="62">
        <v>4.665762872437397E-3</v>
      </c>
      <c r="O77" s="62">
        <v>5.9442805902278689E-3</v>
      </c>
      <c r="P77" s="83">
        <v>2.1826100616718019E-4</v>
      </c>
      <c r="Q77" s="39">
        <v>0.21189891972531924</v>
      </c>
      <c r="R77" s="96">
        <v>1.7731287362658162E-3</v>
      </c>
      <c r="S77" s="189">
        <v>2.1145126926570241E-4</v>
      </c>
      <c r="T77" s="38">
        <f>[1]!AgePb76(K77)</f>
        <v>-888.19641587960473</v>
      </c>
      <c r="U77" s="41">
        <f>[1]!AgeErPb76(K77,L77,0,FALSE,1)*2</f>
        <v>979.57596428569536</v>
      </c>
      <c r="V77" s="38">
        <f t="shared" si="8"/>
        <v>-979.58723799881966</v>
      </c>
      <c r="W77" s="42">
        <f>[1]!AgePb6U8(O77)</f>
        <v>38.205853707510002</v>
      </c>
      <c r="X77" s="42">
        <f t="shared" si="12"/>
        <v>2.8056710799910483</v>
      </c>
      <c r="Y77" s="38">
        <f t="shared" si="9"/>
        <v>2.8319010718512816</v>
      </c>
      <c r="Z77" s="38">
        <f>[1]!AgePb7U5(M77)</f>
        <v>26.978765895665202</v>
      </c>
      <c r="AA77" s="42">
        <f t="shared" si="13"/>
        <v>9.3497539955539519</v>
      </c>
      <c r="AB77" s="38">
        <f t="shared" si="10"/>
        <v>9.353731524053881</v>
      </c>
      <c r="AC77" s="42">
        <f>[1]!AgePb8Th2(R77)</f>
        <v>35.8071470292249</v>
      </c>
      <c r="AD77" s="42">
        <f t="shared" si="14"/>
        <v>8.5402334678288856</v>
      </c>
      <c r="AE77" s="38">
        <f t="shared" si="11"/>
        <v>8.5583510956051718</v>
      </c>
      <c r="AF77" s="43">
        <f t="shared" si="16"/>
        <v>-4.3015095562701315</v>
      </c>
      <c r="AG77" s="86">
        <v>0.94612616959955875</v>
      </c>
    </row>
    <row r="78" spans="1:33" x14ac:dyDescent="0.25">
      <c r="A78" s="69" t="s">
        <v>58</v>
      </c>
      <c r="B78">
        <v>2015</v>
      </c>
      <c r="C78" s="69" t="s">
        <v>548</v>
      </c>
      <c r="D78" s="69" t="s">
        <v>6</v>
      </c>
      <c r="E78" s="37">
        <f>(K78-(((2.718282^(0.00098482*W78)-1)/((2.718282^(0.000155125*W78)-1)*137.88))))/(([1]!SingleStagePbR(W78,1)/[1]!SingleStagePbR(W78,0))-(((2.718282^(0.00098482*W78)-1)/((2.718282^(0.000155125*W78)-1)*137.88))))</f>
        <v>-1.0062569879226409E-2</v>
      </c>
      <c r="F78" s="73">
        <v>686.41050709700096</v>
      </c>
      <c r="G78" s="73">
        <v>234.64117102030667</v>
      </c>
      <c r="H78" s="88">
        <v>0.44001002310980492</v>
      </c>
      <c r="I78" s="73">
        <v>161.04091239932887</v>
      </c>
      <c r="J78" s="142">
        <v>5.6648174490139187</v>
      </c>
      <c r="K78" s="77">
        <v>3.8851851378656169E-2</v>
      </c>
      <c r="L78" s="77">
        <v>5.568624161085718E-3</v>
      </c>
      <c r="M78" s="40">
        <f t="array" ref="M78:Q78">[1]!ConvertConc(I78:L78,TRUE,FALSE)</f>
        <v>3.3249700819682565E-2</v>
      </c>
      <c r="N78" s="62">
        <v>4.9070939944918009E-3</v>
      </c>
      <c r="O78" s="62">
        <v>6.2096021756280571E-3</v>
      </c>
      <c r="P78" s="83">
        <v>2.1843059773970336E-4</v>
      </c>
      <c r="Q78" s="39">
        <v>0.23834885044023507</v>
      </c>
      <c r="R78" s="96">
        <v>2.1130972540213157E-3</v>
      </c>
      <c r="S78" s="189">
        <v>2.0903323406934845E-4</v>
      </c>
      <c r="T78" s="38">
        <f>[1]!AgePb76(K78)</f>
        <v>-427.88607727702191</v>
      </c>
      <c r="U78" s="41">
        <f>[1]!AgeErPb76(K78,L78,0,FALSE,1)*2</f>
        <v>751.91821960225991</v>
      </c>
      <c r="V78" s="38">
        <f t="shared" si="8"/>
        <v>-751.92162818848408</v>
      </c>
      <c r="W78" s="42">
        <f>[1]!AgePb6U8(O78)</f>
        <v>39.905895494081712</v>
      </c>
      <c r="X78" s="42">
        <f t="shared" si="12"/>
        <v>2.8074805308212114</v>
      </c>
      <c r="Y78" s="38">
        <f t="shared" si="9"/>
        <v>2.8360664675315301</v>
      </c>
      <c r="Z78" s="38">
        <f>[1]!AgePb7U5(M78)</f>
        <v>33.212047374699011</v>
      </c>
      <c r="AA78" s="42">
        <f t="shared" si="13"/>
        <v>9.8030739645445397</v>
      </c>
      <c r="AB78" s="38">
        <f t="shared" si="10"/>
        <v>9.8088225817779779</v>
      </c>
      <c r="AC78" s="42">
        <f>[1]!AgePb8Th2(R78)</f>
        <v>42.665342176102236</v>
      </c>
      <c r="AD78" s="42">
        <f t="shared" si="14"/>
        <v>8.4411396028022647</v>
      </c>
      <c r="AE78" s="38">
        <f t="shared" si="11"/>
        <v>8.4671515463606397</v>
      </c>
      <c r="AF78" s="43">
        <f t="shared" si="16"/>
        <v>-9.3262897797550544</v>
      </c>
      <c r="AG78" s="86">
        <v>0.92658533933964204</v>
      </c>
    </row>
    <row r="79" spans="1:33" x14ac:dyDescent="0.25">
      <c r="A79" s="69" t="s">
        <v>58</v>
      </c>
      <c r="B79">
        <v>2015</v>
      </c>
      <c r="C79" s="69" t="s">
        <v>549</v>
      </c>
      <c r="D79" s="69" t="s">
        <v>6</v>
      </c>
      <c r="E79" s="37">
        <f>(K79-(((2.718282^(0.00098482*W79)-1)/((2.718282^(0.000155125*W79)-1)*137.88))))/(([1]!SingleStagePbR(W79,1)/[1]!SingleStagePbR(W79,0))-(((2.718282^(0.00098482*W79)-1)/((2.718282^(0.000155125*W79)-1)*137.88))))</f>
        <v>-6.6036705657934684E-3</v>
      </c>
      <c r="F79" s="73">
        <v>640.86390094568014</v>
      </c>
      <c r="G79" s="73">
        <v>220.87075232151082</v>
      </c>
      <c r="H79" s="88">
        <v>0.43138094927495374</v>
      </c>
      <c r="I79" s="73">
        <v>164.65531763590255</v>
      </c>
      <c r="J79" s="142">
        <v>6.4829347515875728</v>
      </c>
      <c r="K79" s="77">
        <v>4.1572482147586541E-2</v>
      </c>
      <c r="L79" s="77">
        <v>5.831433268742213E-3</v>
      </c>
      <c r="M79" s="40">
        <f t="array" ref="M79:Q79">[1]!ConvertConc(I79:L79,TRUE,FALSE)</f>
        <v>3.479705102661728E-2</v>
      </c>
      <c r="N79" s="62">
        <v>5.0696688511339466E-3</v>
      </c>
      <c r="O79" s="62">
        <v>6.0732930728132966E-3</v>
      </c>
      <c r="P79" s="83">
        <v>2.3912232707467868E-4</v>
      </c>
      <c r="Q79" s="39">
        <v>0.27024566566349612</v>
      </c>
      <c r="R79" s="96">
        <v>1.8111154832226551E-3</v>
      </c>
      <c r="S79" s="189">
        <v>1.8681917550121126E-4</v>
      </c>
      <c r="T79" s="38">
        <f>[1]!AgePb76(K79)</f>
        <v>-253.47489759948405</v>
      </c>
      <c r="U79" s="41">
        <f>[1]!AgeErPb76(K79,L79,0,FALSE,1)*2</f>
        <v>710.40741994975679</v>
      </c>
      <c r="V79" s="38">
        <f t="shared" si="8"/>
        <v>-710.4086860019296</v>
      </c>
      <c r="W79" s="42">
        <f>[1]!AgePb6U8(O79)</f>
        <v>39.032554139389376</v>
      </c>
      <c r="X79" s="42">
        <f t="shared" si="12"/>
        <v>3.0736389848401107</v>
      </c>
      <c r="Y79" s="38">
        <f t="shared" si="9"/>
        <v>3.0986446561534295</v>
      </c>
      <c r="Z79" s="38">
        <f>[1]!AgePb7U5(M79)</f>
        <v>34.731503808036955</v>
      </c>
      <c r="AA79" s="42">
        <f t="shared" si="13"/>
        <v>10.120238227886517</v>
      </c>
      <c r="AB79" s="38">
        <f t="shared" si="10"/>
        <v>10.126327809986202</v>
      </c>
      <c r="AC79" s="42">
        <f>[1]!AgePb8Th2(R79)</f>
        <v>36.573570310800335</v>
      </c>
      <c r="AD79" s="42">
        <f t="shared" si="14"/>
        <v>7.5452331051153685</v>
      </c>
      <c r="AE79" s="38">
        <f t="shared" si="11"/>
        <v>7.5666195727955925</v>
      </c>
      <c r="AF79" s="43">
        <f t="shared" si="16"/>
        <v>-15.398982111855808</v>
      </c>
      <c r="AG79" s="86">
        <v>0.91769253816029861</v>
      </c>
    </row>
    <row r="80" spans="1:33" x14ac:dyDescent="0.25">
      <c r="A80" s="69" t="s">
        <v>58</v>
      </c>
      <c r="B80" s="1">
        <v>2016</v>
      </c>
      <c r="C80" s="69" t="s">
        <v>550</v>
      </c>
      <c r="D80" s="69" t="s">
        <v>6</v>
      </c>
      <c r="E80" s="37">
        <f>(K80-(((2.718282^(0.00098482*W80)-1)/((2.718282^(0.000155125*W80)-1)*137.88))))/(([1]!SingleStagePbR(W80,1)/[1]!SingleStagePbR(W80,0))-(((2.718282^(0.00098482*W80)-1)/((2.718282^(0.000155125*W80)-1)*137.88))))</f>
        <v>-2.6634079014849123E-3</v>
      </c>
      <c r="F80" s="73">
        <v>877.37399503293364</v>
      </c>
      <c r="G80" s="73">
        <v>231.8279542201098</v>
      </c>
      <c r="H80" s="88">
        <v>0.41756863174310249</v>
      </c>
      <c r="I80" s="73">
        <v>164.36383323045811</v>
      </c>
      <c r="J80" s="142">
        <v>4.8151044834035286</v>
      </c>
      <c r="K80" s="77">
        <v>4.4692089169761716E-2</v>
      </c>
      <c r="L80" s="77">
        <v>4.1026329961827432E-3</v>
      </c>
      <c r="M80" s="40">
        <f t="array" ref="M80:Q80">[1]!ConvertConc(I80:L80,TRUE,FALSE)</f>
        <v>3.7474568512528186E-2</v>
      </c>
      <c r="N80" s="62">
        <v>3.6110099283478939E-3</v>
      </c>
      <c r="O80" s="62">
        <v>6.0840635092628817E-3</v>
      </c>
      <c r="P80" s="83">
        <v>1.7823508313831904E-4</v>
      </c>
      <c r="Q80" s="39">
        <v>0.3040236808197232</v>
      </c>
      <c r="R80" s="96">
        <v>2.0878603787208858E-3</v>
      </c>
      <c r="S80" s="189">
        <v>1.829135496053141E-4</v>
      </c>
      <c r="T80" s="38">
        <f>[1]!AgePb76(K80)</f>
        <v>-73.472841230648399</v>
      </c>
      <c r="U80" s="41">
        <f>[1]!AgeErPb76(K80,L80,0,FALSE,1)*2</f>
        <v>448.81001490533566</v>
      </c>
      <c r="V80" s="38">
        <f t="shared" si="8"/>
        <v>-448.810183281501</v>
      </c>
      <c r="W80" s="42">
        <f>[1]!AgePb6U8(O80)</f>
        <v>39.101565336798679</v>
      </c>
      <c r="X80" s="42">
        <f t="shared" si="12"/>
        <v>2.2909921101356461</v>
      </c>
      <c r="Y80" s="38">
        <f t="shared" si="9"/>
        <v>2.3245501056735076</v>
      </c>
      <c r="Z80" s="38">
        <f>[1]!AgePb7U5(M80)</f>
        <v>37.355394776061594</v>
      </c>
      <c r="AA80" s="42">
        <f t="shared" si="13"/>
        <v>7.1990529453924434</v>
      </c>
      <c r="AB80" s="38">
        <f t="shared" si="10"/>
        <v>7.2089520177816162</v>
      </c>
      <c r="AC80" s="42">
        <f>[1]!AgePb8Th2(R80)</f>
        <v>42.156317883190908</v>
      </c>
      <c r="AD80" s="42">
        <f t="shared" si="14"/>
        <v>7.3864726021847318</v>
      </c>
      <c r="AE80" s="38">
        <f t="shared" si="11"/>
        <v>7.4154813076289852</v>
      </c>
      <c r="AF80" s="43">
        <f t="shared" si="16"/>
        <v>-53.219073445179198</v>
      </c>
      <c r="AG80" s="86">
        <v>0.98141241571729287</v>
      </c>
    </row>
    <row r="81" spans="1:33" x14ac:dyDescent="0.25">
      <c r="A81" s="69" t="s">
        <v>58</v>
      </c>
      <c r="B81" s="1">
        <v>2016</v>
      </c>
      <c r="C81" s="69" t="s">
        <v>551</v>
      </c>
      <c r="D81" s="69" t="s">
        <v>6</v>
      </c>
      <c r="E81" s="37">
        <f>(K81-(((2.718282^(0.00098482*W81)-1)/((2.718282^(0.000155125*W81)-1)*137.88))))/(([1]!SingleStagePbR(W81,1)/[1]!SingleStagePbR(W81,0))-(((2.718282^(0.00098482*W81)-1)/((2.718282^(0.000155125*W81)-1)*137.88))))</f>
        <v>6.2763800414680241E-3</v>
      </c>
      <c r="F81" s="73">
        <v>860.94537335204041</v>
      </c>
      <c r="G81" s="73">
        <v>229.41089886095213</v>
      </c>
      <c r="H81" s="88">
        <v>0.41367393394455454</v>
      </c>
      <c r="I81" s="73">
        <v>164.97989545780078</v>
      </c>
      <c r="J81" s="142">
        <v>5.1432931292194821</v>
      </c>
      <c r="K81" s="77">
        <v>5.1764044499820062E-2</v>
      </c>
      <c r="L81" s="77">
        <v>4.2102151411773214E-3</v>
      </c>
      <c r="M81" s="40">
        <f t="array" ref="M81:Q81">[1]!ConvertConc(I81:L81,TRUE,FALSE)</f>
        <v>4.3242363520529653E-2</v>
      </c>
      <c r="N81" s="62">
        <v>3.7666153072691963E-3</v>
      </c>
      <c r="O81" s="62">
        <v>6.0613446094453611E-3</v>
      </c>
      <c r="P81" s="83">
        <v>1.8896406739187205E-4</v>
      </c>
      <c r="Q81" s="39">
        <v>0.35790553011570209</v>
      </c>
      <c r="R81" s="96">
        <v>1.8804792289099064E-3</v>
      </c>
      <c r="S81" s="189">
        <v>1.74164558828386E-4</v>
      </c>
      <c r="T81" s="38">
        <f>[1]!AgePb76(K81)</f>
        <v>274.00361785159106</v>
      </c>
      <c r="U81" s="41">
        <f>[1]!AgeErPb76(K81,L81,0,FALSE,1)*2</f>
        <v>372.72477833235178</v>
      </c>
      <c r="V81" s="38">
        <f t="shared" si="8"/>
        <v>372.72759809304654</v>
      </c>
      <c r="W81" s="42">
        <f>[1]!AgePb6U8(O81)</f>
        <v>38.955993910994451</v>
      </c>
      <c r="X81" s="42">
        <f t="shared" si="12"/>
        <v>2.4289274189240007</v>
      </c>
      <c r="Y81" s="38">
        <f t="shared" si="9"/>
        <v>2.4603710348137704</v>
      </c>
      <c r="Z81" s="38">
        <f>[1]!AgePb7U5(M81)</f>
        <v>42.984739370139444</v>
      </c>
      <c r="AA81" s="42">
        <f t="shared" si="13"/>
        <v>7.4883500395938105</v>
      </c>
      <c r="AB81" s="38">
        <f t="shared" si="10"/>
        <v>7.5009491231683976</v>
      </c>
      <c r="AC81" s="42">
        <f>[1]!AgePb8Th2(R81)</f>
        <v>37.972983149231148</v>
      </c>
      <c r="AD81" s="42">
        <f t="shared" si="14"/>
        <v>7.0338962067848856</v>
      </c>
      <c r="AE81" s="38">
        <f t="shared" si="11"/>
        <v>7.0586181725628343</v>
      </c>
      <c r="AF81" s="43">
        <f t="shared" si="16"/>
        <v>14.21732830261177</v>
      </c>
      <c r="AG81" s="86">
        <v>0.96199600648955585</v>
      </c>
    </row>
    <row r="82" spans="1:33" x14ac:dyDescent="0.25">
      <c r="A82" s="69" t="s">
        <v>58</v>
      </c>
      <c r="B82" s="1">
        <v>2016</v>
      </c>
      <c r="C82" s="69" t="s">
        <v>552</v>
      </c>
      <c r="D82" s="69" t="s">
        <v>6</v>
      </c>
      <c r="E82" s="37">
        <f>(K82-(((2.718282^(0.00098482*W82)-1)/((2.718282^(0.000155125*W82)-1)*137.88))))/(([1]!SingleStagePbR(W82,1)/[1]!SingleStagePbR(W82,0))-(((2.718282^(0.00098482*W82)-1)/((2.718282^(0.000155125*W82)-1)*137.88))))</f>
        <v>6.7079813250249089E-3</v>
      </c>
      <c r="F82" s="73">
        <v>877.87424502095814</v>
      </c>
      <c r="G82" s="73">
        <v>224.49660107762787</v>
      </c>
      <c r="H82" s="88">
        <v>0.41774113596516765</v>
      </c>
      <c r="I82" s="73">
        <v>165.76997890583974</v>
      </c>
      <c r="J82" s="142">
        <v>5.3975067779009143</v>
      </c>
      <c r="K82" s="77">
        <v>5.2101930022542924E-2</v>
      </c>
      <c r="L82" s="77">
        <v>4.8882406142429086E-3</v>
      </c>
      <c r="M82" s="40">
        <f t="array" ref="M82:Q82">[1]!ConvertConc(I82:L82,TRUE,FALSE)</f>
        <v>4.3317179884456776E-2</v>
      </c>
      <c r="N82" s="62">
        <v>4.3018333525252942E-3</v>
      </c>
      <c r="O82" s="62">
        <v>6.032455373406409E-3</v>
      </c>
      <c r="P82" s="83">
        <v>1.9641806665029898E-4</v>
      </c>
      <c r="Q82" s="39">
        <v>0.32786413088452149</v>
      </c>
      <c r="R82" s="96">
        <v>2.5474068320161165E-3</v>
      </c>
      <c r="S82" s="189">
        <v>2.0219324690395104E-4</v>
      </c>
      <c r="T82" s="38">
        <f>[1]!AgePb76(K82)</f>
        <v>288.89135760969947</v>
      </c>
      <c r="U82" s="41">
        <f>[1]!AgeErPb76(K82,L82,0,FALSE,1)*2</f>
        <v>428.79464025338206</v>
      </c>
      <c r="V82" s="38">
        <f t="shared" si="8"/>
        <v>428.79736488591402</v>
      </c>
      <c r="W82" s="42">
        <f>[1]!AgePb6U8(O82)</f>
        <v>38.770881287590733</v>
      </c>
      <c r="X82" s="42">
        <f t="shared" si="12"/>
        <v>2.5247767528984189</v>
      </c>
      <c r="Y82" s="38">
        <f t="shared" si="9"/>
        <v>2.5547558154846319</v>
      </c>
      <c r="Z82" s="38">
        <f>[1]!AgePb7U5(M82)</f>
        <v>43.057555186309628</v>
      </c>
      <c r="AA82" s="42">
        <f t="shared" si="13"/>
        <v>8.5520999969404201</v>
      </c>
      <c r="AB82" s="38">
        <f t="shared" si="10"/>
        <v>8.5631715011559155</v>
      </c>
      <c r="AC82" s="42">
        <f>[1]!AgePb8Th2(R82)</f>
        <v>51.423298453886474</v>
      </c>
      <c r="AD82" s="42">
        <f t="shared" si="14"/>
        <v>8.1631591391103342</v>
      </c>
      <c r="AE82" s="38">
        <f t="shared" si="11"/>
        <v>8.2021997299511984</v>
      </c>
      <c r="AF82" s="43">
        <f t="shared" si="16"/>
        <v>13.420574989983367</v>
      </c>
      <c r="AG82" s="86">
        <v>0.99502172407713163</v>
      </c>
    </row>
    <row r="83" spans="1:33" x14ac:dyDescent="0.25">
      <c r="A83" s="69" t="s">
        <v>58</v>
      </c>
      <c r="B83" s="1">
        <v>2016</v>
      </c>
      <c r="C83" s="69" t="s">
        <v>553</v>
      </c>
      <c r="D83" s="69" t="s">
        <v>6</v>
      </c>
      <c r="E83" s="37">
        <f>(K83-(((2.718282^(0.00098482*W83)-1)/((2.718282^(0.000155125*W83)-1)*137.88))))/(([1]!SingleStagePbR(W83,1)/[1]!SingleStagePbR(W83,0))-(((2.718282^(0.00098482*W83)-1)/((2.718282^(0.000155125*W83)-1)*137.88))))</f>
        <v>5.0311367572625602E-3</v>
      </c>
      <c r="F83" s="73">
        <v>858.75735051796426</v>
      </c>
      <c r="G83" s="73">
        <v>227.21649922922015</v>
      </c>
      <c r="H83" s="88">
        <v>0.41279556266926837</v>
      </c>
      <c r="I83" s="73">
        <v>169.86684731618047</v>
      </c>
      <c r="J83" s="142">
        <v>4.8500841344213477</v>
      </c>
      <c r="K83" s="77">
        <v>5.0756482268958007E-2</v>
      </c>
      <c r="L83" s="77">
        <v>4.3780015088637769E-3</v>
      </c>
      <c r="M83" s="40">
        <f t="array" ref="M83:Q83">[1]!ConvertConc(I83:L83,TRUE,FALSE)</f>
        <v>4.1180833675491822E-2</v>
      </c>
      <c r="N83" s="62">
        <v>3.7416047508906521E-3</v>
      </c>
      <c r="O83" s="62">
        <v>5.8869639120260886E-3</v>
      </c>
      <c r="P83" s="83">
        <v>1.6808618468371991E-4</v>
      </c>
      <c r="Q83" s="39">
        <v>0.31425187087208584</v>
      </c>
      <c r="R83" s="96">
        <v>1.7974268967455964E-3</v>
      </c>
      <c r="S83" s="189">
        <v>1.7467184968014289E-4</v>
      </c>
      <c r="T83" s="38">
        <f>[1]!AgePb76(K83)</f>
        <v>228.78071214737258</v>
      </c>
      <c r="U83" s="41">
        <f>[1]!AgeErPb76(K83,L83,0,FALSE,1)*2</f>
        <v>398.51713333818594</v>
      </c>
      <c r="V83" s="38">
        <f t="shared" si="8"/>
        <v>398.51897190908471</v>
      </c>
      <c r="W83" s="42">
        <f>[1]!AgePb6U8(O83)</f>
        <v>37.838539551969745</v>
      </c>
      <c r="X83" s="42">
        <f t="shared" si="12"/>
        <v>2.1607524157917557</v>
      </c>
      <c r="Y83" s="38">
        <f t="shared" si="9"/>
        <v>2.1940589798568384</v>
      </c>
      <c r="Z83" s="38">
        <f>[1]!AgePb7U5(M83)</f>
        <v>40.976276641691769</v>
      </c>
      <c r="AA83" s="42">
        <f t="shared" si="13"/>
        <v>7.4460382499545164</v>
      </c>
      <c r="AB83" s="38">
        <f t="shared" si="10"/>
        <v>7.4575532974965766</v>
      </c>
      <c r="AC83" s="42">
        <f>[1]!AgePb8Th2(R83)</f>
        <v>36.297391775449483</v>
      </c>
      <c r="AD83" s="42">
        <f t="shared" si="14"/>
        <v>7.0546764059911968</v>
      </c>
      <c r="AE83" s="38">
        <f t="shared" si="11"/>
        <v>7.0772018316043299</v>
      </c>
      <c r="AF83" s="43">
        <f t="shared" si="16"/>
        <v>16.539217487703016</v>
      </c>
      <c r="AG83" s="86">
        <v>1.0009058116755609</v>
      </c>
    </row>
    <row r="84" spans="1:33" x14ac:dyDescent="0.25">
      <c r="A84" s="69" t="s">
        <v>58</v>
      </c>
      <c r="B84" s="1">
        <v>2016</v>
      </c>
      <c r="C84" s="69" t="s">
        <v>554</v>
      </c>
      <c r="D84" s="69" t="s">
        <v>6</v>
      </c>
      <c r="E84" s="37">
        <f>(K84-(((2.718282^(0.00098482*W84)-1)/((2.718282^(0.000155125*W84)-1)*137.88))))/(([1]!SingleStagePbR(W84,1)/[1]!SingleStagePbR(W84,0))-(((2.718282^(0.00098482*W84)-1)/((2.718282^(0.000155125*W84)-1)*137.88))))</f>
        <v>9.3613089336368558E-3</v>
      </c>
      <c r="F84" s="73">
        <v>881.07216230538893</v>
      </c>
      <c r="G84" s="73">
        <v>233.23630597637856</v>
      </c>
      <c r="H84" s="88">
        <v>0.41893474338280301</v>
      </c>
      <c r="I84" s="73">
        <v>164.69410629355866</v>
      </c>
      <c r="J84" s="142">
        <v>5.3197126112375903</v>
      </c>
      <c r="K84" s="77">
        <v>5.4206747349107777E-2</v>
      </c>
      <c r="L84" s="77">
        <v>4.6688417272052708E-3</v>
      </c>
      <c r="M84" s="40">
        <f t="array" ref="M84:Q84">[1]!ConvertConc(I84:L84,TRUE,FALSE)</f>
        <v>4.5361513461433578E-2</v>
      </c>
      <c r="N84" s="62">
        <v>4.1727044344097479E-3</v>
      </c>
      <c r="O84" s="62">
        <v>6.0718626944521754E-3</v>
      </c>
      <c r="P84" s="83">
        <v>1.9612459289712663E-4</v>
      </c>
      <c r="Q84" s="39">
        <v>0.35113977437174482</v>
      </c>
      <c r="R84" s="96">
        <v>2.1126988518108173E-3</v>
      </c>
      <c r="S84" s="189">
        <v>1.7729817883693571E-4</v>
      </c>
      <c r="T84" s="38">
        <f>[1]!AgePb76(K84)</f>
        <v>378.67004103417258</v>
      </c>
      <c r="U84" s="41">
        <f>[1]!AgeErPb76(K84,L84,0,FALSE,1)*2</f>
        <v>387.41625546658986</v>
      </c>
      <c r="V84" s="38">
        <f t="shared" si="8"/>
        <v>387.42143667087868</v>
      </c>
      <c r="W84" s="42">
        <f>[1]!AgePb6U8(O84)</f>
        <v>39.023388984155638</v>
      </c>
      <c r="X84" s="42">
        <f t="shared" si="12"/>
        <v>2.5209549896365897</v>
      </c>
      <c r="Y84" s="38">
        <f t="shared" si="9"/>
        <v>2.5513689820860082</v>
      </c>
      <c r="Z84" s="38">
        <f>[1]!AgePb7U5(M84)</f>
        <v>45.045206363810415</v>
      </c>
      <c r="AA84" s="42">
        <f t="shared" si="13"/>
        <v>8.2872161001849314</v>
      </c>
      <c r="AB84" s="38">
        <f t="shared" si="10"/>
        <v>8.299719343883508</v>
      </c>
      <c r="AC84" s="42">
        <f>[1]!AgePb8Th2(R84)</f>
        <v>42.657306558069848</v>
      </c>
      <c r="AD84" s="42">
        <f t="shared" si="14"/>
        <v>7.1596221679699159</v>
      </c>
      <c r="AE84" s="38">
        <f t="shared" si="11"/>
        <v>7.1902601794163106</v>
      </c>
      <c r="AF84" s="43">
        <f t="shared" si="16"/>
        <v>10.30538060987878</v>
      </c>
      <c r="AG84" s="86">
        <v>1.0049953711040531</v>
      </c>
    </row>
    <row r="85" spans="1:33" x14ac:dyDescent="0.25">
      <c r="A85" s="69" t="s">
        <v>58</v>
      </c>
      <c r="B85" s="1">
        <v>2016</v>
      </c>
      <c r="C85" s="69" t="s">
        <v>555</v>
      </c>
      <c r="D85" s="69" t="s">
        <v>6</v>
      </c>
      <c r="E85" s="37">
        <f>(K85-(((2.718282^(0.00098482*W85)-1)/((2.718282^(0.000155125*W85)-1)*137.88))))/(([1]!SingleStagePbR(W85,1)/[1]!SingleStagePbR(W85,0))-(((2.718282^(0.00098482*W85)-1)/((2.718282^(0.000155125*W85)-1)*137.88))))</f>
        <v>-6.2953503270648413E-3</v>
      </c>
      <c r="F85" s="73">
        <v>831.80887073353279</v>
      </c>
      <c r="G85" s="73">
        <v>229.08763334684522</v>
      </c>
      <c r="H85" s="88">
        <v>0.41772858943596358</v>
      </c>
      <c r="I85" s="73">
        <v>169.56333873259845</v>
      </c>
      <c r="J85" s="142">
        <v>5.8865178595659184</v>
      </c>
      <c r="K85" s="77">
        <v>4.1794776105891114E-2</v>
      </c>
      <c r="L85" s="77">
        <v>4.3125604673388031E-3</v>
      </c>
      <c r="M85" s="40">
        <f t="array" ref="M85:Q85">[1]!ConvertConc(I85:L85,TRUE,FALSE)</f>
        <v>3.3970527390933751E-2</v>
      </c>
      <c r="N85" s="62">
        <v>3.6982909583805389E-3</v>
      </c>
      <c r="O85" s="62">
        <v>5.8975012374402518E-3</v>
      </c>
      <c r="P85" s="83">
        <v>2.0473615712268388E-4</v>
      </c>
      <c r="Q85" s="39">
        <v>0.31888032226907703</v>
      </c>
      <c r="R85" s="96">
        <v>1.7481034628770804E-3</v>
      </c>
      <c r="S85" s="189">
        <v>1.6815020540954169E-4</v>
      </c>
      <c r="T85" s="38">
        <f>[1]!AgePb76(K85)</f>
        <v>-239.98871701182003</v>
      </c>
      <c r="U85" s="41">
        <f>[1]!AgeErPb76(K85,L85,0,FALSE,1)*2</f>
        <v>521.17956423645865</v>
      </c>
      <c r="V85" s="38">
        <f t="shared" si="8"/>
        <v>-521.18111121108768</v>
      </c>
      <c r="W85" s="42">
        <f>[1]!AgePb6U8(O85)</f>
        <v>37.90606961313599</v>
      </c>
      <c r="X85" s="42">
        <f t="shared" si="12"/>
        <v>2.6318749964643913</v>
      </c>
      <c r="Y85" s="38">
        <f t="shared" si="9"/>
        <v>2.6593848875589932</v>
      </c>
      <c r="Z85" s="38">
        <f>[1]!AgePb7U5(M85)</f>
        <v>33.920162653817528</v>
      </c>
      <c r="AA85" s="42">
        <f t="shared" si="13"/>
        <v>7.3856157371810784</v>
      </c>
      <c r="AB85" s="38">
        <f t="shared" si="10"/>
        <v>7.3935728762650434</v>
      </c>
      <c r="AC85" s="42">
        <f>[1]!AgePb8Th2(R85)</f>
        <v>35.302219471323212</v>
      </c>
      <c r="AD85" s="42">
        <f t="shared" si="14"/>
        <v>6.7914463663906393</v>
      </c>
      <c r="AE85" s="38">
        <f t="shared" si="11"/>
        <v>6.8135786756517778</v>
      </c>
      <c r="AF85" s="43">
        <f t="shared" si="16"/>
        <v>-15.794938230895673</v>
      </c>
      <c r="AG85" s="86">
        <v>0.98252247563768058</v>
      </c>
    </row>
    <row r="86" spans="1:33" x14ac:dyDescent="0.25">
      <c r="A86" s="69" t="s">
        <v>58</v>
      </c>
      <c r="B86" s="1">
        <v>2016</v>
      </c>
      <c r="C86" s="69" t="s">
        <v>556</v>
      </c>
      <c r="D86" s="69" t="s">
        <v>6</v>
      </c>
      <c r="E86" s="37">
        <f>(K86-(((2.718282^(0.00098482*W86)-1)/((2.718282^(0.000155125*W86)-1)*137.88))))/(([1]!SingleStagePbR(W86,1)/[1]!SingleStagePbR(W86,0))-(((2.718282^(0.00098482*W86)-1)/((2.718282^(0.000155125*W86)-1)*137.88))))</f>
        <v>-2.8794528474661769E-3</v>
      </c>
      <c r="F86" s="73">
        <v>845.66428620658667</v>
      </c>
      <c r="G86" s="73">
        <v>227.0410667639338</v>
      </c>
      <c r="H86" s="88">
        <v>0.4142396662745228</v>
      </c>
      <c r="I86" s="73">
        <v>166.71755879916699</v>
      </c>
      <c r="J86" s="142">
        <v>4.8973998364217532</v>
      </c>
      <c r="K86" s="77">
        <v>4.4510421580014545E-2</v>
      </c>
      <c r="L86" s="77">
        <v>4.5513334969605173E-3</v>
      </c>
      <c r="M86" s="40">
        <f t="array" ref="M86:Q86">[1]!ConvertConc(I86:L86,TRUE,FALSE)</f>
        <v>3.6795322258451009E-2</v>
      </c>
      <c r="N86" s="62">
        <v>3.9146202247942003E-3</v>
      </c>
      <c r="O86" s="62">
        <v>5.9981684425011901E-3</v>
      </c>
      <c r="P86" s="83">
        <v>1.7619877210727384E-4</v>
      </c>
      <c r="Q86" s="39">
        <v>0.27611321659677934</v>
      </c>
      <c r="R86" s="96">
        <v>2.1238279361903444E-3</v>
      </c>
      <c r="S86" s="189">
        <v>1.8994523320022303E-4</v>
      </c>
      <c r="T86" s="38">
        <f>[1]!AgePb76(K86)</f>
        <v>-83.439477212680302</v>
      </c>
      <c r="U86" s="41">
        <f>[1]!AgeErPb76(K86,L86,0,FALSE,1)*2</f>
        <v>500.88964676724976</v>
      </c>
      <c r="V86" s="38">
        <f t="shared" si="8"/>
        <v>-500.88984134383418</v>
      </c>
      <c r="W86" s="42">
        <f>[1]!AgePb6U8(O86)</f>
        <v>38.551175130981569</v>
      </c>
      <c r="X86" s="42">
        <f t="shared" si="12"/>
        <v>2.2649146273521232</v>
      </c>
      <c r="Y86" s="38">
        <f t="shared" si="9"/>
        <v>2.297911424092093</v>
      </c>
      <c r="Z86" s="38">
        <f>[1]!AgePb7U5(M86)</f>
        <v>36.690394369798838</v>
      </c>
      <c r="AA86" s="42">
        <f t="shared" si="13"/>
        <v>7.8069140879831069</v>
      </c>
      <c r="AB86" s="38">
        <f t="shared" si="10"/>
        <v>7.8157213749923589</v>
      </c>
      <c r="AC86" s="42">
        <f>[1]!AgePb8Th2(R86)</f>
        <v>42.881774670829145</v>
      </c>
      <c r="AD86" s="42">
        <f t="shared" si="14"/>
        <v>7.670290564593139</v>
      </c>
      <c r="AE86" s="38">
        <f t="shared" si="11"/>
        <v>7.6991979053418182</v>
      </c>
      <c r="AF86" s="43">
        <f t="shared" si="16"/>
        <v>-46.202560728799661</v>
      </c>
      <c r="AG86" s="86">
        <v>0.9678242907629736</v>
      </c>
    </row>
    <row r="87" spans="1:33" x14ac:dyDescent="0.25">
      <c r="A87" s="69" t="s">
        <v>58</v>
      </c>
      <c r="B87" s="1">
        <v>2016</v>
      </c>
      <c r="C87" s="69" t="s">
        <v>557</v>
      </c>
      <c r="D87" s="69" t="s">
        <v>6</v>
      </c>
      <c r="E87" s="37">
        <f>(K87-(((2.718282^(0.00098482*W87)-1)/((2.718282^(0.000155125*W87)-1)*137.88))))/(([1]!SingleStagePbR(W87,1)/[1]!SingleStagePbR(W87,0))-(((2.718282^(0.00098482*W87)-1)/((2.718282^(0.000155125*W87)-1)*137.88))))</f>
        <v>-8.519225725429411E-3</v>
      </c>
      <c r="F87" s="73">
        <v>894.63553658083765</v>
      </c>
      <c r="G87" s="73">
        <v>228.77343957596042</v>
      </c>
      <c r="H87" s="88">
        <v>0.41888557979620566</v>
      </c>
      <c r="I87" s="73">
        <v>160.31475428224905</v>
      </c>
      <c r="J87" s="142">
        <v>4.8674767525945271</v>
      </c>
      <c r="K87" s="77">
        <v>4.0076749042961095E-2</v>
      </c>
      <c r="L87" s="77">
        <v>4.661827275243652E-3</v>
      </c>
      <c r="M87" s="40">
        <f t="array" ref="M87:Q87">[1]!ConvertConc(I87:L87,TRUE,FALSE)</f>
        <v>3.4453332619507233E-2</v>
      </c>
      <c r="N87" s="62">
        <v>4.1419688430787156E-3</v>
      </c>
      <c r="O87" s="62">
        <v>6.2377290504366609E-3</v>
      </c>
      <c r="P87" s="83">
        <v>1.8938993655274455E-4</v>
      </c>
      <c r="Q87" s="39">
        <v>0.25255431993087846</v>
      </c>
      <c r="R87" s="96">
        <v>1.7226407201223505E-3</v>
      </c>
      <c r="S87" s="189">
        <v>1.8013600915294106E-4</v>
      </c>
      <c r="T87" s="38">
        <f>[1]!AgePb76(K87)</f>
        <v>-347.13414480197554</v>
      </c>
      <c r="U87" s="41">
        <f>[1]!AgeErPb76(K87,L87,0,FALSE,1)*2</f>
        <v>600.28876983319731</v>
      </c>
      <c r="V87" s="38">
        <f t="shared" si="8"/>
        <v>-600.29157994111517</v>
      </c>
      <c r="W87" s="42">
        <f>[1]!AgePb6U8(O87)</f>
        <v>40.086091499078087</v>
      </c>
      <c r="X87" s="42">
        <f t="shared" si="12"/>
        <v>2.4341879117453664</v>
      </c>
      <c r="Y87" s="38">
        <f t="shared" si="9"/>
        <v>2.4673988530008426</v>
      </c>
      <c r="Z87" s="38">
        <f>[1]!AgePb7U5(M87)</f>
        <v>34.394177932309084</v>
      </c>
      <c r="AA87" s="42">
        <f t="shared" si="13"/>
        <v>8.2697145702688921</v>
      </c>
      <c r="AB87" s="38">
        <f t="shared" si="10"/>
        <v>8.2770217402480526</v>
      </c>
      <c r="AC87" s="42">
        <f>[1]!AgePb8Th2(R87)</f>
        <v>34.788452276344614</v>
      </c>
      <c r="AD87" s="42">
        <f t="shared" si="14"/>
        <v>7.2756354641647825</v>
      </c>
      <c r="AE87" s="38">
        <f t="shared" si="11"/>
        <v>7.2957029435337049</v>
      </c>
      <c r="AF87" s="43">
        <f t="shared" si="16"/>
        <v>-11.54772358159852</v>
      </c>
      <c r="AG87" s="86">
        <v>0.98983853115007836</v>
      </c>
    </row>
    <row r="88" spans="1:33" x14ac:dyDescent="0.25">
      <c r="A88" s="69"/>
      <c r="C88" s="69"/>
      <c r="D88" s="69"/>
      <c r="F88" s="73"/>
      <c r="G88" s="73"/>
      <c r="H88" s="88"/>
      <c r="I88" s="76"/>
      <c r="J88" s="76"/>
      <c r="K88" s="77"/>
      <c r="L88" s="77"/>
      <c r="R88" s="99"/>
      <c r="S88" s="96"/>
      <c r="AG88" s="86"/>
    </row>
    <row r="89" spans="1:33" x14ac:dyDescent="0.25">
      <c r="A89" s="69" t="s">
        <v>59</v>
      </c>
      <c r="B89">
        <v>2015</v>
      </c>
      <c r="C89" s="69" t="s">
        <v>558</v>
      </c>
      <c r="D89" s="69" t="s">
        <v>6</v>
      </c>
      <c r="E89" s="37">
        <f>(K89-(((2.718282^(0.00098482*W89)-1)/((2.718282^(0.000155125*W89)-1)*137.88))))/(([1]!SingleStagePbR(W89,1)/[1]!SingleStagePbR(W89,0))-(((2.718282^(0.00098482*W89)-1)/((2.718282^(0.000155125*W89)-1)*137.88))))</f>
        <v>2.1334617216214619E-2</v>
      </c>
      <c r="F89" s="73">
        <v>726.73705866109776</v>
      </c>
      <c r="G89" s="73">
        <v>238.11271821521532</v>
      </c>
      <c r="H89" s="88">
        <v>0.7361692908993428</v>
      </c>
      <c r="I89" s="73">
        <v>156.86576256151403</v>
      </c>
      <c r="J89" s="142">
        <v>5.5807974180861173</v>
      </c>
      <c r="K89" s="77">
        <v>6.3722091184990517E-2</v>
      </c>
      <c r="L89" s="77">
        <v>7.392406115567433E-3</v>
      </c>
      <c r="M89" s="40">
        <f t="array" ref="M89:Q89">[1]!ConvertConc(I89:L89,TRUE,FALSE)</f>
        <v>5.5985311668449708E-2</v>
      </c>
      <c r="N89" s="62">
        <v>6.7934107267309893E-3</v>
      </c>
      <c r="O89" s="62">
        <v>6.374877370757405E-3</v>
      </c>
      <c r="P89" s="83">
        <v>2.2679836944908393E-4</v>
      </c>
      <c r="Q89" s="39">
        <v>0.29319348828226244</v>
      </c>
      <c r="R89" s="96">
        <v>1.5416530440285077E-3</v>
      </c>
      <c r="S89" s="189">
        <v>1.6986665611061491E-4</v>
      </c>
      <c r="T89" s="38">
        <f>[1]!AgePb76(K89)</f>
        <v>731.49711354657211</v>
      </c>
      <c r="U89" s="41">
        <f>[1]!AgeErPb76(K89,L89,0,FALSE,1)*2</f>
        <v>491.55176563305827</v>
      </c>
      <c r="V89" s="38">
        <f t="shared" si="8"/>
        <v>491.56700401334751</v>
      </c>
      <c r="W89" s="42">
        <f>[1]!AgePb6U8(O89)</f>
        <v>40.964665821544465</v>
      </c>
      <c r="X89" s="42">
        <f t="shared" si="12"/>
        <v>2.9147915710413312</v>
      </c>
      <c r="Y89" s="38">
        <f t="shared" si="9"/>
        <v>2.9438087650031122</v>
      </c>
      <c r="Z89" s="38">
        <f>[1]!AgePb7U5(M89)</f>
        <v>55.312256467945225</v>
      </c>
      <c r="AA89" s="42">
        <f t="shared" si="13"/>
        <v>13.423480738459192</v>
      </c>
      <c r="AB89" s="38">
        <f t="shared" si="10"/>
        <v>13.435123365961164</v>
      </c>
      <c r="AC89" s="42">
        <f>[1]!AgePb8Th2(R89)</f>
        <v>31.13624895219435</v>
      </c>
      <c r="AD89" s="42">
        <f t="shared" si="14"/>
        <v>6.8614796485156342</v>
      </c>
      <c r="AE89" s="38">
        <f t="shared" si="11"/>
        <v>6.8785274225508717</v>
      </c>
      <c r="AF89" s="43">
        <f t="shared" ref="AF89:AF109" si="17">W89/T89*100</f>
        <v>5.6001131190979567</v>
      </c>
      <c r="AG89" s="86">
        <v>0.95948923398354558</v>
      </c>
    </row>
    <row r="90" spans="1:33" x14ac:dyDescent="0.25">
      <c r="A90" s="69" t="s">
        <v>59</v>
      </c>
      <c r="B90">
        <v>2015</v>
      </c>
      <c r="C90" s="69" t="s">
        <v>559</v>
      </c>
      <c r="D90" s="69" t="s">
        <v>6</v>
      </c>
      <c r="E90" s="37">
        <f>(K90-(((2.718282^(0.00098482*W90)-1)/((2.718282^(0.000155125*W90)-1)*137.88))))/(([1]!SingleStagePbR(W90,1)/[1]!SingleStagePbR(W90,0))-(((2.718282^(0.00098482*W90)-1)/((2.718282^(0.000155125*W90)-1)*137.88))))</f>
        <v>6.748180137953262E-3</v>
      </c>
      <c r="F90" s="73">
        <v>712.21473140881585</v>
      </c>
      <c r="G90" s="73">
        <v>235.02449955749555</v>
      </c>
      <c r="H90" s="88">
        <v>0.74962285389558758</v>
      </c>
      <c r="I90" s="73">
        <v>157.76682356153722</v>
      </c>
      <c r="J90" s="142">
        <v>5.8410473185049883</v>
      </c>
      <c r="K90" s="77">
        <v>5.2172698161276079E-2</v>
      </c>
      <c r="L90" s="77">
        <v>5.8964117031396444E-3</v>
      </c>
      <c r="M90" s="40">
        <f t="array" ref="M90:Q90">[1]!ConvertConc(I90:L90,TRUE,FALSE)</f>
        <v>4.5576383540373584E-2</v>
      </c>
      <c r="N90" s="62">
        <v>5.4202583421073926E-3</v>
      </c>
      <c r="O90" s="62">
        <v>6.3384682370178306E-3</v>
      </c>
      <c r="P90" s="83">
        <v>2.3467096607178022E-4</v>
      </c>
      <c r="Q90" s="39">
        <v>0.3113113232990849</v>
      </c>
      <c r="R90" s="96">
        <v>1.5792070569321955E-3</v>
      </c>
      <c r="S90" s="189">
        <v>1.3033485531260393E-4</v>
      </c>
      <c r="T90" s="38">
        <f>[1]!AgePb76(K90)</f>
        <v>291.99226652739094</v>
      </c>
      <c r="U90" s="41">
        <f>[1]!AgeErPb76(K90,L90,0,FALSE,1)*2</f>
        <v>516.24230911689779</v>
      </c>
      <c r="V90" s="38">
        <f t="shared" si="8"/>
        <v>516.24462106295834</v>
      </c>
      <c r="W90" s="42">
        <f>[1]!AgePb6U8(O90)</f>
        <v>40.731440005622105</v>
      </c>
      <c r="X90" s="42">
        <f t="shared" si="12"/>
        <v>3.0160240670737331</v>
      </c>
      <c r="Y90" s="38">
        <f t="shared" si="9"/>
        <v>3.0437593676691264</v>
      </c>
      <c r="Z90" s="38">
        <f>[1]!AgePb7U5(M90)</f>
        <v>45.253893037755546</v>
      </c>
      <c r="AA90" s="42">
        <f t="shared" si="13"/>
        <v>10.7638110879703</v>
      </c>
      <c r="AB90" s="38">
        <f t="shared" si="10"/>
        <v>10.773529862289298</v>
      </c>
      <c r="AC90" s="42">
        <f>[1]!AgePb8Th2(R90)</f>
        <v>31.894116638851376</v>
      </c>
      <c r="AD90" s="42">
        <f t="shared" si="14"/>
        <v>5.2645599058090937</v>
      </c>
      <c r="AE90" s="38">
        <f t="shared" si="11"/>
        <v>5.2878510869509174</v>
      </c>
      <c r="AF90" s="43">
        <f t="shared" si="17"/>
        <v>13.9494927348705</v>
      </c>
      <c r="AG90" s="86">
        <v>0.95729387340617611</v>
      </c>
    </row>
    <row r="91" spans="1:33" x14ac:dyDescent="0.25">
      <c r="A91" s="69" t="s">
        <v>59</v>
      </c>
      <c r="B91">
        <v>2015</v>
      </c>
      <c r="C91" s="69" t="s">
        <v>560</v>
      </c>
      <c r="D91" s="69" t="s">
        <v>6</v>
      </c>
      <c r="E91" s="37">
        <f>(K91-(((2.718282^(0.00098482*W91)-1)/((2.718282^(0.000155125*W91)-1)*137.88))))/(([1]!SingleStagePbR(W91,1)/[1]!SingleStagePbR(W91,0))-(((2.718282^(0.00098482*W91)-1)/((2.718282^(0.000155125*W91)-1)*137.88))))</f>
        <v>-1.6557186281189351E-2</v>
      </c>
      <c r="F91" s="73">
        <v>659.95356153266289</v>
      </c>
      <c r="G91" s="73">
        <v>235.94781671775633</v>
      </c>
      <c r="H91" s="88">
        <v>0.73782303277473837</v>
      </c>
      <c r="I91" s="73">
        <v>167.70737068769554</v>
      </c>
      <c r="J91" s="142">
        <v>6.316092770653837</v>
      </c>
      <c r="K91" s="77">
        <v>3.3682094923506718E-2</v>
      </c>
      <c r="L91" s="77">
        <v>5.6211239857311308E-3</v>
      </c>
      <c r="M91" s="40">
        <f t="array" ref="M91:Q91">[1]!ConvertConc(I91:L91,TRUE,FALSE)</f>
        <v>2.7679560554330948E-2</v>
      </c>
      <c r="N91" s="62">
        <v>4.7355393474425092E-3</v>
      </c>
      <c r="O91" s="62">
        <v>5.9627671455311209E-3</v>
      </c>
      <c r="P91" s="83">
        <v>2.2456610169575866E-4</v>
      </c>
      <c r="Q91" s="39">
        <v>0.22013347611355485</v>
      </c>
      <c r="R91" s="96">
        <v>1.8615092158781486E-3</v>
      </c>
      <c r="S91" s="189">
        <v>1.4303770969558081E-4</v>
      </c>
      <c r="T91" s="38">
        <f>[1]!AgePb76(K91)</f>
        <v>-817.90658699298876</v>
      </c>
      <c r="U91" s="41">
        <f>[1]!AgeErPb76(K91,L91,0,FALSE,1)*2</f>
        <v>950.66388142149094</v>
      </c>
      <c r="V91" s="38">
        <f t="shared" si="8"/>
        <v>-950.67373213602184</v>
      </c>
      <c r="W91" s="42">
        <f>[1]!AgePb6U8(O91)</f>
        <v>38.324320405484556</v>
      </c>
      <c r="X91" s="42">
        <f t="shared" si="12"/>
        <v>2.8866943898854167</v>
      </c>
      <c r="Y91" s="38">
        <f t="shared" si="9"/>
        <v>2.9123523877678998</v>
      </c>
      <c r="Z91" s="38">
        <f>[1]!AgePb7U5(M91)</f>
        <v>27.723416680524075</v>
      </c>
      <c r="AA91" s="42">
        <f t="shared" si="13"/>
        <v>9.4860848876897279</v>
      </c>
      <c r="AB91" s="38">
        <f t="shared" si="10"/>
        <v>9.4902246312389362</v>
      </c>
      <c r="AC91" s="42">
        <f>[1]!AgePb8Th2(R91)</f>
        <v>37.590272961655309</v>
      </c>
      <c r="AD91" s="42">
        <f t="shared" si="14"/>
        <v>5.7768465559064426</v>
      </c>
      <c r="AE91" s="38">
        <f t="shared" si="11"/>
        <v>5.8063210034985318</v>
      </c>
      <c r="AF91" s="43">
        <f t="shared" si="17"/>
        <v>-4.6856598314463849</v>
      </c>
      <c r="AG91" s="86">
        <v>0.97032286118056299</v>
      </c>
    </row>
    <row r="92" spans="1:33" x14ac:dyDescent="0.25">
      <c r="A92" s="69" t="s">
        <v>59</v>
      </c>
      <c r="B92">
        <v>2015</v>
      </c>
      <c r="C92" s="69" t="s">
        <v>561</v>
      </c>
      <c r="D92" s="69" t="s">
        <v>6</v>
      </c>
      <c r="E92" s="37">
        <f>(K92-(((2.718282^(0.00098482*W92)-1)/((2.718282^(0.000155125*W92)-1)*137.88))))/(([1]!SingleStagePbR(W92,1)/[1]!SingleStagePbR(W92,0))-(((2.718282^(0.00098482*W92)-1)/((2.718282^(0.000155125*W92)-1)*137.88))))</f>
        <v>6.3726511848938069E-3</v>
      </c>
      <c r="F92" s="73">
        <v>633.20440267084894</v>
      </c>
      <c r="G92" s="73">
        <v>230.38180045894839</v>
      </c>
      <c r="H92" s="88">
        <v>0.72066401374605538</v>
      </c>
      <c r="I92" s="73">
        <v>172.93931474448317</v>
      </c>
      <c r="J92" s="142">
        <v>6.4147835402646134</v>
      </c>
      <c r="K92" s="77">
        <v>5.1804775288106224E-2</v>
      </c>
      <c r="L92" s="77">
        <v>6.6069742605752912E-3</v>
      </c>
      <c r="M92" s="40">
        <f t="array" ref="M92:Q92">[1]!ConvertConc(I92:L92,TRUE,FALSE)</f>
        <v>4.1284621375745102E-2</v>
      </c>
      <c r="N92" s="62">
        <v>5.4834464664179836E-3</v>
      </c>
      <c r="O92" s="62">
        <v>5.7823751729182814E-3</v>
      </c>
      <c r="P92" s="83">
        <v>2.1448382132006921E-4</v>
      </c>
      <c r="Q92" s="39">
        <v>0.27926915468847857</v>
      </c>
      <c r="R92" s="96">
        <v>1.8077186522573105E-3</v>
      </c>
      <c r="S92" s="189">
        <v>1.3997002067959861E-4</v>
      </c>
      <c r="T92" s="38">
        <f>[1]!AgePb76(K92)</f>
        <v>275.80553820499114</v>
      </c>
      <c r="U92" s="41">
        <f>[1]!AgeErPb76(K92,L92,0,FALSE,1)*2</f>
        <v>584.25739209399819</v>
      </c>
      <c r="V92" s="38">
        <f t="shared" si="8"/>
        <v>584.25921469094385</v>
      </c>
      <c r="W92" s="42">
        <f>[1]!AgePb6U8(O92)</f>
        <v>37.16822826513792</v>
      </c>
      <c r="X92" s="42">
        <f t="shared" si="12"/>
        <v>2.7573387722540468</v>
      </c>
      <c r="Y92" s="38">
        <f t="shared" si="9"/>
        <v>2.7826008542011045</v>
      </c>
      <c r="Z92" s="38">
        <f>[1]!AgePb7U5(M92)</f>
        <v>41.077487705534843</v>
      </c>
      <c r="AA92" s="42">
        <f t="shared" si="13"/>
        <v>10.911869713334774</v>
      </c>
      <c r="AB92" s="38">
        <f t="shared" si="10"/>
        <v>10.919769458695553</v>
      </c>
      <c r="AC92" s="42">
        <f>[1]!AgePb8Th2(R92)</f>
        <v>36.505036793218579</v>
      </c>
      <c r="AD92" s="42">
        <f t="shared" si="14"/>
        <v>5.6531039810602239</v>
      </c>
      <c r="AE92" s="38">
        <f t="shared" si="11"/>
        <v>5.6815106869621452</v>
      </c>
      <c r="AF92" s="43">
        <f t="shared" si="17"/>
        <v>13.476244352103189</v>
      </c>
      <c r="AG92" s="86">
        <v>0.96305271781927526</v>
      </c>
    </row>
    <row r="93" spans="1:33" x14ac:dyDescent="0.25">
      <c r="A93" s="69" t="s">
        <v>59</v>
      </c>
      <c r="B93">
        <v>2015</v>
      </c>
      <c r="C93" s="69" t="s">
        <v>562</v>
      </c>
      <c r="D93" s="69" t="s">
        <v>6</v>
      </c>
      <c r="E93" s="37">
        <f>(K93-(((2.718282^(0.00098482*W93)-1)/((2.718282^(0.000155125*W93)-1)*137.88))))/(([1]!SingleStagePbR(W93,1)/[1]!SingleStagePbR(W93,0))-(((2.718282^(0.00098482*W93)-1)/((2.718282^(0.000155125*W93)-1)*137.88))))</f>
        <v>-1.6991367477131498E-2</v>
      </c>
      <c r="F93" s="73">
        <v>669.55898462057871</v>
      </c>
      <c r="G93" s="73">
        <v>237.2327056188285</v>
      </c>
      <c r="H93" s="88">
        <v>0.7555581382015798</v>
      </c>
      <c r="I93" s="73">
        <v>168.87771218814805</v>
      </c>
      <c r="J93" s="142">
        <v>5.9846547177196445</v>
      </c>
      <c r="K93" s="77">
        <v>3.333352961248448E-2</v>
      </c>
      <c r="L93" s="77">
        <v>5.8723859296114754E-3</v>
      </c>
      <c r="M93" s="40">
        <f t="array" ref="M93:Q93">[1]!ConvertConc(I93:L93,TRUE,FALSE)</f>
        <v>2.7203276214888366E-2</v>
      </c>
      <c r="N93" s="62">
        <v>4.8884141330370742E-3</v>
      </c>
      <c r="O93" s="62">
        <v>5.9214444999461605E-3</v>
      </c>
      <c r="P93" s="83">
        <v>2.0984297041421479E-4</v>
      </c>
      <c r="Q93" s="39">
        <v>0.19720593557538557</v>
      </c>
      <c r="R93" s="96">
        <v>2.0315297364279223E-3</v>
      </c>
      <c r="S93" s="189">
        <v>1.6832807103966913E-4</v>
      </c>
      <c r="T93" s="38">
        <f>[1]!AgePb76(K93)</f>
        <v>-847.63133641096215</v>
      </c>
      <c r="U93" s="41">
        <f>[1]!AgeErPb76(K93,L93,0,FALSE,1)*2</f>
        <v>1010.057639991428</v>
      </c>
      <c r="V93" s="38">
        <f t="shared" si="8"/>
        <v>-1010.0675976051574</v>
      </c>
      <c r="W93" s="42">
        <f>[1]!AgePb6U8(O93)</f>
        <v>38.0595110421661</v>
      </c>
      <c r="X93" s="42">
        <f t="shared" si="12"/>
        <v>2.6974907388470357</v>
      </c>
      <c r="Y93" s="38">
        <f t="shared" si="9"/>
        <v>2.7245548455328747</v>
      </c>
      <c r="Z93" s="38">
        <f>[1]!AgePb7U5(M93)</f>
        <v>27.252722150589424</v>
      </c>
      <c r="AA93" s="42">
        <f t="shared" si="13"/>
        <v>9.7945990822797349</v>
      </c>
      <c r="AB93" s="38">
        <f t="shared" si="10"/>
        <v>9.7984735220840999</v>
      </c>
      <c r="AC93" s="42">
        <f>[1]!AgePb8Th2(R93)</f>
        <v>41.020090357269481</v>
      </c>
      <c r="AD93" s="42">
        <f t="shared" si="14"/>
        <v>6.7976683381981928</v>
      </c>
      <c r="AE93" s="38">
        <f t="shared" si="11"/>
        <v>6.8275065775542672</v>
      </c>
      <c r="AF93" s="43">
        <f t="shared" si="17"/>
        <v>-4.4901019355086094</v>
      </c>
      <c r="AG93" s="86">
        <v>0.94412701274528787</v>
      </c>
    </row>
    <row r="94" spans="1:33" x14ac:dyDescent="0.25">
      <c r="A94" s="69" t="s">
        <v>59</v>
      </c>
      <c r="B94">
        <v>2015</v>
      </c>
      <c r="C94" s="69" t="s">
        <v>563</v>
      </c>
      <c r="D94" s="69" t="s">
        <v>6</v>
      </c>
      <c r="E94" s="37">
        <f>(K94-(((2.718282^(0.00098482*W94)-1)/((2.718282^(0.000155125*W94)-1)*137.88))))/(([1]!SingleStagePbR(W94,1)/[1]!SingleStagePbR(W94,0))-(((2.718282^(0.00098482*W94)-1)/((2.718282^(0.000155125*W94)-1)*137.88))))</f>
        <v>4.903650475345758E-5</v>
      </c>
      <c r="F94" s="73">
        <v>666.82470783042754</v>
      </c>
      <c r="G94" s="73">
        <v>235.7551926302786</v>
      </c>
      <c r="H94" s="88">
        <v>0.76197197227098845</v>
      </c>
      <c r="I94" s="73">
        <v>167.49301829060857</v>
      </c>
      <c r="J94" s="142">
        <v>7.489493224450726</v>
      </c>
      <c r="K94" s="77">
        <v>4.6824441727002425E-2</v>
      </c>
      <c r="L94" s="77">
        <v>6.3288071877849929E-3</v>
      </c>
      <c r="M94" s="40">
        <f t="array" ref="M94:Q94">[1]!ConvertConc(I94:L94,TRUE,FALSE)</f>
        <v>3.8529036163278192E-2</v>
      </c>
      <c r="N94" s="62">
        <v>5.4851830974634733E-3</v>
      </c>
      <c r="O94" s="62">
        <v>5.9703981109526074E-3</v>
      </c>
      <c r="P94" s="83">
        <v>2.6696788114278179E-4</v>
      </c>
      <c r="Q94" s="39">
        <v>0.31408900897910996</v>
      </c>
      <c r="R94" s="96">
        <v>2.0246365252620095E-3</v>
      </c>
      <c r="S94" s="189">
        <v>1.5597418672352802E-4</v>
      </c>
      <c r="T94" s="38">
        <f>[1]!AgePb76(K94)</f>
        <v>39.241298856163866</v>
      </c>
      <c r="U94" s="41">
        <f>[1]!AgeErPb76(K94,L94,0,FALSE,1)*2</f>
        <v>646.76901078203696</v>
      </c>
      <c r="V94" s="38">
        <f t="shared" si="8"/>
        <v>646.76904411140652</v>
      </c>
      <c r="W94" s="42">
        <f>[1]!AgePb6U8(O94)</f>
        <v>38.373220999765167</v>
      </c>
      <c r="X94" s="42">
        <f t="shared" si="12"/>
        <v>3.4317368163901074</v>
      </c>
      <c r="Y94" s="38">
        <f t="shared" si="9"/>
        <v>3.4534025911474457</v>
      </c>
      <c r="Z94" s="38">
        <f>[1]!AgePb7U5(M94)</f>
        <v>38.38688496465744</v>
      </c>
      <c r="AA94" s="42">
        <f t="shared" si="13"/>
        <v>10.929891507283351</v>
      </c>
      <c r="AB94" s="38">
        <f t="shared" si="10"/>
        <v>10.936779215897337</v>
      </c>
      <c r="AC94" s="42">
        <f>[1]!AgePb8Th2(R94)</f>
        <v>40.881045193937638</v>
      </c>
      <c r="AD94" s="42">
        <f t="shared" si="14"/>
        <v>6.2987975342458515</v>
      </c>
      <c r="AE94" s="38">
        <f t="shared" si="11"/>
        <v>6.3307701046790683</v>
      </c>
      <c r="AF94" s="43">
        <f t="shared" si="17"/>
        <v>97.787846269868453</v>
      </c>
      <c r="AG94" s="86">
        <v>0.92625126273004221</v>
      </c>
    </row>
    <row r="95" spans="1:33" x14ac:dyDescent="0.25">
      <c r="A95" s="69" t="s">
        <v>59</v>
      </c>
      <c r="B95">
        <v>2015</v>
      </c>
      <c r="C95" s="69" t="s">
        <v>564</v>
      </c>
      <c r="D95" s="69" t="s">
        <v>6</v>
      </c>
      <c r="E95" s="37">
        <f>(K95-(((2.718282^(0.00098482*W95)-1)/((2.718282^(0.000155125*W95)-1)*137.88))))/(([1]!SingleStagePbR(W95,1)/[1]!SingleStagePbR(W95,0))-(((2.718282^(0.00098482*W95)-1)/((2.718282^(0.000155125*W95)-1)*137.88))))</f>
        <v>-8.7464774856953653E-4</v>
      </c>
      <c r="F95" s="73">
        <v>656.38753539854997</v>
      </c>
      <c r="G95" s="73">
        <v>236.59217348536137</v>
      </c>
      <c r="H95" s="88">
        <v>0.75181758553804479</v>
      </c>
      <c r="I95" s="73">
        <v>172.06755840000582</v>
      </c>
      <c r="J95" s="142">
        <v>6.0786323392693866</v>
      </c>
      <c r="K95" s="77">
        <v>4.6073637861111287E-2</v>
      </c>
      <c r="L95" s="77">
        <v>5.9750057964087716E-3</v>
      </c>
      <c r="M95" s="40">
        <f t="array" ref="M95:Q95">[1]!ConvertConc(I95:L95,TRUE,FALSE)</f>
        <v>3.6903346738127146E-2</v>
      </c>
      <c r="N95" s="62">
        <v>4.9601575787422848E-3</v>
      </c>
      <c r="O95" s="62">
        <v>5.8116707722166766E-3</v>
      </c>
      <c r="P95" s="83">
        <v>2.0530895091251428E-4</v>
      </c>
      <c r="Q95" s="39">
        <v>0.26283134656685109</v>
      </c>
      <c r="R95" s="96">
        <v>1.7216784218440748E-3</v>
      </c>
      <c r="S95" s="189">
        <v>1.5257830044304214E-4</v>
      </c>
      <c r="T95" s="38">
        <f>[1]!AgePb76(K95)</f>
        <v>0.42432774505031645</v>
      </c>
      <c r="U95" s="41">
        <f>[1]!AgeErPb76(K95,L95,0,FALSE,1)*2</f>
        <v>625.1390473958968</v>
      </c>
      <c r="V95" s="38">
        <f t="shared" si="8"/>
        <v>625.1390473999287</v>
      </c>
      <c r="W95" s="42">
        <f>[1]!AgePb6U8(O95)</f>
        <v>37.355991364939158</v>
      </c>
      <c r="X95" s="42">
        <f t="shared" si="12"/>
        <v>2.6393509536354234</v>
      </c>
      <c r="Y95" s="38">
        <f t="shared" si="9"/>
        <v>2.6659972645266383</v>
      </c>
      <c r="Z95" s="38">
        <f>[1]!AgePb7U5(M95)</f>
        <v>36.796182378191091</v>
      </c>
      <c r="AA95" s="42">
        <f t="shared" si="13"/>
        <v>9.8915073576999113</v>
      </c>
      <c r="AB95" s="38">
        <f t="shared" si="10"/>
        <v>9.8985001600788944</v>
      </c>
      <c r="AC95" s="42">
        <f>[1]!AgePb8Th2(R95)</f>
        <v>34.769035522507458</v>
      </c>
      <c r="AD95" s="42">
        <f t="shared" si="14"/>
        <v>6.1625914349159441</v>
      </c>
      <c r="AE95" s="38">
        <f t="shared" si="11"/>
        <v>6.1862441681054507</v>
      </c>
      <c r="AF95" s="43">
        <f t="shared" si="17"/>
        <v>8803.5703063700239</v>
      </c>
      <c r="AG95" s="86">
        <v>0.93811893657582079</v>
      </c>
    </row>
    <row r="96" spans="1:33" x14ac:dyDescent="0.25">
      <c r="A96" s="69" t="s">
        <v>59</v>
      </c>
      <c r="B96">
        <v>2015</v>
      </c>
      <c r="C96" s="69" t="s">
        <v>565</v>
      </c>
      <c r="D96" s="69" t="s">
        <v>6</v>
      </c>
      <c r="E96" s="37">
        <f>(K96-(((2.718282^(0.00098482*W96)-1)/((2.718282^(0.000155125*W96)-1)*137.88))))/(([1]!SingleStagePbR(W96,1)/[1]!SingleStagePbR(W96,0))-(((2.718282^(0.00098482*W96)-1)/((2.718282^(0.000155125*W96)-1)*137.88))))</f>
        <v>3.4721560645042671E-3</v>
      </c>
      <c r="F96" s="73">
        <v>664.0596640801499</v>
      </c>
      <c r="G96" s="73">
        <v>237.77630045815266</v>
      </c>
      <c r="H96" s="88">
        <v>0.75174448419107176</v>
      </c>
      <c r="I96" s="73">
        <v>169.37370420196805</v>
      </c>
      <c r="J96" s="142">
        <v>6.3575789498243092</v>
      </c>
      <c r="K96" s="77">
        <v>4.9524975643895866E-2</v>
      </c>
      <c r="L96" s="77">
        <v>6.5208162365787796E-3</v>
      </c>
      <c r="M96" s="40">
        <f t="array" ref="M96:Q96">[1]!ConvertConc(I96:L96,TRUE,FALSE)</f>
        <v>4.0298653060705854E-2</v>
      </c>
      <c r="N96" s="62">
        <v>5.5174133374815285E-3</v>
      </c>
      <c r="O96" s="62">
        <v>5.9041042097512349E-3</v>
      </c>
      <c r="P96" s="83">
        <v>2.2161532581659973E-4</v>
      </c>
      <c r="Q96" s="39">
        <v>0.27415791373111964</v>
      </c>
      <c r="R96" s="96">
        <v>1.6760619699036547E-3</v>
      </c>
      <c r="S96" s="189">
        <v>1.3337466948864414E-4</v>
      </c>
      <c r="T96" s="38">
        <f>[1]!AgePb76(K96)</f>
        <v>171.74370952900253</v>
      </c>
      <c r="U96" s="41">
        <f>[1]!AgeErPb76(K96,L96,0,FALSE,1)*2</f>
        <v>614.70284335574161</v>
      </c>
      <c r="V96" s="38">
        <f t="shared" si="8"/>
        <v>614.70351507188366</v>
      </c>
      <c r="W96" s="42">
        <f>[1]!AgePb6U8(O96)</f>
        <v>37.948385410314117</v>
      </c>
      <c r="X96" s="42">
        <f t="shared" si="12"/>
        <v>2.8488466660296328</v>
      </c>
      <c r="Y96" s="38">
        <f t="shared" si="9"/>
        <v>2.8743372248931984</v>
      </c>
      <c r="Z96" s="38">
        <f>[1]!AgePb7U5(M96)</f>
        <v>40.115589514572008</v>
      </c>
      <c r="AA96" s="42">
        <f t="shared" si="13"/>
        <v>10.984699081391925</v>
      </c>
      <c r="AB96" s="38">
        <f t="shared" si="10"/>
        <v>10.992183394712463</v>
      </c>
      <c r="AC96" s="42">
        <f>[1]!AgePb8Th2(R96)</f>
        <v>33.848589096013853</v>
      </c>
      <c r="AD96" s="42">
        <f t="shared" si="14"/>
        <v>5.38708528014305</v>
      </c>
      <c r="AE96" s="38">
        <f t="shared" si="11"/>
        <v>5.412717567815637</v>
      </c>
      <c r="AF96" s="43">
        <f t="shared" si="17"/>
        <v>22.095939067803666</v>
      </c>
      <c r="AG96" s="86">
        <v>0.94802987599394428</v>
      </c>
    </row>
    <row r="97" spans="1:33" x14ac:dyDescent="0.25">
      <c r="A97" s="89" t="s">
        <v>59</v>
      </c>
      <c r="B97">
        <v>2016</v>
      </c>
      <c r="C97" s="89" t="s">
        <v>566</v>
      </c>
      <c r="D97" s="89" t="s">
        <v>6</v>
      </c>
      <c r="E97" s="37">
        <f>(K97-(((2.718282^(0.00098482*W97)-1)/((2.718282^(0.000155125*W97)-1)*137.88))))/(([1]!SingleStagePbR(W97,1)/[1]!SingleStagePbR(W97,0))-(((2.718282^(0.00098482*W97)-1)/((2.718282^(0.000155125*W97)-1)*137.88))))</f>
        <v>1.2747539481367452E-2</v>
      </c>
      <c r="F97" s="90">
        <v>591.5673177227502</v>
      </c>
      <c r="G97" s="90">
        <v>256.35041964955673</v>
      </c>
      <c r="H97" s="88">
        <v>0.76122222132031714</v>
      </c>
      <c r="I97" s="90">
        <v>159.73907771505236</v>
      </c>
      <c r="J97" s="173">
        <v>6.2962716060407056</v>
      </c>
      <c r="K97" s="92">
        <v>5.691085915488641E-2</v>
      </c>
      <c r="L97" s="92">
        <v>8.2713673953059928E-3</v>
      </c>
      <c r="M97" s="40">
        <f t="array" ref="M97:Q97">[1]!ConvertConc(I97:L97,TRUE,FALSE)</f>
        <v>4.9101664545214467E-2</v>
      </c>
      <c r="N97" s="62">
        <v>7.3941701265008986E-3</v>
      </c>
      <c r="O97" s="62">
        <v>6.2602089251061772E-3</v>
      </c>
      <c r="P97" s="83">
        <v>2.4675224288786806E-4</v>
      </c>
      <c r="Q97" s="39">
        <v>0.26174539990038198</v>
      </c>
      <c r="R97" s="96">
        <v>1.5804181710608294E-3</v>
      </c>
      <c r="S97" s="189">
        <v>1.5685818456940507E-4</v>
      </c>
      <c r="T97" s="38">
        <f>[1]!AgePb76(K97)</f>
        <v>487.12016669786038</v>
      </c>
      <c r="U97" s="41">
        <f>[1]!AgeErPb76(K97,L97,0,FALSE,1)*2</f>
        <v>641.51999939514099</v>
      </c>
      <c r="V97" s="38">
        <f t="shared" si="8"/>
        <v>641.52517724952622</v>
      </c>
      <c r="W97" s="42">
        <f>[1]!AgePb6U8(O97)</f>
        <v>40.230106138947477</v>
      </c>
      <c r="X97" s="42">
        <f t="shared" si="12"/>
        <v>3.1714177722060333</v>
      </c>
      <c r="Y97" s="38">
        <f t="shared" si="9"/>
        <v>3.1971626108461182</v>
      </c>
      <c r="Z97" s="38">
        <f>[1]!AgePb7U5(M97)</f>
        <v>48.671615368004105</v>
      </c>
      <c r="AA97" s="42">
        <f t="shared" si="13"/>
        <v>14.658818909539926</v>
      </c>
      <c r="AB97" s="38">
        <f t="shared" si="10"/>
        <v>14.667075332735662</v>
      </c>
      <c r="AC97" s="42">
        <f>[1]!AgePb8Th2(R97)</f>
        <v>31.918557342501789</v>
      </c>
      <c r="AD97" s="42">
        <f t="shared" si="14"/>
        <v>6.3359015360581807</v>
      </c>
      <c r="AE97" s="38">
        <f t="shared" si="11"/>
        <v>6.3552972564734258</v>
      </c>
      <c r="AF97" s="43">
        <f t="shared" si="17"/>
        <v>8.2587642412063129</v>
      </c>
      <c r="AG97" s="86"/>
    </row>
    <row r="98" spans="1:33" x14ac:dyDescent="0.25">
      <c r="A98" s="89" t="s">
        <v>59</v>
      </c>
      <c r="B98">
        <v>2016</v>
      </c>
      <c r="C98" s="89" t="s">
        <v>567</v>
      </c>
      <c r="D98" s="89" t="s">
        <v>6</v>
      </c>
      <c r="E98" s="37">
        <f>(K98-(((2.718282^(0.00098482*W98)-1)/((2.718282^(0.000155125*W98)-1)*137.88))))/(([1]!SingleStagePbR(W98,1)/[1]!SingleStagePbR(W98,0))-(((2.718282^(0.00098482*W98)-1)/((2.718282^(0.000155125*W98)-1)*137.88))))</f>
        <v>-8.7126336177234236E-3</v>
      </c>
      <c r="F98" s="90">
        <v>549.87231901624682</v>
      </c>
      <c r="G98" s="90">
        <v>253.44209571645629</v>
      </c>
      <c r="H98" s="88">
        <v>0.75579853196696445</v>
      </c>
      <c r="I98" s="90">
        <v>171.77801140168768</v>
      </c>
      <c r="J98" s="173">
        <v>6.7204373361079188</v>
      </c>
      <c r="K98" s="92">
        <v>3.9872564088245036E-2</v>
      </c>
      <c r="L98" s="92">
        <v>1.0264841879823901E-2</v>
      </c>
      <c r="M98" s="40">
        <f t="array" ref="M98:Q98">[1]!ConvertConc(I98:L98,TRUE,FALSE)</f>
        <v>3.1990338797157257E-2</v>
      </c>
      <c r="N98" s="62">
        <v>8.3301871596956172E-3</v>
      </c>
      <c r="O98" s="62">
        <v>5.8214668562065752E-3</v>
      </c>
      <c r="P98" s="83">
        <v>2.2775210221685617E-4</v>
      </c>
      <c r="Q98" s="39">
        <v>0.15024293037274619</v>
      </c>
      <c r="R98" s="96">
        <v>1.9034293123600225E-3</v>
      </c>
      <c r="S98" s="189">
        <v>1.8741040436882279E-4</v>
      </c>
      <c r="T98" s="38">
        <f>[1]!AgePb76(K98)</f>
        <v>-360.33147680468772</v>
      </c>
      <c r="U98" s="41">
        <f>[1]!AgeErPb76(K98,L98,0,FALSE,1)*2</f>
        <v>1332.0933272172422</v>
      </c>
      <c r="V98" s="38">
        <f t="shared" si="8"/>
        <v>-1332.094691671856</v>
      </c>
      <c r="W98" s="42">
        <f>[1]!AgePb6U8(O98)</f>
        <v>37.418775789774358</v>
      </c>
      <c r="X98" s="42">
        <f t="shared" si="12"/>
        <v>2.9278548032670968</v>
      </c>
      <c r="Y98" s="38">
        <f t="shared" si="9"/>
        <v>2.9519785402672336</v>
      </c>
      <c r="Z98" s="38">
        <f>[1]!AgePb7U5(M98)</f>
        <v>31.973707046645686</v>
      </c>
      <c r="AA98" s="42">
        <f t="shared" si="13"/>
        <v>16.651712604650839</v>
      </c>
      <c r="AB98" s="38">
        <f t="shared" si="10"/>
        <v>16.654849845490755</v>
      </c>
      <c r="AC98" s="42">
        <f>[1]!AgePb8Th2(R98)</f>
        <v>38.4359795097606</v>
      </c>
      <c r="AD98" s="42">
        <f t="shared" si="14"/>
        <v>7.5687627751248572</v>
      </c>
      <c r="AE98" s="38">
        <f t="shared" si="11"/>
        <v>7.5923061186510248</v>
      </c>
      <c r="AF98" s="43">
        <f t="shared" si="17"/>
        <v>-10.384542622141403</v>
      </c>
      <c r="AG98" s="86"/>
    </row>
    <row r="99" spans="1:33" x14ac:dyDescent="0.25">
      <c r="A99" s="89" t="s">
        <v>59</v>
      </c>
      <c r="B99">
        <v>2016</v>
      </c>
      <c r="C99" s="89" t="s">
        <v>568</v>
      </c>
      <c r="D99" s="89" t="s">
        <v>6</v>
      </c>
      <c r="E99" s="37">
        <f>(K99-(((2.718282^(0.00098482*W99)-1)/((2.718282^(0.000155125*W99)-1)*137.88))))/(([1]!SingleStagePbR(W99,1)/[1]!SingleStagePbR(W99,0))-(((2.718282^(0.00098482*W99)-1)/((2.718282^(0.000155125*W99)-1)*137.88))))</f>
        <v>-1.3949223412875462E-4</v>
      </c>
      <c r="F99" s="90">
        <v>552.83815056711683</v>
      </c>
      <c r="G99" s="90">
        <v>257.89250775823677</v>
      </c>
      <c r="H99" s="88">
        <v>0.75487017428812409</v>
      </c>
      <c r="I99" s="90">
        <v>171.06491109188647</v>
      </c>
      <c r="J99" s="173">
        <v>7.1328408006759663</v>
      </c>
      <c r="K99" s="92">
        <v>4.6659638128135811E-2</v>
      </c>
      <c r="L99" s="92">
        <v>7.4255084779996138E-3</v>
      </c>
      <c r="M99" s="40">
        <f t="array" ref="M99:Q99">[1]!ConvertConc(I99:L99,TRUE,FALSE)</f>
        <v>3.7591761430054479E-2</v>
      </c>
      <c r="N99" s="62">
        <v>6.1843637741846895E-3</v>
      </c>
      <c r="O99" s="62">
        <v>5.8457341930447451E-3</v>
      </c>
      <c r="P99" s="83">
        <v>2.4374777443200509E-4</v>
      </c>
      <c r="Q99" s="39">
        <v>0.25345405466735693</v>
      </c>
      <c r="R99" s="96">
        <v>1.9849851625410577E-3</v>
      </c>
      <c r="S99" s="189">
        <v>1.5404648982661313E-4</v>
      </c>
      <c r="T99" s="38">
        <f>[1]!AgePb76(K99)</f>
        <v>30.798716939415225</v>
      </c>
      <c r="U99" s="41">
        <f>[1]!AgeErPb76(K99,L99,0,FALSE,1)*2</f>
        <v>762.74042439882874</v>
      </c>
      <c r="V99" s="38">
        <f t="shared" si="8"/>
        <v>762.74044180799797</v>
      </c>
      <c r="W99" s="42">
        <f>[1]!AgePb6U8(O99)</f>
        <v>37.574305794221118</v>
      </c>
      <c r="X99" s="42">
        <f t="shared" si="12"/>
        <v>3.1334484636903119</v>
      </c>
      <c r="Y99" s="38">
        <f t="shared" si="9"/>
        <v>3.1561882730830662</v>
      </c>
      <c r="Z99" s="38">
        <f>[1]!AgePb7U5(M99)</f>
        <v>37.47008576287719</v>
      </c>
      <c r="AA99" s="42">
        <f t="shared" si="13"/>
        <v>12.32869289398421</v>
      </c>
      <c r="AB99" s="38">
        <f t="shared" si="10"/>
        <v>12.334511401003056</v>
      </c>
      <c r="AC99" s="42">
        <f>[1]!AgePb8Th2(R99)</f>
        <v>40.081206319865331</v>
      </c>
      <c r="AD99" s="42">
        <f t="shared" si="14"/>
        <v>6.2210733441326722</v>
      </c>
      <c r="AE99" s="38">
        <f t="shared" si="11"/>
        <v>6.2521921880697686</v>
      </c>
      <c r="AF99" s="43">
        <f t="shared" si="17"/>
        <v>121.99958156742143</v>
      </c>
      <c r="AG99" s="86"/>
    </row>
    <row r="100" spans="1:33" x14ac:dyDescent="0.25">
      <c r="A100" s="89" t="s">
        <v>59</v>
      </c>
      <c r="B100">
        <v>2016</v>
      </c>
      <c r="C100" s="89" t="s">
        <v>569</v>
      </c>
      <c r="D100" s="89" t="s">
        <v>6</v>
      </c>
      <c r="E100" s="37">
        <f>(K100-(((2.718282^(0.00098482*W100)-1)/((2.718282^(0.000155125*W100)-1)*137.88))))/(([1]!SingleStagePbR(W100,1)/[1]!SingleStagePbR(W100,0))-(((2.718282^(0.00098482*W100)-1)/((2.718282^(0.000155125*W100)-1)*137.88))))</f>
        <v>6.090587112088341E-3</v>
      </c>
      <c r="F100" s="90">
        <v>587.93117971323352</v>
      </c>
      <c r="G100" s="90">
        <v>259.47133492454213</v>
      </c>
      <c r="H100" s="88">
        <v>0.74901433251534255</v>
      </c>
      <c r="I100" s="90">
        <v>168.65044633141545</v>
      </c>
      <c r="J100" s="173">
        <v>7.0714087529940626</v>
      </c>
      <c r="K100" s="92">
        <v>5.1600251722049004E-2</v>
      </c>
      <c r="L100" s="92">
        <v>8.214455838526551E-3</v>
      </c>
      <c r="M100" s="40">
        <f t="array" ref="M100:Q100">[1]!ConvertConc(I100:L100,TRUE,FALSE)</f>
        <v>4.2167375462249732E-2</v>
      </c>
      <c r="N100" s="62">
        <v>6.9417331156617808E-3</v>
      </c>
      <c r="O100" s="62">
        <v>5.929423975759289E-3</v>
      </c>
      <c r="P100" s="83">
        <v>2.4861707463258979E-4</v>
      </c>
      <c r="Q100" s="39">
        <v>0.25469892104780151</v>
      </c>
      <c r="R100" s="96">
        <v>2.1057885477375814E-3</v>
      </c>
      <c r="S100" s="189">
        <v>1.8494378647317667E-4</v>
      </c>
      <c r="T100" s="38">
        <f>[1]!AgePb76(K100)</f>
        <v>266.73719338816818</v>
      </c>
      <c r="U100" s="41">
        <f>[1]!AgeErPb76(K100,L100,0,FALSE,1)*2</f>
        <v>730.47845659130121</v>
      </c>
      <c r="V100" s="38">
        <f t="shared" si="8"/>
        <v>730.47982007171299</v>
      </c>
      <c r="W100" s="42">
        <f>[1]!AgePb6U8(O100)</f>
        <v>38.11064704518995</v>
      </c>
      <c r="X100" s="42">
        <f t="shared" si="12"/>
        <v>3.1959116499227793</v>
      </c>
      <c r="Y100" s="38">
        <f t="shared" si="9"/>
        <v>3.2188489682868089</v>
      </c>
      <c r="Z100" s="38">
        <f>[1]!AgePb7U5(M100)</f>
        <v>41.937918946213216</v>
      </c>
      <c r="AA100" s="42">
        <f t="shared" si="13"/>
        <v>13.807918446880537</v>
      </c>
      <c r="AB100" s="38">
        <f t="shared" si="10"/>
        <v>13.814426407221282</v>
      </c>
      <c r="AC100" s="42">
        <f>[1]!AgePb8Th2(R100)</f>
        <v>42.517927897403148</v>
      </c>
      <c r="AD100" s="42">
        <f t="shared" si="14"/>
        <v>7.4683914363458417</v>
      </c>
      <c r="AE100" s="38">
        <f t="shared" si="11"/>
        <v>7.4975765524044311</v>
      </c>
      <c r="AF100" s="43">
        <f t="shared" si="17"/>
        <v>14.287713895875628</v>
      </c>
      <c r="AG100" s="86"/>
    </row>
    <row r="101" spans="1:33" x14ac:dyDescent="0.25">
      <c r="A101" s="89" t="s">
        <v>59</v>
      </c>
      <c r="B101">
        <v>2016</v>
      </c>
      <c r="C101" s="89" t="s">
        <v>570</v>
      </c>
      <c r="D101" s="89" t="s">
        <v>6</v>
      </c>
      <c r="E101" s="37">
        <f>(K101-(((2.718282^(0.00098482*W101)-1)/((2.718282^(0.000155125*W101)-1)*137.88))))/(([1]!SingleStagePbR(W101,1)/[1]!SingleStagePbR(W101,0))-(((2.718282^(0.00098482*W101)-1)/((2.718282^(0.000155125*W101)-1)*137.88))))</f>
        <v>4.7023575151271717E-3</v>
      </c>
      <c r="F101" s="90">
        <v>595.97411458909448</v>
      </c>
      <c r="G101" s="90">
        <v>260.075534729173</v>
      </c>
      <c r="H101" s="88">
        <v>0.75253842009509464</v>
      </c>
      <c r="I101" s="90">
        <v>162.18203658947388</v>
      </c>
      <c r="J101" s="173">
        <v>7.5854302727965139</v>
      </c>
      <c r="K101" s="92">
        <v>5.0531638976111723E-2</v>
      </c>
      <c r="L101" s="92">
        <v>7.7608878215726937E-3</v>
      </c>
      <c r="M101" s="40">
        <f t="array" ref="M101:Q101">[1]!ConvertConc(I101:L101,TRUE,FALSE)</f>
        <v>4.2941071835940432E-2</v>
      </c>
      <c r="N101" s="62">
        <v>6.8941221607577308E-3</v>
      </c>
      <c r="O101" s="62">
        <v>6.1659109789776994E-3</v>
      </c>
      <c r="P101" s="83">
        <v>2.8838636376046978E-4</v>
      </c>
      <c r="Q101" s="39">
        <v>0.29132072136277987</v>
      </c>
      <c r="R101" s="96">
        <v>2.4701251060256688E-3</v>
      </c>
      <c r="S101" s="189">
        <v>2.2330380823962941E-4</v>
      </c>
      <c r="T101" s="38">
        <f>[1]!AgePb76(K101)</f>
        <v>218.51498274509973</v>
      </c>
      <c r="U101" s="41">
        <f>[1]!AgeErPb76(K101,L101,0,FALSE,1)*2</f>
        <v>710.92073273446238</v>
      </c>
      <c r="V101" s="38">
        <f t="shared" si="8"/>
        <v>710.92167295674551</v>
      </c>
      <c r="W101" s="42">
        <f>[1]!AgePb6U8(O101)</f>
        <v>39.625976017896946</v>
      </c>
      <c r="X101" s="42">
        <f t="shared" si="12"/>
        <v>3.7067000069324911</v>
      </c>
      <c r="Y101" s="38">
        <f t="shared" si="9"/>
        <v>3.7280954542992166</v>
      </c>
      <c r="Z101" s="38">
        <f>[1]!AgePb7U5(M101)</f>
        <v>42.691451188897744</v>
      </c>
      <c r="AA101" s="42">
        <f t="shared" si="13"/>
        <v>13.708091909804148</v>
      </c>
      <c r="AB101" s="38">
        <f t="shared" si="10"/>
        <v>13.714884867788191</v>
      </c>
      <c r="AC101" s="42">
        <f>[1]!AgePb8Th2(R101)</f>
        <v>49.865171532185528</v>
      </c>
      <c r="AD101" s="42">
        <f t="shared" si="14"/>
        <v>9.0158046444661917</v>
      </c>
      <c r="AE101" s="38">
        <f t="shared" si="11"/>
        <v>9.0490615578810498</v>
      </c>
      <c r="AF101" s="43">
        <f t="shared" si="17"/>
        <v>18.134214652054826</v>
      </c>
      <c r="AG101" s="86"/>
    </row>
    <row r="102" spans="1:33" x14ac:dyDescent="0.25">
      <c r="A102" s="69" t="s">
        <v>59</v>
      </c>
      <c r="B102">
        <v>2016</v>
      </c>
      <c r="C102" s="69" t="s">
        <v>571</v>
      </c>
      <c r="D102" s="69" t="s">
        <v>6</v>
      </c>
      <c r="E102" s="37">
        <f>(K102-(((2.718282^(0.00098482*W102)-1)/((2.718282^(0.000155125*W102)-1)*137.88))))/(([1]!SingleStagePbR(W102,1)/[1]!SingleStagePbR(W102,0))-(((2.718282^(0.00098482*W102)-1)/((2.718282^(0.000155125*W102)-1)*137.88))))</f>
        <v>3.3345286175494012E-3</v>
      </c>
      <c r="F102" s="73">
        <v>843.42426527245493</v>
      </c>
      <c r="G102" s="73">
        <v>225.14311099695942</v>
      </c>
      <c r="H102" s="88">
        <v>0.66502593734722049</v>
      </c>
      <c r="I102" s="73">
        <v>166.69247401051993</v>
      </c>
      <c r="J102" s="142">
        <v>5.100700922170339</v>
      </c>
      <c r="K102" s="77">
        <v>4.9428054123433193E-2</v>
      </c>
      <c r="L102" s="77">
        <v>4.5098990151354176E-3</v>
      </c>
      <c r="M102" s="40">
        <f t="array" ref="M102:Q102">[1]!ConvertConc(I102:L102,TRUE,FALSE)</f>
        <v>4.0866718547003189E-2</v>
      </c>
      <c r="N102" s="62">
        <v>3.932850598507477E-3</v>
      </c>
      <c r="O102" s="62">
        <v>5.9990710794591137E-3</v>
      </c>
      <c r="P102" s="83">
        <v>1.8356837984917897E-4</v>
      </c>
      <c r="Q102" s="39">
        <v>0.3179627067130239</v>
      </c>
      <c r="R102" s="96">
        <v>1.8510949829353678E-3</v>
      </c>
      <c r="S102" s="189">
        <v>1.2747951540023934E-4</v>
      </c>
      <c r="T102" s="38">
        <f>[1]!AgePb76(K102)</f>
        <v>167.16902295181745</v>
      </c>
      <c r="U102" s="41">
        <f>[1]!AgeErPb76(K102,L102,0,FALSE,1)*2</f>
        <v>426.33012466138803</v>
      </c>
      <c r="V102" s="38">
        <f t="shared" si="8"/>
        <v>426.33104226409472</v>
      </c>
      <c r="W102" s="42">
        <f>[1]!AgePb6U8(O102)</f>
        <v>38.556959206200013</v>
      </c>
      <c r="X102" s="42">
        <f t="shared" si="12"/>
        <v>2.3596448315565457</v>
      </c>
      <c r="Y102" s="38">
        <f t="shared" si="9"/>
        <v>2.3913442990878959</v>
      </c>
      <c r="Z102" s="38">
        <f>[1]!AgePb7U5(M102)</f>
        <v>40.66989825920151</v>
      </c>
      <c r="AA102" s="42">
        <f t="shared" si="13"/>
        <v>7.8278187922513345</v>
      </c>
      <c r="AB102" s="38">
        <f t="shared" si="10"/>
        <v>7.8386099453237401</v>
      </c>
      <c r="AC102" s="42">
        <f>[1]!AgePb8Th2(R102)</f>
        <v>37.38016812486925</v>
      </c>
      <c r="AD102" s="42">
        <f t="shared" si="14"/>
        <v>5.1485264257822108</v>
      </c>
      <c r="AE102" s="38">
        <f t="shared" si="11"/>
        <v>5.1812089325561912</v>
      </c>
      <c r="AF102" s="43">
        <f t="shared" si="17"/>
        <v>23.064655475861191</v>
      </c>
      <c r="AG102" s="86"/>
    </row>
    <row r="103" spans="1:33" x14ac:dyDescent="0.25">
      <c r="A103" s="69" t="s">
        <v>59</v>
      </c>
      <c r="B103">
        <v>2016</v>
      </c>
      <c r="C103" s="69" t="s">
        <v>572</v>
      </c>
      <c r="D103" s="69" t="s">
        <v>6</v>
      </c>
      <c r="E103" s="37">
        <f>(K103-(((2.718282^(0.00098482*W103)-1)/((2.718282^(0.000155125*W103)-1)*137.88))))/(([1]!SingleStagePbR(W103,1)/[1]!SingleStagePbR(W103,0))-(((2.718282^(0.00098482*W103)-1)/((2.718282^(0.000155125*W103)-1)*137.88))))</f>
        <v>-3.2165176953214379E-3</v>
      </c>
      <c r="F103" s="73">
        <v>835.92568023950605</v>
      </c>
      <c r="G103" s="73">
        <v>227.13738545055853</v>
      </c>
      <c r="H103" s="88">
        <v>0.66046560102908791</v>
      </c>
      <c r="I103" s="73">
        <v>168.98696514989038</v>
      </c>
      <c r="J103" s="142">
        <v>5.4844295382531643</v>
      </c>
      <c r="K103" s="77">
        <v>4.4233663898107581E-2</v>
      </c>
      <c r="L103" s="77">
        <v>4.7338275285978256E-3</v>
      </c>
      <c r="M103" s="40">
        <f t="array" ref="M103:Q103">[1]!ConvertConc(I103:L103,TRUE,FALSE)</f>
        <v>3.6075466252854599E-2</v>
      </c>
      <c r="N103" s="62">
        <v>4.0343767898993084E-3</v>
      </c>
      <c r="O103" s="62">
        <v>5.9176161848519277E-3</v>
      </c>
      <c r="P103" s="83">
        <v>1.9205474795916803E-4</v>
      </c>
      <c r="Q103" s="39">
        <v>0.29021092061470438</v>
      </c>
      <c r="R103" s="96">
        <v>2.0170110030263881E-3</v>
      </c>
      <c r="S103" s="189">
        <v>1.6017419904835797E-4</v>
      </c>
      <c r="T103" s="38">
        <f>[1]!AgePb76(K103)</f>
        <v>-98.738664705751503</v>
      </c>
      <c r="U103" s="41">
        <f>[1]!AgeErPb76(K103,L103,0,FALSE,1)*2</f>
        <v>525.78563836519027</v>
      </c>
      <c r="V103" s="38">
        <f t="shared" si="8"/>
        <v>-525.78589793563378</v>
      </c>
      <c r="W103" s="42">
        <f>[1]!AgePb6U8(O103)</f>
        <v>38.034977365293457</v>
      </c>
      <c r="X103" s="42">
        <f t="shared" si="12"/>
        <v>2.4688312872413434</v>
      </c>
      <c r="Y103" s="38">
        <f t="shared" si="9"/>
        <v>2.4983357703009585</v>
      </c>
      <c r="Z103" s="38">
        <f>[1]!AgePb7U5(M103)</f>
        <v>35.985160235281519</v>
      </c>
      <c r="AA103" s="42">
        <f t="shared" si="13"/>
        <v>8.0485554485405775</v>
      </c>
      <c r="AB103" s="38">
        <f t="shared" si="10"/>
        <v>8.0567735021631783</v>
      </c>
      <c r="AC103" s="42">
        <f>[1]!AgePb8Th2(R103)</f>
        <v>40.727227235839514</v>
      </c>
      <c r="AD103" s="42">
        <f t="shared" si="14"/>
        <v>6.4684337290902914</v>
      </c>
      <c r="AE103" s="38">
        <f t="shared" si="11"/>
        <v>6.4993385595972804</v>
      </c>
      <c r="AF103" s="43">
        <f t="shared" si="17"/>
        <v>-38.520854498732078</v>
      </c>
      <c r="AG103" s="86">
        <v>0.94175678354444092</v>
      </c>
    </row>
    <row r="104" spans="1:33" x14ac:dyDescent="0.25">
      <c r="A104" s="69" t="s">
        <v>59</v>
      </c>
      <c r="B104">
        <v>2016</v>
      </c>
      <c r="C104" s="69" t="s">
        <v>573</v>
      </c>
      <c r="D104" s="69" t="s">
        <v>6</v>
      </c>
      <c r="E104" s="37">
        <f>(K104-(((2.718282^(0.00098482*W104)-1)/((2.718282^(0.000155125*W104)-1)*137.88))))/(([1]!SingleStagePbR(W104,1)/[1]!SingleStagePbR(W104,0))-(((2.718282^(0.00098482*W104)-1)/((2.718282^(0.000155125*W104)-1)*137.88))))</f>
        <v>1.0404480555260633E-2</v>
      </c>
      <c r="F104" s="73">
        <v>829.29782922155653</v>
      </c>
      <c r="G104" s="73">
        <v>224.86758492816028</v>
      </c>
      <c r="H104" s="88">
        <v>0.66512842770666736</v>
      </c>
      <c r="I104" s="73">
        <v>167.69908538560028</v>
      </c>
      <c r="J104" s="142">
        <v>5.2661385322199159</v>
      </c>
      <c r="K104" s="77">
        <v>5.5018339141835362E-2</v>
      </c>
      <c r="L104" s="77">
        <v>5.091392259747759E-3</v>
      </c>
      <c r="M104" s="40">
        <f t="array" ref="M104:Q104">[1]!ConvertConc(I104:L104,TRUE,FALSE)</f>
        <v>4.5215675941777334E-2</v>
      </c>
      <c r="N104" s="62">
        <v>4.418601227747134E-3</v>
      </c>
      <c r="O104" s="62">
        <v>5.9630617406209565E-3</v>
      </c>
      <c r="P104" s="83">
        <v>1.8725390857132716E-4</v>
      </c>
      <c r="Q104" s="39">
        <v>0.32134075095936909</v>
      </c>
      <c r="R104" s="96">
        <v>1.9876714056475692E-3</v>
      </c>
      <c r="S104" s="189">
        <v>1.3287803382343633E-4</v>
      </c>
      <c r="T104" s="38">
        <f>[1]!AgePb76(K104)</f>
        <v>411.99533169920204</v>
      </c>
      <c r="U104" s="41">
        <f>[1]!AgeErPb76(K104,L104,0,FALSE,1)*2</f>
        <v>413.82117985824271</v>
      </c>
      <c r="V104" s="38">
        <f t="shared" si="8"/>
        <v>413.82692179531659</v>
      </c>
      <c r="W104" s="42">
        <f>[1]!AgePb6U8(O104)</f>
        <v>38.326208230510815</v>
      </c>
      <c r="X104" s="42">
        <f t="shared" si="12"/>
        <v>2.4070628828117342</v>
      </c>
      <c r="Y104" s="38">
        <f t="shared" si="9"/>
        <v>2.4377773300391232</v>
      </c>
      <c r="Z104" s="38">
        <f>[1]!AgePb7U5(M104)</f>
        <v>44.903541232306395</v>
      </c>
      <c r="AA104" s="42">
        <f t="shared" si="13"/>
        <v>8.7761971168914901</v>
      </c>
      <c r="AB104" s="38">
        <f t="shared" si="10"/>
        <v>8.7879305820219713</v>
      </c>
      <c r="AC104" s="42">
        <f>[1]!AgePb8Th2(R104)</f>
        <v>40.135393645247866</v>
      </c>
      <c r="AD104" s="42">
        <f t="shared" si="14"/>
        <v>5.366190990278584</v>
      </c>
      <c r="AE104" s="38">
        <f t="shared" si="11"/>
        <v>5.4023337157808475</v>
      </c>
      <c r="AF104" s="43">
        <f t="shared" si="17"/>
        <v>9.3025831318139289</v>
      </c>
      <c r="AG104" s="86">
        <v>0.93427451235934289</v>
      </c>
    </row>
    <row r="105" spans="1:33" x14ac:dyDescent="0.25">
      <c r="A105" s="69" t="s">
        <v>59</v>
      </c>
      <c r="B105">
        <v>2016</v>
      </c>
      <c r="C105" s="69" t="s">
        <v>574</v>
      </c>
      <c r="D105" s="69" t="s">
        <v>6</v>
      </c>
      <c r="E105" s="37">
        <f>(K105-(((2.718282^(0.00098482*W105)-1)/((2.718282^(0.000155125*W105)-1)*137.88))))/(([1]!SingleStagePbR(W105,1)/[1]!SingleStagePbR(W105,0))-(((2.718282^(0.00098482*W105)-1)/((2.718282^(0.000155125*W105)-1)*137.88))))</f>
        <v>4.9995240728796415E-3</v>
      </c>
      <c r="F105" s="73">
        <v>850.82022479341231</v>
      </c>
      <c r="G105" s="73">
        <v>231.65096852891662</v>
      </c>
      <c r="H105" s="88">
        <v>0.66489150597355506</v>
      </c>
      <c r="I105" s="73">
        <v>166.98821203969447</v>
      </c>
      <c r="J105" s="142">
        <v>5.5974031148363839</v>
      </c>
      <c r="K105" s="77">
        <v>5.0744324889517627E-2</v>
      </c>
      <c r="L105" s="77">
        <v>5.3543457097322061E-3</v>
      </c>
      <c r="M105" s="40">
        <f t="array" ref="M105:Q105">[1]!ConvertConc(I105:L105,TRUE,FALSE)</f>
        <v>4.1880697869924412E-2</v>
      </c>
      <c r="N105" s="62">
        <v>4.6367117564761369E-3</v>
      </c>
      <c r="O105" s="62">
        <v>5.9884466561166113E-3</v>
      </c>
      <c r="P105" s="83">
        <v>2.0073123459762971E-4</v>
      </c>
      <c r="Q105" s="39">
        <v>0.30276424214634823</v>
      </c>
      <c r="R105" s="96">
        <v>1.780349620642405E-3</v>
      </c>
      <c r="S105" s="189">
        <v>1.1966703522577806E-4</v>
      </c>
      <c r="T105" s="38">
        <f>[1]!AgePb76(K105)</f>
        <v>228.22729207133534</v>
      </c>
      <c r="U105" s="41">
        <f>[1]!AgeErPb76(K105,L105,0,FALSE,1)*2</f>
        <v>487.55676710601324</v>
      </c>
      <c r="V105" s="38">
        <f t="shared" si="8"/>
        <v>487.55826264888134</v>
      </c>
      <c r="W105" s="42">
        <f>[1]!AgePb6U8(O105)</f>
        <v>38.48887783620313</v>
      </c>
      <c r="X105" s="42">
        <f t="shared" si="12"/>
        <v>2.5802751230812522</v>
      </c>
      <c r="Y105" s="38">
        <f t="shared" si="9"/>
        <v>2.6091937745522888</v>
      </c>
      <c r="Z105" s="38">
        <f>[1]!AgePb7U5(M105)</f>
        <v>41.65857071566473</v>
      </c>
      <c r="AA105" s="42">
        <f t="shared" si="13"/>
        <v>9.2242390609267932</v>
      </c>
      <c r="AB105" s="38">
        <f t="shared" si="10"/>
        <v>9.2338488467732844</v>
      </c>
      <c r="AC105" s="42">
        <f>[1]!AgePb8Th2(R105)</f>
        <v>35.952838338022595</v>
      </c>
      <c r="AD105" s="42">
        <f t="shared" si="14"/>
        <v>4.833173801346307</v>
      </c>
      <c r="AE105" s="38">
        <f t="shared" si="11"/>
        <v>4.8653757112833942</v>
      </c>
      <c r="AF105" s="43">
        <f t="shared" si="17"/>
        <v>16.864274858141393</v>
      </c>
      <c r="AG105" s="86">
        <v>0.98309342286089507</v>
      </c>
    </row>
    <row r="106" spans="1:33" x14ac:dyDescent="0.25">
      <c r="A106" s="69" t="s">
        <v>59</v>
      </c>
      <c r="B106">
        <v>2016</v>
      </c>
      <c r="C106" s="69" t="s">
        <v>575</v>
      </c>
      <c r="D106" s="69" t="s">
        <v>6</v>
      </c>
      <c r="E106" s="37">
        <f>(K106-(((2.718282^(0.00098482*W106)-1)/((2.718282^(0.000155125*W106)-1)*137.88))))/(([1]!SingleStagePbR(W106,1)/[1]!SingleStagePbR(W106,0))-(((2.718282^(0.00098482*W106)-1)/((2.718282^(0.000155125*W106)-1)*137.88))))</f>
        <v>-2.4294583838814481E-3</v>
      </c>
      <c r="F106" s="73">
        <v>847.41654283304001</v>
      </c>
      <c r="G106" s="73">
        <v>229.72071462140664</v>
      </c>
      <c r="H106" s="88">
        <v>0.66143144169671453</v>
      </c>
      <c r="I106" s="73">
        <v>172.37218258478663</v>
      </c>
      <c r="J106" s="142">
        <v>5.7478475761279375</v>
      </c>
      <c r="K106" s="77">
        <v>4.4842021847567359E-2</v>
      </c>
      <c r="L106" s="77">
        <v>4.5506208891051263E-3</v>
      </c>
      <c r="M106" s="40">
        <f t="array" ref="M106:Q106">[1]!ConvertConc(I106:L106,TRUE,FALSE)</f>
        <v>3.5853392109784561E-2</v>
      </c>
      <c r="N106" s="62">
        <v>3.8298328776028056E-3</v>
      </c>
      <c r="O106" s="62">
        <v>5.8014001157531249E-3</v>
      </c>
      <c r="P106" s="83">
        <v>1.934509564910677E-4</v>
      </c>
      <c r="Q106" s="39">
        <v>0.31216807752382147</v>
      </c>
      <c r="R106" s="96">
        <v>2.038583863323994E-3</v>
      </c>
      <c r="S106" s="189">
        <v>1.5358986272159884E-4</v>
      </c>
      <c r="T106" s="38">
        <f>[1]!AgePb76(K106)</f>
        <v>-65.2920251204133</v>
      </c>
      <c r="U106" s="41">
        <f>[1]!AgeErPb76(K106,L106,0,FALSE,1)*2</f>
        <v>495.37274852649699</v>
      </c>
      <c r="V106" s="38">
        <f t="shared" si="8"/>
        <v>-495.37286899615566</v>
      </c>
      <c r="W106" s="42">
        <f>[1]!AgePb6U8(O106)</f>
        <v>37.290164684406172</v>
      </c>
      <c r="X106" s="42">
        <f t="shared" si="12"/>
        <v>2.4869231157904115</v>
      </c>
      <c r="Y106" s="38">
        <f t="shared" si="9"/>
        <v>2.5150858353334233</v>
      </c>
      <c r="Z106" s="38">
        <f>[1]!AgePb7U5(M106)</f>
        <v>35.767498010641667</v>
      </c>
      <c r="AA106" s="42">
        <f t="shared" si="13"/>
        <v>7.6413154666815997</v>
      </c>
      <c r="AB106" s="38">
        <f t="shared" si="10"/>
        <v>7.6498666801955322</v>
      </c>
      <c r="AC106" s="42">
        <f>[1]!AgePb8Th2(R106)</f>
        <v>41.162380412895395</v>
      </c>
      <c r="AD106" s="42">
        <f t="shared" si="14"/>
        <v>6.2024667914346701</v>
      </c>
      <c r="AE106" s="38">
        <f t="shared" si="11"/>
        <v>6.2353805739745622</v>
      </c>
      <c r="AF106" s="43">
        <f t="shared" si="17"/>
        <v>-57.112893367351759</v>
      </c>
      <c r="AG106" s="86">
        <v>0.96224966271720025</v>
      </c>
    </row>
    <row r="107" spans="1:33" x14ac:dyDescent="0.25">
      <c r="A107" s="69" t="s">
        <v>59</v>
      </c>
      <c r="B107">
        <v>2016</v>
      </c>
      <c r="C107" s="69" t="s">
        <v>576</v>
      </c>
      <c r="D107" s="69" t="s">
        <v>6</v>
      </c>
      <c r="E107" s="37">
        <f>(K107-(((2.718282^(0.00098482*W107)-1)/((2.718282^(0.000155125*W107)-1)*137.88))))/(([1]!SingleStagePbR(W107,1)/[1]!SingleStagePbR(W107,0))-(((2.718282^(0.00098482*W107)-1)/((2.718282^(0.000155125*W107)-1)*137.88))))</f>
        <v>1.5121075333852927E-3</v>
      </c>
      <c r="F107" s="73">
        <v>863.8001417275442</v>
      </c>
      <c r="G107" s="73">
        <v>223.50927814872495</v>
      </c>
      <c r="H107" s="88">
        <v>0.65447216204158964</v>
      </c>
      <c r="I107" s="73">
        <v>165.46662183675483</v>
      </c>
      <c r="J107" s="142">
        <v>5.2151422437677653</v>
      </c>
      <c r="K107" s="77">
        <v>4.7991444157103644E-2</v>
      </c>
      <c r="L107" s="77">
        <v>4.7734359689987245E-3</v>
      </c>
      <c r="M107" s="40">
        <f t="array" ref="M107:Q107">[1]!ConvertConc(I107:L107,TRUE,FALSE)</f>
        <v>3.9972900638881759E-2</v>
      </c>
      <c r="N107" s="62">
        <v>4.17071208010857E-3</v>
      </c>
      <c r="O107" s="62">
        <v>6.0435149330997683E-3</v>
      </c>
      <c r="P107" s="83">
        <v>1.9047823469524005E-4</v>
      </c>
      <c r="Q107" s="39">
        <v>0.30207251542800595</v>
      </c>
      <c r="R107" s="96">
        <v>2.1502085120819647E-3</v>
      </c>
      <c r="S107" s="189">
        <v>1.4844948277264105E-4</v>
      </c>
      <c r="T107" s="38">
        <f>[1]!AgePb76(K107)</f>
        <v>97.817441350973596</v>
      </c>
      <c r="U107" s="41">
        <f>[1]!AgeErPb76(K107,L107,0,FALSE,1)*2</f>
        <v>470.75735857962667</v>
      </c>
      <c r="V107" s="38">
        <f t="shared" si="8"/>
        <v>470.75764310756358</v>
      </c>
      <c r="W107" s="42">
        <f>[1]!AgePb6U8(O107)</f>
        <v>38.841747898502234</v>
      </c>
      <c r="X107" s="42">
        <f t="shared" si="12"/>
        <v>2.4484121092059588</v>
      </c>
      <c r="Y107" s="38">
        <f t="shared" si="9"/>
        <v>2.4794270856026333</v>
      </c>
      <c r="Z107" s="38">
        <f>[1]!AgePb7U5(M107)</f>
        <v>39.797589212358723</v>
      </c>
      <c r="AA107" s="42">
        <f t="shared" si="13"/>
        <v>8.3048407012889935</v>
      </c>
      <c r="AB107" s="38">
        <f t="shared" si="10"/>
        <v>8.3145813818421033</v>
      </c>
      <c r="AC107" s="42">
        <f>[1]!AgePb8Th2(R107)</f>
        <v>43.413847845983597</v>
      </c>
      <c r="AD107" s="42">
        <f t="shared" si="14"/>
        <v>5.994547246644637</v>
      </c>
      <c r="AE107" s="38">
        <f t="shared" si="11"/>
        <v>6.0324109259821963</v>
      </c>
      <c r="AF107" s="43">
        <f t="shared" si="17"/>
        <v>39.708407173661605</v>
      </c>
      <c r="AG107" s="86"/>
    </row>
    <row r="108" spans="1:33" x14ac:dyDescent="0.25">
      <c r="A108" s="69" t="s">
        <v>59</v>
      </c>
      <c r="B108">
        <v>2016</v>
      </c>
      <c r="C108" s="69" t="s">
        <v>577</v>
      </c>
      <c r="D108" s="69" t="s">
        <v>6</v>
      </c>
      <c r="E108" s="37">
        <f>(K108-(((2.718282^(0.00098482*W108)-1)/((2.718282^(0.000155125*W108)-1)*137.88))))/(([1]!SingleStagePbR(W108,1)/[1]!SingleStagePbR(W108,0))-(((2.718282^(0.00098482*W108)-1)/((2.718282^(0.000155125*W108)-1)*137.88))))</f>
        <v>2.639531722688554E-3</v>
      </c>
      <c r="F108" s="73">
        <v>834.36114097305426</v>
      </c>
      <c r="G108" s="73">
        <v>220.41057709372333</v>
      </c>
      <c r="H108" s="88">
        <v>0.66132418716126329</v>
      </c>
      <c r="I108" s="73">
        <v>165.94794476512416</v>
      </c>
      <c r="J108" s="142">
        <v>5.2900121701197804</v>
      </c>
      <c r="K108" s="77">
        <v>4.8881451528120852E-2</v>
      </c>
      <c r="L108" s="77">
        <v>4.5872744519610646E-3</v>
      </c>
      <c r="M108" s="40">
        <f t="array" ref="M108:Q108">[1]!ConvertConc(I108:L108,TRUE,FALSE)</f>
        <v>4.0596113794242293E-2</v>
      </c>
      <c r="N108" s="62">
        <v>4.0235318021830217E-3</v>
      </c>
      <c r="O108" s="62">
        <v>6.0259860489104491E-3</v>
      </c>
      <c r="P108" s="83">
        <v>1.9209360851576941E-4</v>
      </c>
      <c r="Q108" s="39">
        <v>0.32163389929462904</v>
      </c>
      <c r="R108" s="96">
        <v>2.1828136135275326E-3</v>
      </c>
      <c r="S108" s="189">
        <v>1.5370483192795814E-4</v>
      </c>
      <c r="T108" s="38">
        <f>[1]!AgePb76(K108)</f>
        <v>141.12700258115044</v>
      </c>
      <c r="U108" s="41">
        <f>[1]!AgeErPb76(K108,L108,0,FALSE,1)*2</f>
        <v>440.60416531083348</v>
      </c>
      <c r="V108" s="38">
        <f t="shared" si="8"/>
        <v>440.60479810270374</v>
      </c>
      <c r="W108" s="42">
        <f>[1]!AgePb6U8(O108)</f>
        <v>38.729427277786115</v>
      </c>
      <c r="X108" s="42">
        <f t="shared" si="12"/>
        <v>2.4691976984859316</v>
      </c>
      <c r="Y108" s="38">
        <f t="shared" si="9"/>
        <v>2.499778277543637</v>
      </c>
      <c r="Z108" s="38">
        <f>[1]!AgePb7U5(M108)</f>
        <v>40.405884434536681</v>
      </c>
      <c r="AA108" s="42">
        <f t="shared" si="13"/>
        <v>8.009355863060371</v>
      </c>
      <c r="AB108" s="38">
        <f t="shared" si="10"/>
        <v>8.0197663533439236</v>
      </c>
      <c r="AC108" s="42">
        <f>[1]!AgePb8Th2(R108)</f>
        <v>44.071444912088452</v>
      </c>
      <c r="AD108" s="42">
        <f t="shared" si="14"/>
        <v>6.2066628053393149</v>
      </c>
      <c r="AE108" s="38">
        <f t="shared" si="11"/>
        <v>6.2443533000870097</v>
      </c>
      <c r="AF108" s="43">
        <f t="shared" si="17"/>
        <v>27.442960290689967</v>
      </c>
      <c r="AG108" s="86">
        <v>0.96923553813604313</v>
      </c>
    </row>
    <row r="109" spans="1:33" x14ac:dyDescent="0.25">
      <c r="A109" s="69" t="s">
        <v>59</v>
      </c>
      <c r="B109">
        <v>2016</v>
      </c>
      <c r="C109" s="69" t="s">
        <v>578</v>
      </c>
      <c r="D109" s="69" t="s">
        <v>6</v>
      </c>
      <c r="E109" s="37">
        <f>(K109-(((2.718282^(0.00098482*W109)-1)/((2.718282^(0.000155125*W109)-1)*137.88))))/(([1]!SingleStagePbR(W109,1)/[1]!SingleStagePbR(W109,0))-(((2.718282^(0.00098482*W109)-1)/((2.718282^(0.000155125*W109)-1)*137.88))))</f>
        <v>1.9876615151173422E-4</v>
      </c>
      <c r="F109" s="73">
        <v>815.13091159281441</v>
      </c>
      <c r="G109" s="73">
        <v>218.63346817375728</v>
      </c>
      <c r="H109" s="88">
        <v>0.6572506762157112</v>
      </c>
      <c r="I109" s="73">
        <v>169.05792077557317</v>
      </c>
      <c r="J109" s="142">
        <v>5.6014306439169994</v>
      </c>
      <c r="K109" s="77">
        <v>4.6936004723622998E-2</v>
      </c>
      <c r="L109" s="77">
        <v>5.0828764650988137E-3</v>
      </c>
      <c r="M109" s="40">
        <f t="array" ref="M109:Q109">[1]!ConvertConc(I109:L109,TRUE,FALSE)</f>
        <v>3.8263336857177137E-2</v>
      </c>
      <c r="N109" s="62">
        <v>4.333286636825009E-3</v>
      </c>
      <c r="O109" s="62">
        <v>5.9151324907604566E-3</v>
      </c>
      <c r="P109" s="83">
        <v>1.9598729384918628E-4</v>
      </c>
      <c r="Q109" s="39">
        <v>0.29256937452740162</v>
      </c>
      <c r="R109" s="96">
        <v>1.7375938226157404E-3</v>
      </c>
      <c r="S109" s="189">
        <v>1.2849413356473639E-4</v>
      </c>
      <c r="T109" s="38">
        <f>[1]!AgePb76(K109)</f>
        <v>44.932025081147771</v>
      </c>
      <c r="U109" s="41">
        <f>[1]!AgeErPb76(K109,L109,0,FALSE,1)*2</f>
        <v>517.65162616743544</v>
      </c>
      <c r="V109" s="38">
        <f t="shared" si="8"/>
        <v>517.6516807638277</v>
      </c>
      <c r="W109" s="42">
        <f>[1]!AgePb6U8(O109)</f>
        <v>38.019060613937214</v>
      </c>
      <c r="X109" s="42">
        <f t="shared" si="12"/>
        <v>2.5193866125746895</v>
      </c>
      <c r="Y109" s="38">
        <f t="shared" si="9"/>
        <v>2.5482817675795002</v>
      </c>
      <c r="Z109" s="38">
        <f>[1]!AgePb7U5(M109)</f>
        <v>38.127074135559859</v>
      </c>
      <c r="AA109" s="42">
        <f t="shared" si="13"/>
        <v>8.6357100254766799</v>
      </c>
      <c r="AB109" s="38">
        <f t="shared" si="10"/>
        <v>8.6443083621491255</v>
      </c>
      <c r="AC109" s="42">
        <f>[1]!AgePb8Th2(R109)</f>
        <v>35.090165799434033</v>
      </c>
      <c r="AD109" s="42">
        <f t="shared" si="14"/>
        <v>5.1897979750568393</v>
      </c>
      <c r="AE109" s="38">
        <f t="shared" si="11"/>
        <v>5.2183816534013001</v>
      </c>
      <c r="AF109" s="43">
        <f t="shared" si="17"/>
        <v>84.614616290439486</v>
      </c>
      <c r="AG109" s="86">
        <v>0.95714060456033745</v>
      </c>
    </row>
    <row r="110" spans="1:33" x14ac:dyDescent="0.25">
      <c r="A110" s="69"/>
      <c r="C110" s="69"/>
      <c r="D110" s="69"/>
      <c r="F110" s="73"/>
      <c r="G110" s="73"/>
      <c r="H110" s="88"/>
      <c r="I110" s="76"/>
      <c r="J110" s="76"/>
      <c r="K110" s="77"/>
      <c r="L110" s="77"/>
      <c r="R110" s="99"/>
      <c r="S110" s="96"/>
      <c r="AG110" s="86"/>
    </row>
    <row r="111" spans="1:33" x14ac:dyDescent="0.25">
      <c r="A111" s="89" t="s">
        <v>22</v>
      </c>
      <c r="B111">
        <v>2016</v>
      </c>
      <c r="C111" s="89" t="s">
        <v>579</v>
      </c>
      <c r="D111" s="89" t="s">
        <v>6</v>
      </c>
      <c r="E111" s="37">
        <f>(K111-(((2.718282^(0.00098482*W111)-1)/((2.718282^(0.000155125*W111)-1)*137.88))))/(([1]!SingleStagePbR(W111,1)/[1]!SingleStagePbR(W111,0))-(((2.718282^(0.00098482*W111)-1)/((2.718282^(0.000155125*W111)-1)*137.88))))</f>
        <v>5.3432840294316889E-5</v>
      </c>
      <c r="F111" s="90">
        <v>13504.336382370313</v>
      </c>
      <c r="G111" s="90">
        <v>368.45420635899984</v>
      </c>
      <c r="H111" s="88">
        <v>3.3087959954862717E-2</v>
      </c>
      <c r="I111" s="173">
        <v>10.236095360358393</v>
      </c>
      <c r="J111" s="91">
        <v>0.12440912884166508</v>
      </c>
      <c r="K111" s="92">
        <v>5.996653780177072E-2</v>
      </c>
      <c r="L111" s="92">
        <v>1.3385321955629308E-3</v>
      </c>
      <c r="M111" s="40">
        <f t="array" ref="M111:Q111">[1]!ConvertConc(I111:L111,TRUE,FALSE)</f>
        <v>0.80739656567156826</v>
      </c>
      <c r="N111" s="40">
        <v>2.0520585188110989E-2</v>
      </c>
      <c r="O111" s="62">
        <v>9.7693501749966827E-2</v>
      </c>
      <c r="P111" s="62">
        <v>1.1873632492008664E-3</v>
      </c>
      <c r="Q111" s="39">
        <v>0.47820606750772082</v>
      </c>
      <c r="R111" s="99">
        <v>2.8159370126909201E-2</v>
      </c>
      <c r="S111" s="96">
        <v>2.8497145688426684E-3</v>
      </c>
      <c r="T111" s="38">
        <f>[1]!AgePb76(K111)</f>
        <v>601.42531458736323</v>
      </c>
      <c r="U111" s="41">
        <f>[1]!AgeErPb76(K111,L111,0,FALSE,1)*2</f>
        <v>96.631925707734254</v>
      </c>
      <c r="V111" s="38">
        <f t="shared" si="8"/>
        <v>96.684311635086885</v>
      </c>
      <c r="W111" s="42">
        <f>[1]!AgePb6U8(O111)</f>
        <v>600.87775545949739</v>
      </c>
      <c r="X111" s="42">
        <f t="shared" si="12"/>
        <v>14.606092550984943</v>
      </c>
      <c r="Y111" s="38">
        <f t="shared" si="9"/>
        <v>15.808683903906337</v>
      </c>
      <c r="Z111" s="38">
        <f>[1]!AgePb7U5(M111)</f>
        <v>600.99248447519415</v>
      </c>
      <c r="AA111" s="42">
        <f t="shared" si="13"/>
        <v>30.549343406804581</v>
      </c>
      <c r="AB111" s="38">
        <f t="shared" si="10"/>
        <v>31.147707283127421</v>
      </c>
      <c r="AC111" s="42">
        <f>[1]!AgePb8Th2(R111)</f>
        <v>561.29730820624923</v>
      </c>
      <c r="AD111" s="42">
        <f t="shared" si="14"/>
        <v>113.6060294984367</v>
      </c>
      <c r="AE111" s="38">
        <f t="shared" si="11"/>
        <v>113.94056147762845</v>
      </c>
      <c r="AF111" s="43">
        <f t="shared" ref="AF111:AF122" si="18">W111/T111*100</f>
        <v>99.908956421589679</v>
      </c>
      <c r="AG111" s="86"/>
    </row>
    <row r="112" spans="1:33" x14ac:dyDescent="0.25">
      <c r="A112" s="89" t="s">
        <v>22</v>
      </c>
      <c r="B112">
        <v>2016</v>
      </c>
      <c r="C112" s="89" t="s">
        <v>580</v>
      </c>
      <c r="D112" s="89" t="s">
        <v>6</v>
      </c>
      <c r="E112" s="37">
        <f>(K112-(((2.718282^(0.00098482*W112)-1)/((2.718282^(0.000155125*W112)-1)*137.88))))/(([1]!SingleStagePbR(W112,1)/[1]!SingleStagePbR(W112,0))-(((2.718282^(0.00098482*W112)-1)/((2.718282^(0.000155125*W112)-1)*137.88))))</f>
        <v>-1.593044577725514E-3</v>
      </c>
      <c r="F112" s="90">
        <v>13406.803450039482</v>
      </c>
      <c r="G112" s="90">
        <v>364.45832151105617</v>
      </c>
      <c r="H112" s="88">
        <v>3.5428300896919104E-2</v>
      </c>
      <c r="I112" s="173">
        <v>10.187268976305237</v>
      </c>
      <c r="J112" s="91">
        <v>0.13042659838510151</v>
      </c>
      <c r="K112" s="92">
        <v>5.8696764877811544E-2</v>
      </c>
      <c r="L112" s="92">
        <v>1.3159627569670205E-3</v>
      </c>
      <c r="M112" s="40">
        <f t="array" ref="M112:Q112">[1]!ConvertConc(I112:L112,TRUE,FALSE)</f>
        <v>0.7940880086974943</v>
      </c>
      <c r="N112" s="40">
        <v>2.050156830646923E-2</v>
      </c>
      <c r="O112" s="62">
        <v>9.8161735233055991E-2</v>
      </c>
      <c r="P112" s="62">
        <v>1.2567549995788835E-3</v>
      </c>
      <c r="Q112" s="39">
        <v>0.49589524966074405</v>
      </c>
      <c r="R112" s="99">
        <v>2.685813243354028E-2</v>
      </c>
      <c r="S112" s="96">
        <v>2.9019683346560329E-3</v>
      </c>
      <c r="T112" s="38">
        <f>[1]!AgePb76(K112)</f>
        <v>554.91767127273999</v>
      </c>
      <c r="U112" s="41">
        <f>[1]!AgeErPb76(K112,L112,0,FALSE,1)*2</f>
        <v>97.821217511306216</v>
      </c>
      <c r="V112" s="38">
        <f t="shared" si="8"/>
        <v>97.865274602881513</v>
      </c>
      <c r="W112" s="42">
        <f>[1]!AgePb6U8(O112)</f>
        <v>603.62695946970337</v>
      </c>
      <c r="X112" s="42">
        <f t="shared" si="12"/>
        <v>15.45635266925655</v>
      </c>
      <c r="Y112" s="38">
        <f t="shared" si="9"/>
        <v>16.607553974181041</v>
      </c>
      <c r="Z112" s="38">
        <f>[1]!AgePb7U5(M112)</f>
        <v>593.48816538388292</v>
      </c>
      <c r="AA112" s="42">
        <f t="shared" si="13"/>
        <v>30.645062079847968</v>
      </c>
      <c r="AB112" s="38">
        <f t="shared" si="10"/>
        <v>31.226926418700632</v>
      </c>
      <c r="AC112" s="42">
        <f>[1]!AgePb8Th2(R112)</f>
        <v>535.7005267277658</v>
      </c>
      <c r="AD112" s="42">
        <f t="shared" si="14"/>
        <v>115.76277459122036</v>
      </c>
      <c r="AE112" s="38">
        <f t="shared" si="11"/>
        <v>116.06186783483146</v>
      </c>
      <c r="AF112" s="43">
        <f t="shared" si="18"/>
        <v>108.77775041570499</v>
      </c>
      <c r="AG112" s="86"/>
    </row>
    <row r="113" spans="1:33" x14ac:dyDescent="0.25">
      <c r="A113" s="89" t="s">
        <v>22</v>
      </c>
      <c r="B113">
        <v>2016</v>
      </c>
      <c r="C113" s="89" t="s">
        <v>581</v>
      </c>
      <c r="D113" s="89" t="s">
        <v>6</v>
      </c>
      <c r="E113" s="37">
        <f>(K113-(((2.718282^(0.00098482*W113)-1)/((2.718282^(0.000155125*W113)-1)*137.88))))/(([1]!SingleStagePbR(W113,1)/[1]!SingleStagePbR(W113,0))-(((2.718282^(0.00098482*W113)-1)/((2.718282^(0.000155125*W113)-1)*137.88))))</f>
        <v>-2.0040535311579674E-3</v>
      </c>
      <c r="F113" s="90">
        <v>14123.313558373207</v>
      </c>
      <c r="G113" s="90">
        <v>367.01933496580551</v>
      </c>
      <c r="H113" s="88">
        <v>3.4822377868952731E-2</v>
      </c>
      <c r="I113" s="173">
        <v>10.149952335196346</v>
      </c>
      <c r="J113" s="91">
        <v>0.11574268630551339</v>
      </c>
      <c r="K113" s="92">
        <v>5.8419349230346439E-2</v>
      </c>
      <c r="L113" s="92">
        <v>1.2575055606337045E-3</v>
      </c>
      <c r="M113" s="40">
        <f t="array" ref="M113:Q113">[1]!ConvertConc(I113:L113,TRUE,FALSE)</f>
        <v>0.79324064242224801</v>
      </c>
      <c r="N113" s="40">
        <v>1.9322887807419788E-2</v>
      </c>
      <c r="O113" s="62">
        <v>9.8522630153874066E-2</v>
      </c>
      <c r="P113" s="62">
        <v>1.1234805346180346E-3</v>
      </c>
      <c r="Q113" s="39">
        <v>0.46812569555765732</v>
      </c>
      <c r="R113" s="99">
        <v>3.3330636470664442E-2</v>
      </c>
      <c r="S113" s="96">
        <v>3.0069236963682342E-3</v>
      </c>
      <c r="T113" s="38">
        <f>[1]!AgePb76(K113)</f>
        <v>544.57341205577745</v>
      </c>
      <c r="U113" s="41">
        <f>[1]!AgeErPb76(K113,L113,0,FALSE,1)*2</f>
        <v>94.084599475944927</v>
      </c>
      <c r="V113" s="38">
        <f t="shared" si="8"/>
        <v>94.128714049846792</v>
      </c>
      <c r="W113" s="42">
        <f>[1]!AgePb6U8(O113)</f>
        <v>605.74513192397421</v>
      </c>
      <c r="X113" s="42">
        <f t="shared" si="12"/>
        <v>13.814955276637189</v>
      </c>
      <c r="Y113" s="38">
        <f t="shared" si="9"/>
        <v>15.100480424074499</v>
      </c>
      <c r="Z113" s="38">
        <f>[1]!AgePb7U5(M113)</f>
        <v>593.00847620261982</v>
      </c>
      <c r="AA113" s="42">
        <f t="shared" si="13"/>
        <v>28.890693798850187</v>
      </c>
      <c r="AB113" s="38">
        <f t="shared" si="10"/>
        <v>29.506187813862184</v>
      </c>
      <c r="AC113" s="42">
        <f>[1]!AgePb8Th2(R113)</f>
        <v>662.70263673544753</v>
      </c>
      <c r="AD113" s="42">
        <f t="shared" si="14"/>
        <v>119.571449756105</v>
      </c>
      <c r="AE113" s="38">
        <f t="shared" si="11"/>
        <v>120.01434232302604</v>
      </c>
      <c r="AF113" s="43">
        <f t="shared" si="18"/>
        <v>111.23296116078676</v>
      </c>
      <c r="AG113" s="86"/>
    </row>
    <row r="114" spans="1:33" x14ac:dyDescent="0.25">
      <c r="A114" s="89" t="s">
        <v>22</v>
      </c>
      <c r="B114">
        <v>2016</v>
      </c>
      <c r="C114" s="89" t="s">
        <v>582</v>
      </c>
      <c r="D114" s="89" t="s">
        <v>6</v>
      </c>
      <c r="E114" s="37">
        <f>(K114-(((2.718282^(0.00098482*W114)-1)/((2.718282^(0.000155125*W114)-1)*137.88))))/(([1]!SingleStagePbR(W114,1)/[1]!SingleStagePbR(W114,0))-(((2.718282^(0.00098482*W114)-1)/((2.718282^(0.000155125*W114)-1)*137.88))))</f>
        <v>1.2950315616892073E-4</v>
      </c>
      <c r="F114" s="90">
        <v>13440.781606031018</v>
      </c>
      <c r="G114" s="90">
        <v>362.43133019842639</v>
      </c>
      <c r="H114" s="88">
        <v>3.4582651384016956E-2</v>
      </c>
      <c r="I114" s="173">
        <v>10.020084374558465</v>
      </c>
      <c r="J114" s="91">
        <v>0.11937531318681407</v>
      </c>
      <c r="K114" s="92">
        <v>6.0372146215950266E-2</v>
      </c>
      <c r="L114" s="92">
        <v>1.3279520030219105E-3</v>
      </c>
      <c r="M114" s="40">
        <f t="array" ref="M114:Q114">[1]!ConvertConc(I114:L114,TRUE,FALSE)</f>
        <v>0.83038115054284733</v>
      </c>
      <c r="N114" s="40">
        <v>2.0772188861782E-2</v>
      </c>
      <c r="O114" s="62">
        <v>9.9799558827972951E-2</v>
      </c>
      <c r="P114" s="62">
        <v>1.1889723824326699E-3</v>
      </c>
      <c r="Q114" s="39">
        <v>0.47625370262271255</v>
      </c>
      <c r="R114" s="99">
        <v>3.0825253747698067E-2</v>
      </c>
      <c r="S114" s="96">
        <v>3.0158709849182654E-3</v>
      </c>
      <c r="T114" s="38">
        <f>[1]!AgePb76(K114)</f>
        <v>615.99916265187449</v>
      </c>
      <c r="U114" s="41">
        <f>[1]!AgeErPb76(K114,L114,0,FALSE,1)*2</f>
        <v>94.992116695069186</v>
      </c>
      <c r="V114" s="38">
        <f t="shared" si="8"/>
        <v>95.048019612371476</v>
      </c>
      <c r="W114" s="42">
        <f>[1]!AgePb6U8(O114)</f>
        <v>613.23412701423661</v>
      </c>
      <c r="X114" s="42">
        <f t="shared" si="12"/>
        <v>14.611656595435166</v>
      </c>
      <c r="Y114" s="38">
        <f t="shared" si="9"/>
        <v>15.861804232626689</v>
      </c>
      <c r="Z114" s="38">
        <f>[1]!AgePb7U5(M114)</f>
        <v>613.82365248660756</v>
      </c>
      <c r="AA114" s="42">
        <f t="shared" si="13"/>
        <v>30.709899493612692</v>
      </c>
      <c r="AB114" s="38">
        <f t="shared" si="10"/>
        <v>31.330630483185942</v>
      </c>
      <c r="AC114" s="42">
        <f>[1]!AgePb8Th2(R114)</f>
        <v>613.63716360055992</v>
      </c>
      <c r="AD114" s="42">
        <f t="shared" si="14"/>
        <v>120.07365987108359</v>
      </c>
      <c r="AE114" s="38">
        <f t="shared" si="11"/>
        <v>120.45191436977417</v>
      </c>
      <c r="AF114" s="43">
        <f t="shared" si="18"/>
        <v>99.551129968142433</v>
      </c>
      <c r="AG114" s="86"/>
    </row>
    <row r="115" spans="1:33" x14ac:dyDescent="0.25">
      <c r="A115" s="89" t="s">
        <v>22</v>
      </c>
      <c r="B115">
        <v>2016</v>
      </c>
      <c r="C115" s="89" t="s">
        <v>583</v>
      </c>
      <c r="D115" s="89" t="s">
        <v>6</v>
      </c>
      <c r="E115" s="37">
        <f>(K115-(((2.718282^(0.00098482*W115)-1)/((2.718282^(0.000155125*W115)-1)*137.88))))/(([1]!SingleStagePbR(W115,1)/[1]!SingleStagePbR(W115,0))-(((2.718282^(0.00098482*W115)-1)/((2.718282^(0.000155125*W115)-1)*137.88))))</f>
        <v>-2.3878060374381387E-3</v>
      </c>
      <c r="F115" s="90">
        <v>13872.708332264663</v>
      </c>
      <c r="G115" s="90">
        <v>366.28523297062384</v>
      </c>
      <c r="H115" s="88">
        <v>3.5932317193362921E-2</v>
      </c>
      <c r="I115" s="173">
        <v>9.9732956808784383</v>
      </c>
      <c r="J115" s="91">
        <v>0.14103088368399641</v>
      </c>
      <c r="K115" s="92">
        <v>5.8389479920876723E-2</v>
      </c>
      <c r="L115" s="92">
        <v>1.2974365785826754E-3</v>
      </c>
      <c r="M115" s="40">
        <f t="array" ref="M115:Q115">[1]!ConvertConc(I115:L115,TRUE,FALSE)</f>
        <v>0.80687852643575053</v>
      </c>
      <c r="N115" s="40">
        <v>2.1251854742500478E-2</v>
      </c>
      <c r="O115" s="62">
        <v>0.10026775822131456</v>
      </c>
      <c r="P115" s="62">
        <v>1.4178713836868594E-3</v>
      </c>
      <c r="Q115" s="39">
        <v>0.53689189908988821</v>
      </c>
      <c r="R115" s="99">
        <v>2.984298610723397E-2</v>
      </c>
      <c r="S115" s="96">
        <v>2.5886815014203889E-3</v>
      </c>
      <c r="T115" s="38">
        <f>[1]!AgePb76(K115)</f>
        <v>543.45563274441588</v>
      </c>
      <c r="U115" s="41">
        <f>[1]!AgeErPb76(K115,L115,0,FALSE,1)*2</f>
        <v>97.14026553006633</v>
      </c>
      <c r="V115" s="38">
        <f t="shared" si="8"/>
        <v>97.182817861280967</v>
      </c>
      <c r="W115" s="42">
        <f>[1]!AgePb6U8(O115)</f>
        <v>615.97786783658955</v>
      </c>
      <c r="X115" s="42">
        <f t="shared" si="12"/>
        <v>17.420901938631101</v>
      </c>
      <c r="Y115" s="38">
        <f t="shared" si="9"/>
        <v>18.491236147873153</v>
      </c>
      <c r="Z115" s="38">
        <f>[1]!AgePb7U5(M115)</f>
        <v>600.70141185279067</v>
      </c>
      <c r="AA115" s="42">
        <f t="shared" si="13"/>
        <v>31.642976557331853</v>
      </c>
      <c r="AB115" s="38">
        <f t="shared" si="10"/>
        <v>32.220482630194709</v>
      </c>
      <c r="AC115" s="42">
        <f>[1]!AgePb8Th2(R115)</f>
        <v>594.3678615198744</v>
      </c>
      <c r="AD115" s="42">
        <f t="shared" si="14"/>
        <v>103.11495522777655</v>
      </c>
      <c r="AE115" s="38">
        <f t="shared" si="11"/>
        <v>103.52801419721192</v>
      </c>
      <c r="AF115" s="43">
        <f t="shared" si="18"/>
        <v>113.34464687134459</v>
      </c>
      <c r="AG115" s="86"/>
    </row>
    <row r="116" spans="1:33" x14ac:dyDescent="0.25">
      <c r="A116" s="69" t="s">
        <v>22</v>
      </c>
      <c r="B116">
        <v>2016</v>
      </c>
      <c r="C116" s="69" t="s">
        <v>584</v>
      </c>
      <c r="D116" s="69" t="s">
        <v>6</v>
      </c>
      <c r="E116" s="37">
        <f>(K116-(((2.718282^(0.00098482*W116)-1)/((2.718282^(0.000155125*W116)-1)*137.88))))/(([1]!SingleStagePbR(W116,1)/[1]!SingleStagePbR(W116,0))-(((2.718282^(0.00098482*W116)-1)/((2.718282^(0.000155125*W116)-1)*137.88))))</f>
        <v>7.5056242351979852E-4</v>
      </c>
      <c r="F116" s="73">
        <v>22487.774635279315</v>
      </c>
      <c r="G116" s="73">
        <v>369.82215496473003</v>
      </c>
      <c r="H116" s="88">
        <v>3.5418558870468644E-2</v>
      </c>
      <c r="I116" s="142">
        <v>10.056103775299068</v>
      </c>
      <c r="J116" s="76">
        <v>0.10592428009863326</v>
      </c>
      <c r="K116" s="77">
        <v>6.0821629123895188E-2</v>
      </c>
      <c r="L116" s="77">
        <v>8.8367456632670925E-4</v>
      </c>
      <c r="M116" s="40">
        <f t="array" ref="M116:Q116">[1]!ConvertConc(I116:L116,TRUE,FALSE)</f>
        <v>0.83356706664514724</v>
      </c>
      <c r="N116" s="40">
        <v>1.4958791198742489E-2</v>
      </c>
      <c r="O116" s="62">
        <v>9.9442092319722508E-2</v>
      </c>
      <c r="P116" s="62">
        <v>1.0474565772025531E-3</v>
      </c>
      <c r="Q116" s="39">
        <v>0.58696177881744405</v>
      </c>
      <c r="R116" s="99">
        <v>2.898567573508384E-2</v>
      </c>
      <c r="S116" s="96">
        <v>1.8455965768747267E-3</v>
      </c>
      <c r="T116" s="38">
        <f>[1]!AgePb76(K116)</f>
        <v>631.99463448238942</v>
      </c>
      <c r="U116" s="41">
        <f>[1]!AgeErPb76(K116,L116,0,FALSE,1)*2</f>
        <v>62.577449715752017</v>
      </c>
      <c r="V116" s="38">
        <f t="shared" si="8"/>
        <v>62.666736826106707</v>
      </c>
      <c r="W116" s="42">
        <f>[1]!AgePb6U8(O116)</f>
        <v>611.13851629541796</v>
      </c>
      <c r="X116" s="42">
        <f t="shared" si="12"/>
        <v>12.874649829717733</v>
      </c>
      <c r="Y116" s="38">
        <f t="shared" si="9"/>
        <v>14.268602045125474</v>
      </c>
      <c r="Z116" s="38">
        <f>[1]!AgePb7U5(M116)</f>
        <v>615.58946676285188</v>
      </c>
      <c r="AA116" s="42">
        <f t="shared" si="13"/>
        <v>22.094141349686538</v>
      </c>
      <c r="AB116" s="38">
        <f t="shared" si="10"/>
        <v>22.953941925606625</v>
      </c>
      <c r="AC116" s="42">
        <f>[1]!AgePb8Th2(R116)</f>
        <v>577.53483954702335</v>
      </c>
      <c r="AD116" s="42">
        <f t="shared" si="14"/>
        <v>73.546418764613122</v>
      </c>
      <c r="AE116" s="38">
        <f t="shared" si="11"/>
        <v>74.092274950662286</v>
      </c>
      <c r="AF116" s="43">
        <f t="shared" si="18"/>
        <v>96.699953282981127</v>
      </c>
      <c r="AG116" s="86">
        <v>1.0001000595147469</v>
      </c>
    </row>
    <row r="117" spans="1:33" x14ac:dyDescent="0.25">
      <c r="A117" s="69" t="s">
        <v>22</v>
      </c>
      <c r="B117">
        <v>2016</v>
      </c>
      <c r="C117" s="69" t="s">
        <v>585</v>
      </c>
      <c r="D117" s="69" t="s">
        <v>6</v>
      </c>
      <c r="E117" s="37">
        <f>(K117-(((2.718282^(0.00098482*W117)-1)/((2.718282^(0.000155125*W117)-1)*137.88))))/(([1]!SingleStagePbR(W117,1)/[1]!SingleStagePbR(W117,0))-(((2.718282^(0.00098482*W117)-1)/((2.718282^(0.000155125*W117)-1)*137.88))))</f>
        <v>1.2537476927736045E-3</v>
      </c>
      <c r="F117" s="73">
        <v>21677.961078502987</v>
      </c>
      <c r="G117" s="73">
        <v>362.94377034548467</v>
      </c>
      <c r="H117" s="88">
        <v>3.5285211290317087E-2</v>
      </c>
      <c r="I117" s="142">
        <v>10.242106643408386</v>
      </c>
      <c r="J117" s="76">
        <v>9.9086971772721744E-2</v>
      </c>
      <c r="K117" s="77">
        <v>6.0938261897336615E-2</v>
      </c>
      <c r="L117" s="77">
        <v>9.4858109546949883E-4</v>
      </c>
      <c r="M117" s="40">
        <f t="array" ref="M117:Q117">[1]!ConvertConc(I117:L117,TRUE,FALSE)</f>
        <v>0.81999841898698111</v>
      </c>
      <c r="N117" s="40">
        <v>1.5028671686288993E-2</v>
      </c>
      <c r="O117" s="62">
        <v>9.7636163615185539E-2</v>
      </c>
      <c r="P117" s="62">
        <v>9.4457831039681931E-4</v>
      </c>
      <c r="Q117" s="39">
        <v>0.52786112681150255</v>
      </c>
      <c r="R117" s="99">
        <v>3.191930931997411E-2</v>
      </c>
      <c r="S117" s="96">
        <v>1.74600915624576E-3</v>
      </c>
      <c r="T117" s="38">
        <f>[1]!AgePb76(K117)</f>
        <v>636.11894187144901</v>
      </c>
      <c r="U117" s="41">
        <f>[1]!AgeErPb76(K117,L117,0,FALSE,1)*2</f>
        <v>66.999258363385763</v>
      </c>
      <c r="V117" s="38">
        <f t="shared" si="8"/>
        <v>67.083751701160566</v>
      </c>
      <c r="W117" s="42">
        <f>[1]!AgePb6U8(O117)</f>
        <v>600.54101754614737</v>
      </c>
      <c r="X117" s="42">
        <f t="shared" si="12"/>
        <v>11.619834263735855</v>
      </c>
      <c r="Y117" s="38">
        <f t="shared" si="9"/>
        <v>13.097943015707672</v>
      </c>
      <c r="Z117" s="38">
        <f>[1]!AgePb7U5(M117)</f>
        <v>608.04755282515578</v>
      </c>
      <c r="AA117" s="42">
        <f t="shared" si="13"/>
        <v>22.288206487885468</v>
      </c>
      <c r="AB117" s="38">
        <f t="shared" si="10"/>
        <v>23.120408050986317</v>
      </c>
      <c r="AC117" s="42">
        <f>[1]!AgePb8Th2(R117)</f>
        <v>635.07782433640682</v>
      </c>
      <c r="AD117" s="42">
        <f t="shared" si="14"/>
        <v>69.478426685512133</v>
      </c>
      <c r="AE117" s="38">
        <f t="shared" si="11"/>
        <v>70.17621001818047</v>
      </c>
      <c r="AF117" s="43">
        <f t="shared" si="18"/>
        <v>94.40703271299671</v>
      </c>
      <c r="AG117" s="86">
        <v>1.0024702812117392</v>
      </c>
    </row>
    <row r="118" spans="1:33" x14ac:dyDescent="0.25">
      <c r="A118" s="69" t="s">
        <v>22</v>
      </c>
      <c r="B118">
        <v>2016</v>
      </c>
      <c r="C118" s="69" t="s">
        <v>586</v>
      </c>
      <c r="D118" s="69" t="s">
        <v>6</v>
      </c>
      <c r="E118" s="37">
        <f>(K118-(((2.718282^(0.00098482*W118)-1)/((2.718282^(0.000155125*W118)-1)*137.88))))/(([1]!SingleStagePbR(W118,1)/[1]!SingleStagePbR(W118,0))-(((2.718282^(0.00098482*W118)-1)/((2.718282^(0.000155125*W118)-1)*137.88))))</f>
        <v>-1.8946890291844881E-3</v>
      </c>
      <c r="F118" s="73">
        <v>22024.444411949091</v>
      </c>
      <c r="G118" s="73">
        <v>362.35061689215041</v>
      </c>
      <c r="H118" s="88">
        <v>3.5680292343959925E-2</v>
      </c>
      <c r="I118" s="142">
        <v>10.139667079645362</v>
      </c>
      <c r="J118" s="76">
        <v>0.10121528227133621</v>
      </c>
      <c r="K118" s="77">
        <v>5.8524994955740046E-2</v>
      </c>
      <c r="L118" s="77">
        <v>9.2554266548115977E-4</v>
      </c>
      <c r="M118" s="40">
        <f t="array" ref="M118:Q118">[1]!ConvertConc(I118:L118,TRUE,FALSE)</f>
        <v>0.79548122649823738</v>
      </c>
      <c r="N118" s="40">
        <v>1.4876572616373094E-2</v>
      </c>
      <c r="O118" s="62">
        <v>9.8622567402378195E-2</v>
      </c>
      <c r="P118" s="62">
        <v>9.8446141471389588E-4</v>
      </c>
      <c r="Q118" s="39">
        <v>0.53376420123516122</v>
      </c>
      <c r="R118" s="99">
        <v>2.8412530176019864E-2</v>
      </c>
      <c r="S118" s="96">
        <v>1.9561240179597314E-3</v>
      </c>
      <c r="T118" s="38">
        <f>[1]!AgePb76(K118)</f>
        <v>548.52064451157116</v>
      </c>
      <c r="U118" s="41">
        <f>[1]!AgeErPb76(K118,L118,0,FALSE,1)*2</f>
        <v>69.076374139335542</v>
      </c>
      <c r="V118" s="38">
        <f t="shared" si="8"/>
        <v>69.137321434684068</v>
      </c>
      <c r="W118" s="42">
        <f>[1]!AgePb6U8(O118)</f>
        <v>606.33156280459104</v>
      </c>
      <c r="X118" s="42">
        <f t="shared" si="12"/>
        <v>12.104937922958618</v>
      </c>
      <c r="Y118" s="38">
        <f t="shared" si="9"/>
        <v>13.556291871425618</v>
      </c>
      <c r="Z118" s="38">
        <f>[1]!AgePb7U5(M118)</f>
        <v>594.27636570693903</v>
      </c>
      <c r="AA118" s="42">
        <f t="shared" si="13"/>
        <v>22.227540296711606</v>
      </c>
      <c r="AB118" s="38">
        <f t="shared" si="10"/>
        <v>23.025210956284312</v>
      </c>
      <c r="AC118" s="42">
        <f>[1]!AgePb8Th2(R118)</f>
        <v>566.27348118518762</v>
      </c>
      <c r="AD118" s="42">
        <f t="shared" si="14"/>
        <v>77.972721923576643</v>
      </c>
      <c r="AE118" s="38">
        <f t="shared" si="11"/>
        <v>78.467972247060302</v>
      </c>
      <c r="AF118" s="43">
        <f t="shared" si="18"/>
        <v>110.53942433552295</v>
      </c>
      <c r="AG118" s="86">
        <v>1.0042306363642932</v>
      </c>
    </row>
    <row r="119" spans="1:33" x14ac:dyDescent="0.25">
      <c r="A119" s="69" t="s">
        <v>22</v>
      </c>
      <c r="B119">
        <v>2016</v>
      </c>
      <c r="C119" s="69" t="s">
        <v>587</v>
      </c>
      <c r="D119" s="69" t="s">
        <v>6</v>
      </c>
      <c r="E119" s="37">
        <f>(K119-(((2.718282^(0.00098482*W119)-1)/((2.718282^(0.000155125*W119)-1)*137.88))))/(([1]!SingleStagePbR(W119,1)/[1]!SingleStagePbR(W119,0))-(((2.718282^(0.00098482*W119)-1)/((2.718282^(0.000155125*W119)-1)*137.88))))</f>
        <v>-4.629299246659985E-4</v>
      </c>
      <c r="F119" s="73">
        <v>22413.631871878682</v>
      </c>
      <c r="G119" s="73">
        <v>355.14951145043602</v>
      </c>
      <c r="H119" s="88">
        <v>3.5967569520272392E-2</v>
      </c>
      <c r="I119" s="142">
        <v>10.092498525442112</v>
      </c>
      <c r="J119" s="76">
        <v>9.7863291120294404E-2</v>
      </c>
      <c r="K119" s="77">
        <v>5.9770705082107599E-2</v>
      </c>
      <c r="L119" s="77">
        <v>1.0008246275894574E-3</v>
      </c>
      <c r="M119" s="40">
        <f t="array" ref="M119:Q119">[1]!ConvertConc(I119:L119,TRUE,FALSE)</f>
        <v>0.81621003497300115</v>
      </c>
      <c r="N119" s="40">
        <v>1.5793183564222973E-2</v>
      </c>
      <c r="O119" s="62">
        <v>9.9083492306598478E-2</v>
      </c>
      <c r="P119" s="62">
        <v>9.607766231891846E-4</v>
      </c>
      <c r="Q119" s="39">
        <v>0.50113342312088205</v>
      </c>
      <c r="R119" s="99">
        <v>2.9079275583184669E-2</v>
      </c>
      <c r="S119" s="96">
        <v>1.8906669942995475E-3</v>
      </c>
      <c r="T119" s="38">
        <f>[1]!AgePb76(K119)</f>
        <v>594.34071823584588</v>
      </c>
      <c r="U119" s="41">
        <f>[1]!AgeErPb76(K119,L119,0,FALSE,1)*2</f>
        <v>72.574900711522432</v>
      </c>
      <c r="V119" s="38">
        <f t="shared" si="8"/>
        <v>72.643004357696583</v>
      </c>
      <c r="W119" s="42">
        <f>[1]!AgePb6U8(O119)</f>
        <v>609.03557580932659</v>
      </c>
      <c r="X119" s="42">
        <f t="shared" si="12"/>
        <v>11.811193374523347</v>
      </c>
      <c r="Y119" s="38">
        <f t="shared" si="9"/>
        <v>13.307168795507764</v>
      </c>
      <c r="Z119" s="38">
        <f>[1]!AgePb7U5(M119)</f>
        <v>605.93179825964182</v>
      </c>
      <c r="AA119" s="42">
        <f t="shared" si="13"/>
        <v>23.448847005736194</v>
      </c>
      <c r="AB119" s="38">
        <f t="shared" si="10"/>
        <v>24.23582105772066</v>
      </c>
      <c r="AC119" s="42">
        <f>[1]!AgePb8Th2(R119)</f>
        <v>579.37332526433556</v>
      </c>
      <c r="AD119" s="42">
        <f t="shared" si="14"/>
        <v>75.339017323270653</v>
      </c>
      <c r="AE119" s="38">
        <f t="shared" si="11"/>
        <v>75.875364437723732</v>
      </c>
      <c r="AF119" s="43">
        <f t="shared" si="18"/>
        <v>102.47246354197281</v>
      </c>
      <c r="AG119" s="86">
        <v>0.98834391143386136</v>
      </c>
    </row>
    <row r="120" spans="1:33" x14ac:dyDescent="0.25">
      <c r="A120" s="69" t="s">
        <v>22</v>
      </c>
      <c r="B120">
        <v>2016</v>
      </c>
      <c r="C120" s="69" t="s">
        <v>588</v>
      </c>
      <c r="D120" s="69" t="s">
        <v>6</v>
      </c>
      <c r="E120" s="37">
        <f>(K120-(((2.718282^(0.00098482*W120)-1)/((2.718282^(0.000155125*W120)-1)*137.88))))/(([1]!SingleStagePbR(W120,1)/[1]!SingleStagePbR(W120,0))-(((2.718282^(0.00098482*W120)-1)/((2.718282^(0.000155125*W120)-1)*137.88))))</f>
        <v>-7.0373033257475719E-4</v>
      </c>
      <c r="F120" s="73">
        <v>22688.405751903585</v>
      </c>
      <c r="G120" s="73">
        <v>361.07165546000004</v>
      </c>
      <c r="H120" s="88">
        <v>3.511695670477781E-2</v>
      </c>
      <c r="I120" s="142">
        <v>10.233557922346185</v>
      </c>
      <c r="J120" s="76">
        <v>9.8840111797000599E-2</v>
      </c>
      <c r="K120" s="77">
        <v>5.9351612006775301E-2</v>
      </c>
      <c r="L120" s="77">
        <v>9.8533671557139019E-4</v>
      </c>
      <c r="M120" s="40">
        <f t="array" ref="M120:Q120">[1]!ConvertConc(I120:L120,TRUE,FALSE)</f>
        <v>0.79931527518030898</v>
      </c>
      <c r="N120" s="40">
        <v>1.5352289395502461E-2</v>
      </c>
      <c r="O120" s="62">
        <v>9.7717725114584209E-2</v>
      </c>
      <c r="P120" s="62">
        <v>9.4379989326915813E-4</v>
      </c>
      <c r="Q120" s="39">
        <v>0.50286515148819566</v>
      </c>
      <c r="R120" s="99">
        <v>2.7755757194022398E-2</v>
      </c>
      <c r="S120" s="96">
        <v>2.4530454573396072E-3</v>
      </c>
      <c r="T120" s="38">
        <f>[1]!AgePb76(K120)</f>
        <v>579.07233508598688</v>
      </c>
      <c r="U120" s="41">
        <f>[1]!AgeErPb76(K120,L120,0,FALSE,1)*2</f>
        <v>72.141304492693507</v>
      </c>
      <c r="V120" s="38">
        <f t="shared" si="8"/>
        <v>72.206343736571611</v>
      </c>
      <c r="W120" s="42">
        <f>[1]!AgePb6U8(O120)</f>
        <v>601.02001021277806</v>
      </c>
      <c r="X120" s="42">
        <f t="shared" si="12"/>
        <v>11.609820446112456</v>
      </c>
      <c r="Y120" s="38">
        <f t="shared" si="9"/>
        <v>13.091287126551947</v>
      </c>
      <c r="Z120" s="38">
        <f>[1]!AgePb7U5(M120)</f>
        <v>596.44229055496805</v>
      </c>
      <c r="AA120" s="42">
        <f t="shared" si="13"/>
        <v>22.91149671886518</v>
      </c>
      <c r="AB120" s="38">
        <f t="shared" si="10"/>
        <v>23.691708953231515</v>
      </c>
      <c r="AC120" s="42">
        <f>[1]!AgePb8Th2(R120)</f>
        <v>553.36126378460744</v>
      </c>
      <c r="AD120" s="42">
        <f t="shared" si="14"/>
        <v>97.811803504814876</v>
      </c>
      <c r="AE120" s="38">
        <f t="shared" si="11"/>
        <v>98.189272346348886</v>
      </c>
      <c r="AF120" s="43">
        <f t="shared" si="18"/>
        <v>103.79014395904997</v>
      </c>
      <c r="AG120" s="86">
        <v>0.99904684585974057</v>
      </c>
    </row>
    <row r="121" spans="1:33" x14ac:dyDescent="0.25">
      <c r="A121" s="69" t="s">
        <v>22</v>
      </c>
      <c r="B121">
        <v>2016</v>
      </c>
      <c r="C121" s="69" t="s">
        <v>589</v>
      </c>
      <c r="D121" s="69" t="s">
        <v>6</v>
      </c>
      <c r="E121" s="37">
        <f>(K121-(((2.718282^(0.00098482*W121)-1)/((2.718282^(0.000155125*W121)-1)*137.88))))/(([1]!SingleStagePbR(W121,1)/[1]!SingleStagePbR(W121,0))-(((2.718282^(0.00098482*W121)-1)/((2.718282^(0.000155125*W121)-1)*137.88))))</f>
        <v>5.2879225192996988E-4</v>
      </c>
      <c r="F121" s="73">
        <v>20837.513816785318</v>
      </c>
      <c r="G121" s="73">
        <v>349.19678245476831</v>
      </c>
      <c r="H121" s="88">
        <v>3.5531268691200976E-2</v>
      </c>
      <c r="I121" s="142">
        <v>10.13618787174889</v>
      </c>
      <c r="J121" s="76">
        <v>0.10613729589369317</v>
      </c>
      <c r="K121" s="77">
        <v>6.0511946433554509E-2</v>
      </c>
      <c r="L121" s="77">
        <v>1.0665687530220359E-3</v>
      </c>
      <c r="M121" s="40">
        <f t="array" ref="M121:Q121">[1]!ConvertConc(I121:L121,TRUE,FALSE)</f>
        <v>0.82277050928748696</v>
      </c>
      <c r="N121" s="40">
        <v>1.6868033884721585E-2</v>
      </c>
      <c r="O121" s="62">
        <v>9.8656419223163122E-2</v>
      </c>
      <c r="P121" s="62">
        <v>1.0330437528773254E-3</v>
      </c>
      <c r="Q121" s="39">
        <v>0.51074911087970465</v>
      </c>
      <c r="R121" s="99">
        <v>3.1328805992091341E-2</v>
      </c>
      <c r="S121" s="96">
        <v>2.287230599975593E-3</v>
      </c>
      <c r="T121" s="38">
        <f>[1]!AgePb76(K121)</f>
        <v>620.99145104764523</v>
      </c>
      <c r="U121" s="41">
        <f>[1]!AgeErPb76(K121,L121,0,FALSE,1)*2</f>
        <v>76.05496746782697</v>
      </c>
      <c r="V121" s="38">
        <f t="shared" si="8"/>
        <v>76.125913924428076</v>
      </c>
      <c r="W121" s="42">
        <f>[1]!AgePb6U8(O121)</f>
        <v>606.53019289111535</v>
      </c>
      <c r="X121" s="42">
        <f t="shared" si="12"/>
        <v>12.702107610054746</v>
      </c>
      <c r="Y121" s="38">
        <f t="shared" si="9"/>
        <v>14.092958183791866</v>
      </c>
      <c r="Z121" s="38">
        <f>[1]!AgePb7U5(M121)</f>
        <v>609.59293443567697</v>
      </c>
      <c r="AA121" s="42">
        <f t="shared" si="13"/>
        <v>24.995145445484056</v>
      </c>
      <c r="AB121" s="38">
        <f t="shared" si="10"/>
        <v>25.743712739364181</v>
      </c>
      <c r="AC121" s="42">
        <f>[1]!AgePb8Th2(R121)</f>
        <v>623.50831083935714</v>
      </c>
      <c r="AD121" s="42">
        <f t="shared" si="14"/>
        <v>91.04127927830244</v>
      </c>
      <c r="AE121" s="38">
        <f t="shared" si="11"/>
        <v>91.555693509098006</v>
      </c>
      <c r="AF121" s="43">
        <f t="shared" si="18"/>
        <v>97.671262924452023</v>
      </c>
      <c r="AG121" s="86">
        <v>0.98108330769940799</v>
      </c>
    </row>
    <row r="122" spans="1:33" x14ac:dyDescent="0.25">
      <c r="A122" s="69" t="s">
        <v>22</v>
      </c>
      <c r="B122">
        <v>2016</v>
      </c>
      <c r="C122" s="69" t="s">
        <v>590</v>
      </c>
      <c r="D122" s="69" t="s">
        <v>6</v>
      </c>
      <c r="E122" s="37">
        <f>(K122-(((2.718282^(0.00098482*W122)-1)/((2.718282^(0.000155125*W122)-1)*137.88))))/(([1]!SingleStagePbR(W122,1)/[1]!SingleStagePbR(W122,0))-(((2.718282^(0.00098482*W122)-1)/((2.718282^(0.000155125*W122)-1)*137.88))))</f>
        <v>-1.1034066344474155E-3</v>
      </c>
      <c r="F122" s="73">
        <v>22031.027329434371</v>
      </c>
      <c r="G122" s="73">
        <v>359.58231978917013</v>
      </c>
      <c r="H122" s="88">
        <v>3.4894325954553766E-2</v>
      </c>
      <c r="I122" s="142">
        <v>10.201994762336346</v>
      </c>
      <c r="J122" s="76">
        <v>0.11839476742469091</v>
      </c>
      <c r="K122" s="77">
        <v>5.9074013990218929E-2</v>
      </c>
      <c r="L122" s="77">
        <v>1.0100114232493612E-3</v>
      </c>
      <c r="M122" s="40">
        <f t="array" ref="M122:Q122">[1]!ConvertConc(I122:L122,TRUE,FALSE)</f>
        <v>0.79803810899697813</v>
      </c>
      <c r="N122" s="40">
        <v>1.6490606599843669E-2</v>
      </c>
      <c r="O122" s="62">
        <v>9.8020046402277433E-2</v>
      </c>
      <c r="P122" s="62">
        <v>1.1375285781951711E-3</v>
      </c>
      <c r="Q122" s="39">
        <v>0.56160945671443863</v>
      </c>
      <c r="R122" s="99">
        <v>3.2283660656492755E-2</v>
      </c>
      <c r="S122" s="96">
        <v>2.0901572645650782E-3</v>
      </c>
      <c r="T122" s="38">
        <f>[1]!AgePb76(K122)</f>
        <v>568.87758866686863</v>
      </c>
      <c r="U122" s="41">
        <f>[1]!AgeErPb76(K122,L122,0,FALSE,1)*2</f>
        <v>74.423189385534727</v>
      </c>
      <c r="V122" s="38">
        <f t="shared" si="8"/>
        <v>74.484036703188877</v>
      </c>
      <c r="W122" s="42">
        <f>[1]!AgePb6U8(O122)</f>
        <v>602.7951659477983</v>
      </c>
      <c r="X122" s="42">
        <f t="shared" si="12"/>
        <v>13.990948856510427</v>
      </c>
      <c r="Y122" s="38">
        <f t="shared" si="9"/>
        <v>15.249819743330411</v>
      </c>
      <c r="Z122" s="38">
        <f>[1]!AgePb7U5(M122)</f>
        <v>595.7213088694117</v>
      </c>
      <c r="AA122" s="42">
        <f t="shared" si="13"/>
        <v>24.619891298315498</v>
      </c>
      <c r="AB122" s="38">
        <f t="shared" si="10"/>
        <v>25.345839633783239</v>
      </c>
      <c r="AC122" s="42">
        <f>[1]!AgePb8Th2(R122)</f>
        <v>642.21312315584419</v>
      </c>
      <c r="AD122" s="42">
        <f t="shared" si="14"/>
        <v>83.15825389480743</v>
      </c>
      <c r="AE122" s="38">
        <f t="shared" si="11"/>
        <v>83.755273880677464</v>
      </c>
      <c r="AF122" s="43">
        <f t="shared" si="18"/>
        <v>105.96219256244801</v>
      </c>
      <c r="AG122" s="86">
        <v>0.99606414237324936</v>
      </c>
    </row>
    <row r="123" spans="1:33" x14ac:dyDescent="0.25">
      <c r="A123" s="89"/>
      <c r="C123" s="89"/>
      <c r="D123" s="89"/>
      <c r="F123" s="90"/>
      <c r="G123" s="90"/>
      <c r="H123" s="88"/>
      <c r="I123" s="91"/>
      <c r="J123" s="91"/>
      <c r="K123" s="92"/>
      <c r="L123" s="92"/>
      <c r="R123" s="99"/>
      <c r="S123" s="96"/>
      <c r="AG123" s="86"/>
    </row>
    <row r="124" spans="1:33" x14ac:dyDescent="0.25">
      <c r="A124" s="69" t="s">
        <v>60</v>
      </c>
      <c r="B124">
        <v>2015</v>
      </c>
      <c r="C124" s="69" t="s">
        <v>591</v>
      </c>
      <c r="D124" s="69" t="s">
        <v>6</v>
      </c>
      <c r="E124" s="37">
        <f>(K124-(((2.718282^(0.00098482*W124)-1)/((2.718282^(0.000155125*W124)-1)*137.88))))/(([1]!SingleStagePbR(W124,1)/[1]!SingleStagePbR(W124,0))-(((2.718282^(0.00098482*W124)-1)/((2.718282^(0.000155125*W124)-1)*137.88))))</f>
        <v>8.3742370575096939E-4</v>
      </c>
      <c r="F124" s="73">
        <v>36535.099962421533</v>
      </c>
      <c r="G124" s="73">
        <v>411.81834094747836</v>
      </c>
      <c r="H124" s="88">
        <v>0.61473275930225113</v>
      </c>
      <c r="I124" s="76">
        <v>5.4421532637372394</v>
      </c>
      <c r="J124" s="76">
        <v>5.4698811050618239E-2</v>
      </c>
      <c r="K124" s="77">
        <v>7.6410778142364882E-2</v>
      </c>
      <c r="L124" s="77">
        <v>1.0236937006795426E-3</v>
      </c>
      <c r="M124" s="39">
        <f t="array" ref="M124:Q124">[1]!ConvertConc(I124:L124,TRUE,FALSE)</f>
        <v>1.9350674141707134</v>
      </c>
      <c r="N124" s="39">
        <v>3.2409213423919274E-2</v>
      </c>
      <c r="O124" s="40">
        <v>0.18375079707205438</v>
      </c>
      <c r="P124" s="40">
        <v>1.8468700976169499E-3</v>
      </c>
      <c r="Q124" s="39">
        <v>0.60011533826949404</v>
      </c>
      <c r="R124" s="99">
        <v>5.5792019355531727E-2</v>
      </c>
      <c r="S124" s="96">
        <v>9.9115790723266627E-4</v>
      </c>
      <c r="T124" s="38">
        <f>[1]!AgePb76(K124)</f>
        <v>1104.983310723265</v>
      </c>
      <c r="U124" s="41">
        <f>[1]!AgeErPb76(K124,L124,0,FALSE,1)*2</f>
        <v>53.562597744036132</v>
      </c>
      <c r="V124" s="38">
        <f t="shared" si="8"/>
        <v>53.880762022986715</v>
      </c>
      <c r="W124" s="42">
        <f>[1]!AgePb6U8(O124)</f>
        <v>1087.432966077994</v>
      </c>
      <c r="X124" s="42">
        <f t="shared" si="12"/>
        <v>21.859469022328309</v>
      </c>
      <c r="Y124" s="38">
        <f t="shared" si="9"/>
        <v>24.446482147808293</v>
      </c>
      <c r="Z124" s="38">
        <f>[1]!AgePb7U5(M124)</f>
        <v>1093.2938234952826</v>
      </c>
      <c r="AA124" s="42">
        <f t="shared" si="13"/>
        <v>36.621765837441181</v>
      </c>
      <c r="AB124" s="38">
        <f t="shared" si="10"/>
        <v>38.253417982512921</v>
      </c>
      <c r="AC124" s="42">
        <f>[1]!AgePb8Th2(R124)</f>
        <v>1097.3464278672946</v>
      </c>
      <c r="AD124" s="42">
        <f t="shared" si="14"/>
        <v>38.989217508806689</v>
      </c>
      <c r="AE124" s="38">
        <f t="shared" si="11"/>
        <v>42.557058021979771</v>
      </c>
      <c r="AF124" s="43">
        <f t="shared" ref="AF124:AF136" si="19">W124/T124*100</f>
        <v>98.411709527650387</v>
      </c>
      <c r="AG124" s="86">
        <v>0.95749537993260148</v>
      </c>
    </row>
    <row r="125" spans="1:33" x14ac:dyDescent="0.25">
      <c r="A125" s="69" t="s">
        <v>60</v>
      </c>
      <c r="B125">
        <v>2015</v>
      </c>
      <c r="C125" s="69" t="s">
        <v>592</v>
      </c>
      <c r="D125" s="69" t="s">
        <v>6</v>
      </c>
      <c r="E125" s="37">
        <f>(K125-(((2.718282^(0.00098482*W125)-1)/((2.718282^(0.000155125*W125)-1)*137.88))))/(([1]!SingleStagePbR(W125,1)/[1]!SingleStagePbR(W125,0))-(((2.718282^(0.00098482*W125)-1)/((2.718282^(0.000155125*W125)-1)*137.88))))</f>
        <v>-2.0054640113653188E-4</v>
      </c>
      <c r="F125" s="73">
        <v>34258.005898019212</v>
      </c>
      <c r="G125" s="73">
        <v>390.37139690962783</v>
      </c>
      <c r="H125" s="88">
        <v>0.62903868857238732</v>
      </c>
      <c r="I125" s="76">
        <v>5.3897712449803201</v>
      </c>
      <c r="J125" s="76">
        <v>4.552945847937083E-2</v>
      </c>
      <c r="K125" s="77">
        <v>7.5906610189040116E-2</v>
      </c>
      <c r="L125" s="77">
        <v>8.7802614169275243E-4</v>
      </c>
      <c r="M125" s="39">
        <f t="array" ref="M125:Q125">[1]!ConvertConc(I125:L125,TRUE,FALSE)</f>
        <v>1.9409820084658727</v>
      </c>
      <c r="N125" s="39">
        <v>2.7801350113390404E-2</v>
      </c>
      <c r="O125" s="40">
        <v>0.18553663124967215</v>
      </c>
      <c r="P125" s="40">
        <v>1.5672988638899329E-3</v>
      </c>
      <c r="Q125" s="39">
        <v>0.58976334210184311</v>
      </c>
      <c r="R125" s="99">
        <v>5.4467655856946809E-2</v>
      </c>
      <c r="S125" s="96">
        <v>9.9875900839219828E-4</v>
      </c>
      <c r="T125" s="38">
        <f>[1]!AgePb76(K125)</f>
        <v>1091.7368168984317</v>
      </c>
      <c r="U125" s="41">
        <f>[1]!AgeErPb76(K125,L125,0,FALSE,1)*2</f>
        <v>46.337164277596472</v>
      </c>
      <c r="V125" s="38">
        <f t="shared" si="8"/>
        <v>46.695853531514857</v>
      </c>
      <c r="W125" s="42">
        <f>[1]!AgePb6U8(O125)</f>
        <v>1097.1508490262793</v>
      </c>
      <c r="X125" s="42">
        <f t="shared" si="12"/>
        <v>18.536105432255994</v>
      </c>
      <c r="Y125" s="38">
        <f t="shared" si="9"/>
        <v>21.576189734397559</v>
      </c>
      <c r="Z125" s="38">
        <f>[1]!AgePb7U5(M125)</f>
        <v>1095.3379114225449</v>
      </c>
      <c r="AA125" s="42">
        <f t="shared" si="13"/>
        <v>31.37780013942195</v>
      </c>
      <c r="AB125" s="38">
        <f t="shared" si="10"/>
        <v>33.274522636143757</v>
      </c>
      <c r="AC125" s="42">
        <f>[1]!AgePb8Th2(R125)</f>
        <v>1071.9767149884765</v>
      </c>
      <c r="AD125" s="42">
        <f t="shared" si="14"/>
        <v>39.313107349189018</v>
      </c>
      <c r="AE125" s="38">
        <f t="shared" si="11"/>
        <v>42.698562789764821</v>
      </c>
      <c r="AF125" s="43">
        <f t="shared" si="19"/>
        <v>100.49591000725144</v>
      </c>
      <c r="AG125" s="86">
        <v>0.93635310306793684</v>
      </c>
    </row>
    <row r="126" spans="1:33" x14ac:dyDescent="0.25">
      <c r="A126" s="69" t="s">
        <v>60</v>
      </c>
      <c r="B126">
        <v>2015</v>
      </c>
      <c r="C126" s="69" t="s">
        <v>593</v>
      </c>
      <c r="D126" s="69" t="s">
        <v>6</v>
      </c>
      <c r="E126" s="37">
        <f>(K126-(((2.718282^(0.00098482*W126)-1)/((2.718282^(0.000155125*W126)-1)*137.88))))/(([1]!SingleStagePbR(W126,1)/[1]!SingleStagePbR(W126,0))-(((2.718282^(0.00098482*W126)-1)/((2.718282^(0.000155125*W126)-1)*137.88))))</f>
        <v>6.1077110132501378E-4</v>
      </c>
      <c r="F126" s="73">
        <v>15529.90789775072</v>
      </c>
      <c r="G126" s="73">
        <v>180.74376829575615</v>
      </c>
      <c r="H126" s="88">
        <v>0.56505982767710872</v>
      </c>
      <c r="I126" s="76">
        <v>5.4002095981119789</v>
      </c>
      <c r="J126" s="76">
        <v>5.5397264367872248E-2</v>
      </c>
      <c r="K126" s="77">
        <v>7.6514658184940659E-2</v>
      </c>
      <c r="L126" s="77">
        <v>1.2980937713463698E-3</v>
      </c>
      <c r="M126" s="39">
        <f t="array" ref="M126:Q126">[1]!ConvertConc(I126:L126,TRUE,FALSE)</f>
        <v>1.9527483145719662</v>
      </c>
      <c r="N126" s="39">
        <v>3.8714439797701512E-2</v>
      </c>
      <c r="O126" s="40">
        <v>0.185177997600245</v>
      </c>
      <c r="P126" s="40">
        <v>1.8996215427935447E-3</v>
      </c>
      <c r="Q126" s="39">
        <v>0.51742927294670082</v>
      </c>
      <c r="R126" s="99">
        <v>5.4689643813172116E-2</v>
      </c>
      <c r="S126" s="96">
        <v>1.282578540619255E-3</v>
      </c>
      <c r="T126" s="38">
        <f>[1]!AgePb76(K126)</f>
        <v>1107.6985691993596</v>
      </c>
      <c r="U126" s="41">
        <f>[1]!AgeErPb76(K126,L126,0,FALSE,1)*2</f>
        <v>67.800464238186962</v>
      </c>
      <c r="V126" s="38">
        <f t="shared" si="8"/>
        <v>68.053330551794986</v>
      </c>
      <c r="W126" s="42">
        <f>[1]!AgePb6U8(O126)</f>
        <v>1095.2004657677028</v>
      </c>
      <c r="X126" s="42">
        <f t="shared" si="12"/>
        <v>22.469909226916705</v>
      </c>
      <c r="Y126" s="38">
        <f t="shared" si="9"/>
        <v>25.028152295761547</v>
      </c>
      <c r="Z126" s="38">
        <f>[1]!AgePb7U5(M126)</f>
        <v>1099.3921599332091</v>
      </c>
      <c r="AA126" s="42">
        <f t="shared" si="13"/>
        <v>43.59225535844719</v>
      </c>
      <c r="AB126" s="38">
        <f t="shared" si="10"/>
        <v>44.986905888282678</v>
      </c>
      <c r="AC126" s="42">
        <f>[1]!AgePb8Th2(R126)</f>
        <v>1076.2313727991013</v>
      </c>
      <c r="AD126" s="42">
        <f t="shared" si="14"/>
        <v>50.479438784015933</v>
      </c>
      <c r="AE126" s="38">
        <f t="shared" si="11"/>
        <v>53.179215113271987</v>
      </c>
      <c r="AF126" s="43">
        <f t="shared" si="19"/>
        <v>98.871705373720005</v>
      </c>
      <c r="AG126" s="86">
        <v>0.97884446612701803</v>
      </c>
    </row>
    <row r="127" spans="1:33" x14ac:dyDescent="0.25">
      <c r="A127" s="69" t="s">
        <v>60</v>
      </c>
      <c r="B127">
        <v>2015</v>
      </c>
      <c r="C127" s="69" t="s">
        <v>594</v>
      </c>
      <c r="D127" s="69" t="s">
        <v>6</v>
      </c>
      <c r="E127" s="37">
        <f>(K127-(((2.718282^(0.00098482*W127)-1)/((2.718282^(0.000155125*W127)-1)*137.88))))/(([1]!SingleStagePbR(W127,1)/[1]!SingleStagePbR(W127,0))-(((2.718282^(0.00098482*W127)-1)/((2.718282^(0.000155125*W127)-1)*137.88))))</f>
        <v>2.5040313254136035E-3</v>
      </c>
      <c r="F127" s="73">
        <v>22452.592601241115</v>
      </c>
      <c r="G127" s="73">
        <v>260.32583665897329</v>
      </c>
      <c r="H127" s="88">
        <v>0.6331774581243953</v>
      </c>
      <c r="I127" s="76">
        <v>5.4143392900674305</v>
      </c>
      <c r="J127" s="76">
        <v>5.3334421099897854E-2</v>
      </c>
      <c r="K127" s="77">
        <v>7.8006392531406621E-2</v>
      </c>
      <c r="L127" s="77">
        <v>1.0911599632244836E-3</v>
      </c>
      <c r="M127" s="39">
        <f t="array" ref="M127:Q127">[1]!ConvertConc(I127:L127,TRUE,FALSE)</f>
        <v>1.9856238116441662</v>
      </c>
      <c r="N127" s="39">
        <v>3.3971032579702534E-2</v>
      </c>
      <c r="O127" s="40">
        <v>0.18469474231777336</v>
      </c>
      <c r="P127" s="40">
        <v>1.8193516575113948E-3</v>
      </c>
      <c r="Q127" s="39">
        <v>0.57577173673139548</v>
      </c>
      <c r="R127" s="99">
        <v>5.4563706478521511E-2</v>
      </c>
      <c r="S127" s="96">
        <v>1.1197498311251405E-3</v>
      </c>
      <c r="T127" s="38">
        <f>[1]!AgePb76(K127)</f>
        <v>1146.1712826478506</v>
      </c>
      <c r="U127" s="41">
        <f>[1]!AgeErPb76(K127,L127,0,FALSE,1)*2</f>
        <v>55.585712295596473</v>
      </c>
      <c r="V127" s="38">
        <f t="shared" si="8"/>
        <v>55.915579173618973</v>
      </c>
      <c r="W127" s="42">
        <f>[1]!AgePb6U8(O127)</f>
        <v>1092.5714100406074</v>
      </c>
      <c r="X127" s="42">
        <f t="shared" si="12"/>
        <v>21.524939810001896</v>
      </c>
      <c r="Y127" s="38">
        <f t="shared" si="9"/>
        <v>24.171304010956206</v>
      </c>
      <c r="Z127" s="38">
        <f>[1]!AgePb7U5(M127)</f>
        <v>1110.6348247308642</v>
      </c>
      <c r="AA127" s="42">
        <f t="shared" si="13"/>
        <v>38.00257792420723</v>
      </c>
      <c r="AB127" s="38">
        <f t="shared" si="10"/>
        <v>39.626663540345952</v>
      </c>
      <c r="AC127" s="42">
        <f>[1]!AgePb8Th2(R127)</f>
        <v>1073.81774697792</v>
      </c>
      <c r="AD127" s="42">
        <f t="shared" si="14"/>
        <v>44.073517670982305</v>
      </c>
      <c r="AE127" s="38">
        <f t="shared" si="11"/>
        <v>47.1282962246163</v>
      </c>
      <c r="AF127" s="43">
        <f t="shared" si="19"/>
        <v>95.323572190413074</v>
      </c>
      <c r="AG127" s="86">
        <v>1.014161136284697</v>
      </c>
    </row>
    <row r="128" spans="1:33" x14ac:dyDescent="0.25">
      <c r="A128" s="69" t="s">
        <v>60</v>
      </c>
      <c r="B128">
        <v>2015</v>
      </c>
      <c r="C128" s="69" t="s">
        <v>595</v>
      </c>
      <c r="D128" s="69" t="s">
        <v>6</v>
      </c>
      <c r="E128" s="37">
        <f>(K128-(((2.718282^(0.00098482*W128)-1)/((2.718282^(0.000155125*W128)-1)*137.88))))/(([1]!SingleStagePbR(W128,1)/[1]!SingleStagePbR(W128,0))-(((2.718282^(0.00098482*W128)-1)/((2.718282^(0.000155125*W128)-1)*137.88))))</f>
        <v>-1.4943723140132782E-3</v>
      </c>
      <c r="F128" s="73">
        <v>38683.930216504647</v>
      </c>
      <c r="G128" s="73">
        <v>441.43892091904627</v>
      </c>
      <c r="H128" s="88">
        <v>0.63968370778800143</v>
      </c>
      <c r="I128" s="76">
        <v>5.3423145272861081</v>
      </c>
      <c r="J128" s="76">
        <v>4.4254974859989943E-2</v>
      </c>
      <c r="K128" s="77">
        <v>7.5159474807670476E-2</v>
      </c>
      <c r="L128" s="77">
        <v>8.9342284649068467E-4</v>
      </c>
      <c r="M128" s="39">
        <f t="array" ref="M128:Q128">[1]!ConvertConc(I128:L128,TRUE,FALSE)</f>
        <v>1.9389496378557936</v>
      </c>
      <c r="N128" s="39">
        <v>2.8092948656246348E-2</v>
      </c>
      <c r="O128" s="40">
        <v>0.18718478571271976</v>
      </c>
      <c r="P128" s="40">
        <v>1.5506121819632384E-3</v>
      </c>
      <c r="Q128" s="39">
        <v>0.57174430631428297</v>
      </c>
      <c r="R128" s="99">
        <v>5.5645491521559697E-2</v>
      </c>
      <c r="S128" s="96">
        <v>9.5690864715681839E-4</v>
      </c>
      <c r="T128" s="38">
        <f>[1]!AgePb76(K128)</f>
        <v>1071.8950609361088</v>
      </c>
      <c r="U128" s="41">
        <f>[1]!AgeErPb76(K128,L128,0,FALSE,1)*2</f>
        <v>47.759698624679586</v>
      </c>
      <c r="V128" s="38">
        <f t="shared" si="8"/>
        <v>48.095288914610322</v>
      </c>
      <c r="W128" s="42">
        <f>[1]!AgePb6U8(O128)</f>
        <v>1106.1065468488459</v>
      </c>
      <c r="X128" s="42">
        <f t="shared" si="12"/>
        <v>18.325659102715875</v>
      </c>
      <c r="Y128" s="38">
        <f t="shared" si="9"/>
        <v>21.442328676226214</v>
      </c>
      <c r="Z128" s="38">
        <f>[1]!AgePb7U5(M128)</f>
        <v>1094.6359866786124</v>
      </c>
      <c r="AA128" s="42">
        <f t="shared" si="13"/>
        <v>31.719805373644181</v>
      </c>
      <c r="AB128" s="38">
        <f t="shared" si="10"/>
        <v>33.594887285696295</v>
      </c>
      <c r="AC128" s="42">
        <f>[1]!AgePb8Th2(R128)</f>
        <v>1094.5410840800109</v>
      </c>
      <c r="AD128" s="42">
        <f t="shared" si="14"/>
        <v>37.644588964364083</v>
      </c>
      <c r="AE128" s="38">
        <f t="shared" si="11"/>
        <v>41.310694740789621</v>
      </c>
      <c r="AF128" s="43">
        <f t="shared" si="19"/>
        <v>103.19168239126502</v>
      </c>
      <c r="AG128" s="86">
        <v>1.007670505012475</v>
      </c>
    </row>
    <row r="129" spans="1:33" x14ac:dyDescent="0.25">
      <c r="A129" s="69" t="s">
        <v>60</v>
      </c>
      <c r="B129">
        <v>2015</v>
      </c>
      <c r="C129" s="69" t="s">
        <v>596</v>
      </c>
      <c r="D129" s="69" t="s">
        <v>6</v>
      </c>
      <c r="E129" s="37">
        <f>(K129-(((2.718282^(0.00098482*W129)-1)/((2.718282^(0.000155125*W129)-1)*137.88))))/(([1]!SingleStagePbR(W129,1)/[1]!SingleStagePbR(W129,0))-(((2.718282^(0.00098482*W129)-1)/((2.718282^(0.000155125*W129)-1)*137.88))))</f>
        <v>-5.7777891414728525E-4</v>
      </c>
      <c r="F129" s="73">
        <v>42439.69269672782</v>
      </c>
      <c r="G129" s="73">
        <v>479.35775005249343</v>
      </c>
      <c r="H129" s="88">
        <v>0.50861699616743661</v>
      </c>
      <c r="I129" s="76">
        <v>5.2967821672439692</v>
      </c>
      <c r="J129" s="76">
        <v>4.4094136350138806E-2</v>
      </c>
      <c r="K129" s="77">
        <v>7.6265103094755052E-2</v>
      </c>
      <c r="L129" s="77">
        <v>8.8452042791480512E-4</v>
      </c>
      <c r="M129" s="39">
        <f t="array" ref="M129:Q129">[1]!ConvertConc(I129:L129,TRUE,FALSE)</f>
        <v>1.9843852695169768</v>
      </c>
      <c r="N129" s="39">
        <v>2.8329738865373013E-2</v>
      </c>
      <c r="O129" s="40">
        <v>0.18879386926351963</v>
      </c>
      <c r="P129" s="40">
        <v>1.5716528168473725E-3</v>
      </c>
      <c r="Q129" s="39">
        <v>0.58311223119970457</v>
      </c>
      <c r="R129" s="99">
        <v>5.735685979390949E-2</v>
      </c>
      <c r="S129" s="96">
        <v>1.0390039812922217E-3</v>
      </c>
      <c r="T129" s="38">
        <f>[1]!AgePb76(K129)</f>
        <v>1101.1675237995812</v>
      </c>
      <c r="U129" s="41">
        <f>[1]!AgeErPb76(K129,L129,0,FALSE,1)*2</f>
        <v>46.395337079949286</v>
      </c>
      <c r="V129" s="38">
        <f t="shared" si="8"/>
        <v>46.759771739031528</v>
      </c>
      <c r="W129" s="42">
        <f>[1]!AgePb6U8(O129)</f>
        <v>1114.8379557663045</v>
      </c>
      <c r="X129" s="42">
        <f t="shared" si="12"/>
        <v>18.561388887716834</v>
      </c>
      <c r="Y129" s="38">
        <f t="shared" si="9"/>
        <v>21.68947525881276</v>
      </c>
      <c r="Z129" s="38">
        <f>[1]!AgePb7U5(M129)</f>
        <v>1110.2135206130185</v>
      </c>
      <c r="AA129" s="42">
        <f t="shared" si="13"/>
        <v>31.699549081443287</v>
      </c>
      <c r="AB129" s="38">
        <f t="shared" si="10"/>
        <v>33.627998955453634</v>
      </c>
      <c r="AC129" s="42">
        <f>[1]!AgePb8Th2(R129)</f>
        <v>1127.2817707490215</v>
      </c>
      <c r="AD129" s="42">
        <f t="shared" si="14"/>
        <v>40.840807954090593</v>
      </c>
      <c r="AE129" s="38">
        <f t="shared" si="11"/>
        <v>44.44103941861291</v>
      </c>
      <c r="AF129" s="43">
        <f t="shared" si="19"/>
        <v>101.2414488868645</v>
      </c>
      <c r="AG129" s="86">
        <v>0.98807664671928819</v>
      </c>
    </row>
    <row r="130" spans="1:33" x14ac:dyDescent="0.25">
      <c r="A130" s="69" t="s">
        <v>60</v>
      </c>
      <c r="B130">
        <v>2016</v>
      </c>
      <c r="C130" s="69" t="s">
        <v>597</v>
      </c>
      <c r="D130" s="69" t="s">
        <v>6</v>
      </c>
      <c r="E130" s="37">
        <f>(K130-(((2.718282^(0.00098482*W130)-1)/((2.718282^(0.000155125*W130)-1)*137.88))))/(([1]!SingleStagePbR(W130,1)/[1]!SingleStagePbR(W130,0))-(((2.718282^(0.00098482*W130)-1)/((2.718282^(0.000155125*W130)-1)*137.88))))</f>
        <v>2.269386286012757E-4</v>
      </c>
      <c r="F130" s="73">
        <v>52493.803975667681</v>
      </c>
      <c r="G130" s="73">
        <v>454.78591335733898</v>
      </c>
      <c r="H130" s="88">
        <v>0.76708763660712642</v>
      </c>
      <c r="I130" s="76">
        <v>5.4239699618225066</v>
      </c>
      <c r="J130" s="76">
        <v>4.7851960664908204E-2</v>
      </c>
      <c r="K130" s="77">
        <v>7.6024584751398575E-2</v>
      </c>
      <c r="L130" s="77">
        <v>7.9470861857508762E-4</v>
      </c>
      <c r="M130" s="39">
        <f t="array" ref="M130:Q130">[1]!ConvertConc(I130:L130,TRUE,FALSE)</f>
        <v>1.9317415738263306</v>
      </c>
      <c r="N130" s="39">
        <v>2.6423577969773456E-2</v>
      </c>
      <c r="O130" s="40">
        <v>0.1843668027364942</v>
      </c>
      <c r="P130" s="40">
        <v>1.6265416391607794E-3</v>
      </c>
      <c r="Q130" s="39">
        <v>0.64497051853997611</v>
      </c>
      <c r="R130" s="99">
        <v>5.4747890668232921E-2</v>
      </c>
      <c r="S130" s="96">
        <v>8.5846101904020022E-4</v>
      </c>
      <c r="T130" s="38">
        <f>[1]!AgePb76(K130)</f>
        <v>1094.8466892041361</v>
      </c>
      <c r="U130" s="41">
        <f>[1]!AgeErPb76(K130,L130,0,FALSE,1)*2</f>
        <v>41.855679187240192</v>
      </c>
      <c r="V130" s="38">
        <f t="shared" si="8"/>
        <v>42.254682663367177</v>
      </c>
      <c r="W130" s="42">
        <f>[1]!AgePb6U8(O130)</f>
        <v>1090.7867080892797</v>
      </c>
      <c r="X130" s="42">
        <f t="shared" si="12"/>
        <v>19.246523493560964</v>
      </c>
      <c r="Y130" s="38">
        <f t="shared" si="9"/>
        <v>22.157680864083563</v>
      </c>
      <c r="Z130" s="38">
        <f>[1]!AgePb7U5(M130)</f>
        <v>1092.1426006440927</v>
      </c>
      <c r="AA130" s="42">
        <f t="shared" si="13"/>
        <v>29.878028772832931</v>
      </c>
      <c r="AB130" s="38">
        <f t="shared" si="10"/>
        <v>31.852938734457858</v>
      </c>
      <c r="AC130" s="42">
        <f>[1]!AgePb8Th2(R130)</f>
        <v>1077.3475933261545</v>
      </c>
      <c r="AD130" s="42">
        <f t="shared" si="14"/>
        <v>33.786175194651726</v>
      </c>
      <c r="AE130" s="38">
        <f t="shared" si="11"/>
        <v>37.708641221340606</v>
      </c>
      <c r="AF130" s="43">
        <f t="shared" si="19"/>
        <v>99.629173549603763</v>
      </c>
      <c r="AG130" s="86">
        <v>1.0187557501005493</v>
      </c>
    </row>
    <row r="131" spans="1:33" x14ac:dyDescent="0.25">
      <c r="A131" s="69" t="s">
        <v>60</v>
      </c>
      <c r="B131">
        <v>2016</v>
      </c>
      <c r="C131" s="69" t="s">
        <v>598</v>
      </c>
      <c r="D131" s="69" t="s">
        <v>6</v>
      </c>
      <c r="E131" s="37">
        <f>(K131-(((2.718282^(0.00098482*W131)-1)/((2.718282^(0.000155125*W131)-1)*137.88))))/(([1]!SingleStagePbR(W131,1)/[1]!SingleStagePbR(W131,0))-(((2.718282^(0.00098482*W131)-1)/((2.718282^(0.000155125*W131)-1)*137.88))))</f>
        <v>-9.7884295754562174E-4</v>
      </c>
      <c r="F131" s="73">
        <v>42640.747171767893</v>
      </c>
      <c r="G131" s="73">
        <v>375.9844348768857</v>
      </c>
      <c r="H131" s="88">
        <v>0.73642452784306112</v>
      </c>
      <c r="I131" s="76">
        <v>5.35740070572687</v>
      </c>
      <c r="J131" s="76">
        <v>4.8958694058428613E-2</v>
      </c>
      <c r="K131" s="77">
        <v>7.548395500229603E-2</v>
      </c>
      <c r="L131" s="77">
        <v>9.9069429118079462E-4</v>
      </c>
      <c r="M131" s="39">
        <f t="array" ref="M131:Q131">[1]!ConvertConc(I131:L131,TRUE,FALSE)</f>
        <v>1.9418369559879645</v>
      </c>
      <c r="N131" s="39">
        <v>3.105523471747686E-2</v>
      </c>
      <c r="O131" s="40">
        <v>0.18665768250842907</v>
      </c>
      <c r="P131" s="40">
        <v>1.7057742874854842E-3</v>
      </c>
      <c r="Q131" s="39">
        <v>0.57141763617903496</v>
      </c>
      <c r="R131" s="99">
        <v>5.6060720441964404E-2</v>
      </c>
      <c r="S131" s="96">
        <v>9.8018391606242636E-4</v>
      </c>
      <c r="T131" s="38">
        <f>[1]!AgePb76(K131)</f>
        <v>1080.5436644310369</v>
      </c>
      <c r="U131" s="41">
        <f>[1]!AgeErPb76(K131,L131,0,FALSE,1)*2</f>
        <v>52.663734340239365</v>
      </c>
      <c r="V131" s="38">
        <f t="shared" si="8"/>
        <v>52.97318291404153</v>
      </c>
      <c r="W131" s="42">
        <f>[1]!AgePb6U8(O131)</f>
        <v>1103.2437405144678</v>
      </c>
      <c r="X131" s="42">
        <f t="shared" si="12"/>
        <v>20.16402196908134</v>
      </c>
      <c r="Y131" s="38">
        <f t="shared" si="9"/>
        <v>23.019355157418936</v>
      </c>
      <c r="Z131" s="38">
        <f>[1]!AgePb7U5(M131)</f>
        <v>1095.6330417798492</v>
      </c>
      <c r="AA131" s="42">
        <f t="shared" si="13"/>
        <v>35.044282344894498</v>
      </c>
      <c r="AB131" s="38">
        <f t="shared" si="10"/>
        <v>36.753167633858531</v>
      </c>
      <c r="AC131" s="42">
        <f>[1]!AgePb8Th2(R131)</f>
        <v>1102.4898241437259</v>
      </c>
      <c r="AD131" s="42">
        <f t="shared" si="14"/>
        <v>38.552583153721116</v>
      </c>
      <c r="AE131" s="38">
        <f t="shared" si="11"/>
        <v>42.189803815821463</v>
      </c>
      <c r="AF131" s="43">
        <f t="shared" si="19"/>
        <v>102.10080136792841</v>
      </c>
      <c r="AG131" s="86">
        <v>1.0286435951886095</v>
      </c>
    </row>
    <row r="132" spans="1:33" x14ac:dyDescent="0.25">
      <c r="A132" s="69" t="s">
        <v>60</v>
      </c>
      <c r="B132">
        <v>2016</v>
      </c>
      <c r="C132" s="69" t="s">
        <v>599</v>
      </c>
      <c r="D132" s="69" t="s">
        <v>6</v>
      </c>
      <c r="E132" s="37">
        <f>(K132-(((2.718282^(0.00098482*W132)-1)/((2.718282^(0.000155125*W132)-1)*137.88))))/(([1]!SingleStagePbR(W132,1)/[1]!SingleStagePbR(W132,0))-(((2.718282^(0.00098482*W132)-1)/((2.718282^(0.000155125*W132)-1)*137.88))))</f>
        <v>1.2760672264021786E-3</v>
      </c>
      <c r="F132" s="73">
        <v>45405.467043987926</v>
      </c>
      <c r="G132" s="73">
        <v>416.39215154469235</v>
      </c>
      <c r="H132" s="88">
        <v>0.67663369906244619</v>
      </c>
      <c r="I132" s="76">
        <v>5.3811380090357099</v>
      </c>
      <c r="J132" s="76">
        <v>4.5478559056893339E-2</v>
      </c>
      <c r="K132" s="77">
        <v>7.7209858124686254E-2</v>
      </c>
      <c r="L132" s="77">
        <v>7.9199295036899524E-4</v>
      </c>
      <c r="M132" s="39">
        <f t="array" ref="M132:Q132">[1]!ConvertConc(I132:L132,TRUE,FALSE)</f>
        <v>1.9774743983291962</v>
      </c>
      <c r="N132" s="39">
        <v>2.628235051956207E-2</v>
      </c>
      <c r="O132" s="40">
        <v>0.18583429719157085</v>
      </c>
      <c r="P132" s="40">
        <v>1.5705741137714497E-3</v>
      </c>
      <c r="Q132" s="39">
        <v>0.63588595409522441</v>
      </c>
      <c r="R132" s="99">
        <v>5.5290203567444775E-2</v>
      </c>
      <c r="S132" s="96">
        <v>8.9550370211057201E-4</v>
      </c>
      <c r="T132" s="38">
        <f>[1]!AgePb76(K132)</f>
        <v>1125.7478617108059</v>
      </c>
      <c r="U132" s="41">
        <f>[1]!AgeErPb76(K132,L132,0,FALSE,1)*2</f>
        <v>40.884597886406446</v>
      </c>
      <c r="V132" s="38">
        <f t="shared" ref="V132:V190" si="20">SQRT((U132/T132*100)^2+AO$6^2+AO$8^2+AO$7^2)*T132/100</f>
        <v>41.316241748434656</v>
      </c>
      <c r="W132" s="42">
        <f>[1]!AgePb6U8(O132)</f>
        <v>1098.7692191736485</v>
      </c>
      <c r="X132" s="42">
        <f t="shared" si="12"/>
        <v>18.572443501793767</v>
      </c>
      <c r="Y132" s="38">
        <f t="shared" ref="Y132:Y190" si="21">SQRT((X132/W132*100)^2+AP$6^2+AP$7^2+AP$8^2)*W132/100</f>
        <v>21.615745071668893</v>
      </c>
      <c r="Z132" s="38">
        <f>[1]!AgePb7U5(M132)</f>
        <v>1107.8594951842902</v>
      </c>
      <c r="AA132" s="42">
        <f t="shared" si="13"/>
        <v>29.448827861903251</v>
      </c>
      <c r="AB132" s="38">
        <f t="shared" ref="AB132:AB190" si="22">SQRT((AA132/Z132*100)^2+AQ$6^2+AQ$8^2+AQ$7^2)*Z132/100</f>
        <v>31.506835559714791</v>
      </c>
      <c r="AC132" s="42">
        <f>[1]!AgePb8Th2(R132)</f>
        <v>1087.7373132591304</v>
      </c>
      <c r="AD132" s="42">
        <f t="shared" si="14"/>
        <v>35.234914255982176</v>
      </c>
      <c r="AE132" s="38">
        <f t="shared" ref="AE132:AE190" si="23">SQRT((AD132/AC132*100)^2+AR$6^2+AR$8^2+AR$7^2)*AC132/100</f>
        <v>39.081583733409914</v>
      </c>
      <c r="AF132" s="43">
        <f t="shared" si="19"/>
        <v>97.603491558388768</v>
      </c>
      <c r="AG132" s="86">
        <v>0.98538443115090557</v>
      </c>
    </row>
    <row r="133" spans="1:33" x14ac:dyDescent="0.25">
      <c r="A133" s="69" t="s">
        <v>60</v>
      </c>
      <c r="B133">
        <v>2016</v>
      </c>
      <c r="C133" s="69" t="s">
        <v>600</v>
      </c>
      <c r="D133" s="69" t="s">
        <v>6</v>
      </c>
      <c r="E133" s="37">
        <f>(K133-(((2.718282^(0.00098482*W133)-1)/((2.718282^(0.000155125*W133)-1)*137.88))))/(([1]!SingleStagePbR(W133,1)/[1]!SingleStagePbR(W133,0))-(((2.718282^(0.00098482*W133)-1)/((2.718282^(0.000155125*W133)-1)*137.88))))</f>
        <v>5.5282151659605066E-4</v>
      </c>
      <c r="F133" s="73">
        <v>45036.042062694425</v>
      </c>
      <c r="G133" s="73">
        <v>393.80046250032922</v>
      </c>
      <c r="H133" s="88">
        <v>0.67952971859907574</v>
      </c>
      <c r="I133" s="76">
        <v>5.3875318138141486</v>
      </c>
      <c r="J133" s="76">
        <v>4.6876239907197484E-2</v>
      </c>
      <c r="K133" s="77">
        <v>7.6556028342729676E-2</v>
      </c>
      <c r="L133" s="77">
        <v>7.4099869108240949E-4</v>
      </c>
      <c r="M133" s="39">
        <f t="array" ref="M133:Q133">[1]!ConvertConc(I133:L133,TRUE,FALSE)</f>
        <v>1.9584017674181247</v>
      </c>
      <c r="N133" s="39">
        <v>2.5488696716037824E-2</v>
      </c>
      <c r="O133" s="40">
        <v>0.18561375311713316</v>
      </c>
      <c r="P133" s="40">
        <v>1.6150020309641942E-3</v>
      </c>
      <c r="Q133" s="39">
        <v>0.66852412336911027</v>
      </c>
      <c r="R133" s="99">
        <v>5.5925254540143229E-2</v>
      </c>
      <c r="S133" s="96">
        <v>9.1917174192894904E-4</v>
      </c>
      <c r="T133" s="38">
        <f>[1]!AgePb76(K133)</f>
        <v>1108.7785887488669</v>
      </c>
      <c r="U133" s="41">
        <f>[1]!AgeErPb76(K133,L133,0,FALSE,1)*2</f>
        <v>38.675837264836005</v>
      </c>
      <c r="V133" s="38">
        <f t="shared" si="20"/>
        <v>39.118285468049606</v>
      </c>
      <c r="W133" s="42">
        <f>[1]!AgePb6U8(O133)</f>
        <v>1097.5701893630239</v>
      </c>
      <c r="X133" s="42">
        <f t="shared" ref="X133:X136" si="24">P133/O133*W133*2</f>
        <v>19.099641650243861</v>
      </c>
      <c r="Y133" s="38">
        <f t="shared" si="21"/>
        <v>22.064321980924113</v>
      </c>
      <c r="Z133" s="38">
        <f>[1]!AgePb7U5(M133)</f>
        <v>1101.334395160882</v>
      </c>
      <c r="AA133" s="42">
        <f t="shared" ref="AA133:AA136" si="25">N133/M133*Z133*2</f>
        <v>28.667844206661513</v>
      </c>
      <c r="AB133" s="38">
        <f t="shared" si="22"/>
        <v>30.754172774491852</v>
      </c>
      <c r="AC133" s="42">
        <f>[1]!AgePb8Th2(R133)</f>
        <v>1099.896939736383</v>
      </c>
      <c r="AD133" s="42">
        <f t="shared" ref="AD133:AD136" si="26">S133/R133*AC133*2</f>
        <v>36.155193010846951</v>
      </c>
      <c r="AE133" s="38">
        <f t="shared" si="23"/>
        <v>39.993700940776463</v>
      </c>
      <c r="AF133" s="43">
        <f t="shared" si="19"/>
        <v>98.989121949180998</v>
      </c>
      <c r="AG133" s="86">
        <v>1.016904799776001</v>
      </c>
    </row>
    <row r="134" spans="1:33" x14ac:dyDescent="0.25">
      <c r="A134" s="69" t="s">
        <v>60</v>
      </c>
      <c r="B134">
        <v>2016</v>
      </c>
      <c r="C134" s="69" t="s">
        <v>601</v>
      </c>
      <c r="D134" s="69" t="s">
        <v>6</v>
      </c>
      <c r="E134" s="37">
        <f>(K134-(((2.718282^(0.00098482*W134)-1)/((2.718282^(0.000155125*W134)-1)*137.88))))/(([1]!SingleStagePbR(W134,1)/[1]!SingleStagePbR(W134,0))-(((2.718282^(0.00098482*W134)-1)/((2.718282^(0.000155125*W134)-1)*137.88))))</f>
        <v>7.4778966745948049E-4</v>
      </c>
      <c r="F134" s="73">
        <v>44937.637585310709</v>
      </c>
      <c r="G134" s="73">
        <v>401.92598481103732</v>
      </c>
      <c r="H134" s="88">
        <v>0.68129579020126008</v>
      </c>
      <c r="I134" s="76">
        <v>5.3622409491007215</v>
      </c>
      <c r="J134" s="76">
        <v>4.6528903869832806E-2</v>
      </c>
      <c r="K134" s="77">
        <v>7.690132776589248E-2</v>
      </c>
      <c r="L134" s="77">
        <v>8.9565742925248025E-4</v>
      </c>
      <c r="M134" s="39">
        <f t="array" ref="M134:Q134">[1]!ConvertConc(I134:L134,TRUE,FALSE)</f>
        <v>1.9765133818674703</v>
      </c>
      <c r="N134" s="39">
        <v>2.8706541349468345E-2</v>
      </c>
      <c r="O134" s="40">
        <v>0.18648919537412911</v>
      </c>
      <c r="P134" s="40">
        <v>1.6181924547386346E-3</v>
      </c>
      <c r="Q134" s="39">
        <v>0.59744149797883217</v>
      </c>
      <c r="R134" s="99">
        <v>5.4850686297856222E-2</v>
      </c>
      <c r="S134" s="96">
        <v>9.1183896864959304E-4</v>
      </c>
      <c r="T134" s="38">
        <f>[1]!AgePb76(K134)</f>
        <v>1117.7636575796466</v>
      </c>
      <c r="U134" s="41">
        <f>[1]!AgeErPb76(K134,L134,0,FALSE,1)*2</f>
        <v>46.476323889684323</v>
      </c>
      <c r="V134" s="38">
        <f t="shared" si="20"/>
        <v>46.851132967046112</v>
      </c>
      <c r="W134" s="42">
        <f>[1]!AgePb6U8(O134)</f>
        <v>1102.3283838932639</v>
      </c>
      <c r="X134" s="42">
        <f t="shared" si="24"/>
        <v>19.130110673508426</v>
      </c>
      <c r="Y134" s="38">
        <f t="shared" si="21"/>
        <v>22.114690622448585</v>
      </c>
      <c r="Z134" s="38">
        <f>[1]!AgePb7U5(M134)</f>
        <v>1107.5317149221751</v>
      </c>
      <c r="AA134" s="42">
        <f t="shared" si="25"/>
        <v>32.171201330518315</v>
      </c>
      <c r="AB134" s="38">
        <f t="shared" si="22"/>
        <v>34.064045545384261</v>
      </c>
      <c r="AC134" s="42">
        <f>[1]!AgePb8Th2(R134)</f>
        <v>1079.3173792073285</v>
      </c>
      <c r="AD134" s="42">
        <f t="shared" si="26"/>
        <v>35.885189860986557</v>
      </c>
      <c r="AE134" s="38">
        <f t="shared" si="23"/>
        <v>39.613245974714367</v>
      </c>
      <c r="AF134" s="43">
        <f t="shared" si="19"/>
        <v>98.619093259857323</v>
      </c>
      <c r="AG134" s="86">
        <v>0.99318635456852467</v>
      </c>
    </row>
    <row r="135" spans="1:33" x14ac:dyDescent="0.25">
      <c r="A135" s="69" t="s">
        <v>60</v>
      </c>
      <c r="B135">
        <v>2016</v>
      </c>
      <c r="C135" s="69" t="s">
        <v>602</v>
      </c>
      <c r="D135" s="69" t="s">
        <v>6</v>
      </c>
      <c r="E135" s="37">
        <f>(K135-(((2.718282^(0.00098482*W135)-1)/((2.718282^(0.000155125*W135)-1)*137.88))))/(([1]!SingleStagePbR(W135,1)/[1]!SingleStagePbR(W135,0))-(((2.718282^(0.00098482*W135)-1)/((2.718282^(0.000155125*W135)-1)*137.88))))</f>
        <v>-9.4772853928135756E-5</v>
      </c>
      <c r="F135" s="73">
        <v>43050.617242853274</v>
      </c>
      <c r="G135" s="73">
        <v>390.02098934040998</v>
      </c>
      <c r="H135" s="88">
        <v>0.65870303313106859</v>
      </c>
      <c r="I135" s="76">
        <v>5.4458349281861755</v>
      </c>
      <c r="J135" s="76">
        <v>4.7593642622759523E-2</v>
      </c>
      <c r="K135" s="77">
        <v>7.5601826366380021E-2</v>
      </c>
      <c r="L135" s="77">
        <v>7.6090661821025328E-4</v>
      </c>
      <c r="M135" s="39">
        <f t="array" ref="M135:Q135">[1]!ConvertConc(I135:L135,TRUE,FALSE)</f>
        <v>1.9132867314589832</v>
      </c>
      <c r="N135" s="39">
        <v>2.5503149120611079E-2</v>
      </c>
      <c r="O135" s="40">
        <v>0.18362657208434086</v>
      </c>
      <c r="P135" s="40">
        <v>1.6047966130209768E-3</v>
      </c>
      <c r="Q135" s="39">
        <v>0.65564797100133065</v>
      </c>
      <c r="R135" s="99">
        <v>5.38027189143322E-2</v>
      </c>
      <c r="S135" s="96">
        <v>8.7668793337510086E-4</v>
      </c>
      <c r="T135" s="38">
        <f>[1]!AgePb76(K135)</f>
        <v>1083.6734166424474</v>
      </c>
      <c r="U135" s="41">
        <f>[1]!AgeErPb76(K135,L135,0,FALSE,1)*2</f>
        <v>40.366656191776237</v>
      </c>
      <c r="V135" s="38">
        <f t="shared" si="20"/>
        <v>40.77187468906461</v>
      </c>
      <c r="W135" s="42">
        <f>[1]!AgePb6U8(O135)</f>
        <v>1086.7564320080669</v>
      </c>
      <c r="X135" s="42">
        <f t="shared" si="24"/>
        <v>18.995323187368179</v>
      </c>
      <c r="Y135" s="38">
        <f t="shared" si="21"/>
        <v>21.91956650444256</v>
      </c>
      <c r="Z135" s="38">
        <f>[1]!AgePb7U5(M135)</f>
        <v>1085.7307252928726</v>
      </c>
      <c r="AA135" s="42">
        <f t="shared" si="25"/>
        <v>28.944488180147044</v>
      </c>
      <c r="AB135" s="38">
        <f t="shared" si="22"/>
        <v>30.955923795616645</v>
      </c>
      <c r="AC135" s="42">
        <f>[1]!AgePb8Th2(R135)</f>
        <v>1059.2270620398031</v>
      </c>
      <c r="AD135" s="42">
        <f t="shared" si="26"/>
        <v>34.519132219813784</v>
      </c>
      <c r="AE135" s="38">
        <f t="shared" si="23"/>
        <v>38.244636001164864</v>
      </c>
      <c r="AF135" s="43">
        <f t="shared" si="19"/>
        <v>100.28449672366899</v>
      </c>
      <c r="AG135" s="86">
        <v>0.965543778812466</v>
      </c>
    </row>
    <row r="136" spans="1:33" x14ac:dyDescent="0.25">
      <c r="A136" s="69" t="s">
        <v>60</v>
      </c>
      <c r="B136">
        <v>2016</v>
      </c>
      <c r="C136" s="69" t="s">
        <v>603</v>
      </c>
      <c r="D136" s="69" t="s">
        <v>6</v>
      </c>
      <c r="E136" s="37">
        <f>(K136-(((2.718282^(0.00098482*W136)-1)/((2.718282^(0.000155125*W136)-1)*137.88))))/(([1]!SingleStagePbR(W136,1)/[1]!SingleStagePbR(W136,0))-(((2.718282^(0.00098482*W136)-1)/((2.718282^(0.000155125*W136)-1)*137.88))))</f>
        <v>1.7646559253429016E-4</v>
      </c>
      <c r="F136" s="73">
        <v>40662.831186609925</v>
      </c>
      <c r="G136" s="73">
        <v>363.09020890040222</v>
      </c>
      <c r="H136" s="88">
        <v>0.70923955081763501</v>
      </c>
      <c r="I136" s="76">
        <v>5.4140058736826129</v>
      </c>
      <c r="J136" s="76">
        <v>4.7366820858345537E-2</v>
      </c>
      <c r="K136" s="77">
        <v>7.6052118115184086E-2</v>
      </c>
      <c r="L136" s="77">
        <v>7.4764975490960626E-4</v>
      </c>
      <c r="M136" s="39">
        <f t="array" ref="M136:Q136">[1]!ConvertConc(I136:L136,TRUE,FALSE)</f>
        <v>1.9359976998889254</v>
      </c>
      <c r="N136" s="39">
        <v>2.5477886080729026E-2</v>
      </c>
      <c r="O136" s="40">
        <v>0.18470611656721364</v>
      </c>
      <c r="P136" s="40">
        <v>1.6159830149812633E-3</v>
      </c>
      <c r="Q136" s="39">
        <v>0.6648091067807107</v>
      </c>
      <c r="R136" s="99">
        <v>5.5420429461599904E-2</v>
      </c>
      <c r="S136" s="96">
        <v>8.8132962953043129E-4</v>
      </c>
      <c r="T136" s="38">
        <f>[1]!AgePb76(K136)</f>
        <v>1095.5715818478957</v>
      </c>
      <c r="U136" s="41">
        <f>[1]!AgeErPb76(K136,L136,0,FALSE,1)*2</f>
        <v>39.358683356081109</v>
      </c>
      <c r="V136" s="38">
        <f t="shared" si="20"/>
        <v>39.783297214403184</v>
      </c>
      <c r="W136" s="42">
        <f>[1]!AgePb6U8(O136)</f>
        <v>1092.6333017400457</v>
      </c>
      <c r="X136" s="42">
        <f t="shared" si="24"/>
        <v>19.118769751972891</v>
      </c>
      <c r="Y136" s="38">
        <f t="shared" si="21"/>
        <v>22.05606405686855</v>
      </c>
      <c r="Z136" s="38">
        <f>[1]!AgePb7U5(M136)</f>
        <v>1093.6156037319224</v>
      </c>
      <c r="AA136" s="42">
        <f t="shared" si="25"/>
        <v>28.784139329905411</v>
      </c>
      <c r="AB136" s="38">
        <f t="shared" si="22"/>
        <v>30.834539993067025</v>
      </c>
      <c r="AC136" s="42">
        <f>[1]!AgePb8Th2(R136)</f>
        <v>1090.2314074074914</v>
      </c>
      <c r="AD136" s="42">
        <f t="shared" si="26"/>
        <v>34.67505581343962</v>
      </c>
      <c r="AE136" s="38">
        <f t="shared" si="23"/>
        <v>38.594597569348913</v>
      </c>
      <c r="AF136" s="43">
        <f t="shared" si="19"/>
        <v>99.731803913451827</v>
      </c>
      <c r="AG136" s="86">
        <v>0.98464757106533085</v>
      </c>
    </row>
    <row r="137" spans="1:33" x14ac:dyDescent="0.25">
      <c r="A137" s="69"/>
      <c r="C137" s="69"/>
      <c r="D137" s="69"/>
      <c r="F137" s="73"/>
      <c r="G137" s="73"/>
      <c r="H137" s="88"/>
      <c r="I137" s="76"/>
      <c r="J137" s="76"/>
      <c r="K137" s="77"/>
      <c r="L137" s="77"/>
      <c r="R137" s="99"/>
      <c r="S137" s="96"/>
      <c r="AG137" s="86"/>
    </row>
    <row r="138" spans="1:33" x14ac:dyDescent="0.25">
      <c r="A138" s="69" t="s">
        <v>62</v>
      </c>
      <c r="B138">
        <v>2015</v>
      </c>
      <c r="C138" s="69" t="s">
        <v>604</v>
      </c>
      <c r="D138" s="69" t="s">
        <v>6</v>
      </c>
      <c r="E138" s="37">
        <f>(K138-(((2.718282^(0.00098482*W138)-1)/((2.718282^(0.000155125*W138)-1)*137.88))))/(([1]!SingleStagePbR(W138,1)/[1]!SingleStagePbR(W138,0))-(((2.718282^(0.00098482*W138)-1)/((2.718282^(0.000155125*W138)-1)*137.88))))</f>
        <v>-4.0220952708328012E-4</v>
      </c>
      <c r="F138" s="73">
        <v>34869.910724426554</v>
      </c>
      <c r="G138" s="73">
        <v>790.43898083992747</v>
      </c>
      <c r="H138" s="88">
        <v>0.27749502139723964</v>
      </c>
      <c r="I138" s="142">
        <v>10.852869853278721</v>
      </c>
      <c r="J138" s="76">
        <v>9.4286734226040697E-2</v>
      </c>
      <c r="K138" s="77">
        <v>5.8699188002434288E-2</v>
      </c>
      <c r="L138" s="77">
        <v>8.4034546041064715E-4</v>
      </c>
      <c r="M138" s="40">
        <f t="array" ref="M138:Q138">[1]!ConvertConc(I138:L138,TRUE,FALSE)</f>
        <v>0.74541777427207201</v>
      </c>
      <c r="N138" s="40">
        <v>1.2482760006133818E-2</v>
      </c>
      <c r="O138" s="40">
        <v>9.2141526943483404E-2</v>
      </c>
      <c r="P138" s="83">
        <v>8.0050012388909017E-4</v>
      </c>
      <c r="Q138" s="39">
        <v>0.51879421157761096</v>
      </c>
      <c r="R138" s="99">
        <v>2.8476294262272946E-2</v>
      </c>
      <c r="S138" s="96">
        <v>6.3655861245693376E-4</v>
      </c>
      <c r="T138" s="38">
        <f>[1]!AgePb76(K138)</f>
        <v>555.00772940679394</v>
      </c>
      <c r="U138" s="41">
        <f>[1]!AgeErPb76(K138,L138,0,FALSE,1)*2</f>
        <v>62.462990340973569</v>
      </c>
      <c r="V138" s="38">
        <f t="shared" si="20"/>
        <v>62.531986523782152</v>
      </c>
      <c r="W138" s="42">
        <f>[1]!AgePb6U8(O138)</f>
        <v>568.18999099444238</v>
      </c>
      <c r="X138" s="42">
        <f t="shared" ref="X138:X150" si="27">P138/O138*W138*2</f>
        <v>9.8725552586636383</v>
      </c>
      <c r="Y138" s="38">
        <f t="shared" si="21"/>
        <v>11.409321086855362</v>
      </c>
      <c r="Z138" s="38">
        <f>[1]!AgePb7U5(M138)</f>
        <v>565.56220662046462</v>
      </c>
      <c r="AA138" s="42">
        <f t="shared" ref="AA138:AA150" si="28">N138/M138*Z138*2</f>
        <v>18.941800256042622</v>
      </c>
      <c r="AB138" s="38">
        <f t="shared" si="22"/>
        <v>19.785970329969551</v>
      </c>
      <c r="AC138" s="42">
        <f>[1]!AgePb8Th2(R138)</f>
        <v>567.5266498154499</v>
      </c>
      <c r="AD138" s="42">
        <f t="shared" ref="AD138:AD150" si="29">S138/R138*AC138*2</f>
        <v>25.37296274659435</v>
      </c>
      <c r="AE138" s="38">
        <f t="shared" si="23"/>
        <v>26.862759322223315</v>
      </c>
      <c r="AF138" s="43">
        <f t="shared" ref="AF138:AF150" si="30">W138/T138*100</f>
        <v>102.37514918967669</v>
      </c>
      <c r="AG138" s="86">
        <v>0.98048833515838163</v>
      </c>
    </row>
    <row r="139" spans="1:33" x14ac:dyDescent="0.25">
      <c r="A139" s="69" t="s">
        <v>62</v>
      </c>
      <c r="B139">
        <v>2015</v>
      </c>
      <c r="C139" s="69" t="s">
        <v>605</v>
      </c>
      <c r="D139" s="69" t="s">
        <v>6</v>
      </c>
      <c r="E139" s="37">
        <f>(K139-(((2.718282^(0.00098482*W139)-1)/((2.718282^(0.000155125*W139)-1)*137.88))))/(([1]!SingleStagePbR(W139,1)/[1]!SingleStagePbR(W139,0))-(((2.718282^(0.00098482*W139)-1)/((2.718282^(0.000155125*W139)-1)*137.88))))</f>
        <v>2.0391383816123024E-4</v>
      </c>
      <c r="F139" s="73">
        <v>35431.792825246943</v>
      </c>
      <c r="G139" s="73">
        <v>800.81142534355627</v>
      </c>
      <c r="H139" s="88">
        <v>0.28129936618540713</v>
      </c>
      <c r="I139" s="142">
        <v>10.874501349399143</v>
      </c>
      <c r="J139" s="76">
        <v>9.7856968251638976E-2</v>
      </c>
      <c r="K139" s="77">
        <v>5.9164322396050399E-2</v>
      </c>
      <c r="L139" s="77">
        <v>7.7535624526098811E-4</v>
      </c>
      <c r="M139" s="40">
        <f t="array" ref="M139:Q139">[1]!ConvertConc(I139:L139,TRUE,FALSE)</f>
        <v>0.74982996007207325</v>
      </c>
      <c r="N139" s="40">
        <v>1.1920222683440212E-2</v>
      </c>
      <c r="O139" s="40">
        <v>9.1958239543117423E-2</v>
      </c>
      <c r="P139" s="83">
        <v>8.2750962442472529E-4</v>
      </c>
      <c r="Q139" s="39">
        <v>0.56605786042806994</v>
      </c>
      <c r="R139" s="99">
        <v>2.746954122145492E-2</v>
      </c>
      <c r="S139" s="96">
        <v>6.3190926643758754E-4</v>
      </c>
      <c r="T139" s="38">
        <f>[1]!AgePb76(K139)</f>
        <v>572.20132526075997</v>
      </c>
      <c r="U139" s="41">
        <f>[1]!AgeErPb76(K139,L139,0,FALSE,1)*2</f>
        <v>57.013310637093632</v>
      </c>
      <c r="V139" s="38">
        <f t="shared" si="20"/>
        <v>57.093645703906198</v>
      </c>
      <c r="W139" s="42">
        <f>[1]!AgePb6U8(O139)</f>
        <v>567.10803812944494</v>
      </c>
      <c r="X139" s="42">
        <f t="shared" si="27"/>
        <v>10.206532051338371</v>
      </c>
      <c r="Y139" s="38">
        <f t="shared" si="21"/>
        <v>11.694191724423131</v>
      </c>
      <c r="Z139" s="38">
        <f>[1]!AgePb7U5(M139)</f>
        <v>568.12572223326583</v>
      </c>
      <c r="AA139" s="42">
        <f t="shared" si="28"/>
        <v>18.063255622807841</v>
      </c>
      <c r="AB139" s="38">
        <f t="shared" si="22"/>
        <v>18.954447312507241</v>
      </c>
      <c r="AC139" s="42">
        <f>[1]!AgePb8Th2(R139)</f>
        <v>547.73164969743323</v>
      </c>
      <c r="AD139" s="42">
        <f t="shared" si="29"/>
        <v>25.20003535367546</v>
      </c>
      <c r="AE139" s="38">
        <f t="shared" si="23"/>
        <v>26.599405660628126</v>
      </c>
      <c r="AF139" s="43">
        <f t="shared" si="30"/>
        <v>99.109878480446724</v>
      </c>
      <c r="AG139" s="86">
        <v>0.98646989731121371</v>
      </c>
    </row>
    <row r="140" spans="1:33" x14ac:dyDescent="0.25">
      <c r="A140" s="69" t="s">
        <v>62</v>
      </c>
      <c r="B140">
        <v>2015</v>
      </c>
      <c r="C140" s="69" t="s">
        <v>606</v>
      </c>
      <c r="D140" s="69" t="s">
        <v>6</v>
      </c>
      <c r="E140" s="37">
        <f>(K140-(((2.718282^(0.00098482*W140)-1)/((2.718282^(0.000155125*W140)-1)*137.88))))/(([1]!SingleStagePbR(W140,1)/[1]!SingleStagePbR(W140,0))-(((2.718282^(0.00098482*W140)-1)/((2.718282^(0.000155125*W140)-1)*137.88))))</f>
        <v>-1.4275161676619271E-5</v>
      </c>
      <c r="F140" s="73">
        <v>35475.076086143192</v>
      </c>
      <c r="G140" s="73">
        <v>799.05325597748458</v>
      </c>
      <c r="H140" s="88">
        <v>0.28124323753576302</v>
      </c>
      <c r="I140" s="142">
        <v>10.853790360409441</v>
      </c>
      <c r="J140" s="76">
        <v>9.6758250651613392E-2</v>
      </c>
      <c r="K140" s="77">
        <v>5.9014413109034276E-2</v>
      </c>
      <c r="L140" s="77">
        <v>8.6716100816313637E-4</v>
      </c>
      <c r="M140" s="40">
        <f t="array" ref="M140:Q140">[1]!ConvertConc(I140:L140,TRUE,FALSE)</f>
        <v>0.74935724245739777</v>
      </c>
      <c r="N140" s="40">
        <v>1.2879074114075319E-2</v>
      </c>
      <c r="O140" s="40">
        <v>9.2133712444605997E-2</v>
      </c>
      <c r="P140" s="83">
        <v>8.2134411538814414E-4</v>
      </c>
      <c r="Q140" s="39">
        <v>0.51869354767498732</v>
      </c>
      <c r="R140" s="99">
        <v>2.8663601613010209E-2</v>
      </c>
      <c r="S140" s="96">
        <v>6.7904653056846632E-4</v>
      </c>
      <c r="T140" s="38">
        <f>[1]!AgePb76(K140)</f>
        <v>566.6802124458502</v>
      </c>
      <c r="U140" s="41">
        <f>[1]!AgeErPb76(K140,L140,0,FALSE,1)*2</f>
        <v>63.9854569202788</v>
      </c>
      <c r="V140" s="38">
        <f t="shared" si="20"/>
        <v>64.05567454828882</v>
      </c>
      <c r="W140" s="42">
        <f>[1]!AgePb6U8(O140)</f>
        <v>568.14386540048736</v>
      </c>
      <c r="X140" s="42">
        <f t="shared" si="27"/>
        <v>10.129660645578031</v>
      </c>
      <c r="Y140" s="38">
        <f t="shared" si="21"/>
        <v>11.632281604209757</v>
      </c>
      <c r="Z140" s="38">
        <f>[1]!AgePb7U5(M140)</f>
        <v>567.85137883289531</v>
      </c>
      <c r="AA140" s="42">
        <f t="shared" si="28"/>
        <v>19.519128072441358</v>
      </c>
      <c r="AB140" s="38">
        <f t="shared" si="22"/>
        <v>20.345868783047646</v>
      </c>
      <c r="AC140" s="42">
        <f>[1]!AgePb8Th2(R140)</f>
        <v>571.20739021799875</v>
      </c>
      <c r="AD140" s="42">
        <f t="shared" si="29"/>
        <v>27.064037646026016</v>
      </c>
      <c r="AE140" s="38">
        <f t="shared" si="23"/>
        <v>28.483248245619176</v>
      </c>
      <c r="AF140" s="43">
        <f t="shared" si="30"/>
        <v>100.25828552373832</v>
      </c>
      <c r="AG140" s="86">
        <v>0.96578896433599637</v>
      </c>
    </row>
    <row r="141" spans="1:33" x14ac:dyDescent="0.25">
      <c r="A141" s="69" t="s">
        <v>62</v>
      </c>
      <c r="B141">
        <v>2015</v>
      </c>
      <c r="C141" s="69" t="s">
        <v>607</v>
      </c>
      <c r="D141" s="69" t="s">
        <v>6</v>
      </c>
      <c r="E141" s="37">
        <f>(K141-(((2.718282^(0.00098482*W141)-1)/((2.718282^(0.000155125*W141)-1)*137.88))))/(([1]!SingleStagePbR(W141,1)/[1]!SingleStagePbR(W141,0))-(((2.718282^(0.00098482*W141)-1)/((2.718282^(0.000155125*W141)-1)*137.88))))</f>
        <v>1.1904235890800887E-3</v>
      </c>
      <c r="F141" s="73">
        <v>35206.309460799814</v>
      </c>
      <c r="G141" s="73">
        <v>801.52360573392662</v>
      </c>
      <c r="H141" s="88">
        <v>0.27917388367401053</v>
      </c>
      <c r="I141" s="142">
        <v>10.962387962758397</v>
      </c>
      <c r="J141" s="76">
        <v>9.4938987453878992E-2</v>
      </c>
      <c r="K141" s="77">
        <v>5.9851000977671286E-2</v>
      </c>
      <c r="L141" s="77">
        <v>7.5772898385093013E-4</v>
      </c>
      <c r="M141" s="40">
        <f t="array" ref="M141:Q141">[1]!ConvertConc(I141:L141,TRUE,FALSE)</f>
        <v>0.7524514715922439</v>
      </c>
      <c r="N141" s="40">
        <v>1.1541857898033516E-2</v>
      </c>
      <c r="O141" s="40">
        <v>9.1221000697769158E-2</v>
      </c>
      <c r="P141" s="83">
        <v>7.9001304005998918E-4</v>
      </c>
      <c r="Q141" s="39">
        <v>0.56460172486119586</v>
      </c>
      <c r="R141" s="99">
        <v>2.6865222847185212E-2</v>
      </c>
      <c r="S141" s="96">
        <v>5.7519754590297512E-4</v>
      </c>
      <c r="T141" s="38">
        <f>[1]!AgePb76(K141)</f>
        <v>597.24938696676202</v>
      </c>
      <c r="U141" s="41">
        <f>[1]!AgeErPb76(K141,L141,0,FALSE,1)*2</f>
        <v>54.846302317090164</v>
      </c>
      <c r="V141" s="38">
        <f t="shared" si="20"/>
        <v>54.93727135953629</v>
      </c>
      <c r="W141" s="42">
        <f>[1]!AgePb6U8(O141)</f>
        <v>562.7542525663473</v>
      </c>
      <c r="X141" s="42">
        <f t="shared" si="27"/>
        <v>9.7473869936947413</v>
      </c>
      <c r="Y141" s="38">
        <f t="shared" si="21"/>
        <v>11.273599244647878</v>
      </c>
      <c r="Z141" s="38">
        <f>[1]!AgePb7U5(M141)</f>
        <v>569.64578218307679</v>
      </c>
      <c r="AA141" s="42">
        <f t="shared" si="28"/>
        <v>17.475600536094419</v>
      </c>
      <c r="AB141" s="38">
        <f t="shared" si="22"/>
        <v>18.400088393141893</v>
      </c>
      <c r="AC141" s="42">
        <f>[1]!AgePb8Th2(R141)</f>
        <v>535.84009086104072</v>
      </c>
      <c r="AD141" s="42">
        <f t="shared" si="29"/>
        <v>22.945196249655584</v>
      </c>
      <c r="AE141" s="38">
        <f t="shared" si="23"/>
        <v>24.410148467973748</v>
      </c>
      <c r="AF141" s="43">
        <f t="shared" si="30"/>
        <v>94.224333226090963</v>
      </c>
      <c r="AG141" s="86">
        <v>0.98531918898925919</v>
      </c>
    </row>
    <row r="142" spans="1:33" x14ac:dyDescent="0.25">
      <c r="A142" s="69" t="s">
        <v>62</v>
      </c>
      <c r="B142">
        <v>2015</v>
      </c>
      <c r="C142" s="69" t="s">
        <v>608</v>
      </c>
      <c r="D142" s="69" t="s">
        <v>6</v>
      </c>
      <c r="E142" s="37">
        <f>(K142-(((2.718282^(0.00098482*W142)-1)/((2.718282^(0.000155125*W142)-1)*137.88))))/(([1]!SingleStagePbR(W142,1)/[1]!SingleStagePbR(W142,0))-(((2.718282^(0.00098482*W142)-1)/((2.718282^(0.000155125*W142)-1)*137.88))))</f>
        <v>-6.5523774389241926E-4</v>
      </c>
      <c r="F142" s="73">
        <v>36315.749257512776</v>
      </c>
      <c r="G142" s="73">
        <v>821.1543222455083</v>
      </c>
      <c r="H142" s="88">
        <v>0.27985333350706965</v>
      </c>
      <c r="I142" s="142">
        <v>10.956249903963208</v>
      </c>
      <c r="J142" s="76">
        <v>9.8892935109490182E-2</v>
      </c>
      <c r="K142" s="77">
        <v>5.8353937972851738E-2</v>
      </c>
      <c r="L142" s="77">
        <v>8.3874241714828668E-4</v>
      </c>
      <c r="M142" s="40">
        <f t="array" ref="M142:Q142">[1]!ConvertConc(I142:L142,TRUE,FALSE)</f>
        <v>0.73404128254771439</v>
      </c>
      <c r="N142" s="40">
        <v>1.2458505496319945E-2</v>
      </c>
      <c r="O142" s="40">
        <v>9.1272105762964545E-2</v>
      </c>
      <c r="P142" s="83">
        <v>8.2383721726339402E-4</v>
      </c>
      <c r="Q142" s="39">
        <v>0.53181168371886045</v>
      </c>
      <c r="R142" s="99">
        <v>2.7632374749700088E-2</v>
      </c>
      <c r="S142" s="96">
        <v>6.3332720100816925E-4</v>
      </c>
      <c r="T142" s="38">
        <f>[1]!AgePb76(K142)</f>
        <v>542.12454810082181</v>
      </c>
      <c r="U142" s="41">
        <f>[1]!AgeErPb76(K142,L142,0,FALSE,1)*2</f>
        <v>62.849866739766568</v>
      </c>
      <c r="V142" s="38">
        <f t="shared" si="20"/>
        <v>62.915293792704091</v>
      </c>
      <c r="W142" s="42">
        <f>[1]!AgePb6U8(O142)</f>
        <v>563.0561498929768</v>
      </c>
      <c r="X142" s="42">
        <f t="shared" si="27"/>
        <v>10.164477039579676</v>
      </c>
      <c r="Y142" s="38">
        <f t="shared" si="21"/>
        <v>11.637590456602325</v>
      </c>
      <c r="Z142" s="38">
        <f>[1]!AgePb7U5(M142)</f>
        <v>558.92235951931286</v>
      </c>
      <c r="AA142" s="42">
        <f t="shared" si="28"/>
        <v>18.972604003739633</v>
      </c>
      <c r="AB142" s="38">
        <f t="shared" si="22"/>
        <v>19.796196334469769</v>
      </c>
      <c r="AC142" s="42">
        <f>[1]!AgePb8Th2(R142)</f>
        <v>550.93463291211583</v>
      </c>
      <c r="AD142" s="42">
        <f t="shared" si="29"/>
        <v>25.254571289026153</v>
      </c>
      <c r="AE142" s="38">
        <f t="shared" si="23"/>
        <v>26.667024816897925</v>
      </c>
      <c r="AF142" s="43">
        <f t="shared" si="30"/>
        <v>103.86103190963827</v>
      </c>
      <c r="AG142" s="86">
        <v>0.9833094265283342</v>
      </c>
    </row>
    <row r="143" spans="1:33" x14ac:dyDescent="0.25">
      <c r="A143" s="69" t="s">
        <v>62</v>
      </c>
      <c r="B143">
        <v>2015</v>
      </c>
      <c r="C143" s="69" t="s">
        <v>609</v>
      </c>
      <c r="D143" s="69" t="s">
        <v>6</v>
      </c>
      <c r="E143" s="37">
        <f>(K143-(((2.718282^(0.00098482*W143)-1)/((2.718282^(0.000155125*W143)-1)*137.88))))/(([1]!SingleStagePbR(W143,1)/[1]!SingleStagePbR(W143,0))-(((2.718282^(0.00098482*W143)-1)/((2.718282^(0.000155125*W143)-1)*137.88))))</f>
        <v>6.5453386078002246E-4</v>
      </c>
      <c r="F143" s="73">
        <v>36269.63764195289</v>
      </c>
      <c r="G143" s="73">
        <v>819.77524948762641</v>
      </c>
      <c r="H143" s="88">
        <v>0.28067724699264057</v>
      </c>
      <c r="I143" s="142">
        <v>10.821422372011853</v>
      </c>
      <c r="J143" s="76">
        <v>9.4827712845612394E-2</v>
      </c>
      <c r="K143" s="77">
        <v>5.9604199398765344E-2</v>
      </c>
      <c r="L143" s="77">
        <v>7.2375871950443261E-4</v>
      </c>
      <c r="M143" s="40">
        <f t="array" ref="M143:Q143">[1]!ConvertConc(I143:L143,TRUE,FALSE)</f>
        <v>0.75911007617482185</v>
      </c>
      <c r="N143" s="40">
        <v>1.1367297882036094E-2</v>
      </c>
      <c r="O143" s="40">
        <v>9.2409293863842237E-2</v>
      </c>
      <c r="P143" s="83">
        <v>8.0977912898497152E-4</v>
      </c>
      <c r="Q143" s="39">
        <v>0.58519208410842016</v>
      </c>
      <c r="R143" s="99">
        <v>2.7667273331851785E-2</v>
      </c>
      <c r="S143" s="96">
        <v>5.8085175762846589E-4</v>
      </c>
      <c r="T143" s="38">
        <f>[1]!AgePb76(K143)</f>
        <v>588.29213436524208</v>
      </c>
      <c r="U143" s="41">
        <f>[1]!AgeErPb76(K143,L143,0,FALSE,1)*2</f>
        <v>52.683551444379731</v>
      </c>
      <c r="V143" s="38">
        <f t="shared" si="20"/>
        <v>52.775431672763617</v>
      </c>
      <c r="W143" s="42">
        <f>[1]!AgePb6U8(O143)</f>
        <v>569.77030349173583</v>
      </c>
      <c r="X143" s="42">
        <f t="shared" si="27"/>
        <v>9.9857510168373214</v>
      </c>
      <c r="Y143" s="38">
        <f t="shared" si="21"/>
        <v>11.515322992860915</v>
      </c>
      <c r="Z143" s="38">
        <f>[1]!AgePb7U5(M143)</f>
        <v>573.49651483449622</v>
      </c>
      <c r="AA143" s="42">
        <f t="shared" si="28"/>
        <v>17.175653236703738</v>
      </c>
      <c r="AB143" s="38">
        <f t="shared" si="22"/>
        <v>18.127868681646149</v>
      </c>
      <c r="AC143" s="42">
        <f>[1]!AgePb8Th2(R143)</f>
        <v>551.62103220571601</v>
      </c>
      <c r="AD143" s="42">
        <f t="shared" si="29"/>
        <v>23.161664126305396</v>
      </c>
      <c r="AE143" s="38">
        <f t="shared" si="23"/>
        <v>24.697821332312678</v>
      </c>
      <c r="AF143" s="43">
        <f t="shared" si="30"/>
        <v>96.851592977102953</v>
      </c>
      <c r="AG143" s="86">
        <v>1.0018374213527983</v>
      </c>
    </row>
    <row r="144" spans="1:33" x14ac:dyDescent="0.25">
      <c r="A144" s="69" t="s">
        <v>62</v>
      </c>
      <c r="B144">
        <v>2015</v>
      </c>
      <c r="C144" s="69" t="s">
        <v>610</v>
      </c>
      <c r="D144" s="69" t="s">
        <v>6</v>
      </c>
      <c r="E144" s="37">
        <f>(K144-(((2.718282^(0.00098482*W144)-1)/((2.718282^(0.000155125*W144)-1)*137.88))))/(([1]!SingleStagePbR(W144,1)/[1]!SingleStagePbR(W144,0))-(((2.718282^(0.00098482*W144)-1)/((2.718282^(0.000155125*W144)-1)*137.88))))</f>
        <v>-2.3055945964188329E-3</v>
      </c>
      <c r="F144" s="73">
        <v>36434.935723811017</v>
      </c>
      <c r="G144" s="73">
        <v>828.40794085399818</v>
      </c>
      <c r="H144" s="88">
        <v>0.28122257838914866</v>
      </c>
      <c r="I144" s="142">
        <v>10.828044405394277</v>
      </c>
      <c r="J144" s="76">
        <v>9.4179520215512111E-2</v>
      </c>
      <c r="K144" s="77">
        <v>5.7180098648457515E-2</v>
      </c>
      <c r="L144" s="77">
        <v>7.5238662879772696E-4</v>
      </c>
      <c r="M144" s="40">
        <f t="array" ref="M144:Q144">[1]!ConvertConc(I144:L144,TRUE,FALSE)</f>
        <v>0.72779173234684047</v>
      </c>
      <c r="N144" s="40">
        <v>1.1479485222866299E-2</v>
      </c>
      <c r="O144" s="40">
        <v>9.2352779741263671E-2</v>
      </c>
      <c r="P144" s="83">
        <v>8.0326051140574097E-4</v>
      </c>
      <c r="Q144" s="39">
        <v>0.55143096518278234</v>
      </c>
      <c r="R144" s="99">
        <v>2.789680185986234E-2</v>
      </c>
      <c r="S144" s="96">
        <v>5.8713258713268316E-4</v>
      </c>
      <c r="T144" s="38">
        <f>[1]!AgePb76(K144)</f>
        <v>497.52722733964958</v>
      </c>
      <c r="U144" s="41">
        <f>[1]!AgeErPb76(K144,L144,0,FALSE,1)*2</f>
        <v>57.975970926297485</v>
      </c>
      <c r="V144" s="38">
        <f t="shared" si="20"/>
        <v>58.035709046335995</v>
      </c>
      <c r="W144" s="42">
        <f>[1]!AgePb6U8(O144)</f>
        <v>569.43679949533941</v>
      </c>
      <c r="X144" s="42">
        <f t="shared" si="27"/>
        <v>9.9056270110623093</v>
      </c>
      <c r="Y144" s="38">
        <f t="shared" si="21"/>
        <v>11.444229898029764</v>
      </c>
      <c r="Z144" s="38">
        <f>[1]!AgePb7U5(M144)</f>
        <v>555.25627035169373</v>
      </c>
      <c r="AA144" s="42">
        <f t="shared" si="28"/>
        <v>17.516154325777549</v>
      </c>
      <c r="AB144" s="38">
        <f t="shared" si="22"/>
        <v>18.393690648400963</v>
      </c>
      <c r="AC144" s="42">
        <f>[1]!AgePb8Th2(R144)</f>
        <v>556.13491052001746</v>
      </c>
      <c r="AD144" s="42">
        <f t="shared" si="29"/>
        <v>23.409488331221375</v>
      </c>
      <c r="AE144" s="38">
        <f t="shared" si="23"/>
        <v>24.954598250627324</v>
      </c>
      <c r="AF144" s="43">
        <f t="shared" si="30"/>
        <v>114.45339434792359</v>
      </c>
      <c r="AG144" s="86">
        <v>1.0130369419793774</v>
      </c>
    </row>
    <row r="145" spans="1:33" x14ac:dyDescent="0.25">
      <c r="A145" s="69" t="s">
        <v>62</v>
      </c>
      <c r="B145">
        <v>2016</v>
      </c>
      <c r="C145" s="69" t="s">
        <v>611</v>
      </c>
      <c r="D145" s="69" t="s">
        <v>6</v>
      </c>
      <c r="E145" s="37">
        <f>(K145-(((2.718282^(0.00098482*W145)-1)/((2.718282^(0.000155125*W145)-1)*137.88))))/(([1]!SingleStagePbR(W145,1)/[1]!SingleStagePbR(W145,0))-(((2.718282^(0.00098482*W145)-1)/((2.718282^(0.000155125*W145)-1)*137.88))))</f>
        <v>-1.8780884401515098E-4</v>
      </c>
      <c r="F145" s="73">
        <v>51473.086827778439</v>
      </c>
      <c r="G145" s="73">
        <v>856.34527498826469</v>
      </c>
      <c r="H145" s="88">
        <v>0.2784541508080895</v>
      </c>
      <c r="I145" s="142">
        <v>10.702984462086375</v>
      </c>
      <c r="J145" s="76">
        <v>8.5645919074863325E-2</v>
      </c>
      <c r="K145" s="77">
        <v>5.9080932195798831E-2</v>
      </c>
      <c r="L145" s="77">
        <v>5.8446886525830152E-4</v>
      </c>
      <c r="M145" s="40">
        <f t="array" ref="M145:Q145">[1]!ConvertConc(I145:L145,TRUE,FALSE)</f>
        <v>0.76077229711662475</v>
      </c>
      <c r="N145" s="40">
        <v>9.6800049800903724E-3</v>
      </c>
      <c r="O145" s="40">
        <v>9.3431883746289773E-2</v>
      </c>
      <c r="P145" s="83">
        <v>7.4764749801261503E-4</v>
      </c>
      <c r="Q145" s="39">
        <v>0.62889897694738517</v>
      </c>
      <c r="R145" s="99">
        <v>2.8854983697606841E-2</v>
      </c>
      <c r="S145" s="96">
        <v>5.4987409516301289E-4</v>
      </c>
      <c r="T145" s="38">
        <f>[1]!AgePb76(K145)</f>
        <v>569.13245395341391</v>
      </c>
      <c r="U145" s="41">
        <f>[1]!AgeErPb76(K145,L145,0,FALSE,1)*2</f>
        <v>43.059980536558108</v>
      </c>
      <c r="V145" s="38">
        <f t="shared" si="20"/>
        <v>43.165155501578013</v>
      </c>
      <c r="W145" s="42">
        <f>[1]!AgePb6U8(O145)</f>
        <v>575.80188389119576</v>
      </c>
      <c r="X145" s="42">
        <f t="shared" si="27"/>
        <v>9.2152019328048276</v>
      </c>
      <c r="Y145" s="38">
        <f t="shared" si="21"/>
        <v>10.88610877900096</v>
      </c>
      <c r="Z145" s="38">
        <f>[1]!AgePb7U5(M145)</f>
        <v>574.45551909744904</v>
      </c>
      <c r="AA145" s="42">
        <f t="shared" si="28"/>
        <v>14.618650828320733</v>
      </c>
      <c r="AB145" s="38">
        <f t="shared" si="22"/>
        <v>15.730035997727995</v>
      </c>
      <c r="AC145" s="42">
        <f>[1]!AgePb8Th2(R145)</f>
        <v>574.96751024214916</v>
      </c>
      <c r="AD145" s="42">
        <f t="shared" si="29"/>
        <v>21.913700784294925</v>
      </c>
      <c r="AE145" s="38">
        <f t="shared" si="23"/>
        <v>23.666112398811755</v>
      </c>
      <c r="AF145" s="43">
        <f t="shared" si="30"/>
        <v>101.17185900952465</v>
      </c>
      <c r="AG145" s="86">
        <v>0.99535093077286962</v>
      </c>
    </row>
    <row r="146" spans="1:33" x14ac:dyDescent="0.25">
      <c r="A146" s="69" t="s">
        <v>62</v>
      </c>
      <c r="B146">
        <v>2016</v>
      </c>
      <c r="C146" s="69" t="s">
        <v>612</v>
      </c>
      <c r="D146" s="69" t="s">
        <v>6</v>
      </c>
      <c r="E146" s="37">
        <f>(K146-(((2.718282^(0.00098482*W146)-1)/((2.718282^(0.000155125*W146)-1)*137.88))))/(([1]!SingleStagePbR(W146,1)/[1]!SingleStagePbR(W146,0))-(((2.718282^(0.00098482*W146)-1)/((2.718282^(0.000155125*W146)-1)*137.88))))</f>
        <v>7.3728177849688464E-5</v>
      </c>
      <c r="F146" s="73">
        <v>52013.752161967052</v>
      </c>
      <c r="G146" s="73">
        <v>892.09855783739067</v>
      </c>
      <c r="H146" s="88">
        <v>0.27602404359062582</v>
      </c>
      <c r="I146" s="142">
        <v>10.690050439028232</v>
      </c>
      <c r="J146" s="76">
        <v>8.5462455967158388E-2</v>
      </c>
      <c r="K146" s="77">
        <v>5.9312551332231386E-2</v>
      </c>
      <c r="L146" s="77">
        <v>5.8213392380297875E-4</v>
      </c>
      <c r="M146" s="40">
        <f t="array" ref="M146:Q146">[1]!ConvertConc(I146:L146,TRUE,FALSE)</f>
        <v>0.76467888259573258</v>
      </c>
      <c r="N146" s="40">
        <v>9.6797990813550193E-3</v>
      </c>
      <c r="O146" s="40">
        <v>9.3544928127664101E-2</v>
      </c>
      <c r="P146" s="83">
        <v>7.4785234612870818E-4</v>
      </c>
      <c r="Q146" s="39">
        <v>0.63155091499098648</v>
      </c>
      <c r="R146" s="99">
        <v>2.9363576972610977E-2</v>
      </c>
      <c r="S146" s="96">
        <v>5.4451706854107375E-4</v>
      </c>
      <c r="T146" s="38">
        <f>[1]!AgePb76(K146)</f>
        <v>577.64178078815326</v>
      </c>
      <c r="U146" s="41">
        <f>[1]!AgeErPb76(K146,L146,0,FALSE,1)*2</f>
        <v>42.65921042820051</v>
      </c>
      <c r="V146" s="38">
        <f t="shared" si="20"/>
        <v>42.768565180188759</v>
      </c>
      <c r="W146" s="42">
        <f>[1]!AgePb6U8(O146)</f>
        <v>576.46831153687754</v>
      </c>
      <c r="X146" s="42">
        <f t="shared" si="27"/>
        <v>9.2172432622611744</v>
      </c>
      <c r="Y146" s="38">
        <f t="shared" si="21"/>
        <v>10.891408703734539</v>
      </c>
      <c r="Z146" s="38">
        <f>[1]!AgePb7U5(M146)</f>
        <v>576.70583096560586</v>
      </c>
      <c r="AA146" s="42">
        <f t="shared" si="28"/>
        <v>14.60062962336109</v>
      </c>
      <c r="AB146" s="38">
        <f t="shared" si="22"/>
        <v>15.721712278243876</v>
      </c>
      <c r="AC146" s="42">
        <f>[1]!AgePb8Th2(R146)</f>
        <v>584.95654040816328</v>
      </c>
      <c r="AD146" s="42">
        <f t="shared" si="29"/>
        <v>21.694824230990744</v>
      </c>
      <c r="AE146" s="38">
        <f t="shared" si="23"/>
        <v>23.523168509296696</v>
      </c>
      <c r="AF146" s="43">
        <f t="shared" si="30"/>
        <v>99.79685173574623</v>
      </c>
      <c r="AG146" s="86">
        <v>1.0398166224916094</v>
      </c>
    </row>
    <row r="147" spans="1:33" x14ac:dyDescent="0.25">
      <c r="A147" s="69" t="s">
        <v>62</v>
      </c>
      <c r="B147">
        <v>2016</v>
      </c>
      <c r="C147" s="69" t="s">
        <v>613</v>
      </c>
      <c r="D147" s="69" t="s">
        <v>6</v>
      </c>
      <c r="E147" s="37">
        <f>(K147-(((2.718282^(0.00098482*W147)-1)/((2.718282^(0.000155125*W147)-1)*137.88))))/(([1]!SingleStagePbR(W147,1)/[1]!SingleStagePbR(W147,0))-(((2.718282^(0.00098482*W147)-1)/((2.718282^(0.000155125*W147)-1)*137.88))))</f>
        <v>5.2764835102449563E-4</v>
      </c>
      <c r="F147" s="73">
        <v>52381.47509170667</v>
      </c>
      <c r="G147" s="73">
        <v>884.50685143042051</v>
      </c>
      <c r="H147" s="88">
        <v>0.276647740032401</v>
      </c>
      <c r="I147" s="142">
        <v>10.811897659125689</v>
      </c>
      <c r="J147" s="76">
        <v>9.3437188481180863E-2</v>
      </c>
      <c r="K147" s="77">
        <v>5.9513730192895666E-2</v>
      </c>
      <c r="L147" s="77">
        <v>6.8276242238586875E-4</v>
      </c>
      <c r="M147" s="40">
        <f t="array" ref="M147:Q147">[1]!ConvertConc(I147:L147,TRUE,FALSE)</f>
        <v>0.75862559504176386</v>
      </c>
      <c r="N147" s="40">
        <v>1.0896257455664478E-2</v>
      </c>
      <c r="O147" s="40">
        <v>9.2490701588907348E-2</v>
      </c>
      <c r="P147" s="83">
        <v>7.9931122080360471E-4</v>
      </c>
      <c r="Q147" s="39">
        <v>0.60168331835897626</v>
      </c>
      <c r="R147" s="99">
        <v>2.8824447478557152E-2</v>
      </c>
      <c r="S147" s="96">
        <v>5.7097001827726345E-4</v>
      </c>
      <c r="T147" s="38">
        <f>[1]!AgePb76(K147)</f>
        <v>584.99602091025929</v>
      </c>
      <c r="U147" s="41">
        <f>[1]!AgeErPb76(K147,L147,0,FALSE,1)*2</f>
        <v>49.802510962130732</v>
      </c>
      <c r="V147" s="38">
        <f t="shared" si="20"/>
        <v>49.898611393844384</v>
      </c>
      <c r="W147" s="42">
        <f>[1]!AgePb6U8(O147)</f>
        <v>570.25068054764472</v>
      </c>
      <c r="X147" s="42">
        <f t="shared" si="27"/>
        <v>9.8562938717569537</v>
      </c>
      <c r="Y147" s="38">
        <f t="shared" si="21"/>
        <v>11.405676119976967</v>
      </c>
      <c r="Z147" s="38">
        <f>[1]!AgePb7U5(M147)</f>
        <v>573.21682700049246</v>
      </c>
      <c r="AA147" s="42">
        <f t="shared" si="28"/>
        <v>16.466404945307971</v>
      </c>
      <c r="AB147" s="38">
        <f t="shared" si="22"/>
        <v>17.456410564903475</v>
      </c>
      <c r="AC147" s="42">
        <f>[1]!AgePb8Th2(R147)</f>
        <v>574.36760626824014</v>
      </c>
      <c r="AD147" s="42">
        <f t="shared" si="29"/>
        <v>22.75475933356978</v>
      </c>
      <c r="AE147" s="38">
        <f t="shared" si="23"/>
        <v>24.443548755183837</v>
      </c>
      <c r="AF147" s="43">
        <f t="shared" si="30"/>
        <v>97.479411853148903</v>
      </c>
      <c r="AG147" s="86">
        <v>1.0366722138105897</v>
      </c>
    </row>
    <row r="148" spans="1:33" x14ac:dyDescent="0.25">
      <c r="A148" s="69" t="s">
        <v>62</v>
      </c>
      <c r="B148">
        <v>2016</v>
      </c>
      <c r="C148" s="69" t="s">
        <v>614</v>
      </c>
      <c r="D148" s="69" t="s">
        <v>6</v>
      </c>
      <c r="E148" s="37">
        <f>(K148-(((2.718282^(0.00098482*W148)-1)/((2.718282^(0.000155125*W148)-1)*137.88))))/(([1]!SingleStagePbR(W148,1)/[1]!SingleStagePbR(W148,0))-(((2.718282^(0.00098482*W148)-1)/((2.718282^(0.000155125*W148)-1)*137.88))))</f>
        <v>4.5552907724142168E-4</v>
      </c>
      <c r="F148" s="73">
        <v>51679.183099167174</v>
      </c>
      <c r="G148" s="73">
        <v>881.33043411650124</v>
      </c>
      <c r="H148" s="88">
        <v>0.2776327154522209</v>
      </c>
      <c r="I148" s="142">
        <v>10.792679230617996</v>
      </c>
      <c r="J148" s="76">
        <v>8.6901937562417472E-2</v>
      </c>
      <c r="K148" s="77">
        <v>5.9481302204847757E-2</v>
      </c>
      <c r="L148" s="77">
        <v>6.2042372558052084E-4</v>
      </c>
      <c r="M148" s="40">
        <f t="array" ref="M148:Q148">[1]!ConvertConc(I148:L148,TRUE,FALSE)</f>
        <v>0.75956237507882562</v>
      </c>
      <c r="N148" s="40">
        <v>1.0008668144175156E-2</v>
      </c>
      <c r="O148" s="40">
        <v>9.2655398963686186E-2</v>
      </c>
      <c r="P148" s="83">
        <v>7.4605512899155065E-4</v>
      </c>
      <c r="Q148" s="39">
        <v>0.6110649083053592</v>
      </c>
      <c r="R148" s="99">
        <v>2.7658121776062663E-2</v>
      </c>
      <c r="S148" s="96">
        <v>5.26169360009617E-4</v>
      </c>
      <c r="T148" s="38">
        <f>[1]!AgePb76(K148)</f>
        <v>583.81288890081771</v>
      </c>
      <c r="U148" s="41">
        <f>[1]!AgeErPb76(K148,L148,0,FALSE,1)*2</f>
        <v>45.289046312067107</v>
      </c>
      <c r="V148" s="38">
        <f t="shared" si="20"/>
        <v>45.394276293827879</v>
      </c>
      <c r="W148" s="42">
        <f>[1]!AgePb6U8(O148)</f>
        <v>571.2224302116814</v>
      </c>
      <c r="X148" s="42">
        <f t="shared" si="27"/>
        <v>9.198890266965801</v>
      </c>
      <c r="Y148" s="38">
        <f t="shared" si="21"/>
        <v>10.847804895526075</v>
      </c>
      <c r="Z148" s="38">
        <f>[1]!AgePb7U5(M148)</f>
        <v>573.75755455957665</v>
      </c>
      <c r="AA148" s="42">
        <f t="shared" si="28"/>
        <v>15.120677767126962</v>
      </c>
      <c r="AB148" s="38">
        <f t="shared" si="22"/>
        <v>16.195124716594155</v>
      </c>
      <c r="AC148" s="42">
        <f>[1]!AgePb8Th2(R148)</f>
        <v>551.44103799531354</v>
      </c>
      <c r="AD148" s="42">
        <f t="shared" si="29"/>
        <v>20.981278511554677</v>
      </c>
      <c r="AE148" s="38">
        <f t="shared" si="23"/>
        <v>22.664636997909071</v>
      </c>
      <c r="AF148" s="43">
        <f t="shared" si="30"/>
        <v>97.843408576874495</v>
      </c>
      <c r="AG148" s="86">
        <v>0.98726835453780937</v>
      </c>
    </row>
    <row r="149" spans="1:33" x14ac:dyDescent="0.25">
      <c r="A149" s="69" t="s">
        <v>62</v>
      </c>
      <c r="B149">
        <v>2016</v>
      </c>
      <c r="C149" s="69" t="s">
        <v>615</v>
      </c>
      <c r="D149" s="69" t="s">
        <v>6</v>
      </c>
      <c r="E149" s="37">
        <f>(K149-(((2.718282^(0.00098482*W149)-1)/((2.718282^(0.000155125*W149)-1)*137.88))))/(([1]!SingleStagePbR(W149,1)/[1]!SingleStagePbR(W149,0))-(((2.718282^(0.00098482*W149)-1)/((2.718282^(0.000155125*W149)-1)*137.88))))</f>
        <v>9.8679522653700113E-4</v>
      </c>
      <c r="F149" s="73">
        <v>51184.476127704023</v>
      </c>
      <c r="G149" s="73">
        <v>876.49483323822346</v>
      </c>
      <c r="H149" s="88">
        <v>0.27593872049770712</v>
      </c>
      <c r="I149" s="142">
        <v>10.784714204094287</v>
      </c>
      <c r="J149" s="76">
        <v>9.0134635698118803E-2</v>
      </c>
      <c r="K149" s="77">
        <v>5.9925772009150488E-2</v>
      </c>
      <c r="L149" s="77">
        <v>6.2709930706112066E-4</v>
      </c>
      <c r="M149" s="40">
        <f t="array" ref="M149:Q149">[1]!ConvertConc(I149:L149,TRUE,FALSE)</f>
        <v>0.76580331587884831</v>
      </c>
      <c r="N149" s="40">
        <v>1.0255985971365606E-2</v>
      </c>
      <c r="O149" s="40">
        <v>9.2723829401094554E-2</v>
      </c>
      <c r="P149" s="83">
        <v>7.7495132698363967E-4</v>
      </c>
      <c r="Q149" s="39">
        <v>0.62405503479390723</v>
      </c>
      <c r="R149" s="99">
        <v>2.9444731931117907E-2</v>
      </c>
      <c r="S149" s="96">
        <v>6.0932088598306469E-4</v>
      </c>
      <c r="T149" s="38">
        <f>[1]!AgePb76(K149)</f>
        <v>599.95314124856043</v>
      </c>
      <c r="U149" s="41">
        <f>[1]!AgeErPb76(K149,L149,0,FALSE,1)*2</f>
        <v>45.313816271709456</v>
      </c>
      <c r="V149" s="38">
        <f t="shared" si="20"/>
        <v>45.424877303223099</v>
      </c>
      <c r="W149" s="42">
        <f>[1]!AgePb6U8(O149)</f>
        <v>571.62614132654483</v>
      </c>
      <c r="X149" s="42">
        <f t="shared" si="27"/>
        <v>9.5548779557698964</v>
      </c>
      <c r="Y149" s="38">
        <f t="shared" si="21"/>
        <v>11.153372663912469</v>
      </c>
      <c r="Z149" s="38">
        <f>[1]!AgePb7U5(M149)</f>
        <v>577.35261544127434</v>
      </c>
      <c r="AA149" s="42">
        <f t="shared" si="28"/>
        <v>15.464337126045343</v>
      </c>
      <c r="AB149" s="38">
        <f t="shared" si="22"/>
        <v>16.529242763154823</v>
      </c>
      <c r="AC149" s="42">
        <f>[1]!AgePb8Th2(R149)</f>
        <v>586.55000838742319</v>
      </c>
      <c r="AD149" s="42">
        <f t="shared" si="29"/>
        <v>24.275797220370869</v>
      </c>
      <c r="AE149" s="38">
        <f t="shared" si="23"/>
        <v>25.931436980131068</v>
      </c>
      <c r="AF149" s="43">
        <f t="shared" si="30"/>
        <v>95.278464604241535</v>
      </c>
      <c r="AG149" s="86">
        <v>1.0515701212575546</v>
      </c>
    </row>
    <row r="150" spans="1:33" x14ac:dyDescent="0.25">
      <c r="A150" s="69" t="s">
        <v>62</v>
      </c>
      <c r="B150">
        <v>2016</v>
      </c>
      <c r="C150" s="69" t="s">
        <v>616</v>
      </c>
      <c r="D150" s="69" t="s">
        <v>6</v>
      </c>
      <c r="E150" s="37">
        <f>(K150-(((2.718282^(0.00098482*W150)-1)/((2.718282^(0.000155125*W150)-1)*137.88))))/(([1]!SingleStagePbR(W150,1)/[1]!SingleStagePbR(W150,0))-(((2.718282^(0.00098482*W150)-1)/((2.718282^(0.000155125*W150)-1)*137.88))))</f>
        <v>-5.1905504799975276E-4</v>
      </c>
      <c r="F150" s="73">
        <v>52592.847831945641</v>
      </c>
      <c r="G150" s="73">
        <v>864.20947065781684</v>
      </c>
      <c r="H150" s="88">
        <v>0.27647394980873763</v>
      </c>
      <c r="I150" s="142">
        <v>10.837861255769258</v>
      </c>
      <c r="J150" s="76">
        <v>9.0636629919237585E-2</v>
      </c>
      <c r="K150" s="77">
        <v>5.8624274378155136E-2</v>
      </c>
      <c r="L150" s="77">
        <v>6.2471621377430217E-4</v>
      </c>
      <c r="M150" s="40">
        <f t="array" ref="M150:Q150">[1]!ConvertConc(I150:L150,TRUE,FALSE)</f>
        <v>0.7454974098783903</v>
      </c>
      <c r="N150" s="40">
        <v>1.0098539913616271E-2</v>
      </c>
      <c r="O150" s="40">
        <v>9.2269127312150784E-2</v>
      </c>
      <c r="P150" s="83">
        <v>7.7164327424016597E-4</v>
      </c>
      <c r="Q150" s="39">
        <v>0.61737311717922128</v>
      </c>
      <c r="R150" s="99">
        <v>2.89204284585984E-2</v>
      </c>
      <c r="S150" s="96">
        <v>5.5173773956123295E-4</v>
      </c>
      <c r="T150" s="38">
        <f>[1]!AgePb76(K150)</f>
        <v>552.22112386052629</v>
      </c>
      <c r="U150" s="41">
        <f>[1]!AgeErPb76(K150,L150,0,FALSE,1)*2</f>
        <v>46.516531203171304</v>
      </c>
      <c r="V150" s="38">
        <f t="shared" si="20"/>
        <v>46.608212448236081</v>
      </c>
      <c r="W150" s="42">
        <f>[1]!AgePb6U8(O150)</f>
        <v>568.94311387960454</v>
      </c>
      <c r="X150" s="42">
        <f t="shared" si="27"/>
        <v>9.5161001309836735</v>
      </c>
      <c r="Y150" s="38">
        <f t="shared" si="21"/>
        <v>11.106222564157326</v>
      </c>
      <c r="Z150" s="38">
        <f>[1]!AgePb7U5(M150)</f>
        <v>565.60853295086224</v>
      </c>
      <c r="AA150" s="42">
        <f t="shared" si="28"/>
        <v>15.323514930569564</v>
      </c>
      <c r="AB150" s="38">
        <f t="shared" si="22"/>
        <v>16.355680691264254</v>
      </c>
      <c r="AC150" s="42">
        <f>[1]!AgePb8Th2(R150)</f>
        <v>576.25315536090966</v>
      </c>
      <c r="AD150" s="42">
        <f t="shared" si="29"/>
        <v>21.987268536426445</v>
      </c>
      <c r="AE150" s="38">
        <f t="shared" si="23"/>
        <v>23.741781213352986</v>
      </c>
      <c r="AF150" s="43">
        <f t="shared" si="30"/>
        <v>103.02813298813642</v>
      </c>
      <c r="AG150" s="86">
        <v>1.0668207916007542</v>
      </c>
    </row>
    <row r="151" spans="1:33" x14ac:dyDescent="0.25">
      <c r="A151" s="69"/>
      <c r="C151" s="69"/>
      <c r="D151" s="69"/>
      <c r="F151" s="73"/>
      <c r="G151" s="73"/>
      <c r="H151" s="88"/>
      <c r="I151" s="76"/>
      <c r="J151" s="76"/>
      <c r="K151" s="77"/>
      <c r="L151" s="77"/>
      <c r="R151" s="99"/>
      <c r="S151" s="96"/>
      <c r="AG151" s="86"/>
    </row>
    <row r="152" spans="1:33" x14ac:dyDescent="0.25">
      <c r="A152" s="69" t="s">
        <v>63</v>
      </c>
      <c r="B152">
        <v>2015</v>
      </c>
      <c r="C152" s="69" t="s">
        <v>617</v>
      </c>
      <c r="D152" s="69" t="s">
        <v>6</v>
      </c>
      <c r="E152" s="37">
        <f>(K152-(((2.718282^(0.00098482*W152)-1)/((2.718282^(0.000155125*W152)-1)*137.88))))/(([1]!SingleStagePbR(W152,1)/[1]!SingleStagePbR(W152,0))-(((2.718282^(0.00098482*W152)-1)/((2.718282^(0.000155125*W152)-1)*137.88))))</f>
        <v>1.4121424756056821E-3</v>
      </c>
      <c r="F152" s="73">
        <v>71.884057298260899</v>
      </c>
      <c r="G152" s="73">
        <v>11.511487434039005</v>
      </c>
      <c r="H152" s="88">
        <v>0.32532435769638213</v>
      </c>
      <c r="I152" s="142">
        <v>74.287220720285035</v>
      </c>
      <c r="J152" s="142">
        <v>8.2221290252675612</v>
      </c>
      <c r="K152" s="77">
        <v>4.8854885240322658E-2</v>
      </c>
      <c r="L152" s="77">
        <v>2.959915783536279E-2</v>
      </c>
      <c r="M152" s="40">
        <f t="array" ref="M152:Q152">[1]!ConvertConc(I152:L152,TRUE,FALSE)</f>
        <v>9.0637127335451539E-2</v>
      </c>
      <c r="N152" s="39">
        <v>5.5822088796066552E-2</v>
      </c>
      <c r="O152" s="62">
        <v>1.3461265481519593E-2</v>
      </c>
      <c r="P152" s="62">
        <v>1.4898963853982486E-3</v>
      </c>
      <c r="Q152" s="39">
        <v>0.17970916501796932</v>
      </c>
      <c r="R152" s="96">
        <v>3.3710230115627676E-3</v>
      </c>
      <c r="S152" s="96">
        <v>2.753276755351813E-3</v>
      </c>
      <c r="T152" s="38">
        <f>[1]!AgePb76(K152)</f>
        <v>139.85066948715095</v>
      </c>
      <c r="U152" s="41">
        <f>[1]!AgeErPb76(K152,L152,0,FALSE,1)*2</f>
        <v>2845.193467136311</v>
      </c>
      <c r="V152" s="38">
        <f t="shared" si="20"/>
        <v>2845.1935633655062</v>
      </c>
      <c r="W152" s="42">
        <f>[1]!AgePb6U8(O152)</f>
        <v>86.198018448056132</v>
      </c>
      <c r="X152" s="42">
        <f t="shared" ref="X152:X171" si="31">P152/O152*W152*2</f>
        <v>19.080838468056545</v>
      </c>
      <c r="Y152" s="38">
        <f t="shared" si="21"/>
        <v>19.100552400857033</v>
      </c>
      <c r="Z152" s="38">
        <f>[1]!AgePb7U5(M152)</f>
        <v>88.096711140509456</v>
      </c>
      <c r="AA152" s="42">
        <f t="shared" ref="AA152:AA171" si="32">N152/M152*Z152*2</f>
        <v>108.51496680220652</v>
      </c>
      <c r="AB152" s="38">
        <f t="shared" si="22"/>
        <v>108.51862177482897</v>
      </c>
      <c r="AC152" s="42">
        <f>[1]!AgePb8Th2(R152)</f>
        <v>68.02130066699101</v>
      </c>
      <c r="AD152" s="42">
        <f t="shared" ref="AD152:AD190" si="33">S152/R152*AC152*2</f>
        <v>111.11254082386201</v>
      </c>
      <c r="AE152" s="38">
        <f t="shared" si="23"/>
        <v>111.11757129907112</v>
      </c>
      <c r="AF152" s="43">
        <f t="shared" ref="AF152:AF171" si="34">W152/T152*100</f>
        <v>61.635756742641647</v>
      </c>
      <c r="AG152" s="86">
        <v>0.94266874183036875</v>
      </c>
    </row>
    <row r="153" spans="1:33" x14ac:dyDescent="0.25">
      <c r="A153" s="69" t="s">
        <v>63</v>
      </c>
      <c r="B153">
        <v>2015</v>
      </c>
      <c r="C153" s="69" t="s">
        <v>618</v>
      </c>
      <c r="D153" s="69" t="s">
        <v>6</v>
      </c>
      <c r="E153" s="37">
        <f>(K153-(((2.718282^(0.00098482*W153)-1)/((2.718282^(0.000155125*W153)-1)*137.88))))/(([1]!SingleStagePbR(W153,1)/[1]!SingleStagePbR(W153,0))-(((2.718282^(0.00098482*W153)-1)/((2.718282^(0.000155125*W153)-1)*137.88))))</f>
        <v>5.1823116225428789E-2</v>
      </c>
      <c r="F153" s="73">
        <v>70.486214387137323</v>
      </c>
      <c r="G153" s="73">
        <v>10.979527166405759</v>
      </c>
      <c r="H153" s="88">
        <v>0.33530367598923994</v>
      </c>
      <c r="I153" s="142">
        <v>71.276184548837819</v>
      </c>
      <c r="J153" s="142">
        <v>8.3456161879510198</v>
      </c>
      <c r="K153" s="77">
        <v>8.893776885443877E-2</v>
      </c>
      <c r="L153" s="77">
        <v>4.3153511066242121E-2</v>
      </c>
      <c r="M153" s="40">
        <f t="array" ref="M153:Q153">[1]!ConvertConc(I153:L153,TRUE,FALSE)</f>
        <v>0.17197053098598572</v>
      </c>
      <c r="N153" s="39">
        <v>8.5837005796739113E-2</v>
      </c>
      <c r="O153" s="62">
        <v>1.4029931685173309E-2</v>
      </c>
      <c r="P153" s="62">
        <v>1.6427426037009787E-3</v>
      </c>
      <c r="Q153" s="39">
        <v>0.23458132574098145</v>
      </c>
      <c r="R153" s="96">
        <v>5.0000000000000002E-5</v>
      </c>
      <c r="S153" s="96">
        <v>7.210073772770792E-5</v>
      </c>
      <c r="T153" s="38">
        <f>[1]!AgePb76(K153)</f>
        <v>1401.9858635256155</v>
      </c>
      <c r="U153" s="41">
        <f>[1]!AgeErPb76(K153,L153,0,FALSE,1)*2</f>
        <v>1859.3006397051265</v>
      </c>
      <c r="V153" s="38">
        <f t="shared" si="20"/>
        <v>1859.3154384706204</v>
      </c>
      <c r="W153" s="42">
        <f>[1]!AgePb6U8(O153)</f>
        <v>89.814170253175362</v>
      </c>
      <c r="X153" s="42">
        <f t="shared" si="31"/>
        <v>21.032399473030182</v>
      </c>
      <c r="Y153" s="38">
        <f t="shared" si="21"/>
        <v>21.051817313427978</v>
      </c>
      <c r="Z153" s="38">
        <f>[1]!AgePb7U5(M153)</f>
        <v>161.12763022672507</v>
      </c>
      <c r="AA153" s="42">
        <f t="shared" si="32"/>
        <v>160.84980665569188</v>
      </c>
      <c r="AB153" s="38">
        <f t="shared" si="22"/>
        <v>160.85805506216059</v>
      </c>
      <c r="AC153" s="42">
        <f>[1]!AgePb8Th2(R153)</f>
        <v>1.0105861554678244</v>
      </c>
      <c r="AD153" s="42">
        <f t="shared" si="33"/>
        <v>2.9145602938655308</v>
      </c>
      <c r="AE153" s="38">
        <f t="shared" si="23"/>
        <v>2.9146026252575008</v>
      </c>
      <c r="AF153" s="43">
        <f t="shared" si="34"/>
        <v>6.4062108320633842</v>
      </c>
      <c r="AG153" s="86">
        <v>0.96819643704644454</v>
      </c>
    </row>
    <row r="154" spans="1:33" x14ac:dyDescent="0.25">
      <c r="A154" s="69" t="s">
        <v>63</v>
      </c>
      <c r="B154">
        <v>2015</v>
      </c>
      <c r="C154" s="69" t="s">
        <v>619</v>
      </c>
      <c r="D154" s="69" t="s">
        <v>6</v>
      </c>
      <c r="E154" s="37">
        <f>(K154-(((2.718282^(0.00098482*W154)-1)/((2.718282^(0.000155125*W154)-1)*137.88))))/(([1]!SingleStagePbR(W154,1)/[1]!SingleStagePbR(W154,0))-(((2.718282^(0.00098482*W154)-1)/((2.718282^(0.000155125*W154)-1)*137.88))))</f>
        <v>4.8411981445115201E-2</v>
      </c>
      <c r="F154" s="73">
        <v>93.125463537588757</v>
      </c>
      <c r="G154" s="73">
        <v>13.926848871792338</v>
      </c>
      <c r="H154" s="88">
        <v>0.32349381584602876</v>
      </c>
      <c r="I154" s="142">
        <v>69.268654927748528</v>
      </c>
      <c r="J154" s="142">
        <v>7.5133610677506857</v>
      </c>
      <c r="K154" s="77">
        <v>8.6288269747457499E-2</v>
      </c>
      <c r="L154" s="77">
        <v>2.8176734742389169E-2</v>
      </c>
      <c r="M154" s="40">
        <f t="array" ref="M154:Q154">[1]!ConvertConc(I154:L154,TRUE,FALSE)</f>
        <v>0.17168298343599916</v>
      </c>
      <c r="N154" s="39">
        <v>5.9073589884764521E-2</v>
      </c>
      <c r="O154" s="62">
        <v>1.4436544221091944E-2</v>
      </c>
      <c r="P154" s="62">
        <v>1.5658881988794367E-3</v>
      </c>
      <c r="Q154" s="39">
        <v>0.31523279574901886</v>
      </c>
      <c r="R154" s="96">
        <v>5.0000000000000002E-5</v>
      </c>
      <c r="S154" s="96">
        <v>3.7134544927871185E-5</v>
      </c>
      <c r="T154" s="38">
        <f>[1]!AgePb76(K154)</f>
        <v>1343.8076225430555</v>
      </c>
      <c r="U154" s="41">
        <f>[1]!AgeErPb76(K154,L154,0,FALSE,1)*2</f>
        <v>1261.4072697236252</v>
      </c>
      <c r="V154" s="38">
        <f t="shared" si="20"/>
        <v>1261.4273100590922</v>
      </c>
      <c r="W154" s="42">
        <f>[1]!AgePb6U8(O154)</f>
        <v>92.398578607379335</v>
      </c>
      <c r="X154" s="42">
        <f t="shared" si="31"/>
        <v>20.044387579008241</v>
      </c>
      <c r="Y154" s="38">
        <f t="shared" si="21"/>
        <v>20.065950357025962</v>
      </c>
      <c r="Z154" s="38">
        <f>[1]!AgePb7U5(M154)</f>
        <v>160.87847145907423</v>
      </c>
      <c r="AA154" s="42">
        <f t="shared" si="32"/>
        <v>110.71183240246953</v>
      </c>
      <c r="AB154" s="38">
        <f t="shared" si="22"/>
        <v>110.72377888592023</v>
      </c>
      <c r="AC154" s="42">
        <f>[1]!AgePb8Th2(R154)</f>
        <v>1.0105861554678244</v>
      </c>
      <c r="AD154" s="42">
        <f t="shared" si="33"/>
        <v>1.5011062797481813</v>
      </c>
      <c r="AE154" s="38">
        <f t="shared" si="23"/>
        <v>1.5011884690736919</v>
      </c>
      <c r="AF154" s="43">
        <f t="shared" si="34"/>
        <v>6.8758784410317544</v>
      </c>
      <c r="AG154" s="86">
        <v>0.94608374717294308</v>
      </c>
    </row>
    <row r="155" spans="1:33" x14ac:dyDescent="0.25">
      <c r="A155" s="69" t="s">
        <v>63</v>
      </c>
      <c r="B155">
        <v>2015</v>
      </c>
      <c r="C155" s="69" t="s">
        <v>620</v>
      </c>
      <c r="D155" s="69" t="s">
        <v>6</v>
      </c>
      <c r="E155" s="37">
        <f>(K155-(((2.718282^(0.00098482*W155)-1)/((2.718282^(0.000155125*W155)-1)*137.88))))/(([1]!SingleStagePbR(W155,1)/[1]!SingleStagePbR(W155,0))-(((2.718282^(0.00098482*W155)-1)/((2.718282^(0.000155125*W155)-1)*137.88))))</f>
        <v>1.5056717956275409E-2</v>
      </c>
      <c r="F155" s="73">
        <v>81.133696343489035</v>
      </c>
      <c r="G155" s="73">
        <v>11.267011535841844</v>
      </c>
      <c r="H155" s="88">
        <v>0.30957667677201872</v>
      </c>
      <c r="I155" s="142">
        <v>64.59945899740643</v>
      </c>
      <c r="J155" s="142">
        <v>7.2887117356469489</v>
      </c>
      <c r="K155" s="77">
        <v>5.9949902255148201E-2</v>
      </c>
      <c r="L155" s="77">
        <v>2.698668235074855E-2</v>
      </c>
      <c r="M155" s="40">
        <f t="array" ref="M155:Q155">[1]!ConvertConc(I155:L155,TRUE,FALSE)</f>
        <v>0.12790038271274445</v>
      </c>
      <c r="N155" s="39">
        <v>5.9355835829891436E-2</v>
      </c>
      <c r="O155" s="62">
        <v>1.5480005800670072E-2</v>
      </c>
      <c r="P155" s="62">
        <v>1.7465982176686141E-3</v>
      </c>
      <c r="Q155" s="39">
        <v>0.24312538847602203</v>
      </c>
      <c r="R155" s="96">
        <v>5.9201440589610787E-3</v>
      </c>
      <c r="S155" s="96">
        <v>3.7124374691110888E-3</v>
      </c>
      <c r="T155" s="38">
        <f>[1]!AgePb76(K155)</f>
        <v>600.82472057666109</v>
      </c>
      <c r="U155" s="41">
        <f>[1]!AgeErPb76(K155,L155,0,FALSE,1)*2</f>
        <v>1948.9716521099069</v>
      </c>
      <c r="V155" s="38">
        <f t="shared" si="20"/>
        <v>1948.9742449715384</v>
      </c>
      <c r="W155" s="42">
        <f>[1]!AgePb6U8(O155)</f>
        <v>99.026029491982669</v>
      </c>
      <c r="X155" s="42">
        <f t="shared" si="31"/>
        <v>22.346075168267678</v>
      </c>
      <c r="Y155" s="38">
        <f t="shared" si="21"/>
        <v>22.368291998464997</v>
      </c>
      <c r="Z155" s="38">
        <f>[1]!AgePb7U5(M155)</f>
        <v>122.2093069788349</v>
      </c>
      <c r="AA155" s="42">
        <f t="shared" si="32"/>
        <v>113.4294582716324</v>
      </c>
      <c r="AB155" s="38">
        <f t="shared" si="22"/>
        <v>113.4361869770696</v>
      </c>
      <c r="AC155" s="42">
        <f>[1]!AgePb8Th2(R155)</f>
        <v>119.30649547761021</v>
      </c>
      <c r="AD155" s="42">
        <f t="shared" si="33"/>
        <v>149.63078590933483</v>
      </c>
      <c r="AE155" s="38">
        <f t="shared" si="23"/>
        <v>149.64227756496152</v>
      </c>
      <c r="AF155" s="43">
        <f t="shared" si="34"/>
        <v>16.481683609312746</v>
      </c>
      <c r="AG155" s="86">
        <v>0.9404998952696344</v>
      </c>
    </row>
    <row r="156" spans="1:33" x14ac:dyDescent="0.25">
      <c r="A156" s="69" t="s">
        <v>63</v>
      </c>
      <c r="B156">
        <v>2015</v>
      </c>
      <c r="C156" s="69" t="s">
        <v>621</v>
      </c>
      <c r="D156" s="69" t="s">
        <v>6</v>
      </c>
      <c r="E156" s="37">
        <f>(K156-(((2.718282^(0.00098482*W156)-1)/((2.718282^(0.000155125*W156)-1)*137.88))))/(([1]!SingleStagePbR(W156,1)/[1]!SingleStagePbR(W156,0))-(((2.718282^(0.00098482*W156)-1)/((2.718282^(0.000155125*W156)-1)*137.88))))</f>
        <v>5.5643347764103575E-2</v>
      </c>
      <c r="F156" s="73">
        <v>78.817390591014529</v>
      </c>
      <c r="G156" s="73">
        <v>11.875798720338668</v>
      </c>
      <c r="H156" s="88">
        <v>0.31868275486356379</v>
      </c>
      <c r="I156" s="142">
        <v>68.992622675105707</v>
      </c>
      <c r="J156" s="142">
        <v>7.2806509182629497</v>
      </c>
      <c r="K156" s="77">
        <v>9.2036787654520807E-2</v>
      </c>
      <c r="L156" s="77">
        <v>7.9071424572334931E-2</v>
      </c>
      <c r="M156" s="40">
        <f t="array" ref="M156:Q156">[1]!ConvertConc(I156:L156,TRUE,FALSE)</f>
        <v>0.18385313650531726</v>
      </c>
      <c r="N156" s="39">
        <v>0.15914056886886127</v>
      </c>
      <c r="O156" s="62">
        <v>1.449430332151767E-2</v>
      </c>
      <c r="P156" s="62">
        <v>1.5295543015422506E-3</v>
      </c>
      <c r="Q156" s="39">
        <v>0.12191515391317805</v>
      </c>
      <c r="R156" s="96">
        <v>1.3575712022708705E-2</v>
      </c>
      <c r="S156" s="96">
        <v>3.9932319366264195E-3</v>
      </c>
      <c r="T156" s="38">
        <f>[1]!AgePb76(K156)</f>
        <v>1467.3185898019781</v>
      </c>
      <c r="U156" s="41">
        <f>[1]!AgeErPb76(K156,L156,0,FALSE,1)*2</f>
        <v>3262.9914162652763</v>
      </c>
      <c r="V156" s="38">
        <f t="shared" si="20"/>
        <v>3263.0006530720716</v>
      </c>
      <c r="W156" s="42">
        <f>[1]!AgePb6U8(O156)</f>
        <v>92.765608449409257</v>
      </c>
      <c r="X156" s="42">
        <f t="shared" si="31"/>
        <v>19.578731352797583</v>
      </c>
      <c r="Y156" s="38">
        <f t="shared" si="21"/>
        <v>19.600982027908881</v>
      </c>
      <c r="Z156" s="38">
        <f>[1]!AgePb7U5(M156)</f>
        <v>171.3707556018181</v>
      </c>
      <c r="AA156" s="42">
        <f t="shared" si="32"/>
        <v>296.67200736791546</v>
      </c>
      <c r="AB156" s="38">
        <f t="shared" si="22"/>
        <v>296.67706625333739</v>
      </c>
      <c r="AC156" s="42">
        <f>[1]!AgePb8Th2(R156)</f>
        <v>272.54952288767799</v>
      </c>
      <c r="AD156" s="42">
        <f t="shared" si="33"/>
        <v>160.3383243968097</v>
      </c>
      <c r="AE156" s="38">
        <f t="shared" si="23"/>
        <v>160.39428337700463</v>
      </c>
      <c r="AF156" s="43">
        <f t="shared" si="34"/>
        <v>6.3221177114595433</v>
      </c>
      <c r="AG156" s="86">
        <v>0.94981692071513613</v>
      </c>
    </row>
    <row r="157" spans="1:33" x14ac:dyDescent="0.25">
      <c r="A157" s="69" t="s">
        <v>63</v>
      </c>
      <c r="B157">
        <v>2015</v>
      </c>
      <c r="C157" s="69" t="s">
        <v>622</v>
      </c>
      <c r="D157" s="69" t="s">
        <v>6</v>
      </c>
      <c r="E157" s="37">
        <f>(K157-(((2.718282^(0.00098482*W157)-1)/((2.718282^(0.000155125*W157)-1)*137.88))))/(([1]!SingleStagePbR(W157,1)/[1]!SingleStagePbR(W157,0))-(((2.718282^(0.00098482*W157)-1)/((2.718282^(0.000155125*W157)-1)*137.88))))</f>
        <v>3.678650249681574E-2</v>
      </c>
      <c r="F157" s="73">
        <v>92.394202148405824</v>
      </c>
      <c r="G157" s="73">
        <v>14.208393961765337</v>
      </c>
      <c r="H157" s="88">
        <v>0.3186820734312778</v>
      </c>
      <c r="I157" s="142">
        <v>70.54374251826178</v>
      </c>
      <c r="J157" s="142">
        <v>7.6816837220384269</v>
      </c>
      <c r="K157" s="77">
        <v>7.7023847952221558E-2</v>
      </c>
      <c r="L157" s="77">
        <v>2.3805474718972909E-2</v>
      </c>
      <c r="M157" s="40">
        <f t="array" ref="M157:Q157">[1]!ConvertConc(I157:L157,TRUE,FALSE)</f>
        <v>0.15048006167275774</v>
      </c>
      <c r="N157" s="39">
        <v>4.9310537727274915E-2</v>
      </c>
      <c r="O157" s="62">
        <v>1.417560175151082E-2</v>
      </c>
      <c r="P157" s="62">
        <v>1.5436165609797479E-3</v>
      </c>
      <c r="Q157" s="39">
        <v>0.3323052079630105</v>
      </c>
      <c r="R157" s="96">
        <v>8.6865362626255185E-3</v>
      </c>
      <c r="S157" s="96">
        <v>3.3549918103511359E-3</v>
      </c>
      <c r="T157" s="38">
        <f>[1]!AgePb76(K157)</f>
        <v>1120.9392134474226</v>
      </c>
      <c r="U157" s="41">
        <f>[1]!AgeErPb76(K157,L157,0,FALSE,1)*2</f>
        <v>1232.7395970070274</v>
      </c>
      <c r="V157" s="38">
        <f t="shared" si="20"/>
        <v>1232.7538655566825</v>
      </c>
      <c r="W157" s="42">
        <f>[1]!AgePb6U8(O157)</f>
        <v>90.7401608075658</v>
      </c>
      <c r="X157" s="42">
        <f t="shared" si="31"/>
        <v>19.761843965967191</v>
      </c>
      <c r="Y157" s="38">
        <f t="shared" si="21"/>
        <v>19.782937063765253</v>
      </c>
      <c r="Z157" s="38">
        <f>[1]!AgePb7U5(M157)</f>
        <v>142.33568584261153</v>
      </c>
      <c r="AA157" s="42">
        <f t="shared" si="32"/>
        <v>93.283444047794035</v>
      </c>
      <c r="AB157" s="38">
        <f t="shared" si="22"/>
        <v>93.294542409722254</v>
      </c>
      <c r="AC157" s="42">
        <f>[1]!AgePb8Th2(R157)</f>
        <v>174.8160763301143</v>
      </c>
      <c r="AD157" s="42">
        <f t="shared" si="33"/>
        <v>135.03806043583592</v>
      </c>
      <c r="AE157" s="38">
        <f t="shared" si="23"/>
        <v>135.06539767465992</v>
      </c>
      <c r="AF157" s="43">
        <f t="shared" si="34"/>
        <v>8.0950117293601078</v>
      </c>
      <c r="AG157" s="86">
        <v>0.93823559824901448</v>
      </c>
    </row>
    <row r="158" spans="1:33" x14ac:dyDescent="0.25">
      <c r="A158" s="69" t="s">
        <v>63</v>
      </c>
      <c r="B158">
        <v>2015</v>
      </c>
      <c r="C158" s="69" t="s">
        <v>623</v>
      </c>
      <c r="D158" s="69" t="s">
        <v>6</v>
      </c>
      <c r="E158" s="37">
        <f>(K158-(((2.718282^(0.00098482*W158)-1)/((2.718282^(0.000155125*W158)-1)*137.88))))/(([1]!SingleStagePbR(W158,1)/[1]!SingleStagePbR(W158,0))-(((2.718282^(0.00098482*W158)-1)/((2.718282^(0.000155125*W158)-1)*137.88))))</f>
        <v>5.5067409617557836E-2</v>
      </c>
      <c r="F158" s="73">
        <v>69.360629306561719</v>
      </c>
      <c r="G158" s="73">
        <v>12.123921967232265</v>
      </c>
      <c r="H158" s="88">
        <v>0.32087309644671214</v>
      </c>
      <c r="I158" s="142">
        <v>81.409485263155105</v>
      </c>
      <c r="J158" s="142">
        <v>10.462697214950557</v>
      </c>
      <c r="K158" s="77">
        <v>9.126167721304293E-2</v>
      </c>
      <c r="L158" s="77">
        <v>3.1084587401225793E-2</v>
      </c>
      <c r="M158" s="40">
        <f t="array" ref="M158:Q158">[1]!ConvertConc(I158:L158,TRUE,FALSE)</f>
        <v>0.15449900356014259</v>
      </c>
      <c r="N158" s="39">
        <v>5.6245279696439263E-2</v>
      </c>
      <c r="O158" s="62">
        <v>1.2283580921406308E-2</v>
      </c>
      <c r="P158" s="62">
        <v>1.5786783011903383E-3</v>
      </c>
      <c r="Q158" s="39">
        <v>0.35302726691483066</v>
      </c>
      <c r="R158" s="96">
        <v>3.5582608212944532E-3</v>
      </c>
      <c r="S158" s="96">
        <v>3.1326420383297037E-3</v>
      </c>
      <c r="T158" s="38">
        <f>[1]!AgePb76(K158)</f>
        <v>1451.2404141930774</v>
      </c>
      <c r="U158" s="41">
        <f>[1]!AgeErPb76(K158,L158,0,FALSE,1)*2</f>
        <v>1296.458262191011</v>
      </c>
      <c r="V158" s="38">
        <f t="shared" si="20"/>
        <v>1296.4810030018527</v>
      </c>
      <c r="W158" s="42">
        <f>[1]!AgePb6U8(O158)</f>
        <v>78.702658586580711</v>
      </c>
      <c r="X158" s="42">
        <f t="shared" si="31"/>
        <v>20.22963501467321</v>
      </c>
      <c r="Y158" s="38">
        <f t="shared" si="21"/>
        <v>20.245138339015924</v>
      </c>
      <c r="Z158" s="38">
        <f>[1]!AgePb7U5(M158)</f>
        <v>145.87651593635204</v>
      </c>
      <c r="AA158" s="42">
        <f t="shared" si="32"/>
        <v>106.21253536807764</v>
      </c>
      <c r="AB158" s="38">
        <f t="shared" si="22"/>
        <v>106.2227738542931</v>
      </c>
      <c r="AC158" s="42">
        <f>[1]!AgePb8Th2(R158)</f>
        <v>71.792727409868249</v>
      </c>
      <c r="AD158" s="42">
        <f t="shared" si="33"/>
        <v>126.41058496025718</v>
      </c>
      <c r="AE158" s="38">
        <f t="shared" si="23"/>
        <v>126.4155105820453</v>
      </c>
      <c r="AF158" s="43">
        <f t="shared" si="34"/>
        <v>5.4231302971493642</v>
      </c>
      <c r="AG158" s="86">
        <v>0.9255512926908811</v>
      </c>
    </row>
    <row r="159" spans="1:33" x14ac:dyDescent="0.25">
      <c r="A159" s="69" t="s">
        <v>63</v>
      </c>
      <c r="B159">
        <v>2015</v>
      </c>
      <c r="C159" s="69" t="s">
        <v>624</v>
      </c>
      <c r="D159" s="69" t="s">
        <v>6</v>
      </c>
      <c r="E159" s="37">
        <f>(K159-(((2.718282^(0.00098482*W159)-1)/((2.718282^(0.000155125*W159)-1)*137.88))))/(([1]!SingleStagePbR(W159,1)/[1]!SingleStagePbR(W159,0))-(((2.718282^(0.00098482*W159)-1)/((2.718282^(0.000155125*W159)-1)*137.88))))</f>
        <v>1.195883080770356E-2</v>
      </c>
      <c r="F159" s="73">
        <v>77.762318064347852</v>
      </c>
      <c r="G159" s="73">
        <v>12.174870232859046</v>
      </c>
      <c r="H159" s="88">
        <v>0.32052877832862059</v>
      </c>
      <c r="I159" s="142">
        <v>72.202080604958212</v>
      </c>
      <c r="J159" s="142">
        <v>7.4024478935050357</v>
      </c>
      <c r="K159" s="77">
        <v>5.7274908506416207E-2</v>
      </c>
      <c r="L159" s="77">
        <v>3.1184454096146206E-2</v>
      </c>
      <c r="M159" s="40">
        <f t="array" ref="M159:Q159">[1]!ConvertConc(I159:L159,TRUE,FALSE)</f>
        <v>0.10932687568302867</v>
      </c>
      <c r="N159" s="39">
        <v>6.057127901641314E-2</v>
      </c>
      <c r="O159" s="62">
        <v>1.3850016393174807E-2</v>
      </c>
      <c r="P159" s="62">
        <v>1.4199594224383971E-3</v>
      </c>
      <c r="Q159" s="39">
        <v>0.18504861515461579</v>
      </c>
      <c r="R159" s="96">
        <v>4.8924326189679866E-3</v>
      </c>
      <c r="S159" s="96">
        <v>2.618082461693913E-3</v>
      </c>
      <c r="T159" s="38">
        <f>[1]!AgePb76(K159)</f>
        <v>501.17589901396195</v>
      </c>
      <c r="U159" s="41">
        <f>[1]!AgeErPb76(K159,L159,0,FALSE,1)*2</f>
        <v>2397.4739877566853</v>
      </c>
      <c r="V159" s="38">
        <f t="shared" si="20"/>
        <v>2397.4754543708855</v>
      </c>
      <c r="W159" s="42">
        <f>[1]!AgePb6U8(O159)</f>
        <v>88.670307181734287</v>
      </c>
      <c r="X159" s="42">
        <f t="shared" si="31"/>
        <v>18.181673522820869</v>
      </c>
      <c r="Y159" s="38">
        <f t="shared" si="21"/>
        <v>18.203564324172305</v>
      </c>
      <c r="Z159" s="38">
        <f>[1]!AgePb7U5(M159)</f>
        <v>105.34945735362362</v>
      </c>
      <c r="AA159" s="42">
        <f t="shared" si="32"/>
        <v>116.73527365942334</v>
      </c>
      <c r="AB159" s="38">
        <f t="shared" si="22"/>
        <v>116.74013230427902</v>
      </c>
      <c r="AC159" s="42">
        <f>[1]!AgePb8Th2(R159)</f>
        <v>98.64585270843483</v>
      </c>
      <c r="AD159" s="42">
        <f t="shared" si="33"/>
        <v>105.57650846064075</v>
      </c>
      <c r="AE159" s="38">
        <f t="shared" si="23"/>
        <v>105.58764267366186</v>
      </c>
      <c r="AF159" s="43">
        <f t="shared" si="34"/>
        <v>17.692452361773299</v>
      </c>
      <c r="AG159" s="86">
        <v>0.91859931752921187</v>
      </c>
    </row>
    <row r="160" spans="1:33" x14ac:dyDescent="0.25">
      <c r="A160" s="69" t="s">
        <v>63</v>
      </c>
      <c r="B160">
        <v>2016</v>
      </c>
      <c r="C160" s="69" t="s">
        <v>625</v>
      </c>
      <c r="D160" s="69" t="s">
        <v>6</v>
      </c>
      <c r="E160" s="37">
        <f>(K160-(((2.718282^(0.00098482*W160)-1)/((2.718282^(0.000155125*W160)-1)*137.88))))/(([1]!SingleStagePbR(W160,1)/[1]!SingleStagePbR(W160,0))-(((2.718282^(0.00098482*W160)-1)/((2.718282^(0.000155125*W160)-1)*137.88))))</f>
        <v>-1.3963838828613226E-2</v>
      </c>
      <c r="F160" s="73">
        <v>100.27858865970352</v>
      </c>
      <c r="G160" s="73">
        <v>10.694263417083043</v>
      </c>
      <c r="H160" s="88">
        <v>0.34260899357048824</v>
      </c>
      <c r="I160" s="142">
        <v>66.731582823998338</v>
      </c>
      <c r="J160" s="142">
        <v>5.7909776551359116</v>
      </c>
      <c r="K160" s="77">
        <v>3.6843348050692344E-2</v>
      </c>
      <c r="L160" s="77">
        <v>3.2099955785137434E-2</v>
      </c>
      <c r="M160" s="40">
        <f t="array" ref="M160:Q160">[1]!ConvertConc(I160:L160,TRUE,FALSE)</f>
        <v>7.6092159266456558E-2</v>
      </c>
      <c r="N160" s="39">
        <v>6.6623727855818202E-2</v>
      </c>
      <c r="O160" s="62">
        <v>1.498540807337744E-2</v>
      </c>
      <c r="P160" s="62">
        <v>1.3004361598150755E-3</v>
      </c>
      <c r="Q160" s="39">
        <v>9.911318714769693E-2</v>
      </c>
      <c r="R160" s="96">
        <v>7.4934597914503602E-3</v>
      </c>
      <c r="S160" s="96">
        <v>3.0412550982699613E-3</v>
      </c>
      <c r="T160" s="38">
        <f>[1]!AgePb76(K160)</f>
        <v>-569.15871421486088</v>
      </c>
      <c r="U160" s="41">
        <f>[1]!AgeErPb76(K160,L160,0,FALSE,1)*2</f>
        <v>4706.4450355619128</v>
      </c>
      <c r="V160" s="38">
        <f t="shared" si="20"/>
        <v>-4706.4459990876276</v>
      </c>
      <c r="W160" s="42">
        <f>[1]!AgePb6U8(O160)</f>
        <v>95.885486594836806</v>
      </c>
      <c r="X160" s="42">
        <f t="shared" si="31"/>
        <v>16.64191637075465</v>
      </c>
      <c r="Y160" s="38">
        <f t="shared" si="21"/>
        <v>16.669876437165808</v>
      </c>
      <c r="Z160" s="38">
        <f>[1]!AgePb7U5(M160)</f>
        <v>74.464241201949974</v>
      </c>
      <c r="AA160" s="42">
        <f t="shared" si="32"/>
        <v>130.39675542538316</v>
      </c>
      <c r="AB160" s="38">
        <f t="shared" si="22"/>
        <v>130.39892856097904</v>
      </c>
      <c r="AC160" s="42">
        <f>[1]!AgePb8Th2(R160)</f>
        <v>150.89486196053392</v>
      </c>
      <c r="AD160" s="42">
        <f t="shared" si="33"/>
        <v>122.48274655822068</v>
      </c>
      <c r="AE160" s="38">
        <f t="shared" si="23"/>
        <v>122.50520223957834</v>
      </c>
      <c r="AF160" s="43">
        <f t="shared" si="34"/>
        <v>-16.846880175964319</v>
      </c>
      <c r="AG160" s="86">
        <v>0.97716058084081581</v>
      </c>
    </row>
    <row r="161" spans="1:33" x14ac:dyDescent="0.25">
      <c r="A161" s="69" t="s">
        <v>63</v>
      </c>
      <c r="B161">
        <v>2016</v>
      </c>
      <c r="C161" s="69" t="s">
        <v>626</v>
      </c>
      <c r="D161" s="69" t="s">
        <v>6</v>
      </c>
      <c r="E161" s="37">
        <f>(K161-(((2.718282^(0.00098482*W161)-1)/((2.718282^(0.000155125*W161)-1)*137.88))))/(([1]!SingleStagePbR(W161,1)/[1]!SingleStagePbR(W161,0))-(((2.718282^(0.00098482*W161)-1)/((2.718282^(0.000155125*W161)-1)*137.88))))</f>
        <v>1.6450531643527251E-3</v>
      </c>
      <c r="F161" s="73">
        <v>85.053907672057505</v>
      </c>
      <c r="G161" s="73">
        <v>10.788501950980063</v>
      </c>
      <c r="H161" s="88">
        <v>0.33062052754710725</v>
      </c>
      <c r="I161" s="142">
        <v>75.561478156780112</v>
      </c>
      <c r="J161" s="142">
        <v>7.4842523947193538</v>
      </c>
      <c r="K161" s="77">
        <v>4.9010542108685204E-2</v>
      </c>
      <c r="L161" s="77">
        <v>3.8635767156837073E-2</v>
      </c>
      <c r="M161" s="40">
        <f t="array" ref="M161:Q161">[1]!ConvertConc(I161:L161,TRUE,FALSE)</f>
        <v>8.9392546019335689E-2</v>
      </c>
      <c r="N161" s="39">
        <v>7.1023592655008169E-2</v>
      </c>
      <c r="O161" s="62">
        <v>1.3234256719080214E-2</v>
      </c>
      <c r="P161" s="62">
        <v>1.3108335087965613E-3</v>
      </c>
      <c r="Q161" s="39">
        <v>0.12466560521006555</v>
      </c>
      <c r="R161" s="96">
        <v>1.8004489259168281E-3</v>
      </c>
      <c r="S161" s="96">
        <v>2.931649799790477E-3</v>
      </c>
      <c r="T161" s="38">
        <f>[1]!AgePb76(K161)</f>
        <v>147.31481725154899</v>
      </c>
      <c r="U161" s="41">
        <f>[1]!AgeErPb76(K161,L161,0,FALSE,1)*2</f>
        <v>3696.932709835788</v>
      </c>
      <c r="V161" s="38">
        <f t="shared" si="20"/>
        <v>3696.9327920110081</v>
      </c>
      <c r="W161" s="42">
        <f>[1]!AgePb6U8(O161)</f>
        <v>84.753901662142511</v>
      </c>
      <c r="X161" s="42">
        <f t="shared" si="31"/>
        <v>16.789496631089435</v>
      </c>
      <c r="Y161" s="38">
        <f t="shared" si="21"/>
        <v>16.811153824138813</v>
      </c>
      <c r="Z161" s="38">
        <f>[1]!AgePb7U5(M161)</f>
        <v>86.937344431400206</v>
      </c>
      <c r="AA161" s="42">
        <f t="shared" si="32"/>
        <v>138.14580325452056</v>
      </c>
      <c r="AB161" s="38">
        <f t="shared" si="22"/>
        <v>138.14859922346025</v>
      </c>
      <c r="AC161" s="42">
        <f>[1]!AgePb8Th2(R161)</f>
        <v>36.358364033979441</v>
      </c>
      <c r="AD161" s="42">
        <f t="shared" si="33"/>
        <v>118.40379263926873</v>
      </c>
      <c r="AE161" s="38">
        <f t="shared" si="23"/>
        <v>118.40514139293691</v>
      </c>
      <c r="AF161" s="43">
        <f t="shared" si="34"/>
        <v>57.532503005057592</v>
      </c>
      <c r="AG161" s="86">
        <v>0.96424003029371397</v>
      </c>
    </row>
    <row r="162" spans="1:33" x14ac:dyDescent="0.25">
      <c r="A162" s="69" t="s">
        <v>63</v>
      </c>
      <c r="B162">
        <v>2016</v>
      </c>
      <c r="C162" s="69" t="s">
        <v>627</v>
      </c>
      <c r="D162" s="69" t="s">
        <v>6</v>
      </c>
      <c r="E162" s="37">
        <f>(K162-(((2.718282^(0.00098482*W162)-1)/((2.718282^(0.000155125*W162)-1)*137.88))))/(([1]!SingleStagePbR(W162,1)/[1]!SingleStagePbR(W162,0))-(((2.718282^(0.00098482*W162)-1)/((2.718282^(0.000155125*W162)-1)*137.88))))</f>
        <v>3.2082573323128395E-2</v>
      </c>
      <c r="F162" s="73">
        <v>86.563341622416885</v>
      </c>
      <c r="G162" s="73">
        <v>10.944409333575395</v>
      </c>
      <c r="H162" s="88">
        <v>0.33461402857045291</v>
      </c>
      <c r="I162" s="142">
        <v>76.821226708826373</v>
      </c>
      <c r="J162" s="142">
        <v>7.1736650507672222</v>
      </c>
      <c r="K162" s="77">
        <v>7.3131245597299596E-2</v>
      </c>
      <c r="L162" s="77">
        <v>2.459718644894706E-2</v>
      </c>
      <c r="M162" s="40">
        <f t="array" ref="M162:Q162">[1]!ConvertConc(I162:L162,TRUE,FALSE)</f>
        <v>0.13120004326957474</v>
      </c>
      <c r="N162" s="39">
        <v>4.5797407044983411E-2</v>
      </c>
      <c r="O162" s="62">
        <v>1.3017235506929297E-2</v>
      </c>
      <c r="P162" s="62">
        <v>1.215566210203928E-3</v>
      </c>
      <c r="Q162" s="39">
        <v>0.26751796094498437</v>
      </c>
      <c r="R162" s="96">
        <v>2.4672179069501243E-4</v>
      </c>
      <c r="S162" s="96">
        <v>2.5560505763267084E-3</v>
      </c>
      <c r="T162" s="38">
        <f>[1]!AgePb76(K162)</f>
        <v>1016.710288444547</v>
      </c>
      <c r="U162" s="41">
        <f>[1]!AgeErPb76(K162,L162,0,FALSE,1)*2</f>
        <v>1362.6467768448651</v>
      </c>
      <c r="V162" s="38">
        <f t="shared" si="20"/>
        <v>1362.657396221334</v>
      </c>
      <c r="W162" s="42">
        <f>[1]!AgePb6U8(O162)</f>
        <v>83.373018163183815</v>
      </c>
      <c r="X162" s="42">
        <f t="shared" si="31"/>
        <v>15.570959543281935</v>
      </c>
      <c r="Y162" s="38">
        <f t="shared" si="21"/>
        <v>15.593555000470108</v>
      </c>
      <c r="Z162" s="38">
        <f>[1]!AgePb7U5(M162)</f>
        <v>125.17546267066972</v>
      </c>
      <c r="AA162" s="42">
        <f t="shared" si="32"/>
        <v>87.388867764225836</v>
      </c>
      <c r="AB162" s="38">
        <f t="shared" si="22"/>
        <v>87.398030416894599</v>
      </c>
      <c r="AC162" s="42">
        <f>[1]!AgePb8Th2(R162)</f>
        <v>4.986182109735247</v>
      </c>
      <c r="AD162" s="42">
        <f t="shared" si="33"/>
        <v>103.31421168236798</v>
      </c>
      <c r="AE162" s="38">
        <f t="shared" si="23"/>
        <v>103.31424075391905</v>
      </c>
      <c r="AF162" s="43">
        <f t="shared" si="34"/>
        <v>8.2002728909860068</v>
      </c>
      <c r="AG162" s="86">
        <v>0.97614098472774935</v>
      </c>
    </row>
    <row r="163" spans="1:33" x14ac:dyDescent="0.25">
      <c r="A163" s="69" t="s">
        <v>63</v>
      </c>
      <c r="B163">
        <v>2016</v>
      </c>
      <c r="C163" s="69" t="s">
        <v>628</v>
      </c>
      <c r="D163" s="69" t="s">
        <v>6</v>
      </c>
      <c r="E163" s="37">
        <f>(K163-(((2.718282^(0.00098482*W163)-1)/((2.718282^(0.000155125*W163)-1)*137.88))))/(([1]!SingleStagePbR(W163,1)/[1]!SingleStagePbR(W163,0))-(((2.718282^(0.00098482*W163)-1)/((2.718282^(0.000155125*W163)-1)*137.88))))</f>
        <v>2.9397987903968623E-2</v>
      </c>
      <c r="F163" s="73">
        <v>92.160825794249774</v>
      </c>
      <c r="G163" s="73">
        <v>11.470164202982547</v>
      </c>
      <c r="H163" s="88">
        <v>0.31599551972733997</v>
      </c>
      <c r="I163" s="142">
        <v>75.483802574289143</v>
      </c>
      <c r="J163" s="142">
        <v>6.3082743030919781</v>
      </c>
      <c r="K163" s="77">
        <v>7.1032791940083148E-2</v>
      </c>
      <c r="L163" s="77">
        <v>2.5644602582306306E-2</v>
      </c>
      <c r="M163" s="40">
        <f t="array" ref="M163:Q163">[1]!ConvertConc(I163:L163,TRUE,FALSE)</f>
        <v>0.12969324611790004</v>
      </c>
      <c r="N163" s="39">
        <v>4.8060594776685318E-2</v>
      </c>
      <c r="O163" s="62">
        <v>1.3247875251327286E-2</v>
      </c>
      <c r="P163" s="62">
        <v>1.1071412431331547E-3</v>
      </c>
      <c r="Q163" s="39">
        <v>0.22551997708772048</v>
      </c>
      <c r="R163" s="96">
        <v>2.6655132016524708E-3</v>
      </c>
      <c r="S163" s="96">
        <v>2.4627689603026418E-3</v>
      </c>
      <c r="T163" s="38">
        <f>[1]!AgePb76(K163)</f>
        <v>957.46761035943541</v>
      </c>
      <c r="U163" s="41">
        <f>[1]!AgeErPb76(K163,L163,0,FALSE,1)*2</f>
        <v>1475.9512130976082</v>
      </c>
      <c r="V163" s="38">
        <f t="shared" si="20"/>
        <v>1475.9599079951224</v>
      </c>
      <c r="W163" s="42">
        <f>[1]!AgePb6U8(O163)</f>
        <v>84.840545109950924</v>
      </c>
      <c r="X163" s="42">
        <f t="shared" si="31"/>
        <v>14.18045759024109</v>
      </c>
      <c r="Y163" s="38">
        <f t="shared" si="21"/>
        <v>14.206145214005208</v>
      </c>
      <c r="Z163" s="38">
        <f>[1]!AgePb7U5(M163)</f>
        <v>123.8220361058591</v>
      </c>
      <c r="AA163" s="42">
        <f t="shared" si="32"/>
        <v>91.769785703381373</v>
      </c>
      <c r="AB163" s="38">
        <f t="shared" si="22"/>
        <v>91.778323339805354</v>
      </c>
      <c r="AC163" s="42">
        <f>[1]!AgePb8Th2(R163)</f>
        <v>53.804285427667558</v>
      </c>
      <c r="AD163" s="42">
        <f t="shared" si="33"/>
        <v>99.423648699527035</v>
      </c>
      <c r="AE163" s="38">
        <f t="shared" si="23"/>
        <v>99.427166153435408</v>
      </c>
      <c r="AF163" s="43">
        <f t="shared" si="34"/>
        <v>8.8609310844574249</v>
      </c>
      <c r="AG163" s="86">
        <v>0.96441916175453479</v>
      </c>
    </row>
    <row r="164" spans="1:33" x14ac:dyDescent="0.25">
      <c r="A164" s="69" t="s">
        <v>63</v>
      </c>
      <c r="B164">
        <v>2016</v>
      </c>
      <c r="C164" s="69" t="s">
        <v>629</v>
      </c>
      <c r="D164" s="69" t="s">
        <v>6</v>
      </c>
      <c r="E164" s="37">
        <f>(K164-(((2.718282^(0.00098482*W164)-1)/((2.718282^(0.000155125*W164)-1)*137.88))))/(([1]!SingleStagePbR(W164,1)/[1]!SingleStagePbR(W164,0))-(((2.718282^(0.00098482*W164)-1)/((2.718282^(0.000155125*W164)-1)*137.88))))</f>
        <v>1.79521858133917E-2</v>
      </c>
      <c r="F164" s="73">
        <v>94.851751300763709</v>
      </c>
      <c r="G164" s="73">
        <v>11.307306488670964</v>
      </c>
      <c r="H164" s="88">
        <v>0.32386458432131915</v>
      </c>
      <c r="I164" s="142">
        <v>73.59115277698622</v>
      </c>
      <c r="J164" s="142">
        <v>6.3960132769044975</v>
      </c>
      <c r="K164" s="77">
        <v>6.1996517395142121E-2</v>
      </c>
      <c r="L164" s="77">
        <v>2.1693239783018414E-2</v>
      </c>
      <c r="M164" s="40">
        <f t="array" ref="M164:Q164">[1]!ConvertConc(I164:L164,TRUE,FALSE)</f>
        <v>0.11610580490961571</v>
      </c>
      <c r="N164" s="39">
        <v>4.1861138700888492E-2</v>
      </c>
      <c r="O164" s="62">
        <v>1.3588589963122915E-2</v>
      </c>
      <c r="P164" s="62">
        <v>1.1810224264583765E-3</v>
      </c>
      <c r="Q164" s="39">
        <v>0.24106082933376921</v>
      </c>
      <c r="R164" s="96">
        <v>6.458453434523709E-3</v>
      </c>
      <c r="S164" s="96">
        <v>2.7402841150031007E-3</v>
      </c>
      <c r="T164" s="38">
        <f>[1]!AgePb76(K164)</f>
        <v>673.05763137985775</v>
      </c>
      <c r="U164" s="41">
        <f>[1]!AgeErPb76(K164,L164,0,FALSE,1)*2</f>
        <v>1496.8787363174167</v>
      </c>
      <c r="V164" s="38">
        <f t="shared" si="20"/>
        <v>1496.8829728137816</v>
      </c>
      <c r="W164" s="42">
        <f>[1]!AgePb6U8(O164)</f>
        <v>87.007851854780327</v>
      </c>
      <c r="X164" s="42">
        <f t="shared" si="31"/>
        <v>15.124192369823755</v>
      </c>
      <c r="Y164" s="38">
        <f t="shared" si="21"/>
        <v>15.149525076346059</v>
      </c>
      <c r="Z164" s="38">
        <f>[1]!AgePb7U5(M164)</f>
        <v>111.53542847324475</v>
      </c>
      <c r="AA164" s="42">
        <f t="shared" si="32"/>
        <v>80.426642664700154</v>
      </c>
      <c r="AB164" s="38">
        <f t="shared" si="22"/>
        <v>80.434547013427434</v>
      </c>
      <c r="AC164" s="42">
        <f>[1]!AgePb8Th2(R164)</f>
        <v>130.11999977628014</v>
      </c>
      <c r="AD164" s="42">
        <f t="shared" si="33"/>
        <v>110.4183136244732</v>
      </c>
      <c r="AE164" s="38">
        <f t="shared" si="23"/>
        <v>110.43683625362264</v>
      </c>
      <c r="AF164" s="43">
        <f t="shared" si="34"/>
        <v>12.927251367227296</v>
      </c>
      <c r="AG164" s="86"/>
    </row>
    <row r="165" spans="1:33" x14ac:dyDescent="0.25">
      <c r="A165" s="69" t="s">
        <v>63</v>
      </c>
      <c r="B165">
        <v>2016</v>
      </c>
      <c r="C165" s="69" t="s">
        <v>630</v>
      </c>
      <c r="D165" s="69" t="s">
        <v>6</v>
      </c>
      <c r="E165" s="37">
        <f>(K165-(((2.718282^(0.00098482*W165)-1)/((2.718282^(0.000155125*W165)-1)*137.88))))/(([1]!SingleStagePbR(W165,1)/[1]!SingleStagePbR(W165,0))-(((2.718282^(0.00098482*W165)-1)/((2.718282^(0.000155125*W165)-1)*137.88))))</f>
        <v>-1.4584836382538878E-2</v>
      </c>
      <c r="F165" s="73">
        <v>98.634383748090784</v>
      </c>
      <c r="G165" s="73">
        <v>10.811243121298478</v>
      </c>
      <c r="H165" s="88">
        <v>0.32882146049087524</v>
      </c>
      <c r="I165" s="142">
        <v>66.842702619062621</v>
      </c>
      <c r="J165" s="142">
        <v>7.1119115939289275</v>
      </c>
      <c r="K165" s="77">
        <v>3.6347210267972364E-2</v>
      </c>
      <c r="L165" s="77">
        <v>2.1048493993626401E-2</v>
      </c>
      <c r="M165" s="40">
        <f t="array" ref="M165:Q165">[1]!ConvertConc(I165:L165,TRUE,FALSE)</f>
        <v>7.4942698647007533E-2</v>
      </c>
      <c r="N165" s="39">
        <v>4.4125386208700226E-2</v>
      </c>
      <c r="O165" s="62">
        <v>1.4960496221988692E-2</v>
      </c>
      <c r="P165" s="62">
        <v>1.5917627858115378E-3</v>
      </c>
      <c r="Q165" s="39">
        <v>0.18070624285321385</v>
      </c>
      <c r="R165" s="96">
        <v>7.8141304130344702E-3</v>
      </c>
      <c r="S165" s="96">
        <v>2.6377445575240356E-3</v>
      </c>
      <c r="T165" s="38">
        <f>[1]!AgePb76(K165)</f>
        <v>-605.9187542895645</v>
      </c>
      <c r="U165" s="41">
        <f>[1]!AgeErPb76(K165,L165,0,FALSE,1)*2</f>
        <v>3152.4757268366407</v>
      </c>
      <c r="V165" s="38">
        <f t="shared" si="20"/>
        <v>-3152.477357132751</v>
      </c>
      <c r="W165" s="42">
        <f>[1]!AgePb6U8(O165)</f>
        <v>95.727263548830862</v>
      </c>
      <c r="X165" s="42">
        <f t="shared" si="31"/>
        <v>20.370326417467876</v>
      </c>
      <c r="Y165" s="38">
        <f t="shared" si="21"/>
        <v>20.393099984472713</v>
      </c>
      <c r="Z165" s="38">
        <f>[1]!AgePb7U5(M165)</f>
        <v>73.379049169681124</v>
      </c>
      <c r="AA165" s="42">
        <f t="shared" si="32"/>
        <v>86.409455295714039</v>
      </c>
      <c r="AB165" s="38">
        <f t="shared" si="22"/>
        <v>86.412639761469222</v>
      </c>
      <c r="AC165" s="42">
        <f>[1]!AgePb8Th2(R165)</f>
        <v>157.32709883617949</v>
      </c>
      <c r="AD165" s="42">
        <f t="shared" si="33"/>
        <v>106.21494056816628</v>
      </c>
      <c r="AE165" s="38">
        <f t="shared" si="23"/>
        <v>106.24308911460568</v>
      </c>
      <c r="AF165" s="43">
        <f t="shared" si="34"/>
        <v>-15.798696256079811</v>
      </c>
      <c r="AG165" s="86"/>
    </row>
    <row r="166" spans="1:33" x14ac:dyDescent="0.25">
      <c r="A166" s="69" t="s">
        <v>63</v>
      </c>
      <c r="B166">
        <v>2016</v>
      </c>
      <c r="C166" s="69" t="s">
        <v>631</v>
      </c>
      <c r="D166" s="69" t="s">
        <v>6</v>
      </c>
      <c r="E166" s="37">
        <f>(K166-(((2.718282^(0.00098482*W166)-1)/((2.718282^(0.000155125*W166)-1)*137.88))))/(([1]!SingleStagePbR(W166,1)/[1]!SingleStagePbR(W166,0))-(((2.718282^(0.00098482*W166)-1)/((2.718282^(0.000155125*W166)-1)*137.88))))</f>
        <v>-1.0124109934982334E-2</v>
      </c>
      <c r="F166" s="73">
        <v>104.12724477743262</v>
      </c>
      <c r="G166" s="73">
        <v>11.732641502755435</v>
      </c>
      <c r="H166" s="88">
        <v>0.32110886606419592</v>
      </c>
      <c r="I166" s="142">
        <v>68.41650947436959</v>
      </c>
      <c r="J166" s="142">
        <v>6.2577261528928387</v>
      </c>
      <c r="K166" s="77">
        <v>3.9845530854583054E-2</v>
      </c>
      <c r="L166" s="77">
        <v>2.0707617131950639E-2</v>
      </c>
      <c r="M166" s="40">
        <f t="array" ref="M166:Q166">[1]!ConvertConc(I166:L166,TRUE,FALSE)</f>
        <v>8.0265875949662169E-2</v>
      </c>
      <c r="N166" s="39">
        <v>4.2355080378900657E-2</v>
      </c>
      <c r="O166" s="62">
        <v>1.4616355141219579E-2</v>
      </c>
      <c r="P166" s="62">
        <v>1.3368870836862033E-3</v>
      </c>
      <c r="Q166" s="39">
        <v>0.17333293063164884</v>
      </c>
      <c r="R166" s="96">
        <v>2.4780210652693853E-3</v>
      </c>
      <c r="S166" s="96">
        <v>2.2293525996360686E-3</v>
      </c>
      <c r="T166" s="38">
        <f>[1]!AgePb76(K166)</f>
        <v>-362.08646774188452</v>
      </c>
      <c r="U166" s="41">
        <f>[1]!AgeErPb76(K166,L166,0,FALSE,1)*2</f>
        <v>2690.0572168975477</v>
      </c>
      <c r="V166" s="38">
        <f t="shared" si="20"/>
        <v>-2690.0578991617454</v>
      </c>
      <c r="W166" s="42">
        <f>[1]!AgePb6U8(O166)</f>
        <v>93.541117245980516</v>
      </c>
      <c r="X166" s="42">
        <f t="shared" si="31"/>
        <v>17.111504233646269</v>
      </c>
      <c r="Y166" s="38">
        <f t="shared" si="21"/>
        <v>17.137385710695963</v>
      </c>
      <c r="Z166" s="38">
        <f>[1]!AgePb7U5(M166)</f>
        <v>78.394874623875367</v>
      </c>
      <c r="AA166" s="42">
        <f t="shared" si="32"/>
        <v>82.73556294509126</v>
      </c>
      <c r="AB166" s="38">
        <f t="shared" si="22"/>
        <v>82.739359020608561</v>
      </c>
      <c r="AC166" s="42">
        <f>[1]!AgePb8Th2(R166)</f>
        <v>50.02437258879042</v>
      </c>
      <c r="AD166" s="42">
        <f t="shared" si="33"/>
        <v>90.008891884750525</v>
      </c>
      <c r="AE166" s="38">
        <f t="shared" si="23"/>
        <v>90.012250512267443</v>
      </c>
      <c r="AF166" s="43">
        <f t="shared" si="34"/>
        <v>-25.833916917508738</v>
      </c>
      <c r="AG166" s="86">
        <v>0.99051378993608097</v>
      </c>
    </row>
    <row r="167" spans="1:33" x14ac:dyDescent="0.25">
      <c r="A167" s="69" t="s">
        <v>63</v>
      </c>
      <c r="B167">
        <v>2016</v>
      </c>
      <c r="C167" s="69" t="s">
        <v>632</v>
      </c>
      <c r="D167" s="69" t="s">
        <v>6</v>
      </c>
      <c r="E167" s="37">
        <f>(K167-(((2.718282^(0.00098482*W167)-1)/((2.718282^(0.000155125*W167)-1)*137.88))))/(([1]!SingleStagePbR(W167,1)/[1]!SingleStagePbR(W167,0))-(((2.718282^(0.00098482*W167)-1)/((2.718282^(0.000155125*W167)-1)*137.88))))</f>
        <v>6.1098576828072626E-2</v>
      </c>
      <c r="F167" s="73">
        <v>100.10787885871517</v>
      </c>
      <c r="G167" s="73">
        <v>11.315795704254439</v>
      </c>
      <c r="H167" s="88">
        <v>0.32385616768531822</v>
      </c>
      <c r="I167" s="142">
        <v>74.63832071127689</v>
      </c>
      <c r="J167" s="142">
        <v>6.6967956026792983</v>
      </c>
      <c r="K167" s="77">
        <v>9.6207387794603971E-2</v>
      </c>
      <c r="L167" s="77">
        <v>2.4313909398169683E-2</v>
      </c>
      <c r="M167" s="40">
        <f t="array" ref="M167:Q167">[1]!ConvertConc(I167:L167,TRUE,FALSE)</f>
        <v>0.17764738085605145</v>
      </c>
      <c r="N167" s="39">
        <v>4.7641190521333934E-2</v>
      </c>
      <c r="O167" s="62">
        <v>1.3397943448758659E-2</v>
      </c>
      <c r="P167" s="62">
        <v>1.2021075490118425E-3</v>
      </c>
      <c r="Q167" s="39">
        <v>0.33456567893920902</v>
      </c>
      <c r="R167" s="96">
        <v>5.4073654504506376E-3</v>
      </c>
      <c r="S167" s="96">
        <v>1.9023128763721955E-3</v>
      </c>
      <c r="T167" s="38">
        <f>[1]!AgePb76(K167)</f>
        <v>1551.0080250669125</v>
      </c>
      <c r="U167" s="41">
        <f>[1]!AgeErPb76(K167,L167,0,FALSE,1)*2</f>
        <v>949.197826994205</v>
      </c>
      <c r="V167" s="38">
        <f t="shared" si="20"/>
        <v>949.23330447752755</v>
      </c>
      <c r="W167" s="42">
        <f>[1]!AgePb6U8(O167)</f>
        <v>85.795227718078223</v>
      </c>
      <c r="X167" s="42">
        <f t="shared" si="31"/>
        <v>15.395659983718998</v>
      </c>
      <c r="Y167" s="38">
        <f t="shared" si="21"/>
        <v>15.419858416329848</v>
      </c>
      <c r="Z167" s="38">
        <f>[1]!AgePb7U5(M167)</f>
        <v>166.03412020613354</v>
      </c>
      <c r="AA167" s="42">
        <f t="shared" si="32"/>
        <v>89.053529702101613</v>
      </c>
      <c r="AB167" s="38">
        <f t="shared" si="22"/>
        <v>89.069348252250478</v>
      </c>
      <c r="AC167" s="42">
        <f>[1]!AgePb8Th2(R167)</f>
        <v>109.00046771389341</v>
      </c>
      <c r="AD167" s="42">
        <f t="shared" si="33"/>
        <v>76.692798059524847</v>
      </c>
      <c r="AE167" s="38">
        <f t="shared" si="23"/>
        <v>76.71151096477162</v>
      </c>
      <c r="AF167" s="43">
        <f t="shared" si="34"/>
        <v>5.5315785818952747</v>
      </c>
      <c r="AG167" s="86">
        <v>0.979709495127707</v>
      </c>
    </row>
    <row r="168" spans="1:33" x14ac:dyDescent="0.25">
      <c r="A168" s="69" t="s">
        <v>63</v>
      </c>
      <c r="B168">
        <v>2016</v>
      </c>
      <c r="C168" s="69" t="s">
        <v>633</v>
      </c>
      <c r="D168" s="69" t="s">
        <v>6</v>
      </c>
      <c r="E168" s="37">
        <f>(K168-(((2.718282^(0.00098482*W168)-1)/((2.718282^(0.000155125*W168)-1)*137.88))))/(([1]!SingleStagePbR(W168,1)/[1]!SingleStagePbR(W168,0))-(((2.718282^(0.00098482*W168)-1)/((2.718282^(0.000155125*W168)-1)*137.88))))</f>
        <v>-1.7605350103588099E-2</v>
      </c>
      <c r="F168" s="73">
        <v>89.824912056137748</v>
      </c>
      <c r="G168" s="73">
        <v>10.748150313815238</v>
      </c>
      <c r="H168" s="88">
        <v>0.32724834852576395</v>
      </c>
      <c r="I168" s="142">
        <v>72.892807712522895</v>
      </c>
      <c r="J168" s="142">
        <v>7.0361812042452057</v>
      </c>
      <c r="K168" s="77">
        <v>3.3796011769915771E-2</v>
      </c>
      <c r="L168" s="77">
        <v>3.185565366453371E-2</v>
      </c>
      <c r="M168" s="40">
        <f t="array" ref="M168:Q168">[1]!ConvertConc(I168:L168,TRUE,FALSE)</f>
        <v>6.3898846653009267E-2</v>
      </c>
      <c r="N168" s="39">
        <v>6.0545171199519569E-2</v>
      </c>
      <c r="O168" s="62">
        <v>1.371877461414072E-2</v>
      </c>
      <c r="P168" s="62">
        <v>1.3242429138685772E-3</v>
      </c>
      <c r="Q168" s="39">
        <v>0.10187458307277664</v>
      </c>
      <c r="R168" s="96">
        <v>7.268215512054586E-3</v>
      </c>
      <c r="S168" s="96">
        <v>2.8634578131349234E-3</v>
      </c>
      <c r="T168" s="38">
        <f>[1]!AgePb76(K168)</f>
        <v>-808.29986167599327</v>
      </c>
      <c r="U168" s="41">
        <f>[1]!AgeErPb76(K168,L168,0,FALSE,1)*2</f>
        <v>5358.1922453060788</v>
      </c>
      <c r="V168" s="38">
        <f t="shared" si="20"/>
        <v>-5358.1939522380553</v>
      </c>
      <c r="W168" s="42">
        <f>[1]!AgePb6U8(O168)</f>
        <v>87.83577187956918</v>
      </c>
      <c r="X168" s="42">
        <f t="shared" si="31"/>
        <v>16.957184845912245</v>
      </c>
      <c r="Y168" s="38">
        <f t="shared" si="21"/>
        <v>16.980214888050558</v>
      </c>
      <c r="Z168" s="38">
        <f>[1]!AgePb7U5(M168)</f>
        <v>62.893148667282659</v>
      </c>
      <c r="AA168" s="42">
        <f t="shared" si="32"/>
        <v>119.18451279771683</v>
      </c>
      <c r="AB168" s="38">
        <f t="shared" si="22"/>
        <v>119.18620887427893</v>
      </c>
      <c r="AC168" s="42">
        <f>[1]!AgePb8Th2(R168)</f>
        <v>146.37552957962944</v>
      </c>
      <c r="AD168" s="42">
        <f t="shared" si="33"/>
        <v>115.33509239823546</v>
      </c>
      <c r="AE168" s="38">
        <f t="shared" si="23"/>
        <v>115.35753252481948</v>
      </c>
      <c r="AF168" s="43">
        <f t="shared" si="34"/>
        <v>-10.866731029428053</v>
      </c>
      <c r="AG168" s="86">
        <v>0.96326854471945789</v>
      </c>
    </row>
    <row r="169" spans="1:33" x14ac:dyDescent="0.25">
      <c r="A169" s="69" t="s">
        <v>63</v>
      </c>
      <c r="B169">
        <v>2016</v>
      </c>
      <c r="C169" s="69" t="s">
        <v>634</v>
      </c>
      <c r="D169" s="69" t="s">
        <v>6</v>
      </c>
      <c r="E169" s="37">
        <f>(K169-(((2.718282^(0.00098482*W169)-1)/((2.718282^(0.000155125*W169)-1)*137.88))))/(([1]!SingleStagePbR(W169,1)/[1]!SingleStagePbR(W169,0))-(((2.718282^(0.00098482*W169)-1)/((2.718282^(0.000155125*W169)-1)*137.88))))</f>
        <v>-1.5506215496453901E-2</v>
      </c>
      <c r="F169" s="73">
        <v>92.439352350179703</v>
      </c>
      <c r="G169" s="73">
        <v>10.373839982908645</v>
      </c>
      <c r="H169" s="88">
        <v>0.32583401743118673</v>
      </c>
      <c r="I169" s="142">
        <v>71.810456721295949</v>
      </c>
      <c r="J169" s="142">
        <v>7.0037156471496251</v>
      </c>
      <c r="K169" s="77">
        <v>3.548742746895537E-2</v>
      </c>
      <c r="L169" s="77">
        <v>2.3121129725021658E-2</v>
      </c>
      <c r="M169" s="40">
        <f t="array" ref="M169:Q169">[1]!ConvertConc(I169:L169,TRUE,FALSE)</f>
        <v>6.8108148549360231E-2</v>
      </c>
      <c r="N169" s="39">
        <v>4.4868942136211877E-2</v>
      </c>
      <c r="O169" s="62">
        <v>1.3925548529528322E-2</v>
      </c>
      <c r="P169" s="62">
        <v>1.358166854583944E-3</v>
      </c>
      <c r="Q169" s="39">
        <v>0.14804510781077471</v>
      </c>
      <c r="R169" s="96">
        <v>8.9429421078161765E-4</v>
      </c>
      <c r="S169" s="96">
        <v>2.88146503448505E-3</v>
      </c>
      <c r="T169" s="38">
        <f>[1]!AgePb76(K169)</f>
        <v>-671.53109415741415</v>
      </c>
      <c r="U169" s="41">
        <f>[1]!AgeErPb76(K169,L169,0,FALSE,1)*2</f>
        <v>3596.4118129920789</v>
      </c>
      <c r="V169" s="38">
        <f t="shared" si="20"/>
        <v>-3596.4135682958999</v>
      </c>
      <c r="W169" s="42">
        <f>[1]!AgePb6U8(O169)</f>
        <v>89.150549121368641</v>
      </c>
      <c r="X169" s="42">
        <f t="shared" si="31"/>
        <v>17.389809906281926</v>
      </c>
      <c r="Y169" s="38">
        <f t="shared" si="21"/>
        <v>17.412944659888414</v>
      </c>
      <c r="Z169" s="38">
        <f>[1]!AgePb7U5(M169)</f>
        <v>66.902572064730862</v>
      </c>
      <c r="AA169" s="42">
        <f t="shared" si="32"/>
        <v>88.149441694501974</v>
      </c>
      <c r="AB169" s="38">
        <f t="shared" si="22"/>
        <v>88.152036598910058</v>
      </c>
      <c r="AC169" s="42">
        <f>[1]!AgePb8Th2(R169)</f>
        <v>18.067601171535671</v>
      </c>
      <c r="AD169" s="42">
        <f t="shared" si="33"/>
        <v>116.42960539194243</v>
      </c>
      <c r="AE169" s="38">
        <f t="shared" si="23"/>
        <v>116.42994410270144</v>
      </c>
      <c r="AF169" s="43">
        <f t="shared" si="34"/>
        <v>-13.275714244212017</v>
      </c>
      <c r="AG169" s="86">
        <v>0.97841611815399154</v>
      </c>
    </row>
    <row r="170" spans="1:33" x14ac:dyDescent="0.25">
      <c r="A170" s="69" t="s">
        <v>63</v>
      </c>
      <c r="B170">
        <v>2016</v>
      </c>
      <c r="C170" s="69" t="s">
        <v>635</v>
      </c>
      <c r="D170" s="69" t="s">
        <v>6</v>
      </c>
      <c r="E170" s="37">
        <f>(K170-(((2.718282^(0.00098482*W170)-1)/((2.718282^(0.000155125*W170)-1)*137.88))))/(([1]!SingleStagePbR(W170,1)/[1]!SingleStagePbR(W170,0))-(((2.718282^(0.00098482*W170)-1)/((2.718282^(0.000155125*W170)-1)*137.88))))</f>
        <v>4.8570633469890295E-3</v>
      </c>
      <c r="F170" s="73">
        <v>92.772454328068889</v>
      </c>
      <c r="G170" s="73">
        <v>10.743532008232364</v>
      </c>
      <c r="H170" s="88">
        <v>0.32807156044983443</v>
      </c>
      <c r="I170" s="142">
        <v>69.362910818203247</v>
      </c>
      <c r="J170" s="142">
        <v>6.7988257320184884</v>
      </c>
      <c r="K170" s="77">
        <v>5.1712308068168109E-2</v>
      </c>
      <c r="L170" s="77">
        <v>2.5989884485180165E-2</v>
      </c>
      <c r="M170" s="40">
        <f t="array" ref="M170:Q170">[1]!ConvertConc(I170:L170,TRUE,FALSE)</f>
        <v>0.10274929661810786</v>
      </c>
      <c r="N170" s="39">
        <v>5.2613288423578652E-2</v>
      </c>
      <c r="O170" s="62">
        <v>1.4416926686092377E-2</v>
      </c>
      <c r="P170" s="62">
        <v>1.4131208015034093E-3</v>
      </c>
      <c r="Q170" s="39">
        <v>0.19142118928342136</v>
      </c>
      <c r="R170" s="96">
        <v>9.0853115561945266E-3</v>
      </c>
      <c r="S170" s="96">
        <v>2.8987047827441089E-3</v>
      </c>
      <c r="T170" s="38">
        <f>[1]!AgePb76(K170)</f>
        <v>271.71192122080566</v>
      </c>
      <c r="U170" s="41">
        <f>[1]!AgeErPb76(K170,L170,0,FALSE,1)*2</f>
        <v>2304.1021566197578</v>
      </c>
      <c r="V170" s="38">
        <f t="shared" si="20"/>
        <v>2304.1026051638905</v>
      </c>
      <c r="W170" s="42">
        <f>[1]!AgePb6U8(O170)</f>
        <v>92.273914349800691</v>
      </c>
      <c r="X170" s="42">
        <f t="shared" si="31"/>
        <v>18.089040839700612</v>
      </c>
      <c r="Y170" s="38">
        <f t="shared" si="21"/>
        <v>18.11286715476264</v>
      </c>
      <c r="Z170" s="38">
        <f>[1]!AgePb7U5(M170)</f>
        <v>99.310983560170115</v>
      </c>
      <c r="AA170" s="42">
        <f t="shared" si="32"/>
        <v>101.70536623916264</v>
      </c>
      <c r="AB170" s="38">
        <f t="shared" si="22"/>
        <v>101.71032190267921</v>
      </c>
      <c r="AC170" s="42">
        <f>[1]!AgePb8Th2(R170)</f>
        <v>182.80522280058344</v>
      </c>
      <c r="AD170" s="42">
        <f t="shared" si="33"/>
        <v>116.6494666396684</v>
      </c>
      <c r="AE170" s="38">
        <f t="shared" si="23"/>
        <v>116.6840703038884</v>
      </c>
      <c r="AF170" s="43">
        <f t="shared" si="34"/>
        <v>33.960200912500504</v>
      </c>
      <c r="AG170" s="86">
        <v>0.96874557390776206</v>
      </c>
    </row>
    <row r="171" spans="1:33" x14ac:dyDescent="0.25">
      <c r="A171" s="69" t="s">
        <v>63</v>
      </c>
      <c r="B171">
        <v>2016</v>
      </c>
      <c r="C171" s="69" t="s">
        <v>636</v>
      </c>
      <c r="D171" s="69" t="s">
        <v>6</v>
      </c>
      <c r="E171" s="37">
        <f>(K171-(((2.718282^(0.00098482*W171)-1)/((2.718282^(0.000155125*W171)-1)*137.88))))/(([1]!SingleStagePbR(W171,1)/[1]!SingleStagePbR(W171,0))-(((2.718282^(0.00098482*W171)-1)/((2.718282^(0.000155125*W171)-1)*137.88))))</f>
        <v>2.8497141035237995E-3</v>
      </c>
      <c r="F171" s="73">
        <v>89.142083689690054</v>
      </c>
      <c r="G171" s="73">
        <v>10.286863457792245</v>
      </c>
      <c r="H171" s="88">
        <v>0.33513510862738488</v>
      </c>
      <c r="I171" s="142">
        <v>70.558385771515503</v>
      </c>
      <c r="J171" s="142">
        <v>7.337359352676784</v>
      </c>
      <c r="K171" s="77">
        <v>5.0087360939497005E-2</v>
      </c>
      <c r="L171" s="77">
        <v>2.4111677021635969E-2</v>
      </c>
      <c r="M171" s="40">
        <f t="array" ref="M171:Q171">[1]!ConvertConc(I171:L171,TRUE,FALSE)</f>
        <v>9.783443894302131E-2</v>
      </c>
      <c r="N171" s="39">
        <v>4.8183096919350063E-2</v>
      </c>
      <c r="O171" s="62">
        <v>1.4172659834342485E-2</v>
      </c>
      <c r="P171" s="62">
        <v>1.4738134532238727E-3</v>
      </c>
      <c r="Q171" s="39">
        <v>0.2111485976498427</v>
      </c>
      <c r="R171" s="96">
        <v>2.5210834001014809E-3</v>
      </c>
      <c r="S171" s="96">
        <v>2.5414094653673377E-3</v>
      </c>
      <c r="T171" s="38">
        <f>[1]!AgePb76(K171)</f>
        <v>198.03823692764527</v>
      </c>
      <c r="U171" s="41">
        <f>[1]!AgeErPb76(K171,L171,0,FALSE,1)*2</f>
        <v>2236.6306753115846</v>
      </c>
      <c r="V171" s="38">
        <f t="shared" si="20"/>
        <v>2236.6309207787281</v>
      </c>
      <c r="W171" s="42">
        <f>[1]!AgePb6U8(O171)</f>
        <v>90.721461043905251</v>
      </c>
      <c r="X171" s="42">
        <f t="shared" si="31"/>
        <v>18.868230994811867</v>
      </c>
      <c r="Y171" s="38">
        <f t="shared" si="21"/>
        <v>18.890312836223611</v>
      </c>
      <c r="Z171" s="38">
        <f>[1]!AgePb7U5(M171)</f>
        <v>94.775394743726565</v>
      </c>
      <c r="AA171" s="42">
        <f t="shared" si="32"/>
        <v>93.353058081443194</v>
      </c>
      <c r="AB171" s="38">
        <f t="shared" si="22"/>
        <v>93.357975225253156</v>
      </c>
      <c r="AC171" s="42">
        <f>[1]!AgePb8Th2(R171)</f>
        <v>50.892588185677972</v>
      </c>
      <c r="AD171" s="42">
        <f t="shared" si="33"/>
        <v>102.6058125065737</v>
      </c>
      <c r="AE171" s="38">
        <f t="shared" si="23"/>
        <v>102.60886196500098</v>
      </c>
      <c r="AF171" s="43">
        <f t="shared" si="34"/>
        <v>45.810073070409636</v>
      </c>
      <c r="AG171" s="86">
        <v>0.96510620314375162</v>
      </c>
    </row>
    <row r="172" spans="1:33" x14ac:dyDescent="0.25">
      <c r="A172" s="69"/>
      <c r="C172" s="69"/>
      <c r="D172" s="69"/>
      <c r="F172" s="73"/>
      <c r="G172" s="73"/>
      <c r="H172" s="88"/>
      <c r="I172" s="76"/>
      <c r="J172" s="76"/>
      <c r="K172" s="77"/>
      <c r="L172" s="77"/>
      <c r="R172" s="99"/>
      <c r="S172" s="96"/>
      <c r="AG172" s="86"/>
    </row>
    <row r="173" spans="1:33" x14ac:dyDescent="0.25">
      <c r="A173" s="69" t="s">
        <v>18</v>
      </c>
      <c r="B173">
        <v>2015</v>
      </c>
      <c r="C173" s="69" t="s">
        <v>637</v>
      </c>
      <c r="D173" s="69" t="s">
        <v>6</v>
      </c>
      <c r="E173" s="37">
        <f>(K173-(((2.718282^(0.00098482*W173)-1)/((2.718282^(0.000155125*W173)-1)*137.88))))/(([1]!SingleStagePbR(W173,1)/[1]!SingleStagePbR(W173,0))-(((2.718282^(0.00098482*W173)-1)/((2.718282^(0.000155125*W173)-1)*137.88))))</f>
        <v>2.7718022669251819E-2</v>
      </c>
      <c r="F173" s="73">
        <v>791.23492666956508</v>
      </c>
      <c r="G173" s="73">
        <v>14.778726363721782</v>
      </c>
      <c r="H173" s="88">
        <v>0.51357164607667161</v>
      </c>
      <c r="I173" s="76">
        <v>8.6272099239674596</v>
      </c>
      <c r="J173" s="76">
        <v>0.31365730631274097</v>
      </c>
      <c r="K173" s="77">
        <v>8.5754835000786192E-2</v>
      </c>
      <c r="L173" s="77">
        <v>7.5133700677270853E-3</v>
      </c>
      <c r="M173" s="39">
        <f t="array" ref="M173:Q173">[1]!ConvertConc(I173:L173,TRUE,FALSE)</f>
        <v>1.3699366845096062</v>
      </c>
      <c r="N173" s="39">
        <v>0.12995003122865093</v>
      </c>
      <c r="O173" s="40">
        <v>0.115912329572725</v>
      </c>
      <c r="P173" s="62">
        <v>4.2141954794923941E-3</v>
      </c>
      <c r="Q173" s="39">
        <v>0.38327381531908555</v>
      </c>
      <c r="R173" s="99">
        <v>3.0015868023813928E-2</v>
      </c>
      <c r="S173" s="96">
        <v>3.0671540779570396E-3</v>
      </c>
      <c r="T173" s="38">
        <f>[1]!AgePb76(K173)</f>
        <v>1331.8202158701758</v>
      </c>
      <c r="U173" s="41">
        <f>[1]!AgeErPb76(K173,L173,0,FALSE,1)*2</f>
        <v>339.01573947125382</v>
      </c>
      <c r="V173" s="38">
        <f t="shared" si="20"/>
        <v>339.08897368183784</v>
      </c>
      <c r="W173" s="42">
        <f>[1]!AgePb6U8(O173)</f>
        <v>706.99309036432442</v>
      </c>
      <c r="X173" s="42">
        <f t="shared" ref="X173:X190" si="35">P173/O173*W173*2</f>
        <v>51.407940750192104</v>
      </c>
      <c r="Y173" s="38">
        <f t="shared" si="21"/>
        <v>51.89809760837624</v>
      </c>
      <c r="Z173" s="38">
        <f>[1]!AgePb7U5(M173)</f>
        <v>876.13671055834561</v>
      </c>
      <c r="AA173" s="42">
        <f t="shared" ref="AA173:AA190" si="36">N173/M173*Z173*2</f>
        <v>166.21789048357459</v>
      </c>
      <c r="AB173" s="38">
        <f t="shared" si="22"/>
        <v>166.45373169038848</v>
      </c>
      <c r="AC173" s="42">
        <f>[1]!AgePb8Th2(R173)</f>
        <v>597.76064620997454</v>
      </c>
      <c r="AD173" s="42">
        <f t="shared" si="33"/>
        <v>122.16365038722587</v>
      </c>
      <c r="AE173" s="38">
        <f t="shared" si="23"/>
        <v>122.51649051600154</v>
      </c>
      <c r="AF173" s="43">
        <f t="shared" ref="AF173:AF190" si="37">W173/T173*100</f>
        <v>53.0847243448992</v>
      </c>
      <c r="AG173" s="86">
        <v>0.95066006644412582</v>
      </c>
    </row>
    <row r="174" spans="1:33" x14ac:dyDescent="0.25">
      <c r="A174" s="69" t="s">
        <v>18</v>
      </c>
      <c r="B174">
        <v>2015</v>
      </c>
      <c r="C174" s="69" t="s">
        <v>638</v>
      </c>
      <c r="D174" s="69" t="s">
        <v>6</v>
      </c>
      <c r="E174" s="37">
        <f>(K174-(((2.718282^(0.00098482*W174)-1)/((2.718282^(0.000155125*W174)-1)*137.88))))/(([1]!SingleStagePbR(W174,1)/[1]!SingleStagePbR(W174,0))-(((2.718282^(0.00098482*W174)-1)/((2.718282^(0.000155125*W174)-1)*137.88))))</f>
        <v>5.6954812022604008E-3</v>
      </c>
      <c r="F174" s="73">
        <v>760.64760785565227</v>
      </c>
      <c r="G174" s="73">
        <v>14.095354467337302</v>
      </c>
      <c r="H174" s="88">
        <v>0.52529774347761216</v>
      </c>
      <c r="I174" s="76">
        <v>8.7592992315865885</v>
      </c>
      <c r="J174" s="76">
        <v>0.33686120365030198</v>
      </c>
      <c r="K174" s="77">
        <v>6.73435347250389E-2</v>
      </c>
      <c r="L174" s="77">
        <v>6.6083743201753161E-3</v>
      </c>
      <c r="M174" s="39">
        <f t="array" ref="M174:Q174">[1]!ConvertConc(I174:L174,TRUE,FALSE)</f>
        <v>1.0595922927642378</v>
      </c>
      <c r="N174" s="39">
        <v>0.11167692576657634</v>
      </c>
      <c r="O174" s="40">
        <v>0.11416438388061188</v>
      </c>
      <c r="P174" s="62">
        <v>4.3904827031525174E-3</v>
      </c>
      <c r="Q174" s="39">
        <v>0.36488580942088789</v>
      </c>
      <c r="R174" s="99">
        <v>3.5590023850886623E-2</v>
      </c>
      <c r="S174" s="96">
        <v>3.2133038407217182E-3</v>
      </c>
      <c r="T174" s="38">
        <f>[1]!AgePb76(K174)</f>
        <v>847.51115617665039</v>
      </c>
      <c r="U174" s="41">
        <f>[1]!AgeErPb76(K174,L174,0,FALSE,1)*2</f>
        <v>408.12115794017734</v>
      </c>
      <c r="V174" s="38">
        <f t="shared" si="20"/>
        <v>408.14579439399364</v>
      </c>
      <c r="W174" s="42">
        <f>[1]!AgePb6U8(O174)</f>
        <v>696.88762256698885</v>
      </c>
      <c r="X174" s="42">
        <f t="shared" si="35"/>
        <v>53.601183642721999</v>
      </c>
      <c r="Y174" s="38">
        <f t="shared" si="21"/>
        <v>54.058170996733743</v>
      </c>
      <c r="Z174" s="38">
        <f>[1]!AgePb7U5(M174)</f>
        <v>733.62242684636453</v>
      </c>
      <c r="AA174" s="42">
        <f t="shared" si="36"/>
        <v>154.64192758496478</v>
      </c>
      <c r="AB174" s="38">
        <f t="shared" si="22"/>
        <v>154.81968597226893</v>
      </c>
      <c r="AC174" s="42">
        <f>[1]!AgePb8Th2(R174)</f>
        <v>706.84862338352241</v>
      </c>
      <c r="AD174" s="42">
        <f t="shared" si="33"/>
        <v>127.63798112883525</v>
      </c>
      <c r="AE174" s="38">
        <f t="shared" si="23"/>
        <v>128.11000359248041</v>
      </c>
      <c r="AF174" s="43">
        <f t="shared" si="37"/>
        <v>82.227545618494915</v>
      </c>
      <c r="AG174" s="86">
        <v>0.94766398256438289</v>
      </c>
    </row>
    <row r="175" spans="1:33" x14ac:dyDescent="0.25">
      <c r="A175" s="69" t="s">
        <v>18</v>
      </c>
      <c r="B175">
        <v>2015</v>
      </c>
      <c r="C175" s="69" t="s">
        <v>639</v>
      </c>
      <c r="D175" s="69" t="s">
        <v>6</v>
      </c>
      <c r="E175" s="37">
        <f>(K175-(((2.718282^(0.00098482*W175)-1)/((2.718282^(0.000155125*W175)-1)*137.88))))/(([1]!SingleStagePbR(W175,1)/[1]!SingleStagePbR(W175,0))-(((2.718282^(0.00098482*W175)-1)/((2.718282^(0.000155125*W175)-1)*137.88))))</f>
        <v>6.7140089993692276E-3</v>
      </c>
      <c r="F175" s="73">
        <v>749.74026321824078</v>
      </c>
      <c r="G175" s="73">
        <v>13.885608410772496</v>
      </c>
      <c r="H175" s="88">
        <v>0.51047892454932109</v>
      </c>
      <c r="I175" s="76">
        <v>8.621413282937656</v>
      </c>
      <c r="J175" s="76">
        <v>0.29131218513068941</v>
      </c>
      <c r="K175" s="77">
        <v>6.8495480757201632E-2</v>
      </c>
      <c r="L175" s="77">
        <v>6.7571310328265353E-3</v>
      </c>
      <c r="M175" s="39">
        <f t="array" ref="M175:Q175">[1]!ConvertConc(I175:L175,TRUE,FALSE)</f>
        <v>1.094953559022626</v>
      </c>
      <c r="N175" s="39">
        <v>0.11417847832013919</v>
      </c>
      <c r="O175" s="40">
        <v>0.11599026368206541</v>
      </c>
      <c r="P175" s="62">
        <v>3.9192387672655387E-3</v>
      </c>
      <c r="Q175" s="39">
        <v>0.32403478598257185</v>
      </c>
      <c r="R175" s="99">
        <v>3.5827056026121927E-2</v>
      </c>
      <c r="S175" s="96">
        <v>3.284045537515063E-3</v>
      </c>
      <c r="T175" s="38">
        <f>[1]!AgePb76(K175)</f>
        <v>882.68362491923779</v>
      </c>
      <c r="U175" s="41">
        <f>[1]!AgeErPb76(K175,L175,0,FALSE,1)*2</f>
        <v>408.0226093659507</v>
      </c>
      <c r="V175" s="38">
        <f t="shared" si="20"/>
        <v>408.04933950707033</v>
      </c>
      <c r="W175" s="42">
        <f>[1]!AgePb6U8(O175)</f>
        <v>707.44328523344188</v>
      </c>
      <c r="X175" s="42">
        <f t="shared" si="35"/>
        <v>47.808135978180509</v>
      </c>
      <c r="Y175" s="38">
        <f t="shared" si="21"/>
        <v>48.335479071021567</v>
      </c>
      <c r="Z175" s="38">
        <f>[1]!AgePb7U5(M175)</f>
        <v>750.9076362871823</v>
      </c>
      <c r="AA175" s="42">
        <f t="shared" si="36"/>
        <v>156.60479947071681</v>
      </c>
      <c r="AB175" s="38">
        <f t="shared" si="22"/>
        <v>156.78869651596972</v>
      </c>
      <c r="AC175" s="42">
        <f>[1]!AgePb8Th2(R175)</f>
        <v>711.47439240998176</v>
      </c>
      <c r="AD175" s="42">
        <f t="shared" si="33"/>
        <v>130.43294998878287</v>
      </c>
      <c r="AE175" s="38">
        <f t="shared" si="23"/>
        <v>130.90094891159868</v>
      </c>
      <c r="AF175" s="43">
        <f t="shared" si="37"/>
        <v>80.146868624437246</v>
      </c>
      <c r="AG175" s="86">
        <v>0.92798527941796438</v>
      </c>
    </row>
    <row r="176" spans="1:33" x14ac:dyDescent="0.25">
      <c r="A176" s="69" t="s">
        <v>18</v>
      </c>
      <c r="B176">
        <v>2015</v>
      </c>
      <c r="C176" s="69" t="s">
        <v>640</v>
      </c>
      <c r="D176" s="69" t="s">
        <v>6</v>
      </c>
      <c r="E176" s="37">
        <f>(K176-(((2.718282^(0.00098482*W176)-1)/((2.718282^(0.000155125*W176)-1)*137.88))))/(([1]!SingleStagePbR(W176,1)/[1]!SingleStagePbR(W176,0))-(((2.718282^(0.00098482*W176)-1)/((2.718282^(0.000155125*W176)-1)*137.88))))</f>
        <v>2.8309703772252974E-3</v>
      </c>
      <c r="F176" s="73">
        <v>880.39869474550721</v>
      </c>
      <c r="G176" s="73">
        <v>16.174459810180828</v>
      </c>
      <c r="H176" s="88">
        <v>0.53502736534158002</v>
      </c>
      <c r="I176" s="76">
        <v>8.4491739041797462</v>
      </c>
      <c r="J176" s="76">
        <v>0.27932596556881018</v>
      </c>
      <c r="K176" s="77">
        <v>6.5709688580952955E-2</v>
      </c>
      <c r="L176" s="77">
        <v>5.942064441609613E-3</v>
      </c>
      <c r="M176" s="39">
        <f t="array" ref="M176:Q176">[1]!ConvertConc(I176:L176,TRUE,FALSE)</f>
        <v>1.0718336943860207</v>
      </c>
      <c r="N176" s="39">
        <v>0.10319897789371615</v>
      </c>
      <c r="O176" s="40">
        <v>0.11835476596183056</v>
      </c>
      <c r="P176" s="62">
        <v>3.9127564016175048E-3</v>
      </c>
      <c r="Q176" s="39">
        <v>0.34335950106452801</v>
      </c>
      <c r="R176" s="99">
        <v>3.5294321602244549E-2</v>
      </c>
      <c r="S176" s="96">
        <v>3.1823887129931098E-3</v>
      </c>
      <c r="T176" s="38">
        <f>[1]!AgePb76(K176)</f>
        <v>796.22904485255185</v>
      </c>
      <c r="U176" s="41">
        <f>[1]!AgeErPb76(K176,L176,0,FALSE,1)*2</f>
        <v>379.17862782761165</v>
      </c>
      <c r="V176" s="38">
        <f t="shared" si="20"/>
        <v>379.2020328113494</v>
      </c>
      <c r="W176" s="42">
        <f>[1]!AgePb6U8(O176)</f>
        <v>721.0871643279703</v>
      </c>
      <c r="X176" s="42">
        <f t="shared" si="35"/>
        <v>47.677647713120301</v>
      </c>
      <c r="Y176" s="38">
        <f t="shared" si="21"/>
        <v>48.226893595349992</v>
      </c>
      <c r="Z176" s="38">
        <f>[1]!AgePb7U5(M176)</f>
        <v>739.63959775473757</v>
      </c>
      <c r="AA176" s="42">
        <f t="shared" si="36"/>
        <v>142.42890645779235</v>
      </c>
      <c r="AB176" s="38">
        <f t="shared" si="22"/>
        <v>142.625063950471</v>
      </c>
      <c r="AC176" s="42">
        <f>[1]!AgePb8Th2(R176)</f>
        <v>701.07640202200378</v>
      </c>
      <c r="AD176" s="42">
        <f t="shared" si="33"/>
        <v>126.42813503454661</v>
      </c>
      <c r="AE176" s="38">
        <f t="shared" si="23"/>
        <v>126.89692100440143</v>
      </c>
      <c r="AF176" s="43">
        <f t="shared" si="37"/>
        <v>90.562780771392653</v>
      </c>
      <c r="AG176" s="86">
        <v>0.9393173701277181</v>
      </c>
    </row>
    <row r="177" spans="1:33" x14ac:dyDescent="0.25">
      <c r="A177" s="69" t="s">
        <v>18</v>
      </c>
      <c r="B177">
        <v>2015</v>
      </c>
      <c r="C177" s="69" t="s">
        <v>641</v>
      </c>
      <c r="D177" s="69" t="s">
        <v>6</v>
      </c>
      <c r="E177" s="37">
        <f>(K177-(((2.718282^(0.00098482*W177)-1)/((2.718282^(0.000155125*W177)-1)*137.88))))/(([1]!SingleStagePbR(W177,1)/[1]!SingleStagePbR(W177,0))-(((2.718282^(0.00098482*W177)-1)/((2.718282^(0.000155125*W177)-1)*137.88))))</f>
        <v>-1.7871883180601907E-3</v>
      </c>
      <c r="F177" s="73">
        <v>788.63440750021641</v>
      </c>
      <c r="G177" s="73">
        <v>14.293072114225801</v>
      </c>
      <c r="H177" s="88">
        <v>0.53429111985011357</v>
      </c>
      <c r="I177" s="76">
        <v>8.5582196388776648</v>
      </c>
      <c r="J177" s="76">
        <v>0.32691114625966383</v>
      </c>
      <c r="K177" s="77">
        <v>6.1650499970461965E-2</v>
      </c>
      <c r="L177" s="77">
        <v>6.1168477315845576E-3</v>
      </c>
      <c r="M177" s="39">
        <f t="array" ref="M177:Q177">[1]!ConvertConc(I177:L177,TRUE,FALSE)</f>
        <v>0.99280834851807231</v>
      </c>
      <c r="N177" s="39">
        <v>0.10555268298909523</v>
      </c>
      <c r="O177" s="40">
        <v>0.11684673240416406</v>
      </c>
      <c r="P177" s="62">
        <v>4.463369817411098E-3</v>
      </c>
      <c r="Q177" s="39">
        <v>0.35928777800263567</v>
      </c>
      <c r="R177" s="99">
        <v>3.430275592044825E-2</v>
      </c>
      <c r="S177" s="96">
        <v>3.5366376165422864E-3</v>
      </c>
      <c r="T177" s="38">
        <f>[1]!AgePb76(K177)</f>
        <v>661.07439072598822</v>
      </c>
      <c r="U177" s="41">
        <f>[1]!AgeErPb76(K177,L177,0,FALSE,1)*2</f>
        <v>425.28469417067083</v>
      </c>
      <c r="V177" s="38">
        <f t="shared" si="20"/>
        <v>425.29907894772856</v>
      </c>
      <c r="W177" s="42">
        <f>[1]!AgePb6U8(O177)</f>
        <v>712.38869987600617</v>
      </c>
      <c r="X177" s="42">
        <f t="shared" si="35"/>
        <v>54.424358402990933</v>
      </c>
      <c r="Y177" s="38">
        <f t="shared" si="21"/>
        <v>54.894651718035973</v>
      </c>
      <c r="Z177" s="38">
        <f>[1]!AgePb7U5(M177)</f>
        <v>700.15217982202455</v>
      </c>
      <c r="AA177" s="42">
        <f t="shared" si="36"/>
        <v>148.87655042625357</v>
      </c>
      <c r="AB177" s="38">
        <f t="shared" si="22"/>
        <v>149.04473069894857</v>
      </c>
      <c r="AC177" s="42">
        <f>[1]!AgePb8Th2(R177)</f>
        <v>681.70861900429566</v>
      </c>
      <c r="AD177" s="42">
        <f t="shared" si="33"/>
        <v>140.56925053386092</v>
      </c>
      <c r="AE177" s="38">
        <f t="shared" si="23"/>
        <v>140.96807669744115</v>
      </c>
      <c r="AF177" s="43">
        <f t="shared" si="37"/>
        <v>107.76225941738038</v>
      </c>
      <c r="AG177" s="86">
        <v>0.95270694852833959</v>
      </c>
    </row>
    <row r="178" spans="1:33" x14ac:dyDescent="0.25">
      <c r="A178" s="69" t="s">
        <v>18</v>
      </c>
      <c r="B178">
        <v>2015</v>
      </c>
      <c r="C178" s="69" t="s">
        <v>642</v>
      </c>
      <c r="D178" s="69" t="s">
        <v>6</v>
      </c>
      <c r="E178" s="37">
        <f>(K178-(((2.718282^(0.00098482*W178)-1)/((2.718282^(0.000155125*W178)-1)*137.88))))/(([1]!SingleStagePbR(W178,1)/[1]!SingleStagePbR(W178,0))-(((2.718282^(0.00098482*W178)-1)/((2.718282^(0.000155125*W178)-1)*137.88))))</f>
        <v>5.8554415809731475E-3</v>
      </c>
      <c r="F178" s="73">
        <v>779.90281554555486</v>
      </c>
      <c r="G178" s="73">
        <v>13.909300464399681</v>
      </c>
      <c r="H178" s="88">
        <v>0.52912644529292918</v>
      </c>
      <c r="I178" s="76">
        <v>8.2973970074898702</v>
      </c>
      <c r="J178" s="76">
        <v>0.31684427707802731</v>
      </c>
      <c r="K178" s="77">
        <v>6.8576170541697623E-2</v>
      </c>
      <c r="L178" s="77">
        <v>6.3886090110558324E-3</v>
      </c>
      <c r="M178" s="39">
        <f t="array" ref="M178:Q178">[1]!ConvertConc(I178:L178,TRUE,FALSE)</f>
        <v>1.1390521407527461</v>
      </c>
      <c r="N178" s="39">
        <v>0.11468337028439975</v>
      </c>
      <c r="O178" s="40">
        <v>0.12051972433009087</v>
      </c>
      <c r="P178" s="62">
        <v>4.6021643769173833E-3</v>
      </c>
      <c r="Q178" s="39">
        <v>0.37926883184787702</v>
      </c>
      <c r="R178" s="99">
        <v>3.4113677329124792E-2</v>
      </c>
      <c r="S178" s="96">
        <v>3.0947495985492223E-3</v>
      </c>
      <c r="T178" s="38">
        <f>[1]!AgePb76(K178)</f>
        <v>885.11791234407235</v>
      </c>
      <c r="U178" s="41">
        <f>[1]!AgeErPb76(K178,L178,0,FALSE,1)*2</f>
        <v>385.16878597504768</v>
      </c>
      <c r="V178" s="38">
        <f t="shared" si="20"/>
        <v>385.19725841523575</v>
      </c>
      <c r="W178" s="42">
        <f>[1]!AgePb6U8(O178)</f>
        <v>733.55434168813133</v>
      </c>
      <c r="X178" s="42">
        <f t="shared" si="35"/>
        <v>56.022990072626811</v>
      </c>
      <c r="Y178" s="38">
        <f t="shared" si="21"/>
        <v>56.507413523909662</v>
      </c>
      <c r="Z178" s="38">
        <f>[1]!AgePb7U5(M178)</f>
        <v>772.05950757137214</v>
      </c>
      <c r="AA178" s="42">
        <f t="shared" si="36"/>
        <v>155.46678368891082</v>
      </c>
      <c r="AB178" s="38">
        <f t="shared" si="22"/>
        <v>155.66260150777805</v>
      </c>
      <c r="AC178" s="42">
        <f>[1]!AgePb8Th2(R178)</f>
        <v>678.01332861475191</v>
      </c>
      <c r="AD178" s="42">
        <f t="shared" si="33"/>
        <v>123.01702078597683</v>
      </c>
      <c r="AE178" s="38">
        <f t="shared" si="23"/>
        <v>123.46763887536379</v>
      </c>
      <c r="AF178" s="43">
        <f t="shared" si="37"/>
        <v>82.876454250648621</v>
      </c>
      <c r="AG178" s="86">
        <v>0.94620040884613654</v>
      </c>
    </row>
    <row r="179" spans="1:33" x14ac:dyDescent="0.25">
      <c r="A179" s="69" t="s">
        <v>18</v>
      </c>
      <c r="B179">
        <v>2015</v>
      </c>
      <c r="C179" s="69" t="s">
        <v>643</v>
      </c>
      <c r="D179" s="69" t="s">
        <v>6</v>
      </c>
      <c r="E179" s="37">
        <f>(K179-(((2.718282^(0.00098482*W179)-1)/((2.718282^(0.000155125*W179)-1)*137.88))))/(([1]!SingleStagePbR(W179,1)/[1]!SingleStagePbR(W179,0))-(((2.718282^(0.00098482*W179)-1)/((2.718282^(0.000155125*W179)-1)*137.88))))</f>
        <v>-9.1671682119593631E-3</v>
      </c>
      <c r="F179" s="73">
        <v>774.14434699275296</v>
      </c>
      <c r="G179" s="73">
        <v>13.930928146379786</v>
      </c>
      <c r="H179" s="88">
        <v>0.5250026351883379</v>
      </c>
      <c r="I179" s="76">
        <v>8.4906403771896137</v>
      </c>
      <c r="J179" s="76">
        <v>0.33657383183245687</v>
      </c>
      <c r="K179" s="77">
        <v>5.5736929401649156E-2</v>
      </c>
      <c r="L179" s="77">
        <v>5.379924989557471E-3</v>
      </c>
      <c r="M179" s="39">
        <f t="array" ref="M179:Q179">[1]!ConvertConc(I179:L179,TRUE,FALSE)</f>
        <v>0.90472134831812334</v>
      </c>
      <c r="N179" s="39">
        <v>9.4404393425113337E-2</v>
      </c>
      <c r="O179" s="40">
        <v>0.11777674657927252</v>
      </c>
      <c r="P179" s="62">
        <v>4.6687374727872903E-3</v>
      </c>
      <c r="Q179" s="39">
        <v>0.37989408595092677</v>
      </c>
      <c r="R179" s="99">
        <v>3.1132237416021419E-2</v>
      </c>
      <c r="S179" s="96">
        <v>3.2356911375418639E-3</v>
      </c>
      <c r="T179" s="38">
        <f>[1]!AgePb76(K179)</f>
        <v>440.93611009691574</v>
      </c>
      <c r="U179" s="41">
        <f>[1]!AgeErPb76(K179,L179,0,FALSE,1)*2</f>
        <v>429.46434935252006</v>
      </c>
      <c r="V179" s="38">
        <f t="shared" si="20"/>
        <v>429.47068674459939</v>
      </c>
      <c r="W179" s="42">
        <f>[1]!AgePb6U8(O179)</f>
        <v>717.75448697214404</v>
      </c>
      <c r="X179" s="42">
        <f t="shared" si="35"/>
        <v>56.904395254840708</v>
      </c>
      <c r="Y179" s="38">
        <f t="shared" si="21"/>
        <v>57.36113315626713</v>
      </c>
      <c r="Z179" s="38">
        <f>[1]!AgePb7U5(M179)</f>
        <v>654.24757478889921</v>
      </c>
      <c r="AA179" s="42">
        <f t="shared" si="36"/>
        <v>136.53672605961265</v>
      </c>
      <c r="AB179" s="38">
        <f t="shared" si="22"/>
        <v>136.69684469265709</v>
      </c>
      <c r="AC179" s="42">
        <f>[1]!AgePb8Th2(R179)</f>
        <v>619.65554573607653</v>
      </c>
      <c r="AD179" s="42">
        <f t="shared" si="33"/>
        <v>128.80628724969574</v>
      </c>
      <c r="AE179" s="38">
        <f t="shared" si="23"/>
        <v>129.16591221224073</v>
      </c>
      <c r="AF179" s="43">
        <f t="shared" si="37"/>
        <v>162.77970221454189</v>
      </c>
      <c r="AG179" s="86">
        <v>0.97851569232074542</v>
      </c>
    </row>
    <row r="180" spans="1:33" x14ac:dyDescent="0.25">
      <c r="A180" s="69" t="s">
        <v>18</v>
      </c>
      <c r="B180">
        <v>2015</v>
      </c>
      <c r="C180" s="69" t="s">
        <v>644</v>
      </c>
      <c r="D180" s="69" t="s">
        <v>6</v>
      </c>
      <c r="E180" s="37">
        <f>(K180-(((2.718282^(0.00098482*W180)-1)/((2.718282^(0.000155125*W180)-1)*137.88))))/(([1]!SingleStagePbR(W180,1)/[1]!SingleStagePbR(W180,0))-(((2.718282^(0.00098482*W180)-1)/((2.718282^(0.000155125*W180)-1)*137.88))))</f>
        <v>-7.055598181896338E-4</v>
      </c>
      <c r="F180" s="73">
        <v>837.24326002956479</v>
      </c>
      <c r="G180" s="73">
        <v>16.123885656738302</v>
      </c>
      <c r="H180" s="88">
        <v>0.52265315517835442</v>
      </c>
      <c r="I180" s="76">
        <v>9.0546167059947553</v>
      </c>
      <c r="J180" s="76">
        <v>0.32480600930917058</v>
      </c>
      <c r="K180" s="77">
        <v>6.1453030943615504E-2</v>
      </c>
      <c r="L180" s="77">
        <v>5.5681039298356889E-3</v>
      </c>
      <c r="M180" s="39">
        <f t="array" ref="M180:Q180">[1]!ConvertConc(I180:L180,TRUE,FALSE)</f>
        <v>0.93537440619013146</v>
      </c>
      <c r="N180" s="39">
        <v>9.1152249268716609E-2</v>
      </c>
      <c r="O180" s="40">
        <v>0.11044089799383047</v>
      </c>
      <c r="P180" s="62">
        <v>3.9617212419546938E-3</v>
      </c>
      <c r="Q180" s="39">
        <v>0.36810530604617669</v>
      </c>
      <c r="R180" s="99">
        <v>4.2292435239574211E-2</v>
      </c>
      <c r="S180" s="96">
        <v>3.6890428308836419E-3</v>
      </c>
      <c r="T180" s="38">
        <f>[1]!AgePb76(K180)</f>
        <v>654.19476812398898</v>
      </c>
      <c r="U180" s="41">
        <f>[1]!AgeErPb76(K180,L180,0,FALSE,1)*2</f>
        <v>388.81861428017089</v>
      </c>
      <c r="V180" s="38">
        <f t="shared" si="20"/>
        <v>388.83402234319323</v>
      </c>
      <c r="W180" s="42">
        <f>[1]!AgePb6U8(O180)</f>
        <v>675.30792495670153</v>
      </c>
      <c r="X180" s="42">
        <f t="shared" si="35"/>
        <v>48.449112597957409</v>
      </c>
      <c r="Y180" s="38">
        <f t="shared" si="21"/>
        <v>48.923569764602597</v>
      </c>
      <c r="Z180" s="38">
        <f>[1]!AgePb7U5(M180)</f>
        <v>670.45824169751006</v>
      </c>
      <c r="AA180" s="42">
        <f t="shared" si="36"/>
        <v>130.67233049576177</v>
      </c>
      <c r="AB180" s="38">
        <f t="shared" si="22"/>
        <v>130.84801347087748</v>
      </c>
      <c r="AC180" s="42">
        <f>[1]!AgePb8Th2(R180)</f>
        <v>837.24208144536692</v>
      </c>
      <c r="AD180" s="42">
        <f t="shared" si="33"/>
        <v>146.06025312914682</v>
      </c>
      <c r="AE180" s="38">
        <f t="shared" si="23"/>
        <v>146.63888547530803</v>
      </c>
      <c r="AF180" s="43">
        <f t="shared" si="37"/>
        <v>103.22735030322208</v>
      </c>
      <c r="AG180" s="86">
        <v>0.96386934953162995</v>
      </c>
    </row>
    <row r="181" spans="1:33" x14ac:dyDescent="0.25">
      <c r="A181" s="69" t="s">
        <v>18</v>
      </c>
      <c r="B181">
        <v>2016</v>
      </c>
      <c r="C181" s="69" t="s">
        <v>645</v>
      </c>
      <c r="D181" s="69" t="s">
        <v>6</v>
      </c>
      <c r="E181" s="37">
        <f>(K181-(((2.718282^(0.00098482*W181)-1)/((2.718282^(0.000155125*W181)-1)*137.88))))/(([1]!SingleStagePbR(W181,1)/[1]!SingleStagePbR(W181,0))-(((2.718282^(0.00098482*W181)-1)/((2.718282^(0.000155125*W181)-1)*137.88))))</f>
        <v>1.113589432633658E-2</v>
      </c>
      <c r="F181" s="73">
        <v>1162.70454540229</v>
      </c>
      <c r="G181" s="73">
        <v>15.891380381351071</v>
      </c>
      <c r="H181" s="88">
        <v>0.50992352558681797</v>
      </c>
      <c r="I181" s="76">
        <v>8.4414450478643701</v>
      </c>
      <c r="J181" s="76">
        <v>0.25199749124454163</v>
      </c>
      <c r="K181" s="77">
        <v>7.2563846613448349E-2</v>
      </c>
      <c r="L181" s="77">
        <v>4.3555773113385906E-3</v>
      </c>
      <c r="M181" s="39">
        <f t="array" ref="M181:Q181">[1]!ConvertConc(I181:L181,TRUE,FALSE)</f>
        <v>1.1847200667136457</v>
      </c>
      <c r="N181" s="39">
        <v>7.9420926704571682E-2</v>
      </c>
      <c r="O181" s="40">
        <v>0.11846312975205511</v>
      </c>
      <c r="P181" s="62">
        <v>3.5364100972317494E-3</v>
      </c>
      <c r="Q181" s="39">
        <v>0.44530770936928254</v>
      </c>
      <c r="R181" s="99">
        <v>3.1649890436027783E-2</v>
      </c>
      <c r="S181" s="96">
        <v>2.3308666641688085E-3</v>
      </c>
      <c r="T181" s="38">
        <f>[1]!AgePb76(K181)</f>
        <v>1000.9135334976025</v>
      </c>
      <c r="U181" s="41">
        <f>[1]!AgeErPb76(K181,L181,0,FALSE,1)*2</f>
        <v>243.76401975532951</v>
      </c>
      <c r="V181" s="38">
        <f t="shared" si="20"/>
        <v>243.82154544640747</v>
      </c>
      <c r="W181" s="42">
        <f>[1]!AgePb6U8(O181)</f>
        <v>721.71176401131186</v>
      </c>
      <c r="X181" s="42">
        <f t="shared" si="35"/>
        <v>43.089673130913773</v>
      </c>
      <c r="Y181" s="38">
        <f t="shared" si="21"/>
        <v>43.697670396077122</v>
      </c>
      <c r="Z181" s="38">
        <f>[1]!AgePb7U5(M181)</f>
        <v>793.50937139613109</v>
      </c>
      <c r="AA181" s="42">
        <f t="shared" si="36"/>
        <v>106.39011087211627</v>
      </c>
      <c r="AB181" s="38">
        <f t="shared" si="22"/>
        <v>106.69213979487151</v>
      </c>
      <c r="AC181" s="42">
        <f>[1]!AgePb8Th2(R181)</f>
        <v>629.80002115084824</v>
      </c>
      <c r="AD181" s="42">
        <f t="shared" si="33"/>
        <v>92.763662317281714</v>
      </c>
      <c r="AE181" s="38">
        <f t="shared" si="23"/>
        <v>93.278790533903518</v>
      </c>
      <c r="AF181" s="43">
        <f t="shared" si="37"/>
        <v>72.105305788938111</v>
      </c>
      <c r="AG181" s="86">
        <v>0.97387711881051631</v>
      </c>
    </row>
    <row r="182" spans="1:33" x14ac:dyDescent="0.25">
      <c r="A182" s="69" t="s">
        <v>18</v>
      </c>
      <c r="B182">
        <v>2016</v>
      </c>
      <c r="C182" s="69" t="s">
        <v>646</v>
      </c>
      <c r="D182" s="69" t="s">
        <v>6</v>
      </c>
      <c r="E182" s="37">
        <f>(K182-(((2.718282^(0.00098482*W182)-1)/((2.718282^(0.000155125*W182)-1)*137.88))))/(([1]!SingleStagePbR(W182,1)/[1]!SingleStagePbR(W182,0))-(((2.718282^(0.00098482*W182)-1)/((2.718282^(0.000155125*W182)-1)*137.88))))</f>
        <v>1.0927094419744477E-2</v>
      </c>
      <c r="F182" s="73">
        <v>1071.6278285029921</v>
      </c>
      <c r="G182" s="73">
        <v>15.373570939242647</v>
      </c>
      <c r="H182" s="88">
        <v>0.51381411177183944</v>
      </c>
      <c r="I182" s="76">
        <v>8.9711983244417528</v>
      </c>
      <c r="J182" s="76">
        <v>0.26127434724540549</v>
      </c>
      <c r="K182" s="77">
        <v>7.1178062671334738E-2</v>
      </c>
      <c r="L182" s="77">
        <v>4.7817603226040862E-3</v>
      </c>
      <c r="M182" s="39">
        <f t="array" ref="M182:Q182">[1]!ConvertConc(I182:L182,TRUE,FALSE)</f>
        <v>1.0934727159734017</v>
      </c>
      <c r="N182" s="39">
        <v>8.0065618657971085E-2</v>
      </c>
      <c r="O182" s="40">
        <v>0.11146782891595773</v>
      </c>
      <c r="P182" s="62">
        <v>3.2463538521417829E-3</v>
      </c>
      <c r="Q182" s="39">
        <v>0.3977481800256934</v>
      </c>
      <c r="R182" s="99">
        <v>3.6250134435400976E-2</v>
      </c>
      <c r="S182" s="96">
        <v>2.6307085553077766E-3</v>
      </c>
      <c r="T182" s="38">
        <f>[1]!AgePb76(K182)</f>
        <v>961.64246004515155</v>
      </c>
      <c r="U182" s="41">
        <f>[1]!AgeErPb76(K182,L182,0,FALSE,1)*2</f>
        <v>274.47160493749027</v>
      </c>
      <c r="V182" s="38">
        <f t="shared" si="20"/>
        <v>274.51876583878527</v>
      </c>
      <c r="W182" s="42">
        <f>[1]!AgePb6U8(O182)</f>
        <v>681.26678586907826</v>
      </c>
      <c r="X182" s="42">
        <f t="shared" si="35"/>
        <v>39.681997508174589</v>
      </c>
      <c r="Y182" s="38">
        <f t="shared" si="21"/>
        <v>40.270075807787151</v>
      </c>
      <c r="Z182" s="38">
        <f>[1]!AgePb7U5(M182)</f>
        <v>750.18964680824911</v>
      </c>
      <c r="AA182" s="42">
        <f t="shared" si="36"/>
        <v>109.85989372224691</v>
      </c>
      <c r="AB182" s="38">
        <f t="shared" si="22"/>
        <v>110.12137952244362</v>
      </c>
      <c r="AC182" s="42">
        <f>[1]!AgePb8Th2(R182)</f>
        <v>719.72829105515189</v>
      </c>
      <c r="AD182" s="42">
        <f t="shared" si="33"/>
        <v>104.46280557386243</v>
      </c>
      <c r="AE182" s="38">
        <f t="shared" si="23"/>
        <v>105.06015380682264</v>
      </c>
      <c r="AF182" s="43">
        <f t="shared" si="37"/>
        <v>70.844083344353479</v>
      </c>
      <c r="AG182" s="86">
        <v>0.98145403828959921</v>
      </c>
    </row>
    <row r="183" spans="1:33" x14ac:dyDescent="0.25">
      <c r="A183" s="69" t="s">
        <v>18</v>
      </c>
      <c r="B183">
        <v>2016</v>
      </c>
      <c r="C183" s="69" t="s">
        <v>647</v>
      </c>
      <c r="D183" s="69" t="s">
        <v>6</v>
      </c>
      <c r="E183" s="37">
        <f>(K183-(((2.718282^(0.00098482*W183)-1)/((2.718282^(0.000155125*W183)-1)*137.88))))/(([1]!SingleStagePbR(W183,1)/[1]!SingleStagePbR(W183,0))-(((2.718282^(0.00098482*W183)-1)/((2.718282^(0.000155125*W183)-1)*137.88))))</f>
        <v>-7.3426791424863668E-4</v>
      </c>
      <c r="F183" s="73">
        <v>1036.1539164833775</v>
      </c>
      <c r="G183" s="73">
        <v>14.674767681706852</v>
      </c>
      <c r="H183" s="88">
        <v>0.52642448091892347</v>
      </c>
      <c r="I183" s="76">
        <v>8.5960054590057648</v>
      </c>
      <c r="J183" s="76">
        <v>0.26066611486879043</v>
      </c>
      <c r="K183" s="77">
        <v>6.242876222053996E-2</v>
      </c>
      <c r="L183" s="77">
        <v>4.5259896305022999E-3</v>
      </c>
      <c r="M183" s="39">
        <f t="array" ref="M183:Q183">[1]!ConvertConc(I183:L183,TRUE,FALSE)</f>
        <v>1.0009221201948806</v>
      </c>
      <c r="N183" s="39">
        <v>7.8657315804729996E-2</v>
      </c>
      <c r="O183" s="40">
        <v>0.11633310434352173</v>
      </c>
      <c r="P183" s="62">
        <v>3.5276964962931492E-3</v>
      </c>
      <c r="Q183" s="39">
        <v>0.38587714941445972</v>
      </c>
      <c r="R183" s="99">
        <v>3.5993198579869233E-2</v>
      </c>
      <c r="S183" s="96">
        <v>2.6535023980262932E-3</v>
      </c>
      <c r="T183" s="38">
        <f>[1]!AgePb76(K183)</f>
        <v>687.90062631983926</v>
      </c>
      <c r="U183" s="41">
        <f>[1]!AgeErPb76(K183,L183,0,FALSE,1)*2</f>
        <v>309.38367003539742</v>
      </c>
      <c r="V183" s="38">
        <f t="shared" si="20"/>
        <v>309.40508062178304</v>
      </c>
      <c r="W183" s="42">
        <f>[1]!AgePb6U8(O183)</f>
        <v>709.4233683623022</v>
      </c>
      <c r="X183" s="42">
        <f t="shared" si="35"/>
        <v>43.025247973614178</v>
      </c>
      <c r="Y183" s="38">
        <f t="shared" si="21"/>
        <v>43.613723147634637</v>
      </c>
      <c r="Z183" s="38">
        <f>[1]!AgePb7U5(M183)</f>
        <v>704.27794527271953</v>
      </c>
      <c r="AA183" s="42">
        <f t="shared" si="36"/>
        <v>110.69115496186032</v>
      </c>
      <c r="AB183" s="38">
        <f t="shared" si="22"/>
        <v>110.91991934370868</v>
      </c>
      <c r="AC183" s="42">
        <f>[1]!AgePb8Th2(R183)</f>
        <v>714.71609375229366</v>
      </c>
      <c r="AD183" s="42">
        <f t="shared" si="33"/>
        <v>105.38106884117808</v>
      </c>
      <c r="AE183" s="38">
        <f t="shared" si="23"/>
        <v>105.96504472339723</v>
      </c>
      <c r="AF183" s="43">
        <f t="shared" si="37"/>
        <v>103.12875744242396</v>
      </c>
      <c r="AG183" s="86">
        <v>0.92021799316592723</v>
      </c>
    </row>
    <row r="184" spans="1:33" x14ac:dyDescent="0.25">
      <c r="A184" s="69" t="s">
        <v>18</v>
      </c>
      <c r="B184">
        <v>2016</v>
      </c>
      <c r="C184" s="69" t="s">
        <v>648</v>
      </c>
      <c r="D184" s="69" t="s">
        <v>6</v>
      </c>
      <c r="E184" s="37">
        <f>(K184-(((2.718282^(0.00098482*W184)-1)/((2.718282^(0.000155125*W184)-1)*137.88))))/(([1]!SingleStagePbR(W184,1)/[1]!SingleStagePbR(W184,0))-(((2.718282^(0.00098482*W184)-1)/((2.718282^(0.000155125*W184)-1)*137.88))))</f>
        <v>5.4509951438513641E-3</v>
      </c>
      <c r="F184" s="73">
        <v>1263.4366837908792</v>
      </c>
      <c r="G184" s="73">
        <v>17.513995950547063</v>
      </c>
      <c r="H184" s="88">
        <v>0.52474127924319225</v>
      </c>
      <c r="I184" s="76">
        <v>8.4801637911207628</v>
      </c>
      <c r="J184" s="76">
        <v>0.23685850498938307</v>
      </c>
      <c r="K184" s="77">
        <v>6.7790983077493497E-2</v>
      </c>
      <c r="L184" s="77">
        <v>4.6458495772964369E-3</v>
      </c>
      <c r="M184" s="39">
        <f t="array" ref="M184:Q184">[1]!ConvertConc(I184:L184,TRUE,FALSE)</f>
        <v>1.1017420792653536</v>
      </c>
      <c r="N184" s="39">
        <v>8.1534610958194559E-2</v>
      </c>
      <c r="O184" s="40">
        <v>0.11792225063471765</v>
      </c>
      <c r="P184" s="62">
        <v>3.293673174045041E-3</v>
      </c>
      <c r="Q184" s="39">
        <v>0.37741805901255587</v>
      </c>
      <c r="R184" s="99">
        <v>3.9121800822467932E-2</v>
      </c>
      <c r="S184" s="96">
        <v>2.5710764925764218E-3</v>
      </c>
      <c r="T184" s="38">
        <f>[1]!AgePb76(K184)</f>
        <v>861.26729056911961</v>
      </c>
      <c r="U184" s="41">
        <f>[1]!AgeErPb76(K184,L184,0,FALSE,1)*2</f>
        <v>284.40677230601949</v>
      </c>
      <c r="V184" s="38">
        <f t="shared" si="20"/>
        <v>284.44328111507548</v>
      </c>
      <c r="W184" s="42">
        <f>[1]!AgePb6U8(O184)</f>
        <v>718.59357972038083</v>
      </c>
      <c r="X184" s="42">
        <f t="shared" si="35"/>
        <v>40.14191357146975</v>
      </c>
      <c r="Y184" s="38">
        <f t="shared" si="21"/>
        <v>40.788291438347024</v>
      </c>
      <c r="Z184" s="38">
        <f>[1]!AgePb7U5(M184)</f>
        <v>754.19257997491638</v>
      </c>
      <c r="AA184" s="42">
        <f t="shared" si="36"/>
        <v>111.62830167440914</v>
      </c>
      <c r="AB184" s="38">
        <f t="shared" si="22"/>
        <v>111.88840518216635</v>
      </c>
      <c r="AC184" s="42">
        <f>[1]!AgePb8Th2(R184)</f>
        <v>775.66314586886415</v>
      </c>
      <c r="AD184" s="42">
        <f t="shared" si="33"/>
        <v>101.95283645306931</v>
      </c>
      <c r="AE184" s="38">
        <f t="shared" si="23"/>
        <v>102.66327830048002</v>
      </c>
      <c r="AF184" s="43">
        <f t="shared" si="37"/>
        <v>83.434444520183632</v>
      </c>
      <c r="AG184" s="86">
        <v>0.95847791798644744</v>
      </c>
    </row>
    <row r="185" spans="1:33" x14ac:dyDescent="0.25">
      <c r="A185" s="69" t="s">
        <v>18</v>
      </c>
      <c r="B185">
        <v>2016</v>
      </c>
      <c r="C185" s="69" t="s">
        <v>649</v>
      </c>
      <c r="D185" s="69" t="s">
        <v>6</v>
      </c>
      <c r="E185" s="37">
        <f>(K185-(((2.718282^(0.00098482*W185)-1)/((2.718282^(0.000155125*W185)-1)*137.88))))/(([1]!SingleStagePbR(W185,1)/[1]!SingleStagePbR(W185,0))-(((2.718282^(0.00098482*W185)-1)/((2.718282^(0.000155125*W185)-1)*137.88))))</f>
        <v>-5.364812489261685E-3</v>
      </c>
      <c r="F185" s="73">
        <v>1162.3847034970051</v>
      </c>
      <c r="G185" s="73">
        <v>16.038052157761431</v>
      </c>
      <c r="H185" s="88">
        <v>0.52154056068185206</v>
      </c>
      <c r="I185" s="76">
        <v>8.2792297805616162</v>
      </c>
      <c r="J185" s="76">
        <v>0.24628629636432633</v>
      </c>
      <c r="K185" s="77">
        <v>5.9380400201866433E-2</v>
      </c>
      <c r="L185" s="77">
        <v>3.9718360729995355E-3</v>
      </c>
      <c r="M185" s="39">
        <f t="array" ref="M185:Q185">[1]!ConvertConc(I185:L185,TRUE,FALSE)</f>
        <v>0.98847440797398523</v>
      </c>
      <c r="N185" s="39">
        <v>7.2360899811949722E-2</v>
      </c>
      <c r="O185" s="40">
        <v>0.12078418240641772</v>
      </c>
      <c r="P185" s="62">
        <v>3.5930261307775837E-3</v>
      </c>
      <c r="Q185" s="39">
        <v>0.40636077770337381</v>
      </c>
      <c r="R185" s="99">
        <v>3.3099928202519655E-2</v>
      </c>
      <c r="S185" s="96">
        <v>2.2338053550656051E-3</v>
      </c>
      <c r="T185" s="38">
        <f>[1]!AgePb76(K185)</f>
        <v>580.12584816330241</v>
      </c>
      <c r="U185" s="41">
        <f>[1]!AgeErPb76(K185,L185,0,FALSE,1)*2</f>
        <v>290.60493288200428</v>
      </c>
      <c r="V185" s="38">
        <f t="shared" si="20"/>
        <v>290.62114422160391</v>
      </c>
      <c r="W185" s="42">
        <f>[1]!AgePb6U8(O185)</f>
        <v>735.07560464278492</v>
      </c>
      <c r="X185" s="42">
        <f t="shared" si="35"/>
        <v>43.733306844627435</v>
      </c>
      <c r="Y185" s="38">
        <f t="shared" si="21"/>
        <v>44.354715946057468</v>
      </c>
      <c r="Z185" s="38">
        <f>[1]!AgePb7U5(M185)</f>
        <v>697.94152974279518</v>
      </c>
      <c r="AA185" s="42">
        <f t="shared" si="36"/>
        <v>102.18509796693996</v>
      </c>
      <c r="AB185" s="38">
        <f t="shared" si="22"/>
        <v>102.42842784117892</v>
      </c>
      <c r="AC185" s="42">
        <f>[1]!AgePb8Th2(R185)</f>
        <v>658.18941639484251</v>
      </c>
      <c r="AD185" s="42">
        <f t="shared" si="33"/>
        <v>88.838080493382108</v>
      </c>
      <c r="AE185" s="38">
        <f t="shared" si="23"/>
        <v>89.425247755097701</v>
      </c>
      <c r="AF185" s="43">
        <f t="shared" si="37"/>
        <v>126.70967979966046</v>
      </c>
      <c r="AG185" s="86">
        <v>0.96661813236033101</v>
      </c>
    </row>
    <row r="186" spans="1:33" x14ac:dyDescent="0.25">
      <c r="A186" s="69" t="s">
        <v>18</v>
      </c>
      <c r="B186">
        <v>2016</v>
      </c>
      <c r="C186" s="69" t="s">
        <v>650</v>
      </c>
      <c r="D186" s="69" t="s">
        <v>6</v>
      </c>
      <c r="E186" s="37">
        <f>(K186-(((2.718282^(0.00098482*W186)-1)/((2.718282^(0.000155125*W186)-1)*137.88))))/(([1]!SingleStagePbR(W186,1)/[1]!SingleStagePbR(W186,0))-(((2.718282^(0.00098482*W186)-1)/((2.718282^(0.000155125*W186)-1)*137.88))))</f>
        <v>6.2424970230280244E-3</v>
      </c>
      <c r="F186" s="73">
        <v>1095.4344824913508</v>
      </c>
      <c r="G186" s="73">
        <v>15.684308954951478</v>
      </c>
      <c r="H186" s="88">
        <v>0.50982665785277881</v>
      </c>
      <c r="I186" s="76">
        <v>8.7093072598637757</v>
      </c>
      <c r="J186" s="76">
        <v>0.26630884457801307</v>
      </c>
      <c r="K186" s="77">
        <v>6.7905846839157735E-2</v>
      </c>
      <c r="L186" s="77">
        <v>4.1847112822182824E-3</v>
      </c>
      <c r="M186" s="39">
        <f t="array" ref="M186:Q186">[1]!ConvertConc(I186:L186,TRUE,FALSE)</f>
        <v>1.0745726993123792</v>
      </c>
      <c r="N186" s="39">
        <v>7.3924421051042341E-2</v>
      </c>
      <c r="O186" s="40">
        <v>0.11481969462811686</v>
      </c>
      <c r="P186" s="62">
        <v>3.5108992367427812E-3</v>
      </c>
      <c r="Q186" s="39">
        <v>0.44447756875230715</v>
      </c>
      <c r="R186" s="99">
        <v>3.7268959429949837E-2</v>
      </c>
      <c r="S186" s="96">
        <v>2.8527961634739279E-3</v>
      </c>
      <c r="T186" s="38">
        <f>[1]!AgePb76(K186)</f>
        <v>864.7791726885348</v>
      </c>
      <c r="U186" s="41">
        <f>[1]!AgeErPb76(K186,L186,0,FALSE,1)*2</f>
        <v>255.60223122429807</v>
      </c>
      <c r="V186" s="38">
        <f t="shared" si="20"/>
        <v>255.64318562519063</v>
      </c>
      <c r="W186" s="42">
        <f>[1]!AgePb6U8(O186)</f>
        <v>700.6780530674539</v>
      </c>
      <c r="X186" s="42">
        <f t="shared" si="35"/>
        <v>42.849966631326303</v>
      </c>
      <c r="Y186" s="38">
        <f t="shared" si="21"/>
        <v>43.426434967871586</v>
      </c>
      <c r="Z186" s="38">
        <f>[1]!AgePb7U5(M186)</f>
        <v>740.98106760861469</v>
      </c>
      <c r="AA186" s="42">
        <f t="shared" si="36"/>
        <v>101.9504710436097</v>
      </c>
      <c r="AB186" s="38">
        <f t="shared" si="22"/>
        <v>102.22532478623489</v>
      </c>
      <c r="AC186" s="42">
        <f>[1]!AgePb8Th2(R186)</f>
        <v>739.59087655602809</v>
      </c>
      <c r="AD186" s="42">
        <f t="shared" si="33"/>
        <v>113.2257002852519</v>
      </c>
      <c r="AE186" s="38">
        <f t="shared" si="23"/>
        <v>113.80782381523427</v>
      </c>
      <c r="AF186" s="43">
        <f t="shared" si="37"/>
        <v>81.023927864624383</v>
      </c>
      <c r="AG186" s="86">
        <v>0.9987913494205255</v>
      </c>
    </row>
    <row r="187" spans="1:33" x14ac:dyDescent="0.25">
      <c r="A187" s="69" t="s">
        <v>18</v>
      </c>
      <c r="B187">
        <v>2016</v>
      </c>
      <c r="C187" s="69" t="s">
        <v>651</v>
      </c>
      <c r="D187" s="69" t="s">
        <v>6</v>
      </c>
      <c r="E187" s="37">
        <f>(K187-(((2.718282^(0.00098482*W187)-1)/((2.718282^(0.000155125*W187)-1)*137.88))))/(([1]!SingleStagePbR(W187,1)/[1]!SingleStagePbR(W187,0))-(((2.718282^(0.00098482*W187)-1)/((2.718282^(0.000155125*W187)-1)*137.88))))</f>
        <v>5.6102449050993691E-3</v>
      </c>
      <c r="F187" s="73">
        <v>1223.1543836950796</v>
      </c>
      <c r="G187" s="73">
        <v>18.009325998233312</v>
      </c>
      <c r="H187" s="88">
        <v>0.52111754256916187</v>
      </c>
      <c r="I187" s="76">
        <v>8.7818402445857515</v>
      </c>
      <c r="J187" s="76">
        <v>0.23736683662806518</v>
      </c>
      <c r="K187" s="77">
        <v>6.7223187034338661E-2</v>
      </c>
      <c r="L187" s="77">
        <v>4.0113871547635023E-3</v>
      </c>
      <c r="M187" s="39">
        <f t="array" ref="M187:Q187">[1]!ConvertConc(I187:L187,TRUE,FALSE)</f>
        <v>1.0549838506552767</v>
      </c>
      <c r="N187" s="39">
        <v>6.9110781869051299E-2</v>
      </c>
      <c r="O187" s="40">
        <v>0.1138713495291067</v>
      </c>
      <c r="P187" s="62">
        <v>3.0778608204535579E-3</v>
      </c>
      <c r="Q187" s="39">
        <v>0.41260502710338315</v>
      </c>
      <c r="R187" s="99">
        <v>3.4049126549199907E-2</v>
      </c>
      <c r="S187" s="96">
        <v>2.312708060304999E-3</v>
      </c>
      <c r="T187" s="38">
        <f>[1]!AgePb76(K187)</f>
        <v>843.79050934440227</v>
      </c>
      <c r="U187" s="41">
        <f>[1]!AgeErPb76(K187,L187,0,FALSE,1)*2</f>
        <v>248.32568160048993</v>
      </c>
      <c r="V187" s="38">
        <f t="shared" si="20"/>
        <v>248.36581464528157</v>
      </c>
      <c r="W187" s="42">
        <f>[1]!AgePb6U8(O187)</f>
        <v>695.19193987935932</v>
      </c>
      <c r="X187" s="42">
        <f t="shared" si="35"/>
        <v>37.581078002467244</v>
      </c>
      <c r="Y187" s="38">
        <f t="shared" si="21"/>
        <v>38.226917933153963</v>
      </c>
      <c r="Z187" s="38">
        <f>[1]!AgePb7U5(M187)</f>
        <v>731.34791019486238</v>
      </c>
      <c r="AA187" s="42">
        <f t="shared" si="36"/>
        <v>95.819525314002675</v>
      </c>
      <c r="AB187" s="38">
        <f t="shared" si="22"/>
        <v>96.104371681052214</v>
      </c>
      <c r="AC187" s="42">
        <f>[1]!AgePb8Th2(R187)</f>
        <v>676.75161449331176</v>
      </c>
      <c r="AD187" s="42">
        <f t="shared" si="33"/>
        <v>91.933572005234367</v>
      </c>
      <c r="AE187" s="38">
        <f t="shared" si="23"/>
        <v>92.533448606293874</v>
      </c>
      <c r="AF187" s="43">
        <f t="shared" si="37"/>
        <v>82.389163208235274</v>
      </c>
      <c r="AG187" s="86"/>
    </row>
    <row r="188" spans="1:33" x14ac:dyDescent="0.25">
      <c r="A188" s="69" t="s">
        <v>18</v>
      </c>
      <c r="B188">
        <v>2016</v>
      </c>
      <c r="C188" s="69" t="s">
        <v>652</v>
      </c>
      <c r="D188" s="69" t="s">
        <v>6</v>
      </c>
      <c r="E188" s="37">
        <f>(K188-(((2.718282^(0.00098482*W188)-1)/((2.718282^(0.000155125*W188)-1)*137.88))))/(([1]!SingleStagePbR(W188,1)/[1]!SingleStagePbR(W188,0))-(((2.718282^(0.00098482*W188)-1)/((2.718282^(0.000155125*W188)-1)*137.88))))</f>
        <v>-7.5570579246544501E-4</v>
      </c>
      <c r="F188" s="73">
        <v>1124.3874495380119</v>
      </c>
      <c r="G188" s="73">
        <v>16.232635566839324</v>
      </c>
      <c r="H188" s="88">
        <v>0.51754376960360726</v>
      </c>
      <c r="I188" s="76">
        <v>8.5832803758658294</v>
      </c>
      <c r="J188" s="76">
        <v>0.25789546092379245</v>
      </c>
      <c r="K188" s="77">
        <v>6.2440625637904437E-2</v>
      </c>
      <c r="L188" s="77">
        <v>4.5537768155791952E-3</v>
      </c>
      <c r="M188" s="39">
        <f t="array" ref="M188:Q188">[1]!ConvertConc(I188:L188,TRUE,FALSE)</f>
        <v>1.0025965188802202</v>
      </c>
      <c r="N188" s="39">
        <v>7.9081420127055768E-2</v>
      </c>
      <c r="O188" s="40">
        <v>0.11650557318525506</v>
      </c>
      <c r="P188" s="62">
        <v>3.5005565682422564E-3</v>
      </c>
      <c r="Q188" s="39">
        <v>0.3809273294013929</v>
      </c>
      <c r="R188" s="99">
        <v>3.4122691995844612E-2</v>
      </c>
      <c r="S188" s="96">
        <v>2.9545172702832691E-3</v>
      </c>
      <c r="T188" s="38">
        <f>[1]!AgePb76(K188)</f>
        <v>688.30604888823359</v>
      </c>
      <c r="U188" s="41">
        <f>[1]!AgeErPb76(K188,L188,0,FALSE,1)*2</f>
        <v>311.20325072079515</v>
      </c>
      <c r="V188" s="38">
        <f t="shared" si="20"/>
        <v>311.2245612259315</v>
      </c>
      <c r="W188" s="42">
        <f>[1]!AgePb6U8(O188)</f>
        <v>710.41923573124552</v>
      </c>
      <c r="X188" s="42">
        <f t="shared" si="35"/>
        <v>42.690879995763026</v>
      </c>
      <c r="Y188" s="38">
        <f t="shared" si="21"/>
        <v>43.285556032097887</v>
      </c>
      <c r="Z188" s="38">
        <f>[1]!AgePb7U5(M188)</f>
        <v>705.12727622475984</v>
      </c>
      <c r="AA188" s="42">
        <f t="shared" si="36"/>
        <v>111.236106098706</v>
      </c>
      <c r="AB188" s="38">
        <f t="shared" si="22"/>
        <v>111.46430087960739</v>
      </c>
      <c r="AC188" s="42">
        <f>[1]!AgePb8Th2(R188)</f>
        <v>678.18952366225903</v>
      </c>
      <c r="AD188" s="42">
        <f t="shared" si="33"/>
        <v>117.4422381697984</v>
      </c>
      <c r="AE188" s="38">
        <f t="shared" si="23"/>
        <v>117.91440746531187</v>
      </c>
      <c r="AF188" s="43">
        <f t="shared" si="37"/>
        <v>103.21269686336909</v>
      </c>
      <c r="AG188" s="86">
        <v>0.97368042406420108</v>
      </c>
    </row>
    <row r="189" spans="1:33" x14ac:dyDescent="0.25">
      <c r="A189" s="69" t="s">
        <v>18</v>
      </c>
      <c r="B189">
        <v>2016</v>
      </c>
      <c r="C189" s="69" t="s">
        <v>653</v>
      </c>
      <c r="D189" s="69" t="s">
        <v>6</v>
      </c>
      <c r="E189" s="37">
        <f>(K189-(((2.718282^(0.00098482*W189)-1)/((2.718282^(0.000155125*W189)-1)*137.88))))/(([1]!SingleStagePbR(W189,1)/[1]!SingleStagePbR(W189,0))-(((2.718282^(0.00098482*W189)-1)/((2.718282^(0.000155125*W189)-1)*137.88))))</f>
        <v>1.6590233609675889E-2</v>
      </c>
      <c r="F189" s="73">
        <v>1086.0655167275436</v>
      </c>
      <c r="G189" s="73">
        <v>15.127446216237876</v>
      </c>
      <c r="H189" s="88">
        <v>0.51769629624947788</v>
      </c>
      <c r="I189" s="76">
        <v>8.5029921787976956</v>
      </c>
      <c r="J189" s="76">
        <v>0.25594691195401054</v>
      </c>
      <c r="K189" s="77">
        <v>7.6901706558533831E-2</v>
      </c>
      <c r="L189" s="77">
        <v>4.7288816482217748E-3</v>
      </c>
      <c r="M189" s="39">
        <f t="array" ref="M189:Q189">[1]!ConvertConc(I189:L189,TRUE,FALSE)</f>
        <v>1.2464545391826705</v>
      </c>
      <c r="N189" s="39">
        <v>8.5337921432402833E-2</v>
      </c>
      <c r="O189" s="40">
        <v>0.11760565915766817</v>
      </c>
      <c r="P189" s="62">
        <v>3.5400250472742709E-3</v>
      </c>
      <c r="Q189" s="39">
        <v>0.43965548675972888</v>
      </c>
      <c r="R189" s="99">
        <v>3.9943908995359614E-2</v>
      </c>
      <c r="S189" s="96">
        <v>2.9026557792137214E-3</v>
      </c>
      <c r="T189" s="38">
        <f>[1]!AgePb76(K189)</f>
        <v>1117.7734854629177</v>
      </c>
      <c r="U189" s="41">
        <f>[1]!AgeErPb76(K189,L189,0,FALSE,1)*2</f>
        <v>245.38358729117621</v>
      </c>
      <c r="V189" s="38">
        <f t="shared" si="20"/>
        <v>245.45485431134901</v>
      </c>
      <c r="W189" s="42">
        <f>[1]!AgePb6U8(O189)</f>
        <v>716.7677203407759</v>
      </c>
      <c r="X189" s="42">
        <f t="shared" si="35"/>
        <v>43.150571175869878</v>
      </c>
      <c r="Y189" s="38">
        <f t="shared" si="21"/>
        <v>43.749489019355316</v>
      </c>
      <c r="Z189" s="38">
        <f>[1]!AgePb7U5(M189)</f>
        <v>821.80353661669437</v>
      </c>
      <c r="AA189" s="42">
        <f t="shared" si="36"/>
        <v>112.52878213537221</v>
      </c>
      <c r="AB189" s="38">
        <f t="shared" si="22"/>
        <v>112.83507961592392</v>
      </c>
      <c r="AC189" s="42">
        <f>[1]!AgePb8Th2(R189)</f>
        <v>791.64786337546798</v>
      </c>
      <c r="AD189" s="42">
        <f t="shared" si="33"/>
        <v>115.05540161309436</v>
      </c>
      <c r="AE189" s="38">
        <f t="shared" si="23"/>
        <v>115.71156576432264</v>
      </c>
      <c r="AF189" s="43">
        <f t="shared" si="37"/>
        <v>64.124594979449867</v>
      </c>
      <c r="AG189" s="86"/>
    </row>
    <row r="190" spans="1:33" x14ac:dyDescent="0.25">
      <c r="A190" s="69" t="s">
        <v>18</v>
      </c>
      <c r="B190">
        <v>2016</v>
      </c>
      <c r="C190" s="69" t="s">
        <v>654</v>
      </c>
      <c r="D190" s="69" t="s">
        <v>6</v>
      </c>
      <c r="E190" s="37">
        <f>(K190-(((2.718282^(0.00098482*W190)-1)/((2.718282^(0.000155125*W190)-1)*137.88))))/(([1]!SingleStagePbR(W190,1)/[1]!SingleStagePbR(W190,0))-(((2.718282^(0.00098482*W190)-1)/((2.718282^(0.000155125*W190)-1)*137.88))))</f>
        <v>1.954013480801662E-3</v>
      </c>
      <c r="F190" s="73">
        <v>1233.5316792389929</v>
      </c>
      <c r="G190" s="73">
        <v>17.729631665726803</v>
      </c>
      <c r="H190" s="88">
        <v>0.51834342786407694</v>
      </c>
      <c r="I190" s="76">
        <v>8.4859477976179498</v>
      </c>
      <c r="J190" s="76">
        <v>0.23506179136610328</v>
      </c>
      <c r="K190" s="77">
        <v>6.4899427337427013E-2</v>
      </c>
      <c r="L190" s="77">
        <v>3.8971461588510315E-3</v>
      </c>
      <c r="M190" s="39">
        <f t="array" ref="M190:Q190">[1]!ConvertConc(I190:L190,TRUE,FALSE)</f>
        <v>1.054029471894105</v>
      </c>
      <c r="N190" s="39">
        <v>6.9702993681434219E-2</v>
      </c>
      <c r="O190" s="40">
        <v>0.11784187504437692</v>
      </c>
      <c r="P190" s="62">
        <v>3.2642343444119828E-3</v>
      </c>
      <c r="Q190" s="39">
        <v>0.41887361905368281</v>
      </c>
      <c r="R190" s="99">
        <v>3.4949615358841335E-2</v>
      </c>
      <c r="S190" s="96">
        <v>2.6204905348798987E-3</v>
      </c>
      <c r="T190" s="38">
        <f>[1]!AgePb76(K190)</f>
        <v>770.16143187192688</v>
      </c>
      <c r="U190" s="41">
        <f>[1]!AgeErPb76(K190,L190,0,FALSE,1)*2</f>
        <v>252.84866781347534</v>
      </c>
      <c r="V190" s="38">
        <f t="shared" si="20"/>
        <v>252.88150487065337</v>
      </c>
      <c r="W190" s="42">
        <f>[1]!AgePb6U8(O190)</f>
        <v>718.13008329001821</v>
      </c>
      <c r="X190" s="42">
        <f t="shared" si="35"/>
        <v>39.784582191143116</v>
      </c>
      <c r="Y190" s="38">
        <f t="shared" si="21"/>
        <v>40.435838223300379</v>
      </c>
      <c r="Z190" s="38">
        <f>[1]!AgePb7U5(M190)</f>
        <v>730.87623489870793</v>
      </c>
      <c r="AA190" s="42">
        <f t="shared" si="36"/>
        <v>96.665725089275838</v>
      </c>
      <c r="AB190" s="38">
        <f t="shared" si="22"/>
        <v>96.947721677168516</v>
      </c>
      <c r="AC190" s="42">
        <f>[1]!AgePb8Th2(R190)</f>
        <v>694.34552237836249</v>
      </c>
      <c r="AD190" s="42">
        <f t="shared" si="33"/>
        <v>104.12279795625537</v>
      </c>
      <c r="AE190" s="38">
        <f t="shared" si="23"/>
        <v>104.68067131562243</v>
      </c>
      <c r="AF190" s="43">
        <f t="shared" si="37"/>
        <v>93.244098389159376</v>
      </c>
      <c r="AG190" s="86">
        <v>0.98616788815892775</v>
      </c>
    </row>
    <row r="191" spans="1:33" x14ac:dyDescent="0.25">
      <c r="A191" s="69"/>
      <c r="C191" s="69"/>
      <c r="D191" s="69"/>
      <c r="F191" s="73"/>
      <c r="G191" s="73"/>
      <c r="H191" s="88"/>
      <c r="I191" s="93"/>
      <c r="J191" s="94"/>
      <c r="K191" s="188"/>
      <c r="L191" s="77"/>
      <c r="M191" s="40"/>
      <c r="N191" s="62"/>
      <c r="O191" s="62"/>
      <c r="P191" s="62"/>
      <c r="Q191" s="39"/>
      <c r="R191" s="99"/>
      <c r="S191" s="96"/>
      <c r="T191" s="38"/>
      <c r="U191" s="41"/>
      <c r="AG191" s="86"/>
    </row>
    <row r="192" spans="1:33" x14ac:dyDescent="0.25">
      <c r="A192" s="69" t="s">
        <v>23</v>
      </c>
      <c r="B192">
        <v>2015</v>
      </c>
      <c r="C192" s="69" t="s">
        <v>655</v>
      </c>
      <c r="D192" s="69" t="s">
        <v>6</v>
      </c>
      <c r="E192" s="37"/>
      <c r="F192" s="73">
        <v>38204.294926702874</v>
      </c>
      <c r="G192" s="73">
        <v>468.03856603293553</v>
      </c>
      <c r="H192" s="88">
        <v>0.98581297993030104</v>
      </c>
      <c r="I192" s="76">
        <v>4.2883283207835134</v>
      </c>
      <c r="J192" s="76">
        <v>4.8687008765466645E-2</v>
      </c>
      <c r="K192" s="77">
        <v>0.91189168122439512</v>
      </c>
      <c r="L192" s="77">
        <v>4.6050017117227763E-3</v>
      </c>
      <c r="M192" s="43">
        <f t="array" ref="M192:Q192">[1]!ConvertConc(I192:L192,TRUE,FALSE)</f>
        <v>29.306737289038519</v>
      </c>
      <c r="N192" s="39">
        <v>0.36416036270743124</v>
      </c>
      <c r="O192" s="40">
        <v>0.23319110040000193</v>
      </c>
      <c r="P192" s="62">
        <v>2.6475065106790494E-3</v>
      </c>
      <c r="Q192" s="39">
        <v>0.91369208603958874</v>
      </c>
      <c r="R192" s="99">
        <v>0.51441383045192235</v>
      </c>
      <c r="S192" s="99">
        <v>7.6616800156105672E-3</v>
      </c>
      <c r="T192" s="38"/>
      <c r="U192" s="41"/>
      <c r="V192" s="38"/>
      <c r="W192" s="42"/>
      <c r="X192" s="42"/>
      <c r="Y192" s="38"/>
      <c r="Z192" s="38"/>
      <c r="AA192" s="42"/>
      <c r="AB192" s="38"/>
      <c r="AC192" s="42"/>
      <c r="AD192" s="42"/>
      <c r="AE192" s="38"/>
      <c r="AF192" s="43"/>
      <c r="AG192" s="86"/>
    </row>
    <row r="193" spans="1:33" x14ac:dyDescent="0.25">
      <c r="A193" s="69" t="s">
        <v>23</v>
      </c>
      <c r="B193">
        <v>2015</v>
      </c>
      <c r="C193" s="69" t="s">
        <v>656</v>
      </c>
      <c r="D193" s="69" t="s">
        <v>6</v>
      </c>
      <c r="E193" s="37"/>
      <c r="F193" s="73">
        <v>38932.12222746569</v>
      </c>
      <c r="G193" s="73">
        <v>449.83912894011826</v>
      </c>
      <c r="H193" s="88">
        <v>0.99481647237208404</v>
      </c>
      <c r="I193" s="76">
        <v>4.2805716251217687</v>
      </c>
      <c r="J193" s="76">
        <v>4.324551274069522E-2</v>
      </c>
      <c r="K193" s="77">
        <v>0.91141874666307676</v>
      </c>
      <c r="L193" s="77">
        <v>4.6305069326388641E-3</v>
      </c>
      <c r="M193" s="43">
        <f t="array" ref="M193:Q193">[1]!ConvertConc(I193:L193,TRUE,FALSE)</f>
        <v>29.344616248894557</v>
      </c>
      <c r="N193" s="39">
        <v>0.33183736990508633</v>
      </c>
      <c r="O193" s="40">
        <v>0.2336136590102153</v>
      </c>
      <c r="P193" s="62">
        <v>2.3601386337833569E-3</v>
      </c>
      <c r="Q193" s="39">
        <v>0.89339275092506387</v>
      </c>
      <c r="R193" s="99">
        <v>0.51617672442129858</v>
      </c>
      <c r="S193" s="99">
        <v>7.6442097516229374E-3</v>
      </c>
      <c r="T193" s="38"/>
      <c r="U193" s="41"/>
      <c r="V193" s="38"/>
      <c r="W193" s="42"/>
      <c r="X193" s="42"/>
      <c r="Y193" s="38"/>
      <c r="Z193" s="38"/>
      <c r="AA193" s="42"/>
      <c r="AB193" s="38"/>
      <c r="AC193" s="42"/>
      <c r="AD193" s="42"/>
      <c r="AE193" s="38"/>
      <c r="AF193" s="43"/>
      <c r="AG193" s="86"/>
    </row>
    <row r="194" spans="1:33" x14ac:dyDescent="0.25">
      <c r="A194" s="69" t="s">
        <v>23</v>
      </c>
      <c r="B194">
        <v>2015</v>
      </c>
      <c r="C194" s="69" t="s">
        <v>657</v>
      </c>
      <c r="D194" s="69" t="s">
        <v>6</v>
      </c>
      <c r="E194" s="37"/>
      <c r="F194" s="73">
        <v>38571.028747652184</v>
      </c>
      <c r="G194" s="73">
        <v>464.70934633452856</v>
      </c>
      <c r="H194" s="88">
        <v>0.99165867404784791</v>
      </c>
      <c r="I194" s="76">
        <v>4.2940749955226947</v>
      </c>
      <c r="J194" s="76">
        <v>4.4261813886635595E-2</v>
      </c>
      <c r="K194" s="77">
        <v>0.91074403144384808</v>
      </c>
      <c r="L194" s="77">
        <v>4.8732580558004581E-3</v>
      </c>
      <c r="M194" s="43">
        <f t="array" ref="M194:Q194">[1]!ConvertConc(I194:L194,TRUE,FALSE)</f>
        <v>29.230682404118657</v>
      </c>
      <c r="N194" s="39">
        <v>0.33947790704027719</v>
      </c>
      <c r="O194" s="40">
        <v>0.23287902541121674</v>
      </c>
      <c r="P194" s="62">
        <v>2.4004350393506957E-3</v>
      </c>
      <c r="Q194" s="39">
        <v>0.88753813174967788</v>
      </c>
      <c r="R194" s="99">
        <v>0.51759265616012784</v>
      </c>
      <c r="S194" s="99">
        <v>7.7002843710211478E-3</v>
      </c>
      <c r="T194" s="38"/>
      <c r="U194" s="41"/>
      <c r="V194" s="38"/>
      <c r="W194" s="42"/>
      <c r="X194" s="42"/>
      <c r="Y194" s="38"/>
      <c r="Z194" s="38"/>
      <c r="AA194" s="42"/>
      <c r="AB194" s="38"/>
      <c r="AC194" s="42"/>
      <c r="AD194" s="42"/>
      <c r="AE194" s="38"/>
      <c r="AF194" s="43"/>
      <c r="AG194" s="86"/>
    </row>
    <row r="195" spans="1:33" x14ac:dyDescent="0.25">
      <c r="A195" s="69" t="s">
        <v>23</v>
      </c>
      <c r="B195">
        <v>2015</v>
      </c>
      <c r="C195" s="69" t="s">
        <v>658</v>
      </c>
      <c r="D195" s="69" t="s">
        <v>6</v>
      </c>
      <c r="E195" s="37"/>
      <c r="F195" s="73">
        <v>41396.794593773935</v>
      </c>
      <c r="G195" s="73">
        <v>466.57327886805086</v>
      </c>
      <c r="H195" s="88">
        <v>0.9875132678238322</v>
      </c>
      <c r="I195" s="76">
        <v>4.286973143002724</v>
      </c>
      <c r="J195" s="76">
        <v>4.7659416652595259E-2</v>
      </c>
      <c r="K195" s="77">
        <v>0.91060892668688842</v>
      </c>
      <c r="L195" s="77">
        <v>4.7684788303170222E-3</v>
      </c>
      <c r="M195" s="43">
        <f t="array" ref="M195:Q195">[1]!ConvertConc(I195:L195,TRUE,FALSE)</f>
        <v>29.274762889716385</v>
      </c>
      <c r="N195" s="39">
        <v>0.35975262754659526</v>
      </c>
      <c r="O195" s="40">
        <v>0.23326481567355239</v>
      </c>
      <c r="P195" s="62">
        <v>2.5932667804841442E-3</v>
      </c>
      <c r="Q195" s="39">
        <v>0.90466413064033024</v>
      </c>
      <c r="R195" s="99">
        <v>0.52862653598607512</v>
      </c>
      <c r="S195" s="99">
        <v>7.8402315776972056E-3</v>
      </c>
      <c r="T195" s="38"/>
      <c r="U195" s="41"/>
      <c r="V195" s="38"/>
      <c r="W195" s="42"/>
      <c r="X195" s="42"/>
      <c r="Y195" s="38"/>
      <c r="Z195" s="38"/>
      <c r="AA195" s="42"/>
      <c r="AB195" s="38"/>
      <c r="AC195" s="42"/>
      <c r="AD195" s="42"/>
      <c r="AE195" s="38"/>
      <c r="AF195" s="43"/>
      <c r="AG195" s="86"/>
    </row>
    <row r="196" spans="1:33" x14ac:dyDescent="0.25">
      <c r="A196" s="69" t="s">
        <v>23</v>
      </c>
      <c r="B196">
        <v>2015</v>
      </c>
      <c r="C196" s="69" t="s">
        <v>659</v>
      </c>
      <c r="D196" s="69" t="s">
        <v>6</v>
      </c>
      <c r="E196" s="37"/>
      <c r="F196" s="73">
        <v>39018.872724785972</v>
      </c>
      <c r="G196" s="73">
        <v>462.24368562112983</v>
      </c>
      <c r="H196" s="88">
        <v>0.98709166324999154</v>
      </c>
      <c r="I196" s="76">
        <v>4.2606757770750114</v>
      </c>
      <c r="J196" s="76">
        <v>4.4995363605435434E-2</v>
      </c>
      <c r="K196" s="77">
        <v>0.91100506682855809</v>
      </c>
      <c r="L196" s="77">
        <v>4.4723348439553463E-3</v>
      </c>
      <c r="M196" s="43">
        <f t="array" ref="M196:Q196">[1]!ConvertConc(I196:L196,TRUE,FALSE)</f>
        <v>29.46826392795985</v>
      </c>
      <c r="N196" s="39">
        <v>0.34318469803900342</v>
      </c>
      <c r="O196" s="40">
        <v>0.23470455212306912</v>
      </c>
      <c r="P196" s="62">
        <v>2.4786248039456119E-3</v>
      </c>
      <c r="Q196" s="39">
        <v>0.90680919293486273</v>
      </c>
      <c r="R196" s="99">
        <v>0.52307706090578121</v>
      </c>
      <c r="S196" s="99">
        <v>7.8214049067905373E-3</v>
      </c>
      <c r="T196" s="38"/>
      <c r="U196" s="41"/>
      <c r="V196" s="38"/>
      <c r="W196" s="42"/>
      <c r="X196" s="42"/>
      <c r="Y196" s="38"/>
      <c r="Z196" s="38"/>
      <c r="AA196" s="42"/>
      <c r="AB196" s="38"/>
      <c r="AC196" s="42"/>
      <c r="AD196" s="42"/>
      <c r="AE196" s="38"/>
      <c r="AF196" s="43"/>
      <c r="AG196" s="86"/>
    </row>
    <row r="197" spans="1:33" x14ac:dyDescent="0.25">
      <c r="A197" s="69" t="s">
        <v>23</v>
      </c>
      <c r="B197">
        <v>2015</v>
      </c>
      <c r="C197" s="69" t="s">
        <v>660</v>
      </c>
      <c r="D197" s="69" t="s">
        <v>6</v>
      </c>
      <c r="E197" s="37"/>
      <c r="F197" s="73">
        <v>44207.691553421042</v>
      </c>
      <c r="G197" s="73">
        <v>451.05466545950912</v>
      </c>
      <c r="H197" s="88">
        <v>0.99250358792042348</v>
      </c>
      <c r="I197" s="76">
        <v>4.2347663664788842</v>
      </c>
      <c r="J197" s="76">
        <v>4.100242245268268E-2</v>
      </c>
      <c r="K197" s="77">
        <v>0.90996237992520512</v>
      </c>
      <c r="L197" s="77">
        <v>4.0226306718303363E-3</v>
      </c>
      <c r="M197" s="43">
        <f t="array" ref="M197:Q197">[1]!ConvertConc(I197:L197,TRUE,FALSE)</f>
        <v>29.614624361335967</v>
      </c>
      <c r="N197" s="39">
        <v>0.31521118339590015</v>
      </c>
      <c r="O197" s="40">
        <v>0.23614053609089142</v>
      </c>
      <c r="P197" s="62">
        <v>2.2863915458581343E-3</v>
      </c>
      <c r="Q197" s="39">
        <v>0.90967167416005124</v>
      </c>
      <c r="R197" s="99">
        <v>0.52746887197358605</v>
      </c>
      <c r="S197" s="99">
        <v>7.8401711060549807E-3</v>
      </c>
      <c r="T197" s="38"/>
      <c r="U197" s="41"/>
      <c r="V197" s="38"/>
      <c r="W197" s="42"/>
      <c r="X197" s="42"/>
      <c r="Y197" s="38"/>
      <c r="Z197" s="38"/>
      <c r="AA197" s="42"/>
      <c r="AB197" s="38"/>
      <c r="AC197" s="42"/>
      <c r="AD197" s="42"/>
      <c r="AE197" s="38"/>
      <c r="AF197" s="43"/>
      <c r="AG197" s="86"/>
    </row>
    <row r="198" spans="1:33" x14ac:dyDescent="0.25">
      <c r="A198" s="69" t="s">
        <v>23</v>
      </c>
      <c r="B198">
        <v>2015</v>
      </c>
      <c r="C198" s="69" t="s">
        <v>661</v>
      </c>
      <c r="D198" s="69" t="s">
        <v>6</v>
      </c>
      <c r="E198" s="37"/>
      <c r="F198" s="73">
        <v>38184.778994810149</v>
      </c>
      <c r="G198" s="73">
        <v>458.00380883409127</v>
      </c>
      <c r="H198" s="88">
        <v>0.98958837490519003</v>
      </c>
      <c r="I198" s="76">
        <v>4.2610253975623698</v>
      </c>
      <c r="J198" s="76">
        <v>4.3372637455445943E-2</v>
      </c>
      <c r="K198" s="77">
        <v>0.90887607461894671</v>
      </c>
      <c r="L198" s="77">
        <v>4.4725880940238326E-3</v>
      </c>
      <c r="M198" s="43">
        <f t="array" ref="M198:Q198">[1]!ConvertConc(I198:L198,TRUE,FALSE)</f>
        <v>29.396985212911947</v>
      </c>
      <c r="N198" s="39">
        <v>0.33236376824784652</v>
      </c>
      <c r="O198" s="40">
        <v>0.23468529442985156</v>
      </c>
      <c r="P198" s="62">
        <v>2.388842882103837E-3</v>
      </c>
      <c r="Q198" s="39">
        <v>0.90030741897160205</v>
      </c>
      <c r="R198" s="99">
        <v>0.50891335307877994</v>
      </c>
      <c r="S198" s="99">
        <v>7.6310918147219058E-3</v>
      </c>
      <c r="T198" s="38"/>
      <c r="U198" s="41"/>
      <c r="V198" s="38"/>
      <c r="W198" s="42"/>
      <c r="X198" s="42"/>
      <c r="Y198" s="38"/>
      <c r="Z198" s="38"/>
      <c r="AA198" s="42"/>
      <c r="AB198" s="38"/>
      <c r="AC198" s="42"/>
      <c r="AD198" s="42"/>
      <c r="AE198" s="38"/>
      <c r="AF198" s="43"/>
      <c r="AG198" s="86"/>
    </row>
    <row r="199" spans="1:33" x14ac:dyDescent="0.25">
      <c r="A199" s="69" t="s">
        <v>23</v>
      </c>
      <c r="B199">
        <v>2015</v>
      </c>
      <c r="C199" s="69" t="s">
        <v>662</v>
      </c>
      <c r="D199" s="69" t="s">
        <v>6</v>
      </c>
      <c r="E199" s="37"/>
      <c r="F199" s="73">
        <v>38444.260095741542</v>
      </c>
      <c r="G199" s="73">
        <v>464.79809231888112</v>
      </c>
      <c r="H199" s="88">
        <v>0.98748146105871293</v>
      </c>
      <c r="I199" s="76">
        <v>4.2708383053687218</v>
      </c>
      <c r="J199" s="76">
        <v>4.4576852734922998E-2</v>
      </c>
      <c r="K199" s="77">
        <v>0.90825630778554267</v>
      </c>
      <c r="L199" s="77">
        <v>4.4671636521127767E-3</v>
      </c>
      <c r="M199" s="43">
        <f t="array" ref="M199:Q199">[1]!ConvertConc(I199:L199,TRUE,FALSE)</f>
        <v>29.309441235845725</v>
      </c>
      <c r="N199" s="39">
        <v>0.3381805476958778</v>
      </c>
      <c r="O199" s="40">
        <v>0.23414606887433198</v>
      </c>
      <c r="P199" s="62">
        <v>2.4438983834980648E-3</v>
      </c>
      <c r="Q199" s="39">
        <v>0.90459709605810756</v>
      </c>
      <c r="R199" s="99">
        <v>0.51715452299864784</v>
      </c>
      <c r="S199" s="99">
        <v>7.6800879123646556E-3</v>
      </c>
      <c r="T199" s="38"/>
      <c r="U199" s="41"/>
      <c r="V199" s="38"/>
      <c r="W199" s="42"/>
      <c r="X199" s="42"/>
      <c r="Y199" s="38"/>
      <c r="Z199" s="38"/>
      <c r="AA199" s="42"/>
      <c r="AB199" s="38"/>
      <c r="AC199" s="42"/>
      <c r="AD199" s="42"/>
      <c r="AE199" s="38"/>
      <c r="AF199" s="43"/>
      <c r="AG199" s="86"/>
    </row>
    <row r="200" spans="1:33" x14ac:dyDescent="0.25">
      <c r="A200" s="69" t="s">
        <v>23</v>
      </c>
      <c r="B200">
        <v>2015</v>
      </c>
      <c r="C200" s="69" t="s">
        <v>663</v>
      </c>
      <c r="D200" s="69" t="s">
        <v>6</v>
      </c>
      <c r="E200" s="37"/>
      <c r="F200" s="73">
        <v>40036.074549896315</v>
      </c>
      <c r="G200" s="73">
        <v>480.22294497743025</v>
      </c>
      <c r="H200" s="88">
        <v>0.98901251627404252</v>
      </c>
      <c r="I200" s="76">
        <v>4.2660398909346364</v>
      </c>
      <c r="J200" s="76">
        <v>4.2607142266705506E-2</v>
      </c>
      <c r="K200" s="77">
        <v>0.90809225723819875</v>
      </c>
      <c r="L200" s="77">
        <v>4.5724330799329915E-3</v>
      </c>
      <c r="M200" s="43">
        <f t="array" ref="M200:Q200">[1]!ConvertConc(I200:L200,TRUE,FALSE)</f>
        <v>29.33710844066885</v>
      </c>
      <c r="N200" s="39">
        <v>0.32813499362925691</v>
      </c>
      <c r="O200" s="40">
        <v>0.23440943487776725</v>
      </c>
      <c r="P200" s="62">
        <v>2.341168014326028E-3</v>
      </c>
      <c r="Q200" s="39">
        <v>0.89293994775115504</v>
      </c>
      <c r="R200" s="99">
        <v>0.52420200936130068</v>
      </c>
      <c r="S200" s="99">
        <v>7.7707878910874975E-3</v>
      </c>
      <c r="T200" s="38"/>
      <c r="U200" s="41"/>
      <c r="V200" s="38"/>
      <c r="W200" s="42"/>
      <c r="X200" s="42"/>
      <c r="Y200" s="38"/>
      <c r="Z200" s="38"/>
      <c r="AA200" s="42"/>
      <c r="AB200" s="38"/>
      <c r="AC200" s="42"/>
      <c r="AD200" s="42"/>
      <c r="AE200" s="38"/>
      <c r="AF200" s="43"/>
      <c r="AG200" s="86"/>
    </row>
    <row r="201" spans="1:33" x14ac:dyDescent="0.25">
      <c r="A201" s="69" t="s">
        <v>23</v>
      </c>
      <c r="B201">
        <v>2015</v>
      </c>
      <c r="C201" s="69" t="s">
        <v>664</v>
      </c>
      <c r="D201" s="69" t="s">
        <v>6</v>
      </c>
      <c r="E201" s="37"/>
      <c r="F201" s="73">
        <v>38413.825430520643</v>
      </c>
      <c r="G201" s="73">
        <v>453.57155762538179</v>
      </c>
      <c r="H201" s="88">
        <v>0.9884435023770235</v>
      </c>
      <c r="I201" s="76">
        <v>4.2152644509186272</v>
      </c>
      <c r="J201" s="76">
        <v>5.028117571381148E-2</v>
      </c>
      <c r="K201" s="77">
        <v>0.90933224328877271</v>
      </c>
      <c r="L201" s="77">
        <v>4.9518422297757277E-3</v>
      </c>
      <c r="M201" s="43">
        <f t="array" ref="M201:Q201">[1]!ConvertConc(I201:L201,TRUE,FALSE)</f>
        <v>29.73103377719206</v>
      </c>
      <c r="N201" s="39">
        <v>0.38985087310590238</v>
      </c>
      <c r="O201" s="40">
        <v>0.23723303997737824</v>
      </c>
      <c r="P201" s="62">
        <v>2.8298001957207425E-3</v>
      </c>
      <c r="Q201" s="39">
        <v>0.90968722814047265</v>
      </c>
      <c r="R201" s="99">
        <v>0.51509143363799281</v>
      </c>
      <c r="S201" s="99">
        <v>7.7345540404082994E-3</v>
      </c>
      <c r="T201" s="38"/>
      <c r="U201" s="41"/>
      <c r="V201" s="38"/>
      <c r="W201" s="42"/>
      <c r="X201" s="42"/>
      <c r="Y201" s="38"/>
      <c r="Z201" s="38"/>
      <c r="AA201" s="42"/>
      <c r="AB201" s="38"/>
      <c r="AC201" s="42"/>
      <c r="AD201" s="42"/>
      <c r="AE201" s="38"/>
      <c r="AF201" s="43"/>
      <c r="AG201" s="86"/>
    </row>
    <row r="202" spans="1:33" x14ac:dyDescent="0.25">
      <c r="A202" s="69" t="s">
        <v>23</v>
      </c>
      <c r="B202">
        <v>2015</v>
      </c>
      <c r="C202" s="69" t="s">
        <v>665</v>
      </c>
      <c r="D202" s="69" t="s">
        <v>6</v>
      </c>
      <c r="E202" s="37"/>
      <c r="F202" s="73">
        <v>38233.868408455615</v>
      </c>
      <c r="G202" s="73">
        <v>464.56391771505588</v>
      </c>
      <c r="H202" s="88">
        <v>0.99534894618459713</v>
      </c>
      <c r="I202" s="76">
        <v>4.2545609029915612</v>
      </c>
      <c r="J202" s="76">
        <v>4.4910686297817283E-2</v>
      </c>
      <c r="K202" s="77">
        <v>0.90746353381567413</v>
      </c>
      <c r="L202" s="77">
        <v>4.4677923431580349E-3</v>
      </c>
      <c r="M202" s="43">
        <f t="array" ref="M202:Q202">[1]!ConvertConc(I202:L202,TRUE,FALSE)</f>
        <v>29.395894683875976</v>
      </c>
      <c r="N202" s="39">
        <v>0.34239161584452238</v>
      </c>
      <c r="O202" s="40">
        <v>0.23504188159508019</v>
      </c>
      <c r="P202" s="62">
        <v>2.4810767672271577E-3</v>
      </c>
      <c r="Q202" s="39">
        <v>0.90627188685212623</v>
      </c>
      <c r="R202" s="99">
        <v>0.51108623817611554</v>
      </c>
      <c r="S202" s="99">
        <v>7.5983925345358598E-3</v>
      </c>
      <c r="T202" s="38"/>
      <c r="U202" s="41"/>
      <c r="V202" s="38"/>
      <c r="W202" s="42"/>
      <c r="X202" s="42"/>
      <c r="Y202" s="38"/>
      <c r="Z202" s="38"/>
      <c r="AA202" s="42"/>
      <c r="AB202" s="38"/>
      <c r="AC202" s="42"/>
      <c r="AD202" s="42"/>
      <c r="AE202" s="38"/>
      <c r="AF202" s="43"/>
      <c r="AG202" s="86"/>
    </row>
    <row r="203" spans="1:33" x14ac:dyDescent="0.25">
      <c r="A203" s="69" t="s">
        <v>23</v>
      </c>
      <c r="B203">
        <v>2015</v>
      </c>
      <c r="C203" s="69" t="s">
        <v>666</v>
      </c>
      <c r="D203" s="69" t="s">
        <v>6</v>
      </c>
      <c r="E203" s="37"/>
      <c r="F203" s="73">
        <v>38891.312965680452</v>
      </c>
      <c r="G203" s="73">
        <v>460.99117352045818</v>
      </c>
      <c r="H203" s="88">
        <v>0.9949605840073269</v>
      </c>
      <c r="I203" s="76">
        <v>4.2562903759128146</v>
      </c>
      <c r="J203" s="76">
        <v>4.5153558350575364E-2</v>
      </c>
      <c r="K203" s="77">
        <v>0.90699909545773694</v>
      </c>
      <c r="L203" s="77">
        <v>4.91360918462977E-3</v>
      </c>
      <c r="M203" s="43">
        <f t="array" ref="M203:Q203">[1]!ConvertConc(I203:L203,TRUE,FALSE)</f>
        <v>29.368911492364269</v>
      </c>
      <c r="N203" s="39">
        <v>0.34983832618426691</v>
      </c>
      <c r="O203" s="40">
        <v>0.23494637622921521</v>
      </c>
      <c r="P203" s="62">
        <v>2.4924673768403176E-3</v>
      </c>
      <c r="Q203" s="39">
        <v>0.89059693414081498</v>
      </c>
      <c r="R203" s="99">
        <v>0.51128943232487534</v>
      </c>
      <c r="S203" s="99">
        <v>7.6152602499490879E-3</v>
      </c>
      <c r="T203" s="38"/>
      <c r="U203" s="41"/>
      <c r="V203" s="38"/>
      <c r="W203" s="42"/>
      <c r="X203" s="42"/>
      <c r="Y203" s="38"/>
      <c r="Z203" s="38"/>
      <c r="AA203" s="42"/>
      <c r="AB203" s="38"/>
      <c r="AC203" s="42"/>
      <c r="AD203" s="42"/>
      <c r="AE203" s="38"/>
      <c r="AF203" s="43"/>
      <c r="AG203" s="86"/>
    </row>
    <row r="204" spans="1:33" x14ac:dyDescent="0.25">
      <c r="A204" s="69" t="s">
        <v>23</v>
      </c>
      <c r="B204">
        <v>2015</v>
      </c>
      <c r="C204" s="69" t="s">
        <v>667</v>
      </c>
      <c r="D204" s="69" t="s">
        <v>6</v>
      </c>
      <c r="E204" s="37"/>
      <c r="F204" s="73">
        <v>38790.853694832178</v>
      </c>
      <c r="G204" s="73">
        <v>457.33614094685618</v>
      </c>
      <c r="H204" s="88">
        <v>0.98919988092411981</v>
      </c>
      <c r="I204" s="76">
        <v>4.2482141883540763</v>
      </c>
      <c r="J204" s="76">
        <v>4.2126308881586125E-2</v>
      </c>
      <c r="K204" s="77">
        <v>0.90718662410793305</v>
      </c>
      <c r="L204" s="77">
        <v>4.2736137707428618E-3</v>
      </c>
      <c r="M204" s="43">
        <f t="array" ref="M204:Q204">[1]!ConvertConc(I204:L204,TRUE,FALSE)</f>
        <v>29.430827870521338</v>
      </c>
      <c r="N204" s="39">
        <v>0.32310149602451388</v>
      </c>
      <c r="O204" s="40">
        <v>0.23539302767298534</v>
      </c>
      <c r="P204" s="62">
        <v>2.3342136136892543E-3</v>
      </c>
      <c r="Q204" s="39">
        <v>0.90325528748473027</v>
      </c>
      <c r="R204" s="99">
        <v>0.52212139353584397</v>
      </c>
      <c r="S204" s="99">
        <v>7.7455417348737086E-3</v>
      </c>
      <c r="T204" s="38"/>
      <c r="U204" s="41"/>
      <c r="V204" s="38"/>
      <c r="W204" s="42"/>
      <c r="X204" s="42"/>
      <c r="Y204" s="38"/>
      <c r="Z204" s="38"/>
      <c r="AA204" s="42"/>
      <c r="AB204" s="38"/>
      <c r="AC204" s="42"/>
      <c r="AD204" s="42"/>
      <c r="AE204" s="38"/>
      <c r="AF204" s="43"/>
      <c r="AG204" s="86"/>
    </row>
    <row r="205" spans="1:33" x14ac:dyDescent="0.25">
      <c r="A205" s="69" t="s">
        <v>23</v>
      </c>
      <c r="B205">
        <v>2015</v>
      </c>
      <c r="C205" s="69" t="s">
        <v>668</v>
      </c>
      <c r="D205" s="69" t="s">
        <v>6</v>
      </c>
      <c r="E205" s="37"/>
      <c r="F205" s="73">
        <v>38453.447609126764</v>
      </c>
      <c r="G205" s="73">
        <v>448.03179781276339</v>
      </c>
      <c r="H205" s="88">
        <v>0.99386446498217784</v>
      </c>
      <c r="I205" s="76">
        <v>4.2293050856804157</v>
      </c>
      <c r="J205" s="76">
        <v>4.7933714798943178E-2</v>
      </c>
      <c r="K205" s="77">
        <v>0.90704303166686862</v>
      </c>
      <c r="L205" s="77">
        <v>4.8579214594257746E-3</v>
      </c>
      <c r="M205" s="43">
        <f t="array" ref="M205:Q205">[1]!ConvertConc(I205:L205,TRUE,FALSE)</f>
        <v>29.557733029849814</v>
      </c>
      <c r="N205" s="39">
        <v>0.37051927711985061</v>
      </c>
      <c r="O205" s="40">
        <v>0.23644546320051507</v>
      </c>
      <c r="P205" s="62">
        <v>2.6798041685219599E-3</v>
      </c>
      <c r="Q205" s="39">
        <v>0.90413313780729831</v>
      </c>
      <c r="R205" s="99">
        <v>0.51703827082481435</v>
      </c>
      <c r="S205" s="99">
        <v>7.8107734272724839E-3</v>
      </c>
      <c r="T205" s="38"/>
      <c r="U205" s="41"/>
      <c r="V205" s="38"/>
      <c r="W205" s="42"/>
      <c r="X205" s="42"/>
      <c r="Y205" s="38"/>
      <c r="Z205" s="38"/>
      <c r="AA205" s="42"/>
      <c r="AB205" s="38"/>
      <c r="AC205" s="42"/>
      <c r="AD205" s="42"/>
      <c r="AE205" s="38"/>
      <c r="AF205" s="43"/>
      <c r="AG205" s="86"/>
    </row>
    <row r="206" spans="1:33" x14ac:dyDescent="0.25">
      <c r="A206" s="69" t="s">
        <v>23</v>
      </c>
      <c r="B206">
        <v>2015</v>
      </c>
      <c r="C206" s="69" t="s">
        <v>669</v>
      </c>
      <c r="D206" s="69" t="s">
        <v>6</v>
      </c>
      <c r="E206" s="37"/>
      <c r="F206" s="73">
        <v>39080.090918445778</v>
      </c>
      <c r="G206" s="73">
        <v>472.95756357303185</v>
      </c>
      <c r="H206" s="88">
        <v>0.99548537181924102</v>
      </c>
      <c r="I206" s="76">
        <v>4.2063956553900272</v>
      </c>
      <c r="J206" s="76">
        <v>4.4058131066309687E-2</v>
      </c>
      <c r="K206" s="77">
        <v>0.90757757993100574</v>
      </c>
      <c r="L206" s="77">
        <v>5.0291968215763344E-3</v>
      </c>
      <c r="M206" s="43">
        <f t="array" ref="M206:Q206">[1]!ConvertConc(I206:L206,TRUE,FALSE)</f>
        <v>29.736228427730548</v>
      </c>
      <c r="N206" s="39">
        <v>0.35236219096180199</v>
      </c>
      <c r="O206" s="40">
        <v>0.23773322386319304</v>
      </c>
      <c r="P206" s="62">
        <v>2.490037170507138E-3</v>
      </c>
      <c r="Q206" s="39">
        <v>0.88391912954253271</v>
      </c>
      <c r="R206" s="99">
        <v>0.51203376694576497</v>
      </c>
      <c r="S206" s="99">
        <v>7.556471834356304E-3</v>
      </c>
      <c r="T206" s="38"/>
      <c r="U206" s="41"/>
      <c r="V206" s="38"/>
      <c r="W206" s="42"/>
      <c r="X206" s="42"/>
      <c r="Y206" s="38"/>
      <c r="Z206" s="38"/>
      <c r="AA206" s="42"/>
      <c r="AB206" s="38"/>
      <c r="AC206" s="42"/>
      <c r="AD206" s="42"/>
      <c r="AE206" s="38"/>
      <c r="AF206" s="43"/>
      <c r="AG206" s="86"/>
    </row>
    <row r="207" spans="1:33" x14ac:dyDescent="0.25">
      <c r="A207" s="69" t="s">
        <v>23</v>
      </c>
      <c r="B207">
        <v>2015</v>
      </c>
      <c r="C207" s="69" t="s">
        <v>670</v>
      </c>
      <c r="D207" s="69" t="s">
        <v>6</v>
      </c>
      <c r="E207" s="37"/>
      <c r="F207" s="73">
        <v>38605.762189864967</v>
      </c>
      <c r="G207" s="73">
        <v>461.0788476215065</v>
      </c>
      <c r="H207" s="88">
        <v>0.98834511320032303</v>
      </c>
      <c r="I207" s="76">
        <v>4.253650324556375</v>
      </c>
      <c r="J207" s="76">
        <v>4.2670079538583809E-2</v>
      </c>
      <c r="K207" s="77">
        <v>0.90527609350539451</v>
      </c>
      <c r="L207" s="77">
        <v>5.0083102272662867E-3</v>
      </c>
      <c r="M207" s="43">
        <f t="array" ref="M207:Q207">[1]!ConvertConc(I207:L207,TRUE,FALSE)</f>
        <v>29.331313504225474</v>
      </c>
      <c r="N207" s="39">
        <v>0.33601450311829928</v>
      </c>
      <c r="O207" s="40">
        <v>0.23509219698360909</v>
      </c>
      <c r="P207" s="62">
        <v>2.3583045099592704E-3</v>
      </c>
      <c r="Q207" s="39">
        <v>0.87565928269895088</v>
      </c>
      <c r="R207" s="99">
        <v>0.5185938471308893</v>
      </c>
      <c r="S207" s="99">
        <v>7.7124867538172328E-3</v>
      </c>
      <c r="T207" s="38"/>
      <c r="U207" s="41"/>
      <c r="V207" s="38"/>
      <c r="W207" s="42"/>
      <c r="X207" s="42"/>
      <c r="Y207" s="38"/>
      <c r="Z207" s="38"/>
      <c r="AA207" s="42"/>
      <c r="AB207" s="38"/>
      <c r="AC207" s="42"/>
      <c r="AD207" s="42"/>
      <c r="AE207" s="38"/>
      <c r="AF207" s="43"/>
      <c r="AG207" s="86"/>
    </row>
    <row r="208" spans="1:33" x14ac:dyDescent="0.25">
      <c r="A208" s="89" t="s">
        <v>23</v>
      </c>
      <c r="B208">
        <v>2016</v>
      </c>
      <c r="C208" s="89" t="s">
        <v>671</v>
      </c>
      <c r="D208" s="89" t="s">
        <v>6</v>
      </c>
      <c r="E208" s="37"/>
      <c r="F208" s="90">
        <v>32239.487798876551</v>
      </c>
      <c r="G208" s="90">
        <v>458.47122921047833</v>
      </c>
      <c r="H208" s="88">
        <v>0.99604106221823063</v>
      </c>
      <c r="I208" s="91">
        <v>4.3566430123296573</v>
      </c>
      <c r="J208" s="91">
        <v>5.3796810212117165E-2</v>
      </c>
      <c r="K208" s="92">
        <v>0.9208938935372224</v>
      </c>
      <c r="L208" s="92">
        <v>5.4013739697369775E-3</v>
      </c>
      <c r="M208" s="43">
        <f t="array" ref="M208:Q208">[1]!ConvertConc(I208:L208,TRUE,FALSE)</f>
        <v>29.131970659086083</v>
      </c>
      <c r="N208" s="39">
        <v>0.39824705663916476</v>
      </c>
      <c r="O208" s="40">
        <v>0.22953452857393133</v>
      </c>
      <c r="P208" s="62">
        <v>2.834344112169181E-3</v>
      </c>
      <c r="Q208" s="39">
        <v>0.90327884691343718</v>
      </c>
      <c r="R208" s="99">
        <v>0.48739448986009215</v>
      </c>
      <c r="S208" s="99">
        <v>8.7168136661026231E-3</v>
      </c>
      <c r="T208" s="38"/>
      <c r="U208" s="41"/>
      <c r="V208" s="38"/>
      <c r="W208" s="42"/>
      <c r="X208" s="42"/>
      <c r="Y208" s="38"/>
      <c r="Z208" s="38"/>
      <c r="AA208" s="42"/>
      <c r="AB208" s="38"/>
      <c r="AC208" s="42"/>
      <c r="AD208" s="42"/>
      <c r="AE208" s="38"/>
      <c r="AF208" s="43"/>
      <c r="AG208" s="86"/>
    </row>
    <row r="209" spans="1:33" x14ac:dyDescent="0.25">
      <c r="A209" s="89" t="s">
        <v>23</v>
      </c>
      <c r="B209">
        <v>2016</v>
      </c>
      <c r="C209" s="89" t="s">
        <v>672</v>
      </c>
      <c r="D209" s="89" t="s">
        <v>6</v>
      </c>
      <c r="E209" s="37"/>
      <c r="F209" s="90">
        <v>33818.066120484946</v>
      </c>
      <c r="G209" s="90">
        <v>469.68403057920028</v>
      </c>
      <c r="H209" s="88">
        <v>0.97746722712398548</v>
      </c>
      <c r="I209" s="91">
        <v>4.3064265898569607</v>
      </c>
      <c r="J209" s="91">
        <v>5.4137265664144167E-2</v>
      </c>
      <c r="K209" s="92">
        <v>0.91529239471949875</v>
      </c>
      <c r="L209" s="92">
        <v>5.2949444342118195E-3</v>
      </c>
      <c r="M209" s="43">
        <f t="array" ref="M209:Q209">[1]!ConvertConc(I209:L209,TRUE,FALSE)</f>
        <v>29.292406408913447</v>
      </c>
      <c r="N209" s="39">
        <v>0.40536167116850397</v>
      </c>
      <c r="O209" s="40">
        <v>0.23221108711230007</v>
      </c>
      <c r="P209" s="62">
        <v>2.9191890424343381E-3</v>
      </c>
      <c r="Q209" s="39">
        <v>0.90843035530482363</v>
      </c>
      <c r="R209" s="99">
        <v>0.50016392299853918</v>
      </c>
      <c r="S209" s="99">
        <v>9.0834514361727032E-3</v>
      </c>
      <c r="T209" s="38"/>
      <c r="U209" s="41"/>
      <c r="V209" s="38"/>
      <c r="W209" s="42"/>
      <c r="X209" s="42"/>
      <c r="Y209" s="38"/>
      <c r="Z209" s="38"/>
      <c r="AA209" s="42"/>
      <c r="AB209" s="38"/>
      <c r="AC209" s="42"/>
      <c r="AD209" s="42"/>
      <c r="AE209" s="38"/>
      <c r="AF209" s="43"/>
      <c r="AG209" s="86"/>
    </row>
    <row r="210" spans="1:33" x14ac:dyDescent="0.25">
      <c r="A210" s="89" t="s">
        <v>23</v>
      </c>
      <c r="B210">
        <v>2016</v>
      </c>
      <c r="C210" s="89" t="s">
        <v>673</v>
      </c>
      <c r="D210" s="89" t="s">
        <v>6</v>
      </c>
      <c r="E210" s="37"/>
      <c r="F210" s="90">
        <v>31804.107543328621</v>
      </c>
      <c r="G210" s="90">
        <v>468.37126342888854</v>
      </c>
      <c r="H210" s="88">
        <v>0.97394486157659943</v>
      </c>
      <c r="I210" s="91">
        <v>4.347304030349914</v>
      </c>
      <c r="J210" s="91">
        <v>6.1249966397030182E-2</v>
      </c>
      <c r="K210" s="92">
        <v>0.91308204429647744</v>
      </c>
      <c r="L210" s="92">
        <v>5.7170196729620718E-3</v>
      </c>
      <c r="M210" s="43">
        <f t="array" ref="M210:Q210">[1]!ConvertConc(I210:L210,TRUE,FALSE)</f>
        <v>28.946898230812625</v>
      </c>
      <c r="N210" s="39">
        <v>0.44629710364567804</v>
      </c>
      <c r="O210" s="40">
        <v>0.23002762011091968</v>
      </c>
      <c r="P210" s="62">
        <v>3.2409014653269185E-3</v>
      </c>
      <c r="Q210" s="39">
        <v>0.91382662386750202</v>
      </c>
      <c r="R210" s="99">
        <v>0.52834498248909545</v>
      </c>
      <c r="S210" s="99">
        <v>9.7423924893605632E-3</v>
      </c>
      <c r="T210" s="38"/>
      <c r="U210" s="41"/>
      <c r="V210" s="38"/>
      <c r="W210" s="42"/>
      <c r="X210" s="42"/>
      <c r="Y210" s="38"/>
      <c r="Z210" s="38"/>
      <c r="AA210" s="42"/>
      <c r="AB210" s="38"/>
      <c r="AC210" s="42"/>
      <c r="AD210" s="42"/>
      <c r="AE210" s="38"/>
      <c r="AF210" s="43"/>
      <c r="AG210" s="86"/>
    </row>
    <row r="211" spans="1:33" x14ac:dyDescent="0.25">
      <c r="A211" s="89" t="s">
        <v>23</v>
      </c>
      <c r="B211">
        <v>2016</v>
      </c>
      <c r="C211" s="89" t="s">
        <v>674</v>
      </c>
      <c r="D211" s="89" t="s">
        <v>6</v>
      </c>
      <c r="E211" s="37"/>
      <c r="F211" s="90">
        <v>31806.994911707698</v>
      </c>
      <c r="G211" s="90">
        <v>459.69470332230611</v>
      </c>
      <c r="H211" s="88">
        <v>1.0004890737440868</v>
      </c>
      <c r="I211" s="91">
        <v>4.2689846864773218</v>
      </c>
      <c r="J211" s="91">
        <v>5.8906829842208956E-2</v>
      </c>
      <c r="K211" s="92">
        <v>0.91540614427156464</v>
      </c>
      <c r="L211" s="92">
        <v>5.7645657655188897E-3</v>
      </c>
      <c r="M211" s="43">
        <f t="array" ref="M211:Q211">[1]!ConvertConc(I211:L211,TRUE,FALSE)</f>
        <v>29.552993057844095</v>
      </c>
      <c r="N211" s="39">
        <v>0.44825406846870303</v>
      </c>
      <c r="O211" s="40">
        <v>0.2342477365092587</v>
      </c>
      <c r="P211" s="62">
        <v>3.2323356884327403E-3</v>
      </c>
      <c r="Q211" s="39">
        <v>0.90974208541738699</v>
      </c>
      <c r="R211" s="99">
        <v>0.5005730490194521</v>
      </c>
      <c r="S211" s="99">
        <v>9.0796164137412986E-3</v>
      </c>
      <c r="T211" s="38"/>
      <c r="U211" s="41"/>
      <c r="V211" s="38"/>
      <c r="W211" s="42"/>
      <c r="X211" s="42"/>
      <c r="Y211" s="38"/>
      <c r="Z211" s="38"/>
      <c r="AA211" s="42"/>
      <c r="AB211" s="38"/>
      <c r="AC211" s="42"/>
      <c r="AD211" s="42"/>
      <c r="AE211" s="38"/>
      <c r="AF211" s="43"/>
      <c r="AG211" s="86"/>
    </row>
    <row r="212" spans="1:33" x14ac:dyDescent="0.25">
      <c r="A212" s="89" t="s">
        <v>23</v>
      </c>
      <c r="B212">
        <v>2016</v>
      </c>
      <c r="C212" s="89" t="s">
        <v>675</v>
      </c>
      <c r="D212" s="89" t="s">
        <v>6</v>
      </c>
      <c r="E212" s="37"/>
      <c r="F212" s="90">
        <v>33475.429110175835</v>
      </c>
      <c r="G212" s="90">
        <v>466.82251125335307</v>
      </c>
      <c r="H212" s="88">
        <v>0.98957541305296459</v>
      </c>
      <c r="I212" s="91">
        <v>4.2181917325221425</v>
      </c>
      <c r="J212" s="91">
        <v>5.5266175210575433E-2</v>
      </c>
      <c r="K212" s="92">
        <v>0.91146160474739868</v>
      </c>
      <c r="L212" s="92">
        <v>5.629360647242552E-3</v>
      </c>
      <c r="M212" s="43">
        <f t="array" ref="M212:Q212">[1]!ConvertConc(I212:L212,TRUE,FALSE)</f>
        <v>29.779973583888548</v>
      </c>
      <c r="N212" s="39">
        <v>0.43135155960697469</v>
      </c>
      <c r="O212" s="40">
        <v>0.23706840831582582</v>
      </c>
      <c r="P212" s="62">
        <v>3.1060380897007726E-3</v>
      </c>
      <c r="Q212" s="39">
        <v>0.90453635976058278</v>
      </c>
      <c r="R212" s="99">
        <v>0.50431452588383485</v>
      </c>
      <c r="S212" s="99">
        <v>9.1053829567965192E-3</v>
      </c>
      <c r="T212" s="38"/>
      <c r="U212" s="41"/>
      <c r="V212" s="38"/>
      <c r="W212" s="42"/>
      <c r="X212" s="42"/>
      <c r="Y212" s="38"/>
      <c r="Z212" s="38"/>
      <c r="AA212" s="42"/>
      <c r="AB212" s="38"/>
      <c r="AC212" s="42"/>
      <c r="AD212" s="42"/>
      <c r="AE212" s="38"/>
      <c r="AF212" s="43"/>
      <c r="AG212" s="86"/>
    </row>
    <row r="213" spans="1:33" x14ac:dyDescent="0.25">
      <c r="A213" s="89" t="s">
        <v>23</v>
      </c>
      <c r="B213">
        <v>2016</v>
      </c>
      <c r="C213" s="89" t="s">
        <v>676</v>
      </c>
      <c r="D213" s="89" t="s">
        <v>6</v>
      </c>
      <c r="E213" s="37"/>
      <c r="F213" s="90">
        <v>31166.691324879874</v>
      </c>
      <c r="G213" s="90">
        <v>457.82479603345763</v>
      </c>
      <c r="H213" s="88">
        <v>1.0100280625097591</v>
      </c>
      <c r="I213" s="91">
        <v>4.2588167916241515</v>
      </c>
      <c r="J213" s="91">
        <v>6.4202296667387193E-2</v>
      </c>
      <c r="K213" s="92">
        <v>0.91012641056330967</v>
      </c>
      <c r="L213" s="92">
        <v>5.4174276004431525E-3</v>
      </c>
      <c r="M213" s="43">
        <f t="array" ref="M213:Q213">[1]!ConvertConc(I213:L213,TRUE,FALSE)</f>
        <v>29.452692623577192</v>
      </c>
      <c r="N213" s="39">
        <v>0.4773617880745718</v>
      </c>
      <c r="O213" s="40">
        <v>0.23480700131705778</v>
      </c>
      <c r="P213" s="62">
        <v>3.5397504743067917E-3</v>
      </c>
      <c r="Q213" s="39">
        <v>0.93011995036091832</v>
      </c>
      <c r="R213" s="99">
        <v>0.50732766518377226</v>
      </c>
      <c r="S213" s="99">
        <v>9.0308684784337137E-3</v>
      </c>
      <c r="T213" s="38"/>
      <c r="U213" s="41"/>
      <c r="V213" s="38"/>
      <c r="W213" s="42"/>
      <c r="X213" s="42"/>
      <c r="Y213" s="38"/>
      <c r="Z213" s="38"/>
      <c r="AA213" s="42"/>
      <c r="AB213" s="38"/>
      <c r="AC213" s="42"/>
      <c r="AD213" s="42"/>
      <c r="AE213" s="38"/>
      <c r="AF213" s="43"/>
      <c r="AG213" s="86"/>
    </row>
    <row r="214" spans="1:33" x14ac:dyDescent="0.25">
      <c r="A214" s="89" t="s">
        <v>23</v>
      </c>
      <c r="B214">
        <v>2016</v>
      </c>
      <c r="C214" s="89" t="s">
        <v>677</v>
      </c>
      <c r="D214" s="89" t="s">
        <v>6</v>
      </c>
      <c r="E214" s="37"/>
      <c r="F214" s="90">
        <v>32354.374509029494</v>
      </c>
      <c r="G214" s="90">
        <v>449.61782493656148</v>
      </c>
      <c r="H214" s="88">
        <v>0.97757450550080516</v>
      </c>
      <c r="I214" s="91">
        <v>4.2718800515656579</v>
      </c>
      <c r="J214" s="91">
        <v>6.0664103662719418E-2</v>
      </c>
      <c r="K214" s="92">
        <v>0.9082577433894905</v>
      </c>
      <c r="L214" s="92">
        <v>5.1704062879925905E-3</v>
      </c>
      <c r="M214" s="43">
        <f t="array" ref="M214:Q214">[1]!ConvertConc(I214:L214,TRUE,FALSE)</f>
        <v>29.302340113239399</v>
      </c>
      <c r="N214" s="39">
        <v>0.44830576602061872</v>
      </c>
      <c r="O214" s="40">
        <v>0.23408896971100507</v>
      </c>
      <c r="P214" s="62">
        <v>3.3242500616661647E-3</v>
      </c>
      <c r="Q214" s="39">
        <v>0.92819818635389639</v>
      </c>
      <c r="R214" s="99">
        <v>0.51223864521580953</v>
      </c>
      <c r="S214" s="99">
        <v>9.2876903817350216E-3</v>
      </c>
      <c r="T214" s="38"/>
      <c r="U214" s="41"/>
      <c r="V214" s="38"/>
      <c r="W214" s="42"/>
      <c r="X214" s="42"/>
      <c r="Y214" s="38"/>
      <c r="Z214" s="38"/>
      <c r="AA214" s="42"/>
      <c r="AB214" s="38"/>
      <c r="AC214" s="42"/>
      <c r="AD214" s="42"/>
      <c r="AE214" s="38"/>
      <c r="AF214" s="43"/>
      <c r="AG214" s="86"/>
    </row>
    <row r="215" spans="1:33" x14ac:dyDescent="0.25">
      <c r="A215" s="89" t="s">
        <v>23</v>
      </c>
      <c r="B215">
        <v>2016</v>
      </c>
      <c r="C215" s="89" t="s">
        <v>678</v>
      </c>
      <c r="D215" s="89" t="s">
        <v>6</v>
      </c>
      <c r="E215" s="37"/>
      <c r="F215" s="90">
        <v>31800.937272525782</v>
      </c>
      <c r="G215" s="90">
        <v>459.04613899290581</v>
      </c>
      <c r="H215" s="88">
        <v>0.99105640088619629</v>
      </c>
      <c r="I215" s="91">
        <v>4.2927307492128906</v>
      </c>
      <c r="J215" s="91">
        <v>6.0143164607822784E-2</v>
      </c>
      <c r="K215" s="92">
        <v>0.90719888533500381</v>
      </c>
      <c r="L215" s="92">
        <v>5.4250463982308669E-3</v>
      </c>
      <c r="M215" s="43">
        <f t="array" ref="M215:Q215">[1]!ConvertConc(I215:L215,TRUE,FALSE)</f>
        <v>29.126017372460545</v>
      </c>
      <c r="N215" s="39">
        <v>0.44368548635264293</v>
      </c>
      <c r="O215" s="40">
        <v>0.23295195026693874</v>
      </c>
      <c r="P215" s="62">
        <v>3.26376572609097E-3</v>
      </c>
      <c r="Q215" s="39">
        <v>0.91972609445172182</v>
      </c>
      <c r="R215" s="99">
        <v>0.5234634147639724</v>
      </c>
      <c r="S215" s="99">
        <v>9.4686239226797388E-3</v>
      </c>
      <c r="T215" s="38"/>
      <c r="U215" s="41"/>
      <c r="V215" s="38"/>
      <c r="W215" s="42"/>
      <c r="X215" s="42"/>
      <c r="Y215" s="38"/>
      <c r="Z215" s="38"/>
      <c r="AA215" s="42"/>
      <c r="AB215" s="38"/>
      <c r="AC215" s="42"/>
      <c r="AD215" s="42"/>
      <c r="AE215" s="38"/>
      <c r="AF215" s="43"/>
      <c r="AG215" s="86"/>
    </row>
    <row r="216" spans="1:33" x14ac:dyDescent="0.25">
      <c r="A216" s="89" t="s">
        <v>23</v>
      </c>
      <c r="B216">
        <v>2016</v>
      </c>
      <c r="C216" s="89" t="s">
        <v>679</v>
      </c>
      <c r="D216" s="89" t="s">
        <v>6</v>
      </c>
      <c r="E216" s="37"/>
      <c r="F216" s="90">
        <v>32651.559299404267</v>
      </c>
      <c r="G216" s="90">
        <v>467.3923648244579</v>
      </c>
      <c r="H216" s="88">
        <v>0.99587009867169052</v>
      </c>
      <c r="I216" s="91">
        <v>4.2501119246484027</v>
      </c>
      <c r="J216" s="91">
        <v>5.2635417708027238E-2</v>
      </c>
      <c r="K216" s="92">
        <v>0.90773738592682063</v>
      </c>
      <c r="L216" s="92">
        <v>5.5633404513081141E-3</v>
      </c>
      <c r="M216" s="43">
        <f t="array" ref="M216:Q216">[1]!ConvertConc(I216:L216,TRUE,FALSE)</f>
        <v>29.435546344766877</v>
      </c>
      <c r="N216" s="39">
        <v>0.40674075782888647</v>
      </c>
      <c r="O216" s="40">
        <v>0.23528792128991441</v>
      </c>
      <c r="P216" s="62">
        <v>2.9139180892918735E-3</v>
      </c>
      <c r="Q216" s="39">
        <v>0.89625607874283242</v>
      </c>
      <c r="R216" s="99">
        <v>0.51218416051629245</v>
      </c>
      <c r="S216" s="99">
        <v>9.3196909207944444E-3</v>
      </c>
      <c r="T216" s="38"/>
      <c r="U216" s="41"/>
      <c r="V216" s="38"/>
      <c r="W216" s="42"/>
      <c r="X216" s="42"/>
      <c r="Y216" s="38"/>
      <c r="Z216" s="38"/>
      <c r="AA216" s="42"/>
      <c r="AB216" s="38"/>
      <c r="AC216" s="42"/>
      <c r="AD216" s="42"/>
      <c r="AE216" s="38"/>
      <c r="AF216" s="43"/>
      <c r="AG216" s="86"/>
    </row>
    <row r="217" spans="1:33" x14ac:dyDescent="0.25">
      <c r="A217" s="89" t="s">
        <v>23</v>
      </c>
      <c r="B217">
        <v>2016</v>
      </c>
      <c r="C217" s="89" t="s">
        <v>680</v>
      </c>
      <c r="D217" s="89" t="s">
        <v>6</v>
      </c>
      <c r="E217" s="37"/>
      <c r="F217" s="90">
        <v>35515.617477044121</v>
      </c>
      <c r="G217" s="90">
        <v>454.48516972225872</v>
      </c>
      <c r="H217" s="88">
        <v>0.99250194590250307</v>
      </c>
      <c r="I217" s="91">
        <v>4.2164366828032138</v>
      </c>
      <c r="J217" s="91">
        <v>5.1194405137234625E-2</v>
      </c>
      <c r="K217" s="92">
        <v>0.90136542650040363</v>
      </c>
      <c r="L217" s="92">
        <v>5.534458025570327E-3</v>
      </c>
      <c r="M217" s="43">
        <f t="array" ref="M217:Q217">[1]!ConvertConc(I217:L217,TRUE,FALSE)</f>
        <v>29.462361805868817</v>
      </c>
      <c r="N217" s="39">
        <v>0.40086110923916624</v>
      </c>
      <c r="O217" s="40">
        <v>0.23716708567651726</v>
      </c>
      <c r="P217" s="62">
        <v>2.8795944971403528E-3</v>
      </c>
      <c r="Q217" s="39">
        <v>0.89238148813611384</v>
      </c>
      <c r="R217" s="99">
        <v>0.49652216480426375</v>
      </c>
      <c r="S217" s="99">
        <v>9.1097868479377321E-3</v>
      </c>
      <c r="T217" s="38"/>
      <c r="U217" s="41"/>
      <c r="V217" s="38"/>
      <c r="W217" s="42"/>
      <c r="X217" s="42"/>
      <c r="Y217" s="38"/>
      <c r="Z217" s="38"/>
      <c r="AA217" s="42"/>
      <c r="AB217" s="38"/>
      <c r="AC217" s="42"/>
      <c r="AD217" s="42"/>
      <c r="AE217" s="38"/>
      <c r="AF217" s="43"/>
      <c r="AG217" s="86"/>
    </row>
    <row r="218" spans="1:33" x14ac:dyDescent="0.25">
      <c r="A218" s="89" t="s">
        <v>23</v>
      </c>
      <c r="B218">
        <v>2016</v>
      </c>
      <c r="C218" s="89" t="s">
        <v>681</v>
      </c>
      <c r="D218" s="89" t="s">
        <v>6</v>
      </c>
      <c r="E218" s="37"/>
      <c r="F218" s="90">
        <v>34078.845158338198</v>
      </c>
      <c r="G218" s="90">
        <v>459.12219086478854</v>
      </c>
      <c r="H218" s="88">
        <v>0.99547696609237468</v>
      </c>
      <c r="I218" s="91">
        <v>4.2175591542448458</v>
      </c>
      <c r="J218" s="91">
        <v>6.2422305384620853E-2</v>
      </c>
      <c r="K218" s="92">
        <v>0.89987634033003527</v>
      </c>
      <c r="L218" s="92">
        <v>5.4543892133509502E-3</v>
      </c>
      <c r="M218" s="43">
        <f t="array" ref="M218:Q218">[1]!ConvertConc(I218:L218,TRUE,FALSE)</f>
        <v>29.405860757035764</v>
      </c>
      <c r="N218" s="39">
        <v>0.47030626392214836</v>
      </c>
      <c r="O218" s="40">
        <v>0.23710396545203882</v>
      </c>
      <c r="P218" s="62">
        <v>3.5092752936151301E-3</v>
      </c>
      <c r="Q218" s="39">
        <v>0.92540481482876469</v>
      </c>
      <c r="R218" s="99">
        <v>0.50071615916682088</v>
      </c>
      <c r="S218" s="99">
        <v>9.141136128093176E-3</v>
      </c>
      <c r="T218" s="38"/>
      <c r="U218" s="41"/>
      <c r="V218" s="38"/>
      <c r="W218" s="42"/>
      <c r="X218" s="42"/>
      <c r="Y218" s="38"/>
      <c r="Z218" s="38"/>
      <c r="AA218" s="42"/>
      <c r="AB218" s="38"/>
      <c r="AC218" s="42"/>
      <c r="AD218" s="42"/>
      <c r="AE218" s="38"/>
      <c r="AF218" s="43"/>
      <c r="AG218" s="86"/>
    </row>
    <row r="219" spans="1:33" x14ac:dyDescent="0.25">
      <c r="A219" s="69" t="s">
        <v>23</v>
      </c>
      <c r="B219">
        <v>2016</v>
      </c>
      <c r="C219" s="69" t="s">
        <v>682</v>
      </c>
      <c r="D219" s="69" t="s">
        <v>6</v>
      </c>
      <c r="E219" s="37"/>
      <c r="F219" s="73">
        <v>53214.527077404178</v>
      </c>
      <c r="G219" s="73">
        <v>465.94079804111504</v>
      </c>
      <c r="H219" s="88">
        <v>0.99186946870183401</v>
      </c>
      <c r="I219" s="76">
        <v>4.3551229111668022</v>
      </c>
      <c r="J219" s="76">
        <v>4.883775150622003E-2</v>
      </c>
      <c r="K219" s="77">
        <v>0.91282880246068754</v>
      </c>
      <c r="L219" s="77">
        <v>3.7038353542428177E-3</v>
      </c>
      <c r="M219" s="43">
        <f t="array" ref="M219:Q219">[1]!ConvertConc(I219:L219,TRUE,FALSE)</f>
        <v>28.886915047232648</v>
      </c>
      <c r="N219" s="39">
        <v>0.34448699016645484</v>
      </c>
      <c r="O219" s="40">
        <v>0.22961464472929999</v>
      </c>
      <c r="P219" s="62">
        <v>2.5748671599429528E-3</v>
      </c>
      <c r="Q219" s="39">
        <v>0.94033712728314023</v>
      </c>
      <c r="R219" s="99">
        <v>0.49771820697396196</v>
      </c>
      <c r="S219" s="99">
        <v>7.055330397024967E-3</v>
      </c>
      <c r="T219" s="38"/>
      <c r="U219" s="41"/>
      <c r="V219" s="38"/>
      <c r="W219" s="42"/>
      <c r="X219" s="42"/>
      <c r="Y219" s="38"/>
      <c r="Z219" s="38"/>
      <c r="AA219" s="42"/>
      <c r="AB219" s="38"/>
      <c r="AC219" s="42"/>
      <c r="AD219" s="42"/>
      <c r="AE219" s="38"/>
      <c r="AF219" s="43"/>
      <c r="AG219" s="86"/>
    </row>
    <row r="220" spans="1:33" x14ac:dyDescent="0.25">
      <c r="A220" s="69" t="s">
        <v>23</v>
      </c>
      <c r="B220">
        <v>2016</v>
      </c>
      <c r="C220" s="69" t="s">
        <v>683</v>
      </c>
      <c r="D220" s="69" t="s">
        <v>6</v>
      </c>
      <c r="E220" s="37"/>
      <c r="F220" s="73">
        <v>53973.957690080169</v>
      </c>
      <c r="G220" s="73">
        <v>480.88706088283533</v>
      </c>
      <c r="H220" s="88">
        <v>0.99156064281304868</v>
      </c>
      <c r="I220" s="76">
        <v>4.3214846307621437</v>
      </c>
      <c r="J220" s="76">
        <v>5.1599361960646219E-2</v>
      </c>
      <c r="K220" s="77">
        <v>0.91262194404023111</v>
      </c>
      <c r="L220" s="77">
        <v>4.066104475935424E-3</v>
      </c>
      <c r="M220" s="43">
        <f t="array" ref="M220:Q220">[1]!ConvertConc(I220:L220,TRUE,FALSE)</f>
        <v>29.105172660406367</v>
      </c>
      <c r="N220" s="39">
        <v>0.37092700231142711</v>
      </c>
      <c r="O220" s="40">
        <v>0.23140195683714337</v>
      </c>
      <c r="P220" s="62">
        <v>2.7629841014003105E-3</v>
      </c>
      <c r="Q220" s="39">
        <v>0.93689967643399807</v>
      </c>
      <c r="R220" s="99">
        <v>0.5066220393326718</v>
      </c>
      <c r="S220" s="99">
        <v>7.0992808649685286E-3</v>
      </c>
      <c r="T220" s="38"/>
      <c r="U220" s="41"/>
      <c r="V220" s="38"/>
      <c r="W220" s="42"/>
      <c r="X220" s="42"/>
      <c r="Y220" s="38"/>
      <c r="Z220" s="38"/>
      <c r="AA220" s="42"/>
      <c r="AB220" s="38"/>
      <c r="AC220" s="42"/>
      <c r="AD220" s="42"/>
      <c r="AE220" s="38"/>
      <c r="AF220" s="43"/>
      <c r="AG220" s="86"/>
    </row>
    <row r="221" spans="1:33" x14ac:dyDescent="0.25">
      <c r="A221" s="69" t="s">
        <v>23</v>
      </c>
      <c r="B221">
        <v>2016</v>
      </c>
      <c r="C221" s="69" t="s">
        <v>684</v>
      </c>
      <c r="D221" s="69" t="s">
        <v>6</v>
      </c>
      <c r="E221" s="37"/>
      <c r="F221" s="73">
        <v>52228.054239957295</v>
      </c>
      <c r="G221" s="73">
        <v>459.58968467989382</v>
      </c>
      <c r="H221" s="88">
        <v>0.98852285358908498</v>
      </c>
      <c r="I221" s="76">
        <v>4.3089839196579138</v>
      </c>
      <c r="J221" s="76">
        <v>4.9524808296792566E-2</v>
      </c>
      <c r="K221" s="77">
        <v>0.91047087597800269</v>
      </c>
      <c r="L221" s="77">
        <v>4.0656406519954374E-3</v>
      </c>
      <c r="M221" s="43">
        <f t="array" ref="M221:Q221">[1]!ConvertConc(I221:L221,TRUE,FALSE)</f>
        <v>29.120808633059404</v>
      </c>
      <c r="N221" s="39">
        <v>0.35907021739291051</v>
      </c>
      <c r="O221" s="40">
        <v>0.23207327264275079</v>
      </c>
      <c r="P221" s="62">
        <v>2.6673073171630582E-3</v>
      </c>
      <c r="Q221" s="39">
        <v>0.93212031979727616</v>
      </c>
      <c r="R221" s="99">
        <v>0.50004891173074217</v>
      </c>
      <c r="S221" s="99">
        <v>7.060742749386179E-3</v>
      </c>
      <c r="T221" s="38"/>
      <c r="U221" s="41"/>
      <c r="V221" s="38"/>
      <c r="W221" s="42"/>
      <c r="X221" s="42"/>
      <c r="Y221" s="38"/>
      <c r="Z221" s="38"/>
      <c r="AA221" s="42"/>
      <c r="AB221" s="38"/>
      <c r="AC221" s="42"/>
      <c r="AD221" s="42"/>
      <c r="AE221" s="38"/>
      <c r="AF221" s="43"/>
      <c r="AG221" s="86"/>
    </row>
    <row r="222" spans="1:33" x14ac:dyDescent="0.25">
      <c r="A222" s="69" t="s">
        <v>23</v>
      </c>
      <c r="B222">
        <v>2016</v>
      </c>
      <c r="C222" s="69" t="s">
        <v>685</v>
      </c>
      <c r="D222" s="69" t="s">
        <v>6</v>
      </c>
      <c r="E222" s="37"/>
      <c r="F222" s="73">
        <v>53105.272785856243</v>
      </c>
      <c r="G222" s="73">
        <v>460.4929944909286</v>
      </c>
      <c r="H222" s="88">
        <v>0.98620505799141167</v>
      </c>
      <c r="I222" s="76">
        <v>4.3223028339534624</v>
      </c>
      <c r="J222" s="76">
        <v>4.7771419001600306E-2</v>
      </c>
      <c r="K222" s="77">
        <v>0.9096089559583157</v>
      </c>
      <c r="L222" s="77">
        <v>3.9798696977903563E-3</v>
      </c>
      <c r="M222" s="43">
        <f t="array" ref="M222:Q222">[1]!ConvertConc(I222:L222,TRUE,FALSE)</f>
        <v>29.003591633006994</v>
      </c>
      <c r="N222" s="39">
        <v>0.34476146206563574</v>
      </c>
      <c r="O222" s="40">
        <v>0.23135815291436537</v>
      </c>
      <c r="P222" s="62">
        <v>2.5570413936497126E-3</v>
      </c>
      <c r="Q222" s="39">
        <v>0.92979245568196534</v>
      </c>
      <c r="R222" s="99">
        <v>0.49792809713549335</v>
      </c>
      <c r="S222" s="99">
        <v>6.854612072536354E-3</v>
      </c>
      <c r="T222" s="38"/>
      <c r="U222" s="41"/>
      <c r="V222" s="38"/>
      <c r="W222" s="42"/>
      <c r="X222" s="42"/>
      <c r="Y222" s="38"/>
      <c r="Z222" s="38"/>
      <c r="AA222" s="42"/>
      <c r="AB222" s="38"/>
      <c r="AC222" s="42"/>
      <c r="AD222" s="42"/>
      <c r="AE222" s="38"/>
      <c r="AF222" s="43"/>
      <c r="AG222" s="86"/>
    </row>
    <row r="223" spans="1:33" x14ac:dyDescent="0.25">
      <c r="A223" s="69" t="s">
        <v>23</v>
      </c>
      <c r="B223">
        <v>2016</v>
      </c>
      <c r="C223" s="69" t="s">
        <v>686</v>
      </c>
      <c r="D223" s="69" t="s">
        <v>6</v>
      </c>
      <c r="E223" s="37"/>
      <c r="F223" s="73">
        <v>52013.35549539519</v>
      </c>
      <c r="G223" s="73">
        <v>458.12114632314137</v>
      </c>
      <c r="H223" s="88">
        <v>0.99519853599308339</v>
      </c>
      <c r="I223" s="76">
        <v>4.3067560501902689</v>
      </c>
      <c r="J223" s="76">
        <v>4.879864875106199E-2</v>
      </c>
      <c r="K223" s="77">
        <v>0.90981680003212351</v>
      </c>
      <c r="L223" s="77">
        <v>3.9059611156410643E-3</v>
      </c>
      <c r="M223" s="43">
        <f t="array" ref="M223:Q223">[1]!ConvertConc(I223:L223,TRUE,FALSE)</f>
        <v>29.114941714631733</v>
      </c>
      <c r="N223" s="39">
        <v>0.35277913510717196</v>
      </c>
      <c r="O223" s="40">
        <v>0.23219332331484641</v>
      </c>
      <c r="P223" s="62">
        <v>2.630917631446151E-3</v>
      </c>
      <c r="Q223" s="39">
        <v>0.93512691647807844</v>
      </c>
      <c r="R223" s="99">
        <v>0.49904548466727122</v>
      </c>
      <c r="S223" s="99">
        <v>7.0944326548600346E-3</v>
      </c>
      <c r="T223" s="38"/>
      <c r="U223" s="41"/>
      <c r="V223" s="38"/>
      <c r="W223" s="42"/>
      <c r="X223" s="42"/>
      <c r="Y223" s="38"/>
      <c r="Z223" s="38"/>
      <c r="AA223" s="42"/>
      <c r="AB223" s="38"/>
      <c r="AC223" s="42"/>
      <c r="AD223" s="42"/>
      <c r="AE223" s="38"/>
      <c r="AF223" s="43"/>
      <c r="AG223" s="86"/>
    </row>
    <row r="224" spans="1:33" x14ac:dyDescent="0.25">
      <c r="A224" s="69" t="s">
        <v>23</v>
      </c>
      <c r="B224">
        <v>2016</v>
      </c>
      <c r="C224" s="69" t="s">
        <v>687</v>
      </c>
      <c r="D224" s="69" t="s">
        <v>6</v>
      </c>
      <c r="E224" s="37"/>
      <c r="F224" s="73">
        <v>52322.579263805361</v>
      </c>
      <c r="G224" s="73">
        <v>440.75425389831679</v>
      </c>
      <c r="H224" s="88">
        <v>0.98929020446277383</v>
      </c>
      <c r="I224" s="76">
        <v>4.3173315852409324</v>
      </c>
      <c r="J224" s="76">
        <v>5.120965394287829E-2</v>
      </c>
      <c r="K224" s="77">
        <v>0.90859203969791325</v>
      </c>
      <c r="L224" s="77">
        <v>4.2860431267461923E-3</v>
      </c>
      <c r="M224" s="43">
        <f t="array" ref="M224:Q224">[1]!ConvertConc(I224:L224,TRUE,FALSE)</f>
        <v>29.004525698059922</v>
      </c>
      <c r="N224" s="39">
        <v>0.37024301430258894</v>
      </c>
      <c r="O224" s="40">
        <v>0.23162455332793117</v>
      </c>
      <c r="P224" s="62">
        <v>2.7473945390588238E-3</v>
      </c>
      <c r="Q224" s="39">
        <v>0.92921311485149871</v>
      </c>
      <c r="R224" s="99">
        <v>0.5087984661642232</v>
      </c>
      <c r="S224" s="99">
        <v>7.2477648731098339E-3</v>
      </c>
      <c r="T224" s="38"/>
      <c r="U224" s="41"/>
      <c r="V224" s="38"/>
      <c r="W224" s="42"/>
      <c r="X224" s="42"/>
      <c r="Y224" s="38"/>
      <c r="Z224" s="38"/>
      <c r="AA224" s="42"/>
      <c r="AB224" s="38"/>
      <c r="AC224" s="42"/>
      <c r="AD224" s="42"/>
      <c r="AE224" s="38"/>
      <c r="AF224" s="43"/>
      <c r="AG224" s="86"/>
    </row>
    <row r="225" spans="1:33" x14ac:dyDescent="0.25">
      <c r="A225" s="69" t="s">
        <v>23</v>
      </c>
      <c r="B225">
        <v>2016</v>
      </c>
      <c r="C225" s="69" t="s">
        <v>688</v>
      </c>
      <c r="D225" s="69" t="s">
        <v>6</v>
      </c>
      <c r="E225" s="37"/>
      <c r="F225" s="73">
        <v>53823.509203479021</v>
      </c>
      <c r="G225" s="73">
        <v>464.36357687102554</v>
      </c>
      <c r="H225" s="88">
        <v>0.988937571844138</v>
      </c>
      <c r="I225" s="76">
        <v>4.2947513212551831</v>
      </c>
      <c r="J225" s="76">
        <v>5.0958047867565311E-2</v>
      </c>
      <c r="K225" s="77">
        <v>0.90922085400055364</v>
      </c>
      <c r="L225" s="77">
        <v>3.8299553554506888E-3</v>
      </c>
      <c r="M225" s="43">
        <f t="array" ref="M225:Q225">[1]!ConvertConc(I225:L225,TRUE,FALSE)</f>
        <v>29.177199964568278</v>
      </c>
      <c r="N225" s="39">
        <v>0.3673624498519078</v>
      </c>
      <c r="O225" s="40">
        <v>0.23284235225701966</v>
      </c>
      <c r="P225" s="62">
        <v>2.7627191528383985E-3</v>
      </c>
      <c r="Q225" s="39">
        <v>0.94237468178751038</v>
      </c>
      <c r="R225" s="99">
        <v>0.51454736409973312</v>
      </c>
      <c r="S225" s="99">
        <v>7.3313644678632463E-3</v>
      </c>
      <c r="T225" s="38"/>
      <c r="U225" s="41"/>
      <c r="V225" s="38"/>
      <c r="W225" s="42"/>
      <c r="X225" s="42"/>
      <c r="Y225" s="38"/>
      <c r="Z225" s="38"/>
      <c r="AA225" s="42"/>
      <c r="AB225" s="38"/>
      <c r="AC225" s="42"/>
      <c r="AD225" s="42"/>
      <c r="AE225" s="38"/>
      <c r="AF225" s="43"/>
      <c r="AG225" s="86"/>
    </row>
    <row r="226" spans="1:33" x14ac:dyDescent="0.25">
      <c r="A226" s="69" t="s">
        <v>23</v>
      </c>
      <c r="B226">
        <v>2016</v>
      </c>
      <c r="C226" s="69" t="s">
        <v>689</v>
      </c>
      <c r="D226" s="69" t="s">
        <v>6</v>
      </c>
      <c r="E226" s="37"/>
      <c r="F226" s="73">
        <v>55371.279267095793</v>
      </c>
      <c r="G226" s="73">
        <v>462.47560120286346</v>
      </c>
      <c r="H226" s="88">
        <v>0.99414001229801274</v>
      </c>
      <c r="I226" s="76">
        <v>4.2518533212465144</v>
      </c>
      <c r="J226" s="76">
        <v>5.0679646986328479E-2</v>
      </c>
      <c r="K226" s="77">
        <v>0.90664320860897651</v>
      </c>
      <c r="L226" s="77">
        <v>3.8900285042721716E-3</v>
      </c>
      <c r="M226" s="43">
        <f t="array" ref="M226:Q226">[1]!ConvertConc(I226:L226,TRUE,FALSE)</f>
        <v>29.388023896801911</v>
      </c>
      <c r="N226" s="39">
        <v>0.37229163619819011</v>
      </c>
      <c r="O226" s="40">
        <v>0.235191556350968</v>
      </c>
      <c r="P226" s="62">
        <v>2.8033481283257972E-3</v>
      </c>
      <c r="Q226" s="39">
        <v>0.94089771068617334</v>
      </c>
      <c r="R226" s="99">
        <v>0.50569099388073058</v>
      </c>
      <c r="S226" s="99">
        <v>7.0839816156852854E-3</v>
      </c>
      <c r="T226" s="38"/>
      <c r="U226" s="41"/>
      <c r="V226" s="38"/>
      <c r="W226" s="42"/>
      <c r="X226" s="42"/>
      <c r="Y226" s="38"/>
      <c r="Z226" s="38"/>
      <c r="AA226" s="42"/>
      <c r="AB226" s="38"/>
      <c r="AC226" s="42"/>
      <c r="AD226" s="42"/>
      <c r="AE226" s="38"/>
      <c r="AF226" s="43"/>
      <c r="AG226" s="86"/>
    </row>
    <row r="227" spans="1:33" x14ac:dyDescent="0.25">
      <c r="A227" s="69" t="s">
        <v>23</v>
      </c>
      <c r="B227">
        <v>2016</v>
      </c>
      <c r="C227" s="69" t="s">
        <v>690</v>
      </c>
      <c r="D227" s="69" t="s">
        <v>6</v>
      </c>
      <c r="E227" s="37"/>
      <c r="F227" s="73">
        <v>55489.441536206599</v>
      </c>
      <c r="G227" s="73">
        <v>461.27270510804084</v>
      </c>
      <c r="H227" s="88">
        <v>0.99001191493530383</v>
      </c>
      <c r="I227" s="76">
        <v>4.2829421751507075</v>
      </c>
      <c r="J227" s="76">
        <v>4.7579654420224528E-2</v>
      </c>
      <c r="K227" s="77">
        <v>0.9026932163723288</v>
      </c>
      <c r="L227" s="77">
        <v>4.1424940381893319E-3</v>
      </c>
      <c r="M227" s="43">
        <f t="array" ref="M227:Q227">[1]!ConvertConc(I227:L227,TRUE,FALSE)</f>
        <v>29.047597187336915</v>
      </c>
      <c r="N227" s="39">
        <v>0.34914135189702872</v>
      </c>
      <c r="O227" s="40">
        <v>0.23348435703893483</v>
      </c>
      <c r="P227" s="62">
        <v>2.5938022429756319E-3</v>
      </c>
      <c r="Q227" s="39">
        <v>0.9242468873774613</v>
      </c>
      <c r="R227" s="99">
        <v>0.50308098724310113</v>
      </c>
      <c r="S227" s="99">
        <v>1.1350150690980816E-2</v>
      </c>
      <c r="T227" s="38"/>
      <c r="U227" s="41"/>
      <c r="V227" s="38"/>
      <c r="W227" s="42"/>
      <c r="X227" s="42"/>
      <c r="Y227" s="38"/>
      <c r="Z227" s="38"/>
      <c r="AA227" s="42"/>
      <c r="AB227" s="38"/>
      <c r="AC227" s="42"/>
      <c r="AD227" s="42"/>
      <c r="AE227" s="38"/>
      <c r="AF227" s="43"/>
      <c r="AG227" s="86"/>
    </row>
    <row r="228" spans="1:33" x14ac:dyDescent="0.25">
      <c r="A228" s="69"/>
      <c r="C228" s="69"/>
      <c r="D228" s="69"/>
      <c r="F228" s="73"/>
      <c r="G228" s="73"/>
      <c r="H228" s="88"/>
      <c r="I228" s="76"/>
      <c r="J228" s="76"/>
      <c r="K228" s="77"/>
      <c r="L228" s="77"/>
      <c r="M228" s="163"/>
      <c r="N228" s="85"/>
      <c r="O228" s="85"/>
      <c r="R228" s="99"/>
      <c r="S228" s="96"/>
      <c r="AG228" s="86"/>
    </row>
    <row r="229" spans="1:33" x14ac:dyDescent="0.25">
      <c r="A229" s="69" t="s">
        <v>64</v>
      </c>
      <c r="B229">
        <v>2015</v>
      </c>
      <c r="C229" s="69" t="s">
        <v>691</v>
      </c>
      <c r="D229" s="69" t="s">
        <v>6</v>
      </c>
      <c r="E229" s="37">
        <f>(K229-(((2.718282^(0.00098482*W229)-1)/((2.718282^(0.000155125*W229)-1)*137.88))))/(([1]!SingleStagePbR(W229,1)/[1]!SingleStagePbR(W229,0))-(((2.718282^(0.00098482*W229)-1)/((2.718282^(0.000155125*W229)-1)*137.88))))</f>
        <v>2.9212200916864557E-3</v>
      </c>
      <c r="F229" s="73">
        <v>44244.140554512509</v>
      </c>
      <c r="G229" s="73">
        <v>124.28419503538305</v>
      </c>
      <c r="H229" s="88">
        <v>1.0177850177840415</v>
      </c>
      <c r="I229" s="76">
        <v>1.404487997358788</v>
      </c>
      <c r="J229" s="80">
        <v>1.463288912787928E-2</v>
      </c>
      <c r="K229" s="77">
        <v>0.30164291768053608</v>
      </c>
      <c r="L229" s="77">
        <v>2.3190934556359222E-3</v>
      </c>
      <c r="M229" s="43">
        <f t="array" ref="M229:Q229">[1]!ConvertConc(I229:L229,TRUE,FALSE)</f>
        <v>29.599702520000577</v>
      </c>
      <c r="N229" s="39">
        <v>0.38326426884186127</v>
      </c>
      <c r="O229" s="40">
        <v>0.7120032366816601</v>
      </c>
      <c r="P229" s="62">
        <v>7.4181227896904468E-3</v>
      </c>
      <c r="Q229" s="39">
        <v>0.80463897260966621</v>
      </c>
      <c r="R229" s="99">
        <v>0.18647561795112566</v>
      </c>
      <c r="S229" s="96">
        <v>3.3197766951516003E-3</v>
      </c>
      <c r="T229" s="38">
        <f>[1]!AgePb76(K229)</f>
        <v>3478.0067296010384</v>
      </c>
      <c r="U229" s="41">
        <f>[1]!AgeErPb76(K229,L229,0,FALSE,1)*2</f>
        <v>23.804362557412876</v>
      </c>
      <c r="V229" s="38">
        <f t="shared" ref="V229:V259" si="38">SQRT((U229/T229*100)^2+AO$6^2+AO$8^2+AO$7^2)*T229/100</f>
        <v>30.088544975256145</v>
      </c>
      <c r="W229" s="42">
        <f>[1]!AgePb6U8(O229)</f>
        <v>3466.0059197604846</v>
      </c>
      <c r="X229" s="42">
        <f t="shared" ref="X229:X239" si="39">P229/O229*W229*2</f>
        <v>72.222305118741673</v>
      </c>
      <c r="Y229" s="38">
        <f t="shared" ref="Y229:Y259" si="40">SQRT((X229/W229*100)^2+AP$6^2+AP$7^2+AP$8^2)*W229/100</f>
        <v>80.206340653704729</v>
      </c>
      <c r="Z229" s="38">
        <f>[1]!AgePb7U5(M229)</f>
        <v>3473.6155631237975</v>
      </c>
      <c r="AA229" s="42">
        <f t="shared" ref="AA229:AA239" si="41">N229/M229*Z229*2</f>
        <v>89.954466815251394</v>
      </c>
      <c r="AB229" s="38">
        <f t="shared" ref="AB229:AB259" si="42">SQRT((AA229/Z229*100)^2+AQ$6^2+AQ$8^2+AQ$7^2)*Z229/100</f>
        <v>96.566389871835568</v>
      </c>
      <c r="AC229" s="42">
        <f>[1]!AgePb8Th2(R229)</f>
        <v>3456.0332920861579</v>
      </c>
      <c r="AD229" s="42">
        <f t="shared" ref="AD229:AD239" si="43">S229/R229*AC229*2</f>
        <v>123.0537150840039</v>
      </c>
      <c r="AE229" s="38">
        <f t="shared" ref="AE229:AE259" si="44">SQRT((AD229/AC229*100)^2+AR$6^2+AR$8^2+AR$7^2)*AC229/100</f>
        <v>134.26873901359266</v>
      </c>
      <c r="AF229" s="43">
        <f t="shared" ref="AF229:AF239" si="45">W229/T229*100</f>
        <v>99.654951506033157</v>
      </c>
      <c r="AG229" s="86">
        <v>0.98946598119095674</v>
      </c>
    </row>
    <row r="230" spans="1:33" x14ac:dyDescent="0.25">
      <c r="A230" s="69" t="s">
        <v>64</v>
      </c>
      <c r="B230">
        <v>2015</v>
      </c>
      <c r="C230" s="69" t="s">
        <v>692</v>
      </c>
      <c r="D230" s="69" t="s">
        <v>6</v>
      </c>
      <c r="E230" s="37">
        <f>(K230-(((2.718282^(0.00098482*W230)-1)/((2.718282^(0.000155125*W230)-1)*137.88))))/(([1]!SingleStagePbR(W230,1)/[1]!SingleStagePbR(W230,0))-(((2.718282^(0.00098482*W230)-1)/((2.718282^(0.000155125*W230)-1)*137.88))))</f>
        <v>-6.9427007936064006E-3</v>
      </c>
      <c r="F230" s="73">
        <v>61037.287080428941</v>
      </c>
      <c r="G230" s="73">
        <v>176.05161998646119</v>
      </c>
      <c r="H230" s="88">
        <v>0.59536755075011161</v>
      </c>
      <c r="I230" s="76">
        <v>1.3884549017494594</v>
      </c>
      <c r="J230" s="80">
        <v>1.1938860332324339E-2</v>
      </c>
      <c r="K230" s="77">
        <v>0.29928861102684629</v>
      </c>
      <c r="L230" s="77">
        <v>1.8124713270460963E-3</v>
      </c>
      <c r="M230" s="43">
        <f t="array" ref="M230:Q230">[1]!ConvertConc(I230:L230,TRUE,FALSE)</f>
        <v>29.707811409464824</v>
      </c>
      <c r="N230" s="39">
        <v>0.31244281355671383</v>
      </c>
      <c r="O230" s="40">
        <v>0.72022504925438735</v>
      </c>
      <c r="P230" s="62">
        <v>6.1929748384734638E-3</v>
      </c>
      <c r="Q230" s="39">
        <v>0.81758179373885542</v>
      </c>
      <c r="R230" s="99">
        <v>0.19237095502299417</v>
      </c>
      <c r="S230" s="96">
        <v>3.3554285806067959E-3</v>
      </c>
      <c r="T230" s="38">
        <f>[1]!AgePb76(K230)</f>
        <v>3465.8710647968915</v>
      </c>
      <c r="U230" s="41">
        <f>[1]!AgeErPb76(K230,L230,0,FALSE,1)*2</f>
        <v>18.767067736919056</v>
      </c>
      <c r="V230" s="38">
        <f t="shared" si="38"/>
        <v>26.239595697093705</v>
      </c>
      <c r="W230" s="42">
        <f>[1]!AgePb6U8(O230)</f>
        <v>3496.8904100304703</v>
      </c>
      <c r="X230" s="42">
        <f t="shared" si="39"/>
        <v>60.137187243452253</v>
      </c>
      <c r="Y230" s="38">
        <f t="shared" si="40"/>
        <v>69.679711374405684</v>
      </c>
      <c r="Z230" s="38">
        <f>[1]!AgePb7U5(M230)</f>
        <v>3477.1965939310421</v>
      </c>
      <c r="AA230" s="42">
        <f t="shared" si="41"/>
        <v>73.140701758427412</v>
      </c>
      <c r="AB230" s="38">
        <f t="shared" si="42"/>
        <v>81.150279809370446</v>
      </c>
      <c r="AC230" s="42">
        <f>[1]!AgePb8Th2(R230)</f>
        <v>3556.2147368898636</v>
      </c>
      <c r="AD230" s="42">
        <f t="shared" si="43"/>
        <v>124.05848445789556</v>
      </c>
      <c r="AE230" s="38">
        <f t="shared" si="44"/>
        <v>135.8164871215892</v>
      </c>
      <c r="AF230" s="43">
        <f t="shared" si="45"/>
        <v>100.89499420646789</v>
      </c>
      <c r="AG230" s="86">
        <v>0.99528845924397946</v>
      </c>
    </row>
    <row r="231" spans="1:33" x14ac:dyDescent="0.25">
      <c r="A231" s="69" t="s">
        <v>64</v>
      </c>
      <c r="B231">
        <v>2015</v>
      </c>
      <c r="C231" s="69" t="s">
        <v>693</v>
      </c>
      <c r="D231" s="69" t="s">
        <v>6</v>
      </c>
      <c r="E231" s="37">
        <f>(K231-(((2.718282^(0.00098482*W231)-1)/((2.718282^(0.000155125*W231)-1)*137.88))))/(([1]!SingleStagePbR(W231,1)/[1]!SingleStagePbR(W231,0))-(((2.718282^(0.00098482*W231)-1)/((2.718282^(0.000155125*W231)-1)*137.88))))</f>
        <v>-1.2871216624000004E-2</v>
      </c>
      <c r="F231" s="73">
        <v>60470.904339594315</v>
      </c>
      <c r="G231" s="73">
        <v>173.53217845070026</v>
      </c>
      <c r="H231" s="88">
        <v>0.85051223793154462</v>
      </c>
      <c r="I231" s="76">
        <v>1.3860598538243265</v>
      </c>
      <c r="J231" s="80">
        <v>1.191929198013748E-2</v>
      </c>
      <c r="K231" s="77">
        <v>0.2951860152694058</v>
      </c>
      <c r="L231" s="77">
        <v>1.7759697041717379E-3</v>
      </c>
      <c r="M231" s="43">
        <f t="array" ref="M231:Q231">[1]!ConvertConc(I231:L231,TRUE,FALSE)</f>
        <v>29.351212007317642</v>
      </c>
      <c r="N231" s="39">
        <v>0.308044251196678</v>
      </c>
      <c r="O231" s="40">
        <v>0.72146956514241778</v>
      </c>
      <c r="P231" s="62">
        <v>6.2042099971284575E-3</v>
      </c>
      <c r="Q231" s="39">
        <v>0.81937253967020995</v>
      </c>
      <c r="R231" s="99">
        <v>0.18678609899588314</v>
      </c>
      <c r="S231" s="96">
        <v>3.068428390442253E-3</v>
      </c>
      <c r="T231" s="38">
        <f>[1]!AgePb76(K231)</f>
        <v>3444.4674141009837</v>
      </c>
      <c r="U231" s="41">
        <f>[1]!AgeErPb76(K231,L231,0,FALSE,1)*2</f>
        <v>18.673955033172358</v>
      </c>
      <c r="V231" s="38">
        <f t="shared" si="38"/>
        <v>26.093852400949928</v>
      </c>
      <c r="W231" s="42">
        <f>[1]!AgePb6U8(O231)</f>
        <v>3501.5524536566359</v>
      </c>
      <c r="X231" s="42">
        <f t="shared" si="39"/>
        <v>60.222545171833545</v>
      </c>
      <c r="Y231" s="38">
        <f t="shared" si="40"/>
        <v>69.777081583187496</v>
      </c>
      <c r="Z231" s="38">
        <f>[1]!AgePb7U5(M231)</f>
        <v>3465.3362959348151</v>
      </c>
      <c r="AA231" s="42">
        <f t="shared" si="41"/>
        <v>72.738183633423645</v>
      </c>
      <c r="AB231" s="38">
        <f t="shared" si="42"/>
        <v>80.735574731544418</v>
      </c>
      <c r="AC231" s="42">
        <f>[1]!AgePb8Th2(R231)</f>
        <v>3461.3218060169534</v>
      </c>
      <c r="AD231" s="42">
        <f t="shared" si="43"/>
        <v>113.72171864110038</v>
      </c>
      <c r="AE231" s="38">
        <f t="shared" si="44"/>
        <v>125.80677891629024</v>
      </c>
      <c r="AF231" s="43">
        <f t="shared" si="45"/>
        <v>101.65729654813853</v>
      </c>
      <c r="AG231" s="86">
        <v>1.0273014829289504</v>
      </c>
    </row>
    <row r="232" spans="1:33" x14ac:dyDescent="0.25">
      <c r="A232" s="69" t="s">
        <v>64</v>
      </c>
      <c r="B232">
        <v>2015</v>
      </c>
      <c r="C232" s="69" t="s">
        <v>694</v>
      </c>
      <c r="D232" s="69" t="s">
        <v>6</v>
      </c>
      <c r="E232" s="37">
        <f>(K232-(((2.718282^(0.00098482*W232)-1)/((2.718282^(0.000155125*W232)-1)*137.88))))/(([1]!SingleStagePbR(W232,1)/[1]!SingleStagePbR(W232,0))-(((2.718282^(0.00098482*W232)-1)/((2.718282^(0.000155125*W232)-1)*137.88))))</f>
        <v>-6.4483101358653507E-3</v>
      </c>
      <c r="F232" s="73">
        <v>52615.281249206666</v>
      </c>
      <c r="G232" s="73">
        <v>149.09596214104135</v>
      </c>
      <c r="H232" s="88">
        <v>0.84951750662381897</v>
      </c>
      <c r="I232" s="76">
        <v>1.3833023528954811</v>
      </c>
      <c r="J232" s="80">
        <v>1.5073022380843671E-2</v>
      </c>
      <c r="K232" s="77">
        <v>0.3017066481881911</v>
      </c>
      <c r="L232" s="77">
        <v>2.1752815533317557E-3</v>
      </c>
      <c r="M232" s="43">
        <f t="array" ref="M232:Q232">[1]!ConvertConc(I232:L232,TRUE,FALSE)</f>
        <v>30.059379401950796</v>
      </c>
      <c r="N232" s="39">
        <v>0.39274925298038438</v>
      </c>
      <c r="O232" s="40">
        <v>0.7229077561437196</v>
      </c>
      <c r="P232" s="62">
        <v>7.877095535066346E-3</v>
      </c>
      <c r="Q232" s="39">
        <v>0.83396508877702558</v>
      </c>
      <c r="R232" s="99">
        <v>0.19319231046936822</v>
      </c>
      <c r="S232" s="96">
        <v>3.3994347651253335E-3</v>
      </c>
      <c r="T232" s="38">
        <f>[1]!AgePb76(K232)</f>
        <v>3478.3337724442363</v>
      </c>
      <c r="U232" s="41">
        <f>[1]!AgeErPb76(K232,L232,0,FALSE,1)*2</f>
        <v>22.322956236760376</v>
      </c>
      <c r="V232" s="38">
        <f t="shared" si="38"/>
        <v>28.93183250448876</v>
      </c>
      <c r="W232" s="42">
        <f>[1]!AgePb6U8(O232)</f>
        <v>3506.9358217033819</v>
      </c>
      <c r="X232" s="42">
        <f t="shared" si="39"/>
        <v>76.425984555108244</v>
      </c>
      <c r="Y232" s="38">
        <f t="shared" si="40"/>
        <v>84.183367969103571</v>
      </c>
      <c r="Z232" s="38">
        <f>[1]!AgePb7U5(M232)</f>
        <v>3488.755482460459</v>
      </c>
      <c r="AA232" s="42">
        <f t="shared" si="41"/>
        <v>91.166626645568215</v>
      </c>
      <c r="AB232" s="38">
        <f t="shared" si="42"/>
        <v>97.751671360394283</v>
      </c>
      <c r="AC232" s="42">
        <f>[1]!AgePb8Th2(R232)</f>
        <v>3570.1329798259003</v>
      </c>
      <c r="AD232" s="42">
        <f t="shared" si="43"/>
        <v>125.64096509074018</v>
      </c>
      <c r="AE232" s="38">
        <f t="shared" si="44"/>
        <v>137.35074626164038</v>
      </c>
      <c r="AF232" s="43">
        <f t="shared" si="45"/>
        <v>100.82229168131403</v>
      </c>
      <c r="AG232" s="86">
        <v>1.0492179690793539</v>
      </c>
    </row>
    <row r="233" spans="1:33" x14ac:dyDescent="0.25">
      <c r="A233" s="69" t="s">
        <v>64</v>
      </c>
      <c r="B233">
        <v>2015</v>
      </c>
      <c r="C233" s="69" t="s">
        <v>695</v>
      </c>
      <c r="D233" s="69" t="s">
        <v>6</v>
      </c>
      <c r="E233" s="37">
        <f>(K233-(((2.718282^(0.00098482*W233)-1)/((2.718282^(0.000155125*W233)-1)*137.88))))/(([1]!SingleStagePbR(W233,1)/[1]!SingleStagePbR(W233,0))-(((2.718282^(0.00098482*W233)-1)/((2.718282^(0.000155125*W233)-1)*137.88))))</f>
        <v>-1.3603446926987546E-3</v>
      </c>
      <c r="F233" s="73">
        <v>45693.037825266947</v>
      </c>
      <c r="G233" s="73">
        <v>132.67316118662598</v>
      </c>
      <c r="H233" s="88">
        <v>0.63119342833701908</v>
      </c>
      <c r="I233" s="76">
        <v>1.3961120078068314</v>
      </c>
      <c r="J233" s="80">
        <v>1.3103364552379445E-2</v>
      </c>
      <c r="K233" s="77">
        <v>0.30111451546111606</v>
      </c>
      <c r="L233" s="77">
        <v>2.0245734025398504E-3</v>
      </c>
      <c r="M233" s="43">
        <f t="array" ref="M233:Q233">[1]!ConvertConc(I233:L233,TRUE,FALSE)</f>
        <v>29.725123979159253</v>
      </c>
      <c r="N233" s="39">
        <v>0.34318873897361341</v>
      </c>
      <c r="O233" s="40">
        <v>0.71627490803614791</v>
      </c>
      <c r="P233" s="62">
        <v>6.7226778275932698E-3</v>
      </c>
      <c r="Q233" s="39">
        <v>0.81293010532699717</v>
      </c>
      <c r="R233" s="99">
        <v>0.19699416151420671</v>
      </c>
      <c r="S233" s="96">
        <v>3.6535232774427902E-3</v>
      </c>
      <c r="T233" s="38">
        <f>[1]!AgePb76(K233)</f>
        <v>3475.2921881049388</v>
      </c>
      <c r="U233" s="41">
        <f>[1]!AgeErPb76(K233,L233,0,FALSE,1)*2</f>
        <v>20.821836965213979</v>
      </c>
      <c r="V233" s="38">
        <f t="shared" si="38"/>
        <v>27.779368294920715</v>
      </c>
      <c r="W233" s="42">
        <f>[1]!AgePb6U8(O233)</f>
        <v>3482.0705305588235</v>
      </c>
      <c r="X233" s="42">
        <f t="shared" si="39"/>
        <v>65.362720618219328</v>
      </c>
      <c r="Y233" s="38">
        <f t="shared" si="40"/>
        <v>74.165951999027953</v>
      </c>
      <c r="Z233" s="38">
        <f>[1]!AgePb7U5(M233)</f>
        <v>3477.7688892390947</v>
      </c>
      <c r="AA233" s="42">
        <f t="shared" si="41"/>
        <v>80.304534331054924</v>
      </c>
      <c r="AB233" s="38">
        <f t="shared" si="42"/>
        <v>87.664306977359445</v>
      </c>
      <c r="AC233" s="42">
        <f>[1]!AgePb8Th2(R233)</f>
        <v>3634.432520770406</v>
      </c>
      <c r="AD233" s="42">
        <f t="shared" si="43"/>
        <v>134.81093767311623</v>
      </c>
      <c r="AE233" s="38">
        <f t="shared" si="44"/>
        <v>146.16939502656379</v>
      </c>
      <c r="AF233" s="43">
        <f t="shared" si="45"/>
        <v>100.19504381464918</v>
      </c>
      <c r="AG233" s="86">
        <v>1.0541230621568092</v>
      </c>
    </row>
    <row r="234" spans="1:33" x14ac:dyDescent="0.25">
      <c r="A234" s="69" t="s">
        <v>64</v>
      </c>
      <c r="B234">
        <v>2016</v>
      </c>
      <c r="C234" s="69" t="s">
        <v>696</v>
      </c>
      <c r="D234" s="69" t="s">
        <v>6</v>
      </c>
      <c r="E234" s="37">
        <f>(K234-(((2.718282^(0.00098482*W234)-1)/((2.718282^(0.000155125*W234)-1)*137.88))))/(([1]!SingleStagePbR(W234,1)/[1]!SingleStagePbR(W234,0))-(((2.718282^(0.00098482*W234)-1)/((2.718282^(0.000155125*W234)-1)*137.88))))</f>
        <v>-1.5865590671224453E-2</v>
      </c>
      <c r="F234" s="73">
        <v>134522.6501812764</v>
      </c>
      <c r="G234" s="73">
        <v>257.54359275440351</v>
      </c>
      <c r="H234" s="88">
        <v>1.1290211061442195</v>
      </c>
      <c r="I234" s="76">
        <v>1.3656706849895819</v>
      </c>
      <c r="J234" s="80">
        <v>1.4172126707389935E-2</v>
      </c>
      <c r="K234" s="77">
        <v>0.30081166283918503</v>
      </c>
      <c r="L234" s="77">
        <v>1.6467010332118083E-3</v>
      </c>
      <c r="M234" s="43">
        <f t="array" ref="M234:Q234">[1]!ConvertConc(I234:L234,TRUE,FALSE)</f>
        <v>30.357145268013674</v>
      </c>
      <c r="N234" s="39">
        <v>0.35617284016378381</v>
      </c>
      <c r="O234" s="40">
        <v>0.73224095017286583</v>
      </c>
      <c r="P234" s="62">
        <v>7.5987656762718158E-3</v>
      </c>
      <c r="Q234" s="39">
        <v>0.88448234587912111</v>
      </c>
      <c r="R234" s="99">
        <v>0.18838282416354601</v>
      </c>
      <c r="S234" s="96">
        <v>3.0242576030131327E-3</v>
      </c>
      <c r="T234" s="38">
        <f>[1]!AgePb76(K234)</f>
        <v>3473.7339637772543</v>
      </c>
      <c r="U234" s="41">
        <f>[1]!AgeErPb76(K234,L234,0,FALSE,1)*2</f>
        <v>16.954561470575182</v>
      </c>
      <c r="V234" s="38">
        <f t="shared" si="38"/>
        <v>25.005967323991069</v>
      </c>
      <c r="W234" s="42">
        <f>[1]!AgePb6U8(O234)</f>
        <v>3541.7625604666641</v>
      </c>
      <c r="X234" s="42">
        <f t="shared" si="39"/>
        <v>73.508655236026073</v>
      </c>
      <c r="Y234" s="38">
        <f t="shared" si="40"/>
        <v>81.69638529781102</v>
      </c>
      <c r="Z234" s="38">
        <f>[1]!AgePb7U5(M234)</f>
        <v>3498.443580590113</v>
      </c>
      <c r="AA234" s="42">
        <f t="shared" si="41"/>
        <v>82.092737986431175</v>
      </c>
      <c r="AB234" s="38">
        <f t="shared" si="42"/>
        <v>89.387761526220032</v>
      </c>
      <c r="AC234" s="42">
        <f>[1]!AgePb8Th2(R234)</f>
        <v>3488.4974551465903</v>
      </c>
      <c r="AD234" s="42">
        <f t="shared" si="43"/>
        <v>112.00718535422186</v>
      </c>
      <c r="AE234" s="38">
        <f t="shared" si="44"/>
        <v>124.44259130502523</v>
      </c>
      <c r="AF234" s="43">
        <f t="shared" si="45"/>
        <v>101.95837094604208</v>
      </c>
      <c r="AG234" s="86">
        <v>1.0560387605014638</v>
      </c>
    </row>
    <row r="235" spans="1:33" x14ac:dyDescent="0.25">
      <c r="A235" s="69" t="s">
        <v>64</v>
      </c>
      <c r="B235">
        <v>2016</v>
      </c>
      <c r="C235" s="69" t="s">
        <v>697</v>
      </c>
      <c r="D235" s="69" t="s">
        <v>6</v>
      </c>
      <c r="E235" s="37">
        <f>(K235-(((2.718282^(0.00098482*W235)-1)/((2.718282^(0.000155125*W235)-1)*137.88))))/(([1]!SingleStagePbR(W235,1)/[1]!SingleStagePbR(W235,0))-(((2.718282^(0.00098482*W235)-1)/((2.718282^(0.000155125*W235)-1)*137.88))))</f>
        <v>-6.8756307160345725E-3</v>
      </c>
      <c r="F235" s="73">
        <v>87129.195618461425</v>
      </c>
      <c r="G235" s="73">
        <v>197.89654425509261</v>
      </c>
      <c r="H235" s="88">
        <v>1.0791979142727137</v>
      </c>
      <c r="I235" s="76">
        <v>1.3924734112471588</v>
      </c>
      <c r="J235" s="80">
        <v>1.3540725761148812E-2</v>
      </c>
      <c r="K235" s="77">
        <v>0.29780465833073599</v>
      </c>
      <c r="L235" s="77">
        <v>1.7753771515761553E-3</v>
      </c>
      <c r="M235" s="43">
        <f t="array" ref="M235:Q235">[1]!ConvertConc(I235:L235,TRUE,FALSE)</f>
        <v>29.475204107762295</v>
      </c>
      <c r="N235" s="39">
        <v>0.33619908782711999</v>
      </c>
      <c r="O235" s="40">
        <v>0.71814656705319579</v>
      </c>
      <c r="P235" s="62">
        <v>6.9834193186269593E-3</v>
      </c>
      <c r="Q235" s="39">
        <v>0.85254109332165895</v>
      </c>
      <c r="R235" s="99">
        <v>0.19115686358735015</v>
      </c>
      <c r="S235" s="96">
        <v>2.8735309673726651E-3</v>
      </c>
      <c r="T235" s="38">
        <f>[1]!AgePb76(K235)</f>
        <v>3458.1670611434815</v>
      </c>
      <c r="U235" s="41">
        <f>[1]!AgeErPb76(K235,L235,0,FALSE,1)*2</f>
        <v>18.484988979838498</v>
      </c>
      <c r="V235" s="38">
        <f t="shared" si="38"/>
        <v>26.0099000760327</v>
      </c>
      <c r="W235" s="42">
        <f>[1]!AgePb6U8(O235)</f>
        <v>3489.0967447340745</v>
      </c>
      <c r="X235" s="42">
        <f t="shared" si="39"/>
        <v>67.857528614850295</v>
      </c>
      <c r="Y235" s="38">
        <f t="shared" si="40"/>
        <v>76.406213004243511</v>
      </c>
      <c r="Z235" s="38">
        <f>[1]!AgePb7U5(M235)</f>
        <v>3469.475933281698</v>
      </c>
      <c r="AA235" s="42">
        <f t="shared" si="41"/>
        <v>79.146840832241921</v>
      </c>
      <c r="AB235" s="38">
        <f t="shared" si="42"/>
        <v>86.571047560758501</v>
      </c>
      <c r="AC235" s="42">
        <f>[1]!AgePb8Th2(R235)</f>
        <v>3535.6238335035387</v>
      </c>
      <c r="AD235" s="42">
        <f t="shared" si="43"/>
        <v>106.29725120919588</v>
      </c>
      <c r="AE235" s="38">
        <f t="shared" si="44"/>
        <v>119.66383735601495</v>
      </c>
      <c r="AF235" s="43">
        <f t="shared" si="45"/>
        <v>100.89439529796358</v>
      </c>
      <c r="AG235" s="86">
        <v>1.0330430230320278</v>
      </c>
    </row>
    <row r="236" spans="1:33" x14ac:dyDescent="0.25">
      <c r="A236" s="69" t="s">
        <v>64</v>
      </c>
      <c r="B236">
        <v>2016</v>
      </c>
      <c r="C236" s="69" t="s">
        <v>698</v>
      </c>
      <c r="D236" s="69" t="s">
        <v>6</v>
      </c>
      <c r="E236" s="37">
        <f>(K236-(((2.718282^(0.00098482*W236)-1)/((2.718282^(0.000155125*W236)-1)*137.88))))/(([1]!SingleStagePbR(W236,1)/[1]!SingleStagePbR(W236,0))-(((2.718282^(0.00098482*W236)-1)/((2.718282^(0.000155125*W236)-1)*137.88))))</f>
        <v>-6.0575262624565623E-3</v>
      </c>
      <c r="F236" s="73">
        <v>65791.686730343805</v>
      </c>
      <c r="G236" s="73">
        <v>149.5874832360372</v>
      </c>
      <c r="H236" s="88">
        <v>1.0531200345006242</v>
      </c>
      <c r="I236" s="76">
        <v>1.397451208176741</v>
      </c>
      <c r="J236" s="80">
        <v>1.7537057427777135E-2</v>
      </c>
      <c r="K236" s="77">
        <v>0.29661377806663597</v>
      </c>
      <c r="L236" s="77">
        <v>2.1138499761695975E-3</v>
      </c>
      <c r="M236" s="43">
        <f t="array" ref="M236:Q236">[1]!ConvertConc(I236:L236,TRUE,FALSE)</f>
        <v>29.252764356960366</v>
      </c>
      <c r="N236" s="39">
        <v>0.42216703103722991</v>
      </c>
      <c r="O236" s="40">
        <v>0.7155884900659274</v>
      </c>
      <c r="P236" s="62">
        <v>8.9801464061959116E-3</v>
      </c>
      <c r="Q236" s="39">
        <v>0.86956623756926332</v>
      </c>
      <c r="R236" s="99">
        <v>0.18708485474332201</v>
      </c>
      <c r="S236" s="96">
        <v>3.4188512984673004E-3</v>
      </c>
      <c r="T236" s="38">
        <f>[1]!AgePb76(K236)</f>
        <v>3451.9535756707669</v>
      </c>
      <c r="U236" s="41">
        <f>[1]!AgeErPb76(K236,L236,0,FALSE,1)*2</f>
        <v>22.107550094811028</v>
      </c>
      <c r="V236" s="38">
        <f t="shared" si="38"/>
        <v>28.676850522740263</v>
      </c>
      <c r="W236" s="42">
        <f>[1]!AgePb6U8(O236)</f>
        <v>3479.491794703812</v>
      </c>
      <c r="X236" s="42">
        <f t="shared" si="39"/>
        <v>87.330487198638039</v>
      </c>
      <c r="Y236" s="38">
        <f t="shared" si="40"/>
        <v>94.090905803995014</v>
      </c>
      <c r="Z236" s="38">
        <f>[1]!AgePb7U5(M236)</f>
        <v>3462.0374310837019</v>
      </c>
      <c r="AA236" s="42">
        <f t="shared" si="41"/>
        <v>99.926150280057456</v>
      </c>
      <c r="AB236" s="38">
        <f t="shared" si="42"/>
        <v>105.87865430269152</v>
      </c>
      <c r="AC236" s="42">
        <f>[1]!AgePb8Th2(R236)</f>
        <v>3466.4092935443359</v>
      </c>
      <c r="AD236" s="42">
        <f t="shared" si="43"/>
        <v>126.69264896415883</v>
      </c>
      <c r="AE236" s="38">
        <f t="shared" si="44"/>
        <v>137.67446842212621</v>
      </c>
      <c r="AF236" s="43">
        <f t="shared" si="45"/>
        <v>100.79775751409676</v>
      </c>
      <c r="AG236" s="86">
        <v>1.0298123344914349</v>
      </c>
    </row>
    <row r="237" spans="1:33" x14ac:dyDescent="0.25">
      <c r="A237" s="69" t="s">
        <v>64</v>
      </c>
      <c r="B237">
        <v>2016</v>
      </c>
      <c r="C237" s="69" t="s">
        <v>699</v>
      </c>
      <c r="D237" s="69" t="s">
        <v>6</v>
      </c>
      <c r="E237" s="37">
        <f>(K237-(((2.718282^(0.00098482*W237)-1)/((2.718282^(0.000155125*W237)-1)*137.88))))/(([1]!SingleStagePbR(W237,1)/[1]!SingleStagePbR(W237,0))-(((2.718282^(0.00098482*W237)-1)/((2.718282^(0.000155125*W237)-1)*137.88))))</f>
        <v>-2.3825806486766361E-2</v>
      </c>
      <c r="F237" s="73">
        <v>51842.091369682668</v>
      </c>
      <c r="G237" s="73">
        <v>109.11563623411676</v>
      </c>
      <c r="H237" s="88">
        <v>0.85710159506142958</v>
      </c>
      <c r="I237" s="76">
        <v>1.3541508900902157</v>
      </c>
      <c r="J237" s="80">
        <v>1.1782595198880717E-2</v>
      </c>
      <c r="K237" s="77">
        <v>0.29893811578066193</v>
      </c>
      <c r="L237" s="77">
        <v>1.7109226703900054E-3</v>
      </c>
      <c r="M237" s="43">
        <f t="array" ref="M237:Q237">[1]!ConvertConc(I237:L237,TRUE,FALSE)</f>
        <v>30.424712207770316</v>
      </c>
      <c r="N237" s="39">
        <v>0.316863703023748</v>
      </c>
      <c r="O237" s="40">
        <v>0.73847014193032678</v>
      </c>
      <c r="P237" s="62">
        <v>6.4254986741140415E-3</v>
      </c>
      <c r="Q237" s="39">
        <v>0.83546427406897572</v>
      </c>
      <c r="R237" s="99">
        <v>0.19298421938170054</v>
      </c>
      <c r="S237" s="96">
        <v>3.0519299647107567E-3</v>
      </c>
      <c r="T237" s="38">
        <f>[1]!AgePb76(K237)</f>
        <v>3464.0552956612737</v>
      </c>
      <c r="U237" s="41">
        <f>[1]!AgeErPb76(K237,L237,0,FALSE,1)*2</f>
        <v>17.738714631974229</v>
      </c>
      <c r="V237" s="38">
        <f t="shared" si="38"/>
        <v>25.507317593348176</v>
      </c>
      <c r="W237" s="42">
        <f>[1]!AgePb6U8(O237)</f>
        <v>3564.9024831744287</v>
      </c>
      <c r="X237" s="42">
        <f t="shared" si="39"/>
        <v>62.037108552844671</v>
      </c>
      <c r="Y237" s="38">
        <f t="shared" si="40"/>
        <v>71.666164746526377</v>
      </c>
      <c r="Z237" s="38">
        <f>[1]!AgePb7U5(M237)</f>
        <v>3500.6291276521265</v>
      </c>
      <c r="AA237" s="42">
        <f t="shared" si="41"/>
        <v>72.915878429729617</v>
      </c>
      <c r="AB237" s="38">
        <f t="shared" si="42"/>
        <v>81.050867286128039</v>
      </c>
      <c r="AC237" s="42">
        <f>[1]!AgePb8Th2(R237)</f>
        <v>3566.6076877533233</v>
      </c>
      <c r="AD237" s="42">
        <f t="shared" si="43"/>
        <v>112.80753327392812</v>
      </c>
      <c r="AE237" s="38">
        <f t="shared" si="44"/>
        <v>125.69421690740506</v>
      </c>
      <c r="AF237" s="43">
        <f t="shared" si="45"/>
        <v>102.91124646998175</v>
      </c>
      <c r="AG237" s="86">
        <v>1.0162113756741502</v>
      </c>
    </row>
    <row r="238" spans="1:33" x14ac:dyDescent="0.25">
      <c r="A238" s="69" t="s">
        <v>64</v>
      </c>
      <c r="B238">
        <v>2016</v>
      </c>
      <c r="C238" s="69" t="s">
        <v>700</v>
      </c>
      <c r="D238" s="69" t="s">
        <v>6</v>
      </c>
      <c r="E238" s="37">
        <f>(K238-(((2.718282^(0.00098482*W238)-1)/((2.718282^(0.000155125*W238)-1)*137.88))))/(([1]!SingleStagePbR(W238,1)/[1]!SingleStagePbR(W238,0))-(((2.718282^(0.00098482*W238)-1)/((2.718282^(0.000155125*W238)-1)*137.88))))</f>
        <v>-1.1934778758172381E-2</v>
      </c>
      <c r="F238" s="73">
        <v>42753.890665552826</v>
      </c>
      <c r="G238" s="73">
        <v>93.517523379331337</v>
      </c>
      <c r="H238" s="88">
        <v>0.79482551056262518</v>
      </c>
      <c r="I238" s="76">
        <v>1.3731720594794261</v>
      </c>
      <c r="J238" s="80">
        <v>1.3425344454306697E-2</v>
      </c>
      <c r="K238" s="77">
        <v>0.30107815455380782</v>
      </c>
      <c r="L238" s="77">
        <v>1.8969382969931746E-3</v>
      </c>
      <c r="M238" s="43">
        <f t="array" ref="M238:Q238">[1]!ConvertConc(I238:L238,TRUE,FALSE)</f>
        <v>30.218056778941833</v>
      </c>
      <c r="N238" s="39">
        <v>0.35147065348585521</v>
      </c>
      <c r="O238" s="40">
        <v>0.72824085889069368</v>
      </c>
      <c r="P238" s="62">
        <v>7.1199266754773385E-3</v>
      </c>
      <c r="Q238" s="39">
        <v>0.84057785272904961</v>
      </c>
      <c r="R238" s="99">
        <v>0.19691529579837094</v>
      </c>
      <c r="S238" s="96">
        <v>3.2452163473079081E-3</v>
      </c>
      <c r="T238" s="38">
        <f>[1]!AgePb76(K238)</f>
        <v>3475.1051976627291</v>
      </c>
      <c r="U238" s="41">
        <f>[1]!AgeErPb76(K238,L238,0,FALSE,1)*2</f>
        <v>19.511788335719448</v>
      </c>
      <c r="V238" s="38">
        <f t="shared" si="38"/>
        <v>26.810779644006061</v>
      </c>
      <c r="W238" s="42">
        <f>[1]!AgePb6U8(O238)</f>
        <v>3526.8592850969339</v>
      </c>
      <c r="X238" s="42">
        <f t="shared" si="39"/>
        <v>68.963390883800059</v>
      </c>
      <c r="Y238" s="38">
        <f t="shared" si="40"/>
        <v>77.563227311849417</v>
      </c>
      <c r="Z238" s="38">
        <f>[1]!AgePb7U5(M238)</f>
        <v>3493.9297053593396</v>
      </c>
      <c r="AA238" s="42">
        <f t="shared" si="41"/>
        <v>81.276818410908476</v>
      </c>
      <c r="AB238" s="38">
        <f t="shared" si="42"/>
        <v>88.620818550485978</v>
      </c>
      <c r="AC238" s="42">
        <f>[1]!AgePb8Th2(R238)</f>
        <v>3633.1007645864206</v>
      </c>
      <c r="AD238" s="42">
        <f t="shared" si="43"/>
        <v>119.74893006508893</v>
      </c>
      <c r="AE238" s="38">
        <f t="shared" si="44"/>
        <v>132.39701997051779</v>
      </c>
      <c r="AF238" s="43">
        <f t="shared" si="45"/>
        <v>101.48928117252431</v>
      </c>
      <c r="AG238" s="86">
        <v>0.99928142898798389</v>
      </c>
    </row>
    <row r="239" spans="1:33" x14ac:dyDescent="0.25">
      <c r="A239" s="69" t="s">
        <v>64</v>
      </c>
      <c r="B239">
        <v>2016</v>
      </c>
      <c r="C239" s="69" t="s">
        <v>701</v>
      </c>
      <c r="D239" s="69" t="s">
        <v>6</v>
      </c>
      <c r="E239" s="37">
        <f>(K239-(((2.718282^(0.00098482*W239)-1)/((2.718282^(0.000155125*W239)-1)*137.88))))/(([1]!SingleStagePbR(W239,1)/[1]!SingleStagePbR(W239,0))-(((2.718282^(0.00098482*W239)-1)/((2.718282^(0.000155125*W239)-1)*137.88))))</f>
        <v>-1.1307301866851404E-2</v>
      </c>
      <c r="F239" s="73">
        <v>97925.095443814207</v>
      </c>
      <c r="G239" s="73">
        <v>205.01176433796508</v>
      </c>
      <c r="H239" s="88">
        <v>1.1402768584488547</v>
      </c>
      <c r="I239" s="76">
        <v>1.3779489372889662</v>
      </c>
      <c r="J239" s="80">
        <v>1.4238172106086473E-2</v>
      </c>
      <c r="K239" s="77">
        <v>0.29969976222328415</v>
      </c>
      <c r="L239" s="77">
        <v>1.6439004991120024E-3</v>
      </c>
      <c r="M239" s="43">
        <f t="array" ref="M239:Q239">[1]!ConvertConc(I239:L239,TRUE,FALSE)</f>
        <v>29.975436761014848</v>
      </c>
      <c r="N239" s="39">
        <v>0.35066806936622408</v>
      </c>
      <c r="O239" s="40">
        <v>0.7257162968371248</v>
      </c>
      <c r="P239" s="62">
        <v>7.4987347171862877E-3</v>
      </c>
      <c r="Q239" s="39">
        <v>0.88326375924252298</v>
      </c>
      <c r="R239" s="99">
        <v>0.19430433503356559</v>
      </c>
      <c r="S239" s="96">
        <v>2.8927851118081167E-3</v>
      </c>
      <c r="T239" s="38">
        <f>[1]!AgePb76(K239)</f>
        <v>3467.9980525419483</v>
      </c>
      <c r="U239" s="41">
        <f>[1]!AgeErPb76(K239,L239,0,FALSE,1)*2</f>
        <v>16.995626465732958</v>
      </c>
      <c r="V239" s="38">
        <f t="shared" si="38"/>
        <v>25.011553018957215</v>
      </c>
      <c r="W239" s="42">
        <f>[1]!AgePb6U8(O239)</f>
        <v>3517.4356734016292</v>
      </c>
      <c r="X239" s="42">
        <f t="shared" si="39"/>
        <v>72.690435958408855</v>
      </c>
      <c r="Y239" s="38">
        <f t="shared" si="40"/>
        <v>80.853444798846155</v>
      </c>
      <c r="Z239" s="38">
        <f>[1]!AgePb7U5(M239)</f>
        <v>3486.0075421151555</v>
      </c>
      <c r="AA239" s="42">
        <f t="shared" si="41"/>
        <v>81.562216713350807</v>
      </c>
      <c r="AB239" s="38">
        <f t="shared" si="42"/>
        <v>88.850839399718026</v>
      </c>
      <c r="AC239" s="42">
        <f>[1]!AgePb8Th2(R239)</f>
        <v>3588.9614846898921</v>
      </c>
      <c r="AD239" s="42">
        <f t="shared" si="43"/>
        <v>106.86425856602935</v>
      </c>
      <c r="AE239" s="38">
        <f t="shared" si="44"/>
        <v>120.54921615459995</v>
      </c>
      <c r="AF239" s="43">
        <f t="shared" si="45"/>
        <v>101.42553773418194</v>
      </c>
      <c r="AG239" s="86">
        <v>1.0547208140423305</v>
      </c>
    </row>
    <row r="240" spans="1:33" x14ac:dyDescent="0.25">
      <c r="A240" s="69"/>
      <c r="C240" s="69"/>
      <c r="D240" s="69"/>
      <c r="E240" s="37"/>
      <c r="F240" s="73"/>
      <c r="G240" s="73"/>
      <c r="H240" s="88"/>
      <c r="I240" s="76"/>
      <c r="J240" s="76"/>
      <c r="K240" s="77"/>
      <c r="L240" s="77"/>
      <c r="R240" s="99"/>
      <c r="S240" s="96"/>
      <c r="AG240" s="86"/>
    </row>
    <row r="241" spans="1:33" x14ac:dyDescent="0.25">
      <c r="A241" s="69" t="s">
        <v>65</v>
      </c>
      <c r="B241">
        <v>2015</v>
      </c>
      <c r="C241" s="69" t="s">
        <v>702</v>
      </c>
      <c r="D241" s="69" t="s">
        <v>6</v>
      </c>
      <c r="E241" s="37">
        <f>(K241-(((2.718282^(0.00098482*W241)-1)/((2.718282^(0.000155125*W241)-1)*137.88))))/(([1]!SingleStagePbR(W241,1)/[1]!SingleStagePbR(W241,0))-(((2.718282^(0.00098482*W241)-1)/((2.718282^(0.000155125*W241)-1)*137.88))))</f>
        <v>0.37138200614131039</v>
      </c>
      <c r="F241" s="73">
        <v>13.370798669366419</v>
      </c>
      <c r="G241" s="73">
        <v>27.620181674705304</v>
      </c>
      <c r="H241" s="88">
        <v>0.60120315535953139</v>
      </c>
      <c r="I241" s="73">
        <v>998.17127751350313</v>
      </c>
      <c r="J241" s="73">
        <v>308.85591609402269</v>
      </c>
      <c r="K241" s="80">
        <v>0.33953166904793175</v>
      </c>
      <c r="L241" s="80">
        <v>0.17063490469203779</v>
      </c>
      <c r="M241" s="40">
        <f t="array" ref="M241:Q241">[1]!ConvertConc(I241:L241,TRUE,FALSE)</f>
        <v>4.6879985111125302E-2</v>
      </c>
      <c r="N241" s="40">
        <v>2.7667453304791988E-2</v>
      </c>
      <c r="O241" s="83">
        <v>1.001832072839295E-3</v>
      </c>
      <c r="P241" s="83">
        <v>3.0998864583635377E-4</v>
      </c>
      <c r="Q241" s="39">
        <v>0.52428705545517318</v>
      </c>
      <c r="R241" s="189">
        <v>5.9718091236960185E-4</v>
      </c>
      <c r="S241" s="189">
        <v>8.2527954186950418E-4</v>
      </c>
      <c r="T241" s="38">
        <f>[1]!AgePb76(K241)</f>
        <v>3659.9984727552196</v>
      </c>
      <c r="U241" s="41">
        <f>[1]!AgeErPb76(K241,L241,0,FALSE,1)*2</f>
        <v>1536.1757441149753</v>
      </c>
      <c r="V241" s="38">
        <f t="shared" si="38"/>
        <v>1536.2978096943364</v>
      </c>
      <c r="W241" s="42">
        <f>[1]!AgePb6U8(O241)</f>
        <v>6.4549916132497698</v>
      </c>
      <c r="X241" s="42">
        <f t="shared" ref="X241:X262" si="46">P241/O241*W241*2</f>
        <v>3.9946297654563017</v>
      </c>
      <c r="Y241" s="38">
        <f t="shared" si="40"/>
        <v>3.995158072705236</v>
      </c>
      <c r="Z241" s="38">
        <f>[1]!AgePb7U5(M241)</f>
        <v>46.519061701934973</v>
      </c>
      <c r="AA241" s="42">
        <f t="shared" ref="AA241:AA304" si="47">N241/M241*Z241*2</f>
        <v>54.908889769061986</v>
      </c>
      <c r="AB241" s="38">
        <f t="shared" si="42"/>
        <v>54.910903831630819</v>
      </c>
      <c r="AC241" s="42">
        <f>[1]!AgePb8Th2(R241)</f>
        <v>12.06675433667044</v>
      </c>
      <c r="AD241" s="42">
        <f t="shared" ref="AD241:AD262" si="48">S241/R241*AC241*2</f>
        <v>33.351519730610015</v>
      </c>
      <c r="AE241" s="38">
        <f t="shared" si="44"/>
        <v>33.352047147385107</v>
      </c>
      <c r="AF241" s="43">
        <f t="shared" ref="AF241:AF262" si="49">W241/T241*100</f>
        <v>0.17636596466638688</v>
      </c>
      <c r="AG241" s="86">
        <v>0.92699365519581933</v>
      </c>
    </row>
    <row r="242" spans="1:33" x14ac:dyDescent="0.25">
      <c r="A242" s="69" t="s">
        <v>65</v>
      </c>
      <c r="B242">
        <v>2015</v>
      </c>
      <c r="C242" s="69" t="s">
        <v>703</v>
      </c>
      <c r="D242" s="69" t="s">
        <v>6</v>
      </c>
      <c r="E242" s="37">
        <f>(K242-(((2.718282^(0.00098482*W242)-1)/((2.718282^(0.000155125*W242)-1)*137.88))))/(([1]!SingleStagePbR(W242,1)/[1]!SingleStagePbR(W242,0))-(((2.718282^(0.00098482*W242)-1)/((2.718282^(0.000155125*W242)-1)*137.88))))</f>
        <v>0.2306620162496606</v>
      </c>
      <c r="F242" s="73">
        <v>22.14089097083674</v>
      </c>
      <c r="G242" s="73">
        <v>60.307815913691485</v>
      </c>
      <c r="H242" s="88">
        <v>0.62241857329061645</v>
      </c>
      <c r="I242" s="73">
        <v>1289.5339802361079</v>
      </c>
      <c r="J242" s="73">
        <v>267.79177923412612</v>
      </c>
      <c r="K242" s="80">
        <v>0.22833040340593538</v>
      </c>
      <c r="L242" s="80">
        <v>3.7296559147234093E-2</v>
      </c>
      <c r="M242" s="40">
        <f t="array" ref="M242:Q242">[1]!ConvertConc(I242:L242,TRUE,FALSE)</f>
        <v>2.4402998819499328E-2</v>
      </c>
      <c r="N242" s="40">
        <v>6.4474952262446429E-3</v>
      </c>
      <c r="O242" s="83">
        <v>7.7547394277807592E-4</v>
      </c>
      <c r="P242" s="83">
        <v>1.610392204230409E-4</v>
      </c>
      <c r="Q242" s="39">
        <v>0.78598927454613432</v>
      </c>
      <c r="R242" s="189">
        <v>5.0000000000000002E-5</v>
      </c>
      <c r="S242" s="189">
        <v>6.79944029605884E-5</v>
      </c>
      <c r="T242" s="38">
        <f>[1]!AgePb76(K242)</f>
        <v>3039.6843098953436</v>
      </c>
      <c r="U242" s="41">
        <f>[1]!AgeErPb76(K242,L242,0,FALSE,1)*2</f>
        <v>523.38819159367245</v>
      </c>
      <c r="V242" s="38">
        <f t="shared" si="38"/>
        <v>523.63526165066526</v>
      </c>
      <c r="W242" s="42">
        <f>[1]!AgePb6U8(O242)</f>
        <v>4.9970889167837713</v>
      </c>
      <c r="X242" s="42">
        <f t="shared" si="46"/>
        <v>2.0754464054861792</v>
      </c>
      <c r="Y242" s="38">
        <f t="shared" si="40"/>
        <v>2.0760557449967618</v>
      </c>
      <c r="Z242" s="38">
        <f>[1]!AgePb7U5(M242)</f>
        <v>24.48088818612327</v>
      </c>
      <c r="AA242" s="42">
        <f t="shared" si="47"/>
        <v>12.936148616958958</v>
      </c>
      <c r="AB242" s="38">
        <f t="shared" si="42"/>
        <v>12.938516015086531</v>
      </c>
      <c r="AC242" s="42">
        <f>[1]!AgePb8Th2(R242)</f>
        <v>1.0105861554678244</v>
      </c>
      <c r="AD242" s="42">
        <f t="shared" si="48"/>
        <v>2.7485680912508434</v>
      </c>
      <c r="AE242" s="38">
        <f t="shared" si="44"/>
        <v>2.7486129790901255</v>
      </c>
      <c r="AF242" s="43">
        <f t="shared" si="49"/>
        <v>0.16439499656317341</v>
      </c>
      <c r="AG242" s="86">
        <v>0.90911260237724667</v>
      </c>
    </row>
    <row r="243" spans="1:33" x14ac:dyDescent="0.25">
      <c r="A243" s="69" t="s">
        <v>65</v>
      </c>
      <c r="B243">
        <v>2015</v>
      </c>
      <c r="C243" s="69" t="s">
        <v>704</v>
      </c>
      <c r="D243" s="69" t="s">
        <v>6</v>
      </c>
      <c r="E243" s="37">
        <f>(K243-(((2.718282^(0.00098482*W243)-1)/((2.718282^(0.000155125*W243)-1)*137.88))))/(([1]!SingleStagePbR(W243,1)/[1]!SingleStagePbR(W243,0))-(((2.718282^(0.00098482*W243)-1)/((2.718282^(0.000155125*W243)-1)*137.88))))</f>
        <v>0.2889936294490934</v>
      </c>
      <c r="F243" s="73">
        <v>20.300323202645927</v>
      </c>
      <c r="G243" s="73">
        <v>62.950515438799002</v>
      </c>
      <c r="H243" s="88">
        <v>0.63984531764599806</v>
      </c>
      <c r="I243" s="73">
        <v>1455.2344878037177</v>
      </c>
      <c r="J243" s="73">
        <v>322.29126577196899</v>
      </c>
      <c r="K243" s="80">
        <v>0.27438597310711127</v>
      </c>
      <c r="L243" s="80">
        <v>0.22606401343016638</v>
      </c>
      <c r="M243" s="40">
        <f t="array" ref="M243:Q243">[1]!ConvertConc(I243:L243,TRUE,FALSE)</f>
        <v>2.5986104047530437E-2</v>
      </c>
      <c r="N243" s="40">
        <v>2.2169737682597144E-2</v>
      </c>
      <c r="O243" s="83">
        <v>6.8717447832701464E-4</v>
      </c>
      <c r="P243" s="83">
        <v>1.5218876014988863E-4</v>
      </c>
      <c r="Q243" s="39">
        <v>0.25959491195902767</v>
      </c>
      <c r="R243" s="189">
        <v>1.9187006023630357E-4</v>
      </c>
      <c r="S243" s="189">
        <v>2.7818330557047625E-4</v>
      </c>
      <c r="T243" s="38">
        <f>[1]!AgePb76(K243)</f>
        <v>3330.5880213324635</v>
      </c>
      <c r="U243" s="41">
        <f>[1]!AgeErPb76(K243,L243,0,FALSE,1)*2</f>
        <v>2579.1197609225596</v>
      </c>
      <c r="V243" s="38">
        <f t="shared" si="38"/>
        <v>2579.1799690083117</v>
      </c>
      <c r="W243" s="42">
        <f>[1]!AgePb6U8(O243)</f>
        <v>4.428289972942629</v>
      </c>
      <c r="X243" s="42">
        <f t="shared" si="46"/>
        <v>1.9614697047744778</v>
      </c>
      <c r="Y243" s="38">
        <f t="shared" si="40"/>
        <v>1.9619760362252183</v>
      </c>
      <c r="Z243" s="38">
        <f>[1]!AgePb7U5(M243)</f>
        <v>26.048842812140286</v>
      </c>
      <c r="AA243" s="42">
        <f t="shared" si="47"/>
        <v>44.446525036925493</v>
      </c>
      <c r="AB243" s="38">
        <f t="shared" si="42"/>
        <v>44.447305220745399</v>
      </c>
      <c r="AC243" s="42">
        <f>[1]!AgePb8Th2(R243)</f>
        <v>3.8777494801519379</v>
      </c>
      <c r="AD243" s="42">
        <f t="shared" si="48"/>
        <v>11.244330326829774</v>
      </c>
      <c r="AE243" s="38">
        <f t="shared" si="44"/>
        <v>11.244491879760155</v>
      </c>
      <c r="AF243" s="43">
        <f t="shared" si="49"/>
        <v>0.1329582027131356</v>
      </c>
      <c r="AG243" s="86">
        <v>0.89970012647185937</v>
      </c>
    </row>
    <row r="244" spans="1:33" x14ac:dyDescent="0.25">
      <c r="A244" s="69" t="s">
        <v>65</v>
      </c>
      <c r="B244">
        <v>2015</v>
      </c>
      <c r="C244" s="69" t="s">
        <v>705</v>
      </c>
      <c r="D244" s="69" t="s">
        <v>6</v>
      </c>
      <c r="E244" s="37">
        <f>(K244-(((2.718282^(0.00098482*W244)-1)/((2.718282^(0.000155125*W244)-1)*137.88))))/(([1]!SingleStagePbR(W244,1)/[1]!SingleStagePbR(W244,0))-(((2.718282^(0.00098482*W244)-1)/((2.718282^(0.000155125*W244)-1)*137.88))))</f>
        <v>0.19566093311272789</v>
      </c>
      <c r="F244" s="73">
        <v>23.867509645647221</v>
      </c>
      <c r="G244" s="73">
        <v>64.314514814073505</v>
      </c>
      <c r="H244" s="88">
        <v>0.63937249880742841</v>
      </c>
      <c r="I244" s="73">
        <v>1294.6529926633386</v>
      </c>
      <c r="J244" s="73">
        <v>237.23825186798439</v>
      </c>
      <c r="K244" s="80">
        <v>0.20068389226965302</v>
      </c>
      <c r="L244" s="80">
        <v>0.25623738571477478</v>
      </c>
      <c r="M244" s="40">
        <f t="array" ref="M244:Q244">[1]!ConvertConc(I244:L244,TRUE,FALSE)</f>
        <v>2.1363449657429423E-2</v>
      </c>
      <c r="N244" s="40">
        <v>2.7556781443625125E-2</v>
      </c>
      <c r="O244" s="83">
        <v>7.7240774606546626E-4</v>
      </c>
      <c r="P244" s="83">
        <v>1.4153959743984628E-4</v>
      </c>
      <c r="Q244" s="39">
        <v>0.14206078999727798</v>
      </c>
      <c r="R244" s="189">
        <v>2.3931964360432157E-4</v>
      </c>
      <c r="S244" s="189">
        <v>3.0159567880669324E-4</v>
      </c>
      <c r="T244" s="38">
        <f>[1]!AgePb76(K244)</f>
        <v>2831.0562847894216</v>
      </c>
      <c r="U244" s="41">
        <f>[1]!AgeErPb76(K244,L244,0,FALSE,1)*2</f>
        <v>4165.9546706140727</v>
      </c>
      <c r="V244" s="38">
        <f t="shared" si="38"/>
        <v>4165.9816027395827</v>
      </c>
      <c r="W244" s="42">
        <f>[1]!AgePb6U8(O244)</f>
        <v>4.9773382286751842</v>
      </c>
      <c r="X244" s="42">
        <f t="shared" si="46"/>
        <v>1.8241413367414192</v>
      </c>
      <c r="Y244" s="38">
        <f t="shared" si="40"/>
        <v>1.824829124452402</v>
      </c>
      <c r="Z244" s="38">
        <f>[1]!AgePb7U5(M244)</f>
        <v>21.463623940692163</v>
      </c>
      <c r="AA244" s="42">
        <f t="shared" si="47"/>
        <v>55.371993138394934</v>
      </c>
      <c r="AB244" s="38">
        <f t="shared" si="42"/>
        <v>55.372418321471706</v>
      </c>
      <c r="AC244" s="42">
        <f>[1]!AgePb8Th2(R244)</f>
        <v>4.8366045725426412</v>
      </c>
      <c r="AD244" s="42">
        <f t="shared" si="48"/>
        <v>12.190382847028554</v>
      </c>
      <c r="AE244" s="38">
        <f t="shared" si="44"/>
        <v>12.19061466748065</v>
      </c>
      <c r="AF244" s="43">
        <f t="shared" si="49"/>
        <v>0.17581205486507684</v>
      </c>
      <c r="AG244" s="86">
        <v>0.95966422649333583</v>
      </c>
    </row>
    <row r="245" spans="1:33" x14ac:dyDescent="0.25">
      <c r="A245" s="69" t="s">
        <v>65</v>
      </c>
      <c r="B245">
        <v>2015</v>
      </c>
      <c r="C245" s="69" t="s">
        <v>706</v>
      </c>
      <c r="D245" s="69" t="s">
        <v>6</v>
      </c>
      <c r="E245" s="37">
        <f>(K245-(((2.718282^(0.00098482*W245)-1)/((2.718282^(0.000155125*W245)-1)*137.88))))/(([1]!SingleStagePbR(W245,1)/[1]!SingleStagePbR(W245,0))-(((2.718282^(0.00098482*W245)-1)/((2.718282^(0.000155125*W245)-1)*137.88))))</f>
        <v>0.11325809866963654</v>
      </c>
      <c r="F245" s="73">
        <v>11.014492595942048</v>
      </c>
      <c r="G245" s="73">
        <v>60.757102599516628</v>
      </c>
      <c r="H245" s="88">
        <v>0.62131479766713194</v>
      </c>
      <c r="I245" s="73">
        <v>2589.089454044783</v>
      </c>
      <c r="J245" s="73">
        <v>884.4409681034598</v>
      </c>
      <c r="K245" s="80">
        <v>0.1355370229923103</v>
      </c>
      <c r="L245" s="80">
        <v>0.12976283249916098</v>
      </c>
      <c r="M245" s="40">
        <f t="array" ref="M245:Q245">[1]!ConvertConc(I245:L245,TRUE,FALSE)</f>
        <v>7.2147806556540498E-3</v>
      </c>
      <c r="N245" s="40">
        <v>7.3339336888832117E-3</v>
      </c>
      <c r="O245" s="83">
        <v>3.8623617211748263E-4</v>
      </c>
      <c r="P245" s="83">
        <v>1.3193947140393097E-4</v>
      </c>
      <c r="Q245" s="39">
        <v>0.33605313313976748</v>
      </c>
      <c r="R245" s="189">
        <v>1.8040812514730022E-4</v>
      </c>
      <c r="S245" s="189">
        <v>3.0801844063075299E-4</v>
      </c>
      <c r="T245" s="38">
        <f>[1]!AgePb76(K245)</f>
        <v>2170.1747420145625</v>
      </c>
      <c r="U245" s="41">
        <f>[1]!AgeErPb76(K245,L245,0,FALSE,1)*2</f>
        <v>3336.5916008770077</v>
      </c>
      <c r="V245" s="38">
        <f t="shared" si="38"/>
        <v>3336.611360317233</v>
      </c>
      <c r="W245" s="42">
        <f>[1]!AgePb6U8(O245)</f>
        <v>2.4893576285418653</v>
      </c>
      <c r="X245" s="42">
        <f t="shared" si="46"/>
        <v>1.7007445358859496</v>
      </c>
      <c r="Y245" s="38">
        <f t="shared" si="40"/>
        <v>1.7009290851833985</v>
      </c>
      <c r="Z245" s="38">
        <f>[1]!AgePb7U5(M245)</f>
        <v>7.2994655389233714</v>
      </c>
      <c r="AA245" s="42">
        <f t="shared" si="47"/>
        <v>14.84003430784802</v>
      </c>
      <c r="AB245" s="38">
        <f t="shared" si="42"/>
        <v>14.840217795240216</v>
      </c>
      <c r="AC245" s="42">
        <f>[1]!AgePb8Th2(R245)</f>
        <v>3.6461213452952217</v>
      </c>
      <c r="AD245" s="42">
        <f t="shared" si="48"/>
        <v>12.45035510691514</v>
      </c>
      <c r="AE245" s="38">
        <f t="shared" si="44"/>
        <v>12.45048410115178</v>
      </c>
      <c r="AF245" s="43">
        <f t="shared" si="49"/>
        <v>0.11470770442342385</v>
      </c>
      <c r="AG245" s="86">
        <v>0.9644579607009246</v>
      </c>
    </row>
    <row r="246" spans="1:33" x14ac:dyDescent="0.25">
      <c r="A246" s="69" t="s">
        <v>65</v>
      </c>
      <c r="B246">
        <v>2015</v>
      </c>
      <c r="C246" s="69" t="s">
        <v>707</v>
      </c>
      <c r="D246" s="69" t="s">
        <v>6</v>
      </c>
      <c r="E246" s="37">
        <f>(K246-(((2.718282^(0.00098482*W246)-1)/((2.718282^(0.000155125*W246)-1)*137.88))))/(([1]!SingleStagePbR(W246,1)/[1]!SingleStagePbR(W246,0))-(((2.718282^(0.00098482*W246)-1)/((2.718282^(0.000155125*W246)-1)*137.88))))</f>
        <v>0.14280327646757091</v>
      </c>
      <c r="F246" s="73">
        <v>24.278260538550715</v>
      </c>
      <c r="G246" s="73">
        <v>66.777499144169525</v>
      </c>
      <c r="H246" s="88">
        <v>0.65357109147499515</v>
      </c>
      <c r="I246" s="73">
        <v>1308.283082388823</v>
      </c>
      <c r="J246" s="73">
        <v>277.08310498962203</v>
      </c>
      <c r="K246" s="80">
        <v>0.1589324595279577</v>
      </c>
      <c r="L246" s="80">
        <v>0.12679737276876399</v>
      </c>
      <c r="M246" s="40">
        <f t="array" ref="M246:Q246">[1]!ConvertConc(I246:L246,TRUE,FALSE)</f>
        <v>1.6742608589073858E-2</v>
      </c>
      <c r="N246" s="40">
        <v>1.3820017319082712E-2</v>
      </c>
      <c r="O246" s="83">
        <v>7.6436056803094775E-4</v>
      </c>
      <c r="P246" s="83">
        <v>1.6188499444243492E-4</v>
      </c>
      <c r="Q246" s="39">
        <v>0.25658003335689344</v>
      </c>
      <c r="R246" s="189">
        <v>5.0000000000000002E-5</v>
      </c>
      <c r="S246" s="189">
        <v>6.6163646829623293E-5</v>
      </c>
      <c r="T246" s="38">
        <f>[1]!AgePb76(K246)</f>
        <v>2443.5981634563932</v>
      </c>
      <c r="U246" s="41">
        <f>[1]!AgeErPb76(K246,L246,0,FALSE,1)*2</f>
        <v>2701.1526149589154</v>
      </c>
      <c r="V246" s="38">
        <f t="shared" si="38"/>
        <v>2701.183560461187</v>
      </c>
      <c r="W246" s="42">
        <f>[1]!AgePb6U8(O246)</f>
        <v>4.9255026157304558</v>
      </c>
      <c r="X246" s="42">
        <f t="shared" si="46"/>
        <v>2.0863581846661652</v>
      </c>
      <c r="Y246" s="38">
        <f t="shared" si="40"/>
        <v>2.0869470980240248</v>
      </c>
      <c r="Z246" s="38">
        <f>[1]!AgePb7U5(M246)</f>
        <v>16.859416291201828</v>
      </c>
      <c r="AA246" s="42">
        <f t="shared" si="47"/>
        <v>27.832870116319562</v>
      </c>
      <c r="AB246" s="38">
        <f t="shared" si="42"/>
        <v>27.833392013195311</v>
      </c>
      <c r="AC246" s="42">
        <f>[1]!AgePb8Th2(R246)</f>
        <v>1.0105861554678244</v>
      </c>
      <c r="AD246" s="42">
        <f t="shared" si="48"/>
        <v>2.6745626192511964</v>
      </c>
      <c r="AE246" s="38">
        <f t="shared" si="44"/>
        <v>2.6746087491213006</v>
      </c>
      <c r="AF246" s="43">
        <f t="shared" si="49"/>
        <v>0.20156761817022675</v>
      </c>
      <c r="AG246" s="86">
        <v>0.96242168422336472</v>
      </c>
    </row>
    <row r="247" spans="1:33" x14ac:dyDescent="0.25">
      <c r="A247" s="69" t="s">
        <v>65</v>
      </c>
      <c r="B247">
        <v>2015</v>
      </c>
      <c r="C247" s="69" t="s">
        <v>708</v>
      </c>
      <c r="D247" s="69" t="s">
        <v>6</v>
      </c>
      <c r="E247" s="37">
        <f>(K247-(((2.718282^(0.00098482*W247)-1)/((2.718282^(0.000155125*W247)-1)*137.88))))/(([1]!SingleStagePbR(W247,1)/[1]!SingleStagePbR(W247,0))-(((2.718282^(0.00098482*W247)-1)/((2.718282^(0.000155125*W247)-1)*137.88))))</f>
        <v>0.15483619526401865</v>
      </c>
      <c r="F247" s="73">
        <v>28.904347400579717</v>
      </c>
      <c r="G247" s="73">
        <v>67.92198205825261</v>
      </c>
      <c r="H247" s="88">
        <v>0.6564467752780041</v>
      </c>
      <c r="I247" s="73">
        <v>1083.8831731380876</v>
      </c>
      <c r="J247" s="73">
        <v>175.66602485427407</v>
      </c>
      <c r="K247" s="80">
        <v>0.16846333451535464</v>
      </c>
      <c r="L247" s="80">
        <v>4.4459645381482948E-2</v>
      </c>
      <c r="M247" s="40">
        <f t="array" ref="M247:Q247">[1]!ConvertConc(I247:L247,TRUE,FALSE)</f>
        <v>2.1420774247916323E-2</v>
      </c>
      <c r="N247" s="40">
        <v>6.6341151400871835E-3</v>
      </c>
      <c r="O247" s="83">
        <v>9.2260865818663204E-4</v>
      </c>
      <c r="P247" s="83">
        <v>1.4952810367057279E-4</v>
      </c>
      <c r="Q247" s="39">
        <v>0.52330810258771587</v>
      </c>
      <c r="R247" s="189">
        <v>2.1996941374981816E-4</v>
      </c>
      <c r="S247" s="189">
        <v>2.3495213494783255E-4</v>
      </c>
      <c r="T247" s="38">
        <f>[1]!AgePb76(K247)</f>
        <v>2541.7037931849923</v>
      </c>
      <c r="U247" s="41">
        <f>[1]!AgeErPb76(K247,L247,0,FALSE,1)*2</f>
        <v>884.82480453793016</v>
      </c>
      <c r="V247" s="38">
        <f t="shared" si="38"/>
        <v>884.92700599102955</v>
      </c>
      <c r="W247" s="42">
        <f>[1]!AgePb6U8(O247)</f>
        <v>5.9447756094402857</v>
      </c>
      <c r="X247" s="42">
        <f t="shared" si="46"/>
        <v>1.9269514018518219</v>
      </c>
      <c r="Y247" s="38">
        <f t="shared" si="40"/>
        <v>1.9278801457651025</v>
      </c>
      <c r="Z247" s="38">
        <f>[1]!AgePb7U5(M247)</f>
        <v>21.520611278903605</v>
      </c>
      <c r="AA247" s="42">
        <f t="shared" si="47"/>
        <v>13.330070281954743</v>
      </c>
      <c r="AB247" s="38">
        <f t="shared" si="42"/>
        <v>13.331845736420325</v>
      </c>
      <c r="AC247" s="42">
        <f>[1]!AgePb8Th2(R247)</f>
        <v>4.4455831030962099</v>
      </c>
      <c r="AD247" s="42">
        <f t="shared" si="48"/>
        <v>9.4967679674631889</v>
      </c>
      <c r="AE247" s="38">
        <f t="shared" si="44"/>
        <v>9.4970193690123299</v>
      </c>
      <c r="AF247" s="43">
        <f t="shared" si="49"/>
        <v>0.23388939440464568</v>
      </c>
      <c r="AG247" s="86">
        <v>0.93144270718715461</v>
      </c>
    </row>
    <row r="248" spans="1:33" x14ac:dyDescent="0.25">
      <c r="A248" s="69" t="s">
        <v>65</v>
      </c>
      <c r="B248">
        <v>2015</v>
      </c>
      <c r="C248" s="69" t="s">
        <v>709</v>
      </c>
      <c r="D248" s="69" t="s">
        <v>6</v>
      </c>
      <c r="E248" s="37">
        <f>(K248-(((2.718282^(0.00098482*W248)-1)/((2.718282^(0.000155125*W248)-1)*137.88))))/(([1]!SingleStagePbR(W248,1)/[1]!SingleStagePbR(W248,0))-(((2.718282^(0.00098482*W248)-1)/((2.718282^(0.000155125*W248)-1)*137.88))))</f>
        <v>0.10111315398400636</v>
      </c>
      <c r="F248" s="73">
        <v>22.639176891458639</v>
      </c>
      <c r="G248" s="73">
        <v>68.488962865487281</v>
      </c>
      <c r="H248" s="88">
        <v>0.64647828642900607</v>
      </c>
      <c r="I248" s="73">
        <v>1421.9266088144154</v>
      </c>
      <c r="J248" s="73">
        <v>293.39413412271534</v>
      </c>
      <c r="K248" s="80">
        <v>0.12599391021352002</v>
      </c>
      <c r="L248" s="80">
        <v>4.1964602774394913E-2</v>
      </c>
      <c r="M248" s="40">
        <f t="array" ref="M248:Q248">[1]!ConvertConc(I248:L248,TRUE,FALSE)</f>
        <v>1.221193878642275E-2</v>
      </c>
      <c r="N248" s="40">
        <v>4.7846653833189196E-3</v>
      </c>
      <c r="O248" s="83">
        <v>7.0327117714871898E-4</v>
      </c>
      <c r="P248" s="83">
        <v>1.451099070753386E-4</v>
      </c>
      <c r="Q248" s="39">
        <v>0.52663205882482056</v>
      </c>
      <c r="R248" s="189">
        <v>9.8685617894877145E-5</v>
      </c>
      <c r="S248" s="189">
        <v>1.9173661595048113E-4</v>
      </c>
      <c r="T248" s="38">
        <f>[1]!AgePb76(K248)</f>
        <v>2042.0381166229542</v>
      </c>
      <c r="U248" s="41">
        <f>[1]!AgeErPb76(K248,L248,0,FALSE,1)*2</f>
        <v>1177.598200189791</v>
      </c>
      <c r="V248" s="38">
        <f t="shared" si="38"/>
        <v>1177.6477692838046</v>
      </c>
      <c r="W248" s="42">
        <f>[1]!AgePb6U8(O248)</f>
        <v>4.5319838701493769</v>
      </c>
      <c r="X248" s="42">
        <f t="shared" si="46"/>
        <v>1.8702195671677326</v>
      </c>
      <c r="Y248" s="38">
        <f t="shared" si="40"/>
        <v>1.8707757530977971</v>
      </c>
      <c r="Z248" s="38">
        <f>[1]!AgePb7U5(M248)</f>
        <v>12.324693727025529</v>
      </c>
      <c r="AA248" s="42">
        <f t="shared" si="47"/>
        <v>9.6576860508454718</v>
      </c>
      <c r="AB248" s="38">
        <f t="shared" si="42"/>
        <v>9.6584898042203928</v>
      </c>
      <c r="AC248" s="42">
        <f>[1]!AgePb8Th2(R248)</f>
        <v>1.994557833038541</v>
      </c>
      <c r="AD248" s="42">
        <f t="shared" si="48"/>
        <v>7.7504661242879411</v>
      </c>
      <c r="AE248" s="38">
        <f t="shared" si="44"/>
        <v>7.7505281334361644</v>
      </c>
      <c r="AF248" s="43">
        <f t="shared" si="49"/>
        <v>0.22193434261864814</v>
      </c>
      <c r="AG248" s="86">
        <v>0.95224083211589816</v>
      </c>
    </row>
    <row r="249" spans="1:33" x14ac:dyDescent="0.25">
      <c r="A249" s="69" t="s">
        <v>65</v>
      </c>
      <c r="B249">
        <v>2015</v>
      </c>
      <c r="C249" s="69" t="s">
        <v>710</v>
      </c>
      <c r="D249" s="69" t="s">
        <v>6</v>
      </c>
      <c r="E249" s="37">
        <f>(K249-(((2.718282^(0.00098482*W249)-1)/((2.718282^(0.000155125*W249)-1)*137.88))))/(([1]!SingleStagePbR(W249,1)/[1]!SingleStagePbR(W249,0))-(((2.718282^(0.00098482*W249)-1)/((2.718282^(0.000155125*W249)-1)*137.88))))</f>
        <v>8.8088996641011746E-2</v>
      </c>
      <c r="F249" s="73">
        <v>19.060869316231866</v>
      </c>
      <c r="G249" s="73">
        <v>70.530943517530332</v>
      </c>
      <c r="H249" s="88">
        <v>0.66431964445911795</v>
      </c>
      <c r="I249" s="73">
        <v>1754.7469724894809</v>
      </c>
      <c r="J249" s="73">
        <v>426.76906944457761</v>
      </c>
      <c r="K249" s="80">
        <v>0.11568707903501925</v>
      </c>
      <c r="L249" s="80">
        <v>4.4141910092325369E-2</v>
      </c>
      <c r="M249" s="40">
        <f t="array" ref="M249:Q249">[1]!ConvertConc(I249:L249,TRUE,FALSE)</f>
        <v>9.086206434644202E-3</v>
      </c>
      <c r="N249" s="40">
        <v>4.1113514756552514E-3</v>
      </c>
      <c r="O249" s="83">
        <v>5.6988273276875232E-4</v>
      </c>
      <c r="P249" s="83">
        <v>1.3860022406034456E-4</v>
      </c>
      <c r="Q249" s="39">
        <v>0.53749747438065043</v>
      </c>
      <c r="R249" s="189">
        <v>1.7119685602376793E-4</v>
      </c>
      <c r="S249" s="189">
        <v>2.2135814740649451E-4</v>
      </c>
      <c r="T249" s="38">
        <f>[1]!AgePb76(K249)</f>
        <v>1889.8269562796584</v>
      </c>
      <c r="U249" s="41">
        <f>[1]!AgeErPb76(K249,L249,0,FALSE,1)*2</f>
        <v>1373.3224794410555</v>
      </c>
      <c r="V249" s="38">
        <f t="shared" si="38"/>
        <v>1373.3588839653073</v>
      </c>
      <c r="W249" s="42">
        <f>[1]!AgePb6U8(O249)</f>
        <v>3.6726537390536542</v>
      </c>
      <c r="X249" s="42">
        <f t="shared" si="46"/>
        <v>1.7864399177556893</v>
      </c>
      <c r="Y249" s="38">
        <f t="shared" si="40"/>
        <v>1.7868223244894481</v>
      </c>
      <c r="Z249" s="38">
        <f>[1]!AgePb7U5(M249)</f>
        <v>9.1843176311788426</v>
      </c>
      <c r="AA249" s="42">
        <f t="shared" si="47"/>
        <v>8.3114901950413991</v>
      </c>
      <c r="AB249" s="38">
        <f t="shared" si="42"/>
        <v>8.3120088314919016</v>
      </c>
      <c r="AC249" s="42">
        <f>[1]!AgePb8Th2(R249)</f>
        <v>3.4599737951364613</v>
      </c>
      <c r="AD249" s="42">
        <f t="shared" si="48"/>
        <v>8.9475169948225339</v>
      </c>
      <c r="AE249" s="38">
        <f t="shared" si="44"/>
        <v>8.9476786282652494</v>
      </c>
      <c r="AF249" s="43">
        <f t="shared" si="49"/>
        <v>0.19433809676858962</v>
      </c>
      <c r="AG249" s="86">
        <v>0.95158805702634708</v>
      </c>
    </row>
    <row r="250" spans="1:33" x14ac:dyDescent="0.25">
      <c r="A250" s="69" t="s">
        <v>65</v>
      </c>
      <c r="B250">
        <v>2015</v>
      </c>
      <c r="C250" s="69" t="s">
        <v>711</v>
      </c>
      <c r="D250" s="69" t="s">
        <v>6</v>
      </c>
      <c r="E250" s="37">
        <f>(K250-(((2.718282^(0.00098482*W250)-1)/((2.718282^(0.000155125*W250)-1)*137.88))))/(([1]!SingleStagePbR(W250,1)/[1]!SingleStagePbR(W250,0))-(((2.718282^(0.00098482*W250)-1)/((2.718282^(0.000155125*W250)-1)*137.88))))</f>
        <v>0.49568419625916632</v>
      </c>
      <c r="F250" s="73">
        <v>16.139130163478249</v>
      </c>
      <c r="G250" s="73">
        <v>45.094060848683597</v>
      </c>
      <c r="H250" s="88">
        <v>0.61575506997282392</v>
      </c>
      <c r="I250" s="73">
        <v>1319.0035641345257</v>
      </c>
      <c r="J250" s="73">
        <v>303.68530887106868</v>
      </c>
      <c r="K250" s="80">
        <v>0.43765624414419435</v>
      </c>
      <c r="L250" s="80">
        <v>0.18690777874923353</v>
      </c>
      <c r="M250" s="40">
        <f t="array" ref="M250:Q250">[1]!ConvertConc(I250:L250,TRUE,FALSE)</f>
        <v>4.5729810902771013E-2</v>
      </c>
      <c r="N250" s="40">
        <v>2.2186946492607974E-2</v>
      </c>
      <c r="O250" s="83">
        <v>7.5814806509348414E-4</v>
      </c>
      <c r="P250" s="83">
        <v>1.7455481969754231E-4</v>
      </c>
      <c r="Q250" s="39">
        <v>0.47454749299401155</v>
      </c>
      <c r="R250" s="189">
        <v>5.0000000000000002E-5</v>
      </c>
      <c r="S250" s="189">
        <v>6.7464657073491283E-5</v>
      </c>
      <c r="T250" s="38">
        <f>[1]!AgePb76(K250)</f>
        <v>4043.1366166414396</v>
      </c>
      <c r="U250" s="41">
        <f>[1]!AgeErPb76(K250,L250,0,FALSE,1)*2</f>
        <v>1273.6493675153854</v>
      </c>
      <c r="V250" s="38">
        <f t="shared" si="38"/>
        <v>1273.8290252359975</v>
      </c>
      <c r="W250" s="42">
        <f>[1]!AgePb6U8(O250)</f>
        <v>4.8854847124897214</v>
      </c>
      <c r="X250" s="42">
        <f t="shared" si="46"/>
        <v>2.2496526533206658</v>
      </c>
      <c r="Y250" s="38">
        <f t="shared" si="40"/>
        <v>2.2501899924189637</v>
      </c>
      <c r="Z250" s="38">
        <f>[1]!AgePb7U5(M250)</f>
        <v>45.402878914981756</v>
      </c>
      <c r="AA250" s="42">
        <f t="shared" si="47"/>
        <v>44.056654738365353</v>
      </c>
      <c r="AB250" s="38">
        <f t="shared" si="42"/>
        <v>44.059045879293201</v>
      </c>
      <c r="AC250" s="42">
        <f>[1]!AgePb8Th2(R250)</f>
        <v>1.0105861554678244</v>
      </c>
      <c r="AD250" s="42">
        <f t="shared" si="48"/>
        <v>2.7271539368741884</v>
      </c>
      <c r="AE250" s="38">
        <f t="shared" si="44"/>
        <v>2.7271991771758763</v>
      </c>
      <c r="AF250" s="43">
        <f t="shared" si="49"/>
        <v>0.12083402505819864</v>
      </c>
      <c r="AG250" s="86">
        <v>0.94378233052903415</v>
      </c>
    </row>
    <row r="251" spans="1:33" x14ac:dyDescent="0.25">
      <c r="A251" s="69" t="s">
        <v>65</v>
      </c>
      <c r="B251">
        <v>2016</v>
      </c>
      <c r="C251" s="69" t="s">
        <v>712</v>
      </c>
      <c r="D251" s="69" t="s">
        <v>6</v>
      </c>
      <c r="E251" s="37">
        <f>(K251-(((2.718282^(0.00098482*W251)-1)/((2.718282^(0.000155125*W251)-1)*137.88))))/(([1]!SingleStagePbR(W251,1)/[1]!SingleStagePbR(W251,0))-(((2.718282^(0.00098482*W251)-1)/((2.718282^(0.000155125*W251)-1)*137.88))))</f>
        <v>0.27671026934153281</v>
      </c>
      <c r="F251" s="73">
        <v>17.461814652066476</v>
      </c>
      <c r="G251" s="73">
        <v>35.624283260074364</v>
      </c>
      <c r="H251" s="88">
        <v>0.56586510717687277</v>
      </c>
      <c r="I251" s="73">
        <v>1359.7711530426245</v>
      </c>
      <c r="J251" s="73">
        <v>347.35898148756479</v>
      </c>
      <c r="K251" s="80">
        <v>0.26469394684346992</v>
      </c>
      <c r="L251" s="80">
        <v>0.17800537464515223</v>
      </c>
      <c r="M251" s="40">
        <f t="array" ref="M251:Q251">[1]!ConvertConc(I251:L251,TRUE,FALSE)</f>
        <v>2.6828131831109294E-2</v>
      </c>
      <c r="N251" s="40">
        <v>1.9299598785441907E-2</v>
      </c>
      <c r="O251" s="83">
        <v>7.3541786628021893E-4</v>
      </c>
      <c r="P251" s="83">
        <v>1.8786543634732284E-4</v>
      </c>
      <c r="Q251" s="39">
        <v>0.35510342426140151</v>
      </c>
      <c r="R251" s="189">
        <v>-8.0061664143388591E-5</v>
      </c>
      <c r="S251" s="189">
        <v>-2.5921741751985957E-4</v>
      </c>
      <c r="T251" s="38">
        <f>[1]!AgePb76(K251)</f>
        <v>3274.1787265493135</v>
      </c>
      <c r="U251" s="41">
        <f>[1]!AgeErPb76(K251,L251,0,FALSE,1)*2</f>
        <v>2114.3579345783846</v>
      </c>
      <c r="V251" s="38">
        <f t="shared" si="38"/>
        <v>2114.4289100900264</v>
      </c>
      <c r="W251" s="42">
        <f>[1]!AgePb6U8(O251)</f>
        <v>4.7390657796555296</v>
      </c>
      <c r="X251" s="42">
        <f t="shared" si="46"/>
        <v>2.4212266288195261</v>
      </c>
      <c r="Y251" s="38">
        <f t="shared" si="40"/>
        <v>2.4216964237837093</v>
      </c>
      <c r="Z251" s="38">
        <f>[1]!AgePb7U5(M251)</f>
        <v>26.881826893041666</v>
      </c>
      <c r="AA251" s="42">
        <f t="shared" si="47"/>
        <v>38.676451787359113</v>
      </c>
      <c r="AB251" s="38">
        <f t="shared" si="42"/>
        <v>38.677406620023731</v>
      </c>
      <c r="AC251" s="42">
        <f>[1]!AgePb8Th2(R251)</f>
        <v>-1.6182894239420249</v>
      </c>
      <c r="AD251" s="42">
        <f t="shared" si="48"/>
        <v>-10.479142789804072</v>
      </c>
      <c r="AE251" s="38">
        <f t="shared" si="44"/>
        <v>-10.4791729808436</v>
      </c>
      <c r="AF251" s="43">
        <f t="shared" si="49"/>
        <v>0.14474059528967967</v>
      </c>
      <c r="AG251" s="86"/>
    </row>
    <row r="252" spans="1:33" x14ac:dyDescent="0.25">
      <c r="A252" s="69" t="s">
        <v>65</v>
      </c>
      <c r="B252">
        <v>2016</v>
      </c>
      <c r="C252" s="69" t="s">
        <v>713</v>
      </c>
      <c r="D252" s="69" t="s">
        <v>6</v>
      </c>
      <c r="E252" s="37">
        <f>(K252-(((2.718282^(0.00098482*W252)-1)/((2.718282^(0.000155125*W252)-1)*137.88))))/(([1]!SingleStagePbR(W252,1)/[1]!SingleStagePbR(W252,0))-(((2.718282^(0.00098482*W252)-1)/((2.718282^(0.000155125*W252)-1)*137.88))))</f>
        <v>0.38540726684842741</v>
      </c>
      <c r="F252" s="73">
        <v>14.546271133647755</v>
      </c>
      <c r="G252" s="73">
        <v>34.031706390582805</v>
      </c>
      <c r="H252" s="88">
        <v>0.55836396561467616</v>
      </c>
      <c r="I252" s="73">
        <v>1474.7171391989</v>
      </c>
      <c r="J252" s="73">
        <v>395.19419085171052</v>
      </c>
      <c r="K252" s="80">
        <v>0.35053468100219343</v>
      </c>
      <c r="L252" s="80">
        <v>9.8144770427973607E-2</v>
      </c>
      <c r="M252" s="40">
        <f t="array" ref="M252:Q252">[1]!ConvertConc(I252:L252,TRUE,FALSE)</f>
        <v>3.2759292240928162E-2</v>
      </c>
      <c r="N252" s="40">
        <v>1.2696294845540385E-2</v>
      </c>
      <c r="O252" s="83">
        <v>6.7809614021521638E-4</v>
      </c>
      <c r="P252" s="83">
        <v>1.8171597001821865E-4</v>
      </c>
      <c r="Q252" s="39">
        <v>0.69144769827549868</v>
      </c>
      <c r="R252" s="189">
        <v>5.2860952630274171E-4</v>
      </c>
      <c r="S252" s="189">
        <v>4.0866242965579609E-4</v>
      </c>
      <c r="T252" s="38">
        <f>[1]!AgePb76(K252)</f>
        <v>3708.6605922001163</v>
      </c>
      <c r="U252" s="41">
        <f>[1]!AgeErPb76(K252,L252,0,FALSE,1)*2</f>
        <v>853.00988635025351</v>
      </c>
      <c r="V252" s="38">
        <f t="shared" si="38"/>
        <v>853.23557630602647</v>
      </c>
      <c r="W252" s="42">
        <f>[1]!AgePb6U8(O252)</f>
        <v>4.369807167816723</v>
      </c>
      <c r="X252" s="42">
        <f t="shared" si="46"/>
        <v>2.3420388384465896</v>
      </c>
      <c r="Y252" s="38">
        <f t="shared" si="40"/>
        <v>2.3424517838380972</v>
      </c>
      <c r="Z252" s="38">
        <f>[1]!AgePb7U5(M252)</f>
        <v>32.730004391281291</v>
      </c>
      <c r="AA252" s="42">
        <f t="shared" si="47"/>
        <v>25.36988790791807</v>
      </c>
      <c r="AB252" s="38">
        <f t="shared" si="42"/>
        <v>25.372045735811604</v>
      </c>
      <c r="AC252" s="42">
        <f>[1]!AgePb8Th2(R252)</f>
        <v>10.6815535422697</v>
      </c>
      <c r="AD252" s="42">
        <f t="shared" si="48"/>
        <v>16.515591966772206</v>
      </c>
      <c r="AE252" s="38">
        <f t="shared" si="44"/>
        <v>16.516426523350933</v>
      </c>
      <c r="AF252" s="43">
        <f t="shared" si="49"/>
        <v>0.11782709846803181</v>
      </c>
      <c r="AG252" s="86"/>
    </row>
    <row r="253" spans="1:33" x14ac:dyDescent="0.25">
      <c r="A253" s="69" t="s">
        <v>65</v>
      </c>
      <c r="B253">
        <v>2016</v>
      </c>
      <c r="C253" s="69" t="s">
        <v>714</v>
      </c>
      <c r="D253" s="69" t="s">
        <v>6</v>
      </c>
      <c r="E253" s="37">
        <f>(K253-(((2.718282^(0.00098482*W253)-1)/((2.718282^(0.000155125*W253)-1)*137.88))))/(([1]!SingleStagePbR(W253,1)/[1]!SingleStagePbR(W253,0))-(((2.718282^(0.00098482*W253)-1)/((2.718282^(0.000155125*W253)-1)*137.88))))</f>
        <v>1.3796257085240465E-2</v>
      </c>
      <c r="F253" s="73">
        <v>20.503144357030514</v>
      </c>
      <c r="G253" s="73">
        <v>38.388146547592001</v>
      </c>
      <c r="H253" s="88">
        <v>0.53936844545009299</v>
      </c>
      <c r="I253" s="73">
        <v>1162.9248368498693</v>
      </c>
      <c r="J253" s="73">
        <v>250.19556235483759</v>
      </c>
      <c r="K253" s="80">
        <v>5.7047543567637839E-2</v>
      </c>
      <c r="L253" s="80">
        <v>0.17257644998470925</v>
      </c>
      <c r="M253" s="40">
        <f t="array" ref="M253:Q253">[1]!ConvertConc(I253:L253,TRUE,FALSE)</f>
        <v>6.7607915880352372E-3</v>
      </c>
      <c r="N253" s="40">
        <v>2.050395606811849E-2</v>
      </c>
      <c r="O253" s="83">
        <v>8.5990080210927465E-4</v>
      </c>
      <c r="P253" s="83">
        <v>1.8500195191968399E-4</v>
      </c>
      <c r="Q253" s="39">
        <v>7.0939454113738171E-2</v>
      </c>
      <c r="R253" s="189">
        <v>2.197577849093255E-4</v>
      </c>
      <c r="S253" s="189">
        <v>4.2430473807851597E-4</v>
      </c>
      <c r="T253" s="38">
        <f>[1]!AgePb76(K253)</f>
        <v>492.41196616567254</v>
      </c>
      <c r="U253" s="41">
        <f>[1]!AgeErPb76(K253,L253,0,FALSE,1)*2</f>
        <v>13340.672503065771</v>
      </c>
      <c r="V253" s="38">
        <f t="shared" si="38"/>
        <v>13340.672757496193</v>
      </c>
      <c r="W253" s="42">
        <f>[1]!AgePb6U8(O253)</f>
        <v>5.5408947572813645</v>
      </c>
      <c r="X253" s="42">
        <f t="shared" si="46"/>
        <v>2.3841734836487132</v>
      </c>
      <c r="Y253" s="38">
        <f t="shared" si="40"/>
        <v>2.3848256569425184</v>
      </c>
      <c r="Z253" s="38">
        <f>[1]!AgePb7U5(M253)</f>
        <v>6.8416915522028443</v>
      </c>
      <c r="AA253" s="42">
        <f t="shared" si="47"/>
        <v>41.498614826774151</v>
      </c>
      <c r="AB253" s="38">
        <f t="shared" si="42"/>
        <v>41.498672470862104</v>
      </c>
      <c r="AC253" s="42">
        <f>[1]!AgePb8Th2(R253)</f>
        <v>4.4413065528905857</v>
      </c>
      <c r="AD253" s="42">
        <f t="shared" si="48"/>
        <v>17.150404154539405</v>
      </c>
      <c r="AE253" s="38">
        <f t="shared" si="44"/>
        <v>17.1505430977858</v>
      </c>
      <c r="AF253" s="43">
        <f t="shared" si="49"/>
        <v>1.1252559113108807</v>
      </c>
      <c r="AG253" s="86">
        <v>0.9713788633148035</v>
      </c>
    </row>
    <row r="254" spans="1:33" x14ac:dyDescent="0.25">
      <c r="A254" s="69" t="s">
        <v>65</v>
      </c>
      <c r="B254">
        <v>2016</v>
      </c>
      <c r="C254" s="69" t="s">
        <v>715</v>
      </c>
      <c r="D254" s="69" t="s">
        <v>6</v>
      </c>
      <c r="E254" s="37">
        <f>(K254-(((2.718282^(0.00098482*W254)-1)/((2.718282^(0.000155125*W254)-1)*137.88))))/(([1]!SingleStagePbR(W254,1)/[1]!SingleStagePbR(W254,0))-(((2.718282^(0.00098482*W254)-1)/((2.718282^(0.000155125*W254)-1)*137.88))))</f>
        <v>0.16351862403684672</v>
      </c>
      <c r="F254" s="73">
        <v>21.572326752920034</v>
      </c>
      <c r="G254" s="73">
        <v>35.753808518004391</v>
      </c>
      <c r="H254" s="88">
        <v>0.55541690949037748</v>
      </c>
      <c r="I254" s="73">
        <v>1049.493470598971</v>
      </c>
      <c r="J254" s="73">
        <v>239.64382636182657</v>
      </c>
      <c r="K254" s="80">
        <v>0.17532676327106744</v>
      </c>
      <c r="L254" s="80">
        <v>2.8750229226986831E-2</v>
      </c>
      <c r="M254" s="40">
        <f t="array" ref="M254:Q254">[1]!ConvertConc(I254:L254,TRUE,FALSE)</f>
        <v>2.3023996995643819E-2</v>
      </c>
      <c r="N254" s="40">
        <v>6.4725673842599765E-3</v>
      </c>
      <c r="O254" s="83">
        <v>9.5284061122293223E-4</v>
      </c>
      <c r="P254" s="83">
        <v>2.1757388338593912E-4</v>
      </c>
      <c r="Q254" s="39">
        <v>0.81225172770391552</v>
      </c>
      <c r="R254" s="189">
        <v>5.0000000000000002E-5</v>
      </c>
      <c r="S254" s="189">
        <v>4.7254388305288956E-5</v>
      </c>
      <c r="T254" s="38">
        <f>[1]!AgePb76(K254)</f>
        <v>2608.4284498114012</v>
      </c>
      <c r="U254" s="41">
        <f>[1]!AgeErPb76(K254,L254,0,FALSE,1)*2</f>
        <v>546.2224007003307</v>
      </c>
      <c r="V254" s="38">
        <f t="shared" si="38"/>
        <v>546.396745345157</v>
      </c>
      <c r="W254" s="42">
        <f>[1]!AgePb6U8(O254)</f>
        <v>6.1394807204821511</v>
      </c>
      <c r="X254" s="42">
        <f t="shared" si="46"/>
        <v>2.8038071564014722</v>
      </c>
      <c r="Y254" s="38">
        <f t="shared" si="40"/>
        <v>2.8044880243151682</v>
      </c>
      <c r="Z254" s="38">
        <f>[1]!AgePb7U5(M254)</f>
        <v>23.113107750535448</v>
      </c>
      <c r="AA254" s="42">
        <f t="shared" si="47"/>
        <v>12.995236874232308</v>
      </c>
      <c r="AB254" s="38">
        <f t="shared" si="42"/>
        <v>12.997337550264547</v>
      </c>
      <c r="AC254" s="42">
        <f>[1]!AgePb8Th2(R254)</f>
        <v>1.0105861554678244</v>
      </c>
      <c r="AD254" s="42">
        <f t="shared" si="48"/>
        <v>1.9101852242570274</v>
      </c>
      <c r="AE254" s="38">
        <f t="shared" si="44"/>
        <v>1.9102498128648673</v>
      </c>
      <c r="AF254" s="43">
        <f t="shared" si="49"/>
        <v>0.23537086941855956</v>
      </c>
      <c r="AG254" s="86">
        <v>0.98038324757518358</v>
      </c>
    </row>
    <row r="255" spans="1:33" x14ac:dyDescent="0.25">
      <c r="A255" s="69" t="s">
        <v>65</v>
      </c>
      <c r="B255">
        <v>2016</v>
      </c>
      <c r="C255" s="69" t="s">
        <v>716</v>
      </c>
      <c r="D255" s="69" t="s">
        <v>6</v>
      </c>
      <c r="E255" s="37">
        <f>(K255-(((2.718282^(0.00098482*W255)-1)/((2.718282^(0.000155125*W255)-1)*137.88))))/(([1]!SingleStagePbR(W255,1)/[1]!SingleStagePbR(W255,0))-(((2.718282^(0.00098482*W255)-1)/((2.718282^(0.000155125*W255)-1)*137.88))))</f>
        <v>0.23926288855888025</v>
      </c>
      <c r="F255" s="73">
        <v>16.477987186882288</v>
      </c>
      <c r="G255" s="73">
        <v>34.511625718348064</v>
      </c>
      <c r="H255" s="88">
        <v>0.56479267150421453</v>
      </c>
      <c r="I255" s="73">
        <v>1300.9937489715576</v>
      </c>
      <c r="J255" s="73">
        <v>338.84221831632647</v>
      </c>
      <c r="K255" s="80">
        <v>0.2351225757763413</v>
      </c>
      <c r="L255" s="80">
        <v>9.2663498529202998E-2</v>
      </c>
      <c r="M255" s="40">
        <f t="array" ref="M255:Q255">[1]!ConvertConc(I255:L255,TRUE,FALSE)</f>
        <v>2.4907570400788902E-2</v>
      </c>
      <c r="N255" s="40">
        <v>1.1766132751005853E-2</v>
      </c>
      <c r="O255" s="83">
        <v>7.686432012379039E-4</v>
      </c>
      <c r="P255" s="83">
        <v>2.001921743337353E-4</v>
      </c>
      <c r="Q255" s="39">
        <v>0.55134054214116035</v>
      </c>
      <c r="R255" s="189">
        <v>5.0000000000000002E-5</v>
      </c>
      <c r="S255" s="189">
        <v>1.9622395690005698E-4</v>
      </c>
      <c r="T255" s="38">
        <f>[1]!AgePb76(K255)</f>
        <v>3086.555162599725</v>
      </c>
      <c r="U255" s="41">
        <f>[1]!AgeErPb76(K255,L255,0,FALSE,1)*2</f>
        <v>1257.8758633160512</v>
      </c>
      <c r="V255" s="38">
        <f t="shared" si="38"/>
        <v>1257.9818817944576</v>
      </c>
      <c r="W255" s="42">
        <f>[1]!AgePb6U8(O255)</f>
        <v>4.95308909808187</v>
      </c>
      <c r="X255" s="42">
        <f t="shared" si="46"/>
        <v>2.5800519008476268</v>
      </c>
      <c r="Y255" s="38">
        <f t="shared" si="40"/>
        <v>2.580533497837231</v>
      </c>
      <c r="Z255" s="38">
        <f>[1]!AgePb7U5(M255)</f>
        <v>24.980893847387346</v>
      </c>
      <c r="AA255" s="42">
        <f t="shared" si="47"/>
        <v>23.601540296185231</v>
      </c>
      <c r="AB255" s="38">
        <f t="shared" si="42"/>
        <v>23.602891512443037</v>
      </c>
      <c r="AC255" s="42">
        <f>[1]!AgePb8Th2(R255)</f>
        <v>1.0105861554678244</v>
      </c>
      <c r="AD255" s="42">
        <f t="shared" si="48"/>
        <v>7.9320485685725055</v>
      </c>
      <c r="AE255" s="38">
        <f t="shared" si="44"/>
        <v>7.9320641229615338</v>
      </c>
      <c r="AF255" s="43">
        <f t="shared" si="49"/>
        <v>0.16047304639486865</v>
      </c>
      <c r="AG255" s="86"/>
    </row>
    <row r="256" spans="1:33" x14ac:dyDescent="0.25">
      <c r="A256" s="69" t="s">
        <v>65</v>
      </c>
      <c r="B256">
        <v>2016</v>
      </c>
      <c r="C256" s="69" t="s">
        <v>717</v>
      </c>
      <c r="D256" s="69" t="s">
        <v>6</v>
      </c>
      <c r="E256" s="37">
        <f>(K256-(((2.718282^(0.00098482*W256)-1)/((2.718282^(0.000155125*W256)-1)*137.88))))/(([1]!SingleStagePbR(W256,1)/[1]!SingleStagePbR(W256,0))-(((2.718282^(0.00098482*W256)-1)/((2.718282^(0.000155125*W256)-1)*137.88))))</f>
        <v>0.25804339860971726</v>
      </c>
      <c r="F256" s="73">
        <v>16.124634589843446</v>
      </c>
      <c r="G256" s="73">
        <v>37.298583667711725</v>
      </c>
      <c r="H256" s="88">
        <v>0.54313900066411225</v>
      </c>
      <c r="I256" s="73">
        <v>1423.4652959177499</v>
      </c>
      <c r="J256" s="73">
        <v>352.60043210883907</v>
      </c>
      <c r="K256" s="80">
        <v>0.24994343915018283</v>
      </c>
      <c r="L256" s="80">
        <v>2.8641989758610025E-2</v>
      </c>
      <c r="M256" s="40">
        <f t="array" ref="M256:Q256">[1]!ConvertConc(I256:L256,TRUE,FALSE)</f>
        <v>2.4199539590088193E-2</v>
      </c>
      <c r="N256" s="40">
        <v>6.6047393362822825E-3</v>
      </c>
      <c r="O256" s="83">
        <v>7.0251097997810381E-4</v>
      </c>
      <c r="P256" s="83">
        <v>1.7401595656168088E-4</v>
      </c>
      <c r="Q256" s="39">
        <v>0.90758514244136934</v>
      </c>
      <c r="R256" s="189">
        <v>5.0000000000000002E-5</v>
      </c>
      <c r="S256" s="189">
        <v>5.9770003379010185E-4</v>
      </c>
      <c r="T256" s="38">
        <f>[1]!AgePb76(K256)</f>
        <v>3183.7189201669848</v>
      </c>
      <c r="U256" s="41">
        <f>[1]!AgeErPb76(K256,L256,0,FALSE,1)*2</f>
        <v>362.87015984253543</v>
      </c>
      <c r="V256" s="38">
        <f t="shared" si="38"/>
        <v>363.26097728509654</v>
      </c>
      <c r="W256" s="42">
        <f>[1]!AgePb6U8(O256)</f>
        <v>4.5270867664584618</v>
      </c>
      <c r="X256" s="42">
        <f t="shared" si="46"/>
        <v>2.2427701674571696</v>
      </c>
      <c r="Y256" s="38">
        <f t="shared" si="40"/>
        <v>2.2432329836169616</v>
      </c>
      <c r="Z256" s="38">
        <f>[1]!AgePb7U5(M256)</f>
        <v>24.279200401032103</v>
      </c>
      <c r="AA256" s="42">
        <f t="shared" si="47"/>
        <v>13.252962052869609</v>
      </c>
      <c r="AB256" s="38">
        <f t="shared" si="42"/>
        <v>13.255234952503697</v>
      </c>
      <c r="AC256" s="42">
        <f>[1]!AgePb8Th2(R256)</f>
        <v>1.0105861554678244</v>
      </c>
      <c r="AD256" s="42">
        <f t="shared" si="48"/>
        <v>24.161095170837111</v>
      </c>
      <c r="AE256" s="38">
        <f t="shared" si="44"/>
        <v>24.161100277322404</v>
      </c>
      <c r="AF256" s="43">
        <f t="shared" si="49"/>
        <v>0.14219492612183923</v>
      </c>
      <c r="AG256" s="86">
        <v>0.97567201296413231</v>
      </c>
    </row>
    <row r="257" spans="1:33" x14ac:dyDescent="0.25">
      <c r="A257" s="69" t="s">
        <v>65</v>
      </c>
      <c r="B257">
        <v>2016</v>
      </c>
      <c r="C257" s="69" t="s">
        <v>718</v>
      </c>
      <c r="D257" s="69" t="s">
        <v>6</v>
      </c>
      <c r="E257" s="37">
        <f>(K257-(((2.718282^(0.00098482*W257)-1)/((2.718282^(0.000155125*W257)-1)*137.88))))/(([1]!SingleStagePbR(W257,1)/[1]!SingleStagePbR(W257,0))-(((2.718282^(0.00098482*W257)-1)/((2.718282^(0.000155125*W257)-1)*137.88))))</f>
        <v>1.3850198568364119E-2</v>
      </c>
      <c r="F257" s="73">
        <v>22.686432724056598</v>
      </c>
      <c r="G257" s="73">
        <v>40.437555781466081</v>
      </c>
      <c r="H257" s="88">
        <v>0.53831851852317392</v>
      </c>
      <c r="I257" s="73">
        <v>1111.4870201241722</v>
      </c>
      <c r="J257" s="73">
        <v>218.79956334803492</v>
      </c>
      <c r="K257" s="80">
        <v>5.7095222486534272E-2</v>
      </c>
      <c r="L257" s="80">
        <v>0.16670746567852596</v>
      </c>
      <c r="M257" s="40">
        <f t="array" ref="M257:Q257">[1]!ConvertConc(I257:L257,TRUE,FALSE)</f>
        <v>7.0795820559515533E-3</v>
      </c>
      <c r="N257" s="40">
        <v>2.0717993258003095E-2</v>
      </c>
      <c r="O257" s="83">
        <v>8.996956166778113E-4</v>
      </c>
      <c r="P257" s="83">
        <v>1.771077884951407E-4</v>
      </c>
      <c r="Q257" s="39">
        <v>6.7266988953732509E-2</v>
      </c>
      <c r="R257" s="189">
        <v>5.0000000000000002E-5</v>
      </c>
      <c r="S257" s="189">
        <v>1.3829454361127894E-4</v>
      </c>
      <c r="T257" s="38">
        <f>[1]!AgePb76(K257)</f>
        <v>494.2537662974899</v>
      </c>
      <c r="U257" s="41">
        <f>[1]!AgeErPb76(K257,L257,0,FALSE,1)*2</f>
        <v>12872.149870978299</v>
      </c>
      <c r="V257" s="38">
        <f t="shared" si="38"/>
        <v>12872.150136645811</v>
      </c>
      <c r="W257" s="42">
        <f>[1]!AgePb6U8(O257)</f>
        <v>5.7972031146901601</v>
      </c>
      <c r="X257" s="42">
        <f t="shared" si="46"/>
        <v>2.2823937430998882</v>
      </c>
      <c r="Y257" s="38">
        <f t="shared" si="40"/>
        <v>2.2831394634246545</v>
      </c>
      <c r="Z257" s="38">
        <f>[1]!AgePb7U5(M257)</f>
        <v>7.1631613624242849</v>
      </c>
      <c r="AA257" s="42">
        <f t="shared" si="47"/>
        <v>41.925166666564635</v>
      </c>
      <c r="AB257" s="38">
        <f t="shared" si="42"/>
        <v>41.925229212060543</v>
      </c>
      <c r="AC257" s="42">
        <f>[1]!AgePb8Th2(R257)</f>
        <v>1.0105861554678244</v>
      </c>
      <c r="AD257" s="42">
        <f t="shared" si="48"/>
        <v>5.5903420460119895</v>
      </c>
      <c r="AE257" s="38">
        <f t="shared" si="44"/>
        <v>5.590364115868474</v>
      </c>
      <c r="AF257" s="43">
        <f t="shared" si="49"/>
        <v>1.1729203720828787</v>
      </c>
      <c r="AG257" s="86">
        <v>0.97486359291316282</v>
      </c>
    </row>
    <row r="258" spans="1:33" x14ac:dyDescent="0.25">
      <c r="A258" s="69" t="s">
        <v>65</v>
      </c>
      <c r="B258">
        <v>2016</v>
      </c>
      <c r="C258" s="69" t="s">
        <v>719</v>
      </c>
      <c r="D258" s="69" t="s">
        <v>6</v>
      </c>
      <c r="E258" s="37">
        <f>(K258-(((2.718282^(0.00098482*W258)-1)/((2.718282^(0.000155125*W258)-1)*137.88))))/(([1]!SingleStagePbR(W258,1)/[1]!SingleStagePbR(W258,0))-(((2.718282^(0.00098482*W258)-1)/((2.718282^(0.000155125*W258)-1)*137.88))))</f>
        <v>9.1616755975469436E-3</v>
      </c>
      <c r="F258" s="73">
        <v>12.915886250692814</v>
      </c>
      <c r="G258" s="73">
        <v>35.27200640163727</v>
      </c>
      <c r="H258" s="88">
        <v>0.55946138818925806</v>
      </c>
      <c r="I258" s="73">
        <v>1658.3764444866581</v>
      </c>
      <c r="J258" s="73">
        <v>507.47034809424309</v>
      </c>
      <c r="K258" s="80">
        <v>5.335438121804606E-2</v>
      </c>
      <c r="L258" s="80">
        <v>0.10813147584071096</v>
      </c>
      <c r="M258" s="40">
        <f t="array" ref="M258:Q258">[1]!ConvertConc(I258:L258,TRUE,FALSE)</f>
        <v>4.4340359777283768E-3</v>
      </c>
      <c r="N258" s="40">
        <v>9.0881634007941355E-3</v>
      </c>
      <c r="O258" s="83">
        <v>6.02999399397249E-4</v>
      </c>
      <c r="P258" s="83">
        <v>1.8452041822594962E-4</v>
      </c>
      <c r="Q258" s="39">
        <v>0.14929684719703268</v>
      </c>
      <c r="R258" s="189">
        <v>5.0000000000000002E-5</v>
      </c>
      <c r="S258" s="189">
        <v>3.1009312096240199E-4</v>
      </c>
      <c r="T258" s="38">
        <f>[1]!AgePb76(K258)</f>
        <v>342.91218865565344</v>
      </c>
      <c r="U258" s="41">
        <f>[1]!AgeErPb76(K258,L258,0,FALSE,1)*2</f>
        <v>9173.7717173256569</v>
      </c>
      <c r="V258" s="38">
        <f t="shared" si="38"/>
        <v>9173.7718967607889</v>
      </c>
      <c r="W258" s="42">
        <f>[1]!AgePb6U8(O258)</f>
        <v>3.8860123662307662</v>
      </c>
      <c r="X258" s="42">
        <f t="shared" si="46"/>
        <v>2.378273105296179</v>
      </c>
      <c r="Y258" s="38">
        <f t="shared" si="40"/>
        <v>2.3785947065444493</v>
      </c>
      <c r="Z258" s="38">
        <f>[1]!AgePb7U5(M258)</f>
        <v>4.4922928391348993</v>
      </c>
      <c r="AA258" s="42">
        <f t="shared" si="47"/>
        <v>18.415137617891634</v>
      </c>
      <c r="AB258" s="38">
        <f t="shared" si="42"/>
        <v>18.41519362229587</v>
      </c>
      <c r="AC258" s="42">
        <f>[1]!AgePb8Th2(R258)</f>
        <v>1.0105861554678244</v>
      </c>
      <c r="AD258" s="42">
        <f t="shared" si="48"/>
        <v>12.535032598016512</v>
      </c>
      <c r="AE258" s="38">
        <f t="shared" si="44"/>
        <v>12.535042440690697</v>
      </c>
      <c r="AF258" s="43">
        <f t="shared" si="49"/>
        <v>1.1332383317914176</v>
      </c>
      <c r="AG258" s="86">
        <v>0.97220589486621334</v>
      </c>
    </row>
    <row r="259" spans="1:33" x14ac:dyDescent="0.25">
      <c r="A259" s="69" t="s">
        <v>65</v>
      </c>
      <c r="B259">
        <v>2016</v>
      </c>
      <c r="C259" s="69" t="s">
        <v>720</v>
      </c>
      <c r="D259" s="69" t="s">
        <v>6</v>
      </c>
      <c r="E259" s="37">
        <f>(K259-(((2.718282^(0.00098482*W259)-1)/((2.718282^(0.000155125*W259)-1)*137.88))))/(([1]!SingleStagePbR(W259,1)/[1]!SingleStagePbR(W259,0))-(((2.718282^(0.00098482*W259)-1)/((2.718282^(0.000155125*W259)-1)*137.88))))</f>
        <v>0.25807928698268656</v>
      </c>
      <c r="F259" s="73">
        <v>16.511975817140716</v>
      </c>
      <c r="G259" s="73">
        <v>34.370906477509415</v>
      </c>
      <c r="H259" s="88">
        <v>0.55865933685457914</v>
      </c>
      <c r="I259" s="73">
        <v>1267.6864173145389</v>
      </c>
      <c r="J259" s="73">
        <v>323.6311139042553</v>
      </c>
      <c r="K259" s="80">
        <v>0.24998885514732183</v>
      </c>
      <c r="L259" s="80">
        <v>0.11862282211023595</v>
      </c>
      <c r="M259" s="40">
        <f t="array" ref="M259:Q259">[1]!ConvertConc(I259:L259,TRUE,FALSE)</f>
        <v>2.717822289946906E-2</v>
      </c>
      <c r="N259" s="40">
        <v>1.464440809231729E-2</v>
      </c>
      <c r="O259" s="83">
        <v>7.888386168232325E-4</v>
      </c>
      <c r="P259" s="83">
        <v>2.013847563295706E-4</v>
      </c>
      <c r="Q259" s="39">
        <v>0.4737919355916565</v>
      </c>
      <c r="R259" s="189">
        <v>1.063636202011729E-4</v>
      </c>
      <c r="S259" s="189">
        <v>3.9552054790124093E-4</v>
      </c>
      <c r="T259" s="38">
        <f>[1]!AgePb76(K259)</f>
        <v>3184.0065821517992</v>
      </c>
      <c r="U259" s="41">
        <f>[1]!AgeErPb76(K259,L259,0,FALSE,1)*2</f>
        <v>1502.5447361810436</v>
      </c>
      <c r="V259" s="38">
        <f t="shared" si="38"/>
        <v>1502.6391849755105</v>
      </c>
      <c r="W259" s="42">
        <f>[1]!AgePb6U8(O259)</f>
        <v>5.0831758076871498</v>
      </c>
      <c r="X259" s="42">
        <f t="shared" si="46"/>
        <v>2.5953955589393658</v>
      </c>
      <c r="Y259" s="38">
        <f t="shared" si="40"/>
        <v>2.5958997846373162</v>
      </c>
      <c r="Z259" s="38">
        <f>[1]!AgePb7U5(M259)</f>
        <v>27.227956826410892</v>
      </c>
      <c r="AA259" s="42">
        <f t="shared" si="47"/>
        <v>29.342412324813701</v>
      </c>
      <c r="AB259" s="38">
        <f t="shared" si="42"/>
        <v>29.34370350373888</v>
      </c>
      <c r="AC259" s="42">
        <f>[1]!AgePb8Th2(R259)</f>
        <v>2.1497314601807735</v>
      </c>
      <c r="AD259" s="42">
        <f t="shared" si="48"/>
        <v>15.987853052821498</v>
      </c>
      <c r="AE259" s="38">
        <f t="shared" si="44"/>
        <v>15.987887972469791</v>
      </c>
      <c r="AF259" s="43">
        <f t="shared" si="49"/>
        <v>0.15964715136524196</v>
      </c>
      <c r="AG259" s="86">
        <v>0.97731455075693796</v>
      </c>
    </row>
    <row r="260" spans="1:33" x14ac:dyDescent="0.25">
      <c r="A260" s="69" t="s">
        <v>65</v>
      </c>
      <c r="B260">
        <v>2016</v>
      </c>
      <c r="C260" s="69" t="s">
        <v>721</v>
      </c>
      <c r="D260" s="69" t="s">
        <v>6</v>
      </c>
      <c r="E260" s="37">
        <f>(K260-(((2.718282^(0.00098482*W260)-1)/((2.718282^(0.000155125*W260)-1)*137.88))))/(([1]!SingleStagePbR(W260,1)/[1]!SingleStagePbR(W260,0))-(((2.718282^(0.00098482*W260)-1)/((2.718282^(0.000155125*W260)-1)*137.88))))</f>
        <v>0.23843908363963062</v>
      </c>
      <c r="F260" s="73">
        <v>14.18688209669811</v>
      </c>
      <c r="G260" s="73">
        <v>33.822987295080218</v>
      </c>
      <c r="H260" s="88">
        <v>0.55316602066522547</v>
      </c>
      <c r="I260" s="73">
        <v>1472.9326273527658</v>
      </c>
      <c r="J260" s="73">
        <v>403.56846315867494</v>
      </c>
      <c r="K260" s="80">
        <v>0.23445465314568886</v>
      </c>
      <c r="L260" s="80">
        <v>0.12868910605974243</v>
      </c>
      <c r="M260" s="40">
        <f t="array" ref="M260:Q260">[1]!ConvertConc(I260:L260,TRUE,FALSE)</f>
        <v>2.193755484567728E-2</v>
      </c>
      <c r="N260" s="40">
        <v>1.345806511083456E-2</v>
      </c>
      <c r="O260" s="83">
        <v>6.7891767853445824E-4</v>
      </c>
      <c r="P260" s="83">
        <v>1.8601649461037187E-4</v>
      </c>
      <c r="Q260" s="39">
        <v>0.44662181587155408</v>
      </c>
      <c r="R260" s="189">
        <v>2.0518514199822512E-4</v>
      </c>
      <c r="S260" s="189">
        <v>3.1548731760379584E-4</v>
      </c>
      <c r="T260" s="38">
        <f>[1]!AgePb76(K260)</f>
        <v>3082.014446116576</v>
      </c>
      <c r="U260" s="41">
        <f>[1]!AgeErPb76(K260,L260,0,FALSE,1)*2</f>
        <v>1752.5462079515087</v>
      </c>
      <c r="V260" s="38">
        <f t="shared" ref="V260:V324" si="50">SQRT((U260/T260*100)^2+AO$6^2+AO$8^2+AO$7^2)*T260/100</f>
        <v>1752.6220796887117</v>
      </c>
      <c r="W260" s="42">
        <f>[1]!AgePb6U8(O260)</f>
        <v>4.3750995531684191</v>
      </c>
      <c r="X260" s="42">
        <f t="shared" si="46"/>
        <v>2.3974649893005764</v>
      </c>
      <c r="Y260" s="38">
        <f t="shared" ref="Y260:Y324" si="51">SQRT((X260/W260*100)^2+AP$6^2+AP$7^2+AP$8^2)*W260/100</f>
        <v>2.3978693672238047</v>
      </c>
      <c r="Z260" s="38">
        <f>[1]!AgePb7U5(M260)</f>
        <v>22.034207220383838</v>
      </c>
      <c r="AA260" s="42">
        <f t="shared" si="47"/>
        <v>27.034717180066988</v>
      </c>
      <c r="AB260" s="38">
        <f t="shared" ref="AB260:AB324" si="52">SQRT((AA260/Z260*100)^2+AQ$6^2+AQ$8^2+AQ$7^2)*Z260/100</f>
        <v>27.035634936314811</v>
      </c>
      <c r="AC260" s="42">
        <f>[1]!AgePb8Th2(R260)</f>
        <v>4.1468235352398599</v>
      </c>
      <c r="AD260" s="42">
        <f t="shared" si="48"/>
        <v>12.752095214773687</v>
      </c>
      <c r="AE260" s="38">
        <f t="shared" ref="AE260:AE324" si="53">SQRT((AD260/AC260*100)^2+AR$6^2+AR$8^2+AR$7^2)*AC260/100</f>
        <v>12.75225812143659</v>
      </c>
      <c r="AF260" s="43">
        <f t="shared" si="49"/>
        <v>0.14195584185794996</v>
      </c>
      <c r="AG260" s="86">
        <v>0.97721553933562866</v>
      </c>
    </row>
    <row r="261" spans="1:33" x14ac:dyDescent="0.25">
      <c r="A261" s="69" t="s">
        <v>65</v>
      </c>
      <c r="B261">
        <v>2016</v>
      </c>
      <c r="C261" s="69" t="s">
        <v>722</v>
      </c>
      <c r="D261" s="69" t="s">
        <v>6</v>
      </c>
      <c r="E261" s="37">
        <f>(K261-(((2.718282^(0.00098482*W261)-1)/((2.718282^(0.000155125*W261)-1)*137.88))))/(([1]!SingleStagePbR(W261,1)/[1]!SingleStagePbR(W261,0))-(((2.718282^(0.00098482*W261)-1)/((2.718282^(0.000155125*W261)-1)*137.88))))</f>
        <v>0.38275628892118357</v>
      </c>
      <c r="F261" s="73">
        <v>17.138364521900264</v>
      </c>
      <c r="G261" s="73">
        <v>35.093822494393493</v>
      </c>
      <c r="H261" s="88">
        <v>0.56108105881990455</v>
      </c>
      <c r="I261" s="73">
        <v>1253.0862282405283</v>
      </c>
      <c r="J261" s="73">
        <v>320.35221762805338</v>
      </c>
      <c r="K261" s="80">
        <v>0.34846887512499491</v>
      </c>
      <c r="L261" s="80">
        <v>0.16649314468065821</v>
      </c>
      <c r="M261" s="40">
        <f t="array" ref="M261:Q261">[1]!ConvertConc(I261:L261,TRUE,FALSE)</f>
        <v>3.8326157679635972E-2</v>
      </c>
      <c r="N261" s="40">
        <v>2.07682360966818E-2</v>
      </c>
      <c r="O261" s="83">
        <v>7.980296786152623E-4</v>
      </c>
      <c r="P261" s="83">
        <v>2.0401674802249139E-4</v>
      </c>
      <c r="Q261" s="39">
        <v>0.471783173593117</v>
      </c>
      <c r="R261" s="189">
        <v>6.6829107175449428E-4</v>
      </c>
      <c r="S261" s="189">
        <v>4.0558862448668271E-4</v>
      </c>
      <c r="T261" s="38">
        <f>[1]!AgePb76(K261)</f>
        <v>3699.6539860041917</v>
      </c>
      <c r="U261" s="41">
        <f>[1]!AgeErPb76(K261,L261,0,FALSE,1)*2</f>
        <v>1456.5124006781334</v>
      </c>
      <c r="V261" s="38">
        <f t="shared" si="50"/>
        <v>1456.6439467804241</v>
      </c>
      <c r="W261" s="42">
        <f>[1]!AgePb6U8(O261)</f>
        <v>5.1423782255513686</v>
      </c>
      <c r="X261" s="42">
        <f t="shared" si="46"/>
        <v>2.6293039238818987</v>
      </c>
      <c r="Y261" s="38">
        <f t="shared" si="51"/>
        <v>2.6298133082726678</v>
      </c>
      <c r="Z261" s="38">
        <f>[1]!AgePb7U5(M261)</f>
        <v>38.188508712498113</v>
      </c>
      <c r="AA261" s="42">
        <f t="shared" si="47"/>
        <v>41.387293333751366</v>
      </c>
      <c r="AB261" s="38">
        <f t="shared" si="52"/>
        <v>41.389094072120741</v>
      </c>
      <c r="AC261" s="42">
        <f>[1]!AgePb8Th2(R261)</f>
        <v>13.50314026711688</v>
      </c>
      <c r="AD261" s="42">
        <f t="shared" si="48"/>
        <v>16.390223717376312</v>
      </c>
      <c r="AE261" s="38">
        <f t="shared" si="53"/>
        <v>16.391567592550707</v>
      </c>
      <c r="AF261" s="43">
        <f t="shared" si="49"/>
        <v>0.13899619383339656</v>
      </c>
      <c r="AG261" s="86">
        <v>0.99494175724956635</v>
      </c>
    </row>
    <row r="262" spans="1:33" x14ac:dyDescent="0.25">
      <c r="A262" s="69" t="s">
        <v>65</v>
      </c>
      <c r="B262">
        <v>2016</v>
      </c>
      <c r="C262" s="69" t="s">
        <v>723</v>
      </c>
      <c r="D262" s="69" t="s">
        <v>6</v>
      </c>
      <c r="E262" s="37">
        <f>(K262-(((2.718282^(0.00098482*W262)-1)/((2.718282^(0.000155125*W262)-1)*137.88))))/(([1]!SingleStagePbR(W262,1)/[1]!SingleStagePbR(W262,0))-(((2.718282^(0.00098482*W262)-1)/((2.718282^(0.000155125*W262)-1)*137.88))))</f>
        <v>0.15740548318823086</v>
      </c>
      <c r="F262" s="73">
        <v>18.022454859056861</v>
      </c>
      <c r="G262" s="73">
        <v>29.538670813654782</v>
      </c>
      <c r="H262" s="88">
        <v>0.61248053664170132</v>
      </c>
      <c r="I262" s="73">
        <v>1010.0367960129063</v>
      </c>
      <c r="J262" s="73">
        <v>254.6595347190736</v>
      </c>
      <c r="K262" s="80">
        <v>0.17050420852956052</v>
      </c>
      <c r="L262" s="80">
        <v>2.5534190393925443E-2</v>
      </c>
      <c r="M262" s="40">
        <f t="array" ref="M262:Q262">[1]!ConvertConc(I262:L262,TRUE,FALSE)</f>
        <v>2.3265380144867277E-2</v>
      </c>
      <c r="N262" s="40">
        <v>6.8225964574411251E-3</v>
      </c>
      <c r="O262" s="83">
        <v>9.9006294022898353E-4</v>
      </c>
      <c r="P262" s="83">
        <v>2.4962354707925834E-4</v>
      </c>
      <c r="Q262" s="39">
        <v>0.85977183550205327</v>
      </c>
      <c r="R262" s="189">
        <v>4.3790678419428016E-4</v>
      </c>
      <c r="S262" s="189">
        <v>3.9270130109321234E-4</v>
      </c>
      <c r="T262" s="38">
        <f>[1]!AgePb76(K262)</f>
        <v>2561.8702773917012</v>
      </c>
      <c r="U262" s="41">
        <f>[1]!AgeErPb76(K262,L262,0,FALSE,1)*2</f>
        <v>501.10076991508072</v>
      </c>
      <c r="V262" s="38">
        <f t="shared" si="50"/>
        <v>501.2840854774638</v>
      </c>
      <c r="W262" s="42">
        <f>[1]!AgePb6U8(O262)</f>
        <v>6.3791983959448135</v>
      </c>
      <c r="X262" s="42">
        <f t="shared" si="46"/>
        <v>3.2167614126628488</v>
      </c>
      <c r="Y262" s="38">
        <f t="shared" si="51"/>
        <v>3.2174021360469442</v>
      </c>
      <c r="Z262" s="38">
        <f>[1]!AgePb7U5(M262)</f>
        <v>23.352659754213956</v>
      </c>
      <c r="AA262" s="42">
        <f t="shared" si="47"/>
        <v>13.696382583809012</v>
      </c>
      <c r="AB262" s="38">
        <f t="shared" si="52"/>
        <v>13.698417264484743</v>
      </c>
      <c r="AC262" s="42">
        <f>[1]!AgePb8Th2(R262)</f>
        <v>8.849134532602946</v>
      </c>
      <c r="AD262" s="42">
        <f t="shared" si="48"/>
        <v>15.871261966840489</v>
      </c>
      <c r="AE262" s="38">
        <f t="shared" si="53"/>
        <v>15.87185800496472</v>
      </c>
      <c r="AF262" s="43">
        <f t="shared" si="49"/>
        <v>0.24900551960966663</v>
      </c>
      <c r="AG262" s="86">
        <v>0.99040754765626882</v>
      </c>
    </row>
    <row r="263" spans="1:33" x14ac:dyDescent="0.25">
      <c r="A263" s="69"/>
      <c r="C263" s="69"/>
      <c r="D263" s="69"/>
      <c r="E263" s="37"/>
      <c r="F263" s="73"/>
      <c r="G263" s="73"/>
      <c r="H263" s="88"/>
      <c r="I263" s="76"/>
      <c r="J263" s="76"/>
      <c r="K263" s="77"/>
      <c r="L263" s="77"/>
      <c r="R263" s="99"/>
      <c r="S263" s="96"/>
      <c r="AG263" s="86"/>
    </row>
    <row r="264" spans="1:33" x14ac:dyDescent="0.25">
      <c r="A264" s="89" t="s">
        <v>19</v>
      </c>
      <c r="B264">
        <v>2016</v>
      </c>
      <c r="C264" s="69" t="s">
        <v>724</v>
      </c>
      <c r="D264" s="69" t="s">
        <v>6</v>
      </c>
      <c r="E264" s="37">
        <f>(K264-(((2.718282^(0.00098482*W264)-1)/((2.718282^(0.000155125*W264)-1)*137.88))))/(([1]!SingleStagePbR(W264,1)/[1]!SingleStagePbR(W264,0))-(((2.718282^(0.00098482*W264)-1)/((2.718282^(0.000155125*W264)-1)*137.88))))</f>
        <v>5.5643345925924289E-4</v>
      </c>
      <c r="F264" s="73">
        <v>17893.526934287511</v>
      </c>
      <c r="G264" s="73">
        <v>544.50676218403521</v>
      </c>
      <c r="H264" s="88">
        <v>8.9632188756205849E-2</v>
      </c>
      <c r="I264" s="142">
        <v>18.447454142224021</v>
      </c>
      <c r="J264" s="76">
        <v>0.18523780778631083</v>
      </c>
      <c r="K264" s="77">
        <v>5.3715873202333224E-2</v>
      </c>
      <c r="L264" s="77">
        <v>1.1030970141458311E-3</v>
      </c>
      <c r="M264" s="40">
        <f t="array" ref="M264:Q264">[1]!ConvertConc(I264:L264,TRUE,FALSE)</f>
        <v>0.40130858099279415</v>
      </c>
      <c r="N264" s="40">
        <v>9.1736298968679696E-3</v>
      </c>
      <c r="O264" s="62">
        <v>5.4208022000776755E-2</v>
      </c>
      <c r="P264" s="83">
        <v>5.443230855835269E-4</v>
      </c>
      <c r="Q264" s="39">
        <v>0.43926886760429518</v>
      </c>
      <c r="R264" s="96">
        <v>1.643881987695112E-2</v>
      </c>
      <c r="S264" s="189">
        <v>7.3167594669056317E-4</v>
      </c>
      <c r="T264" s="38">
        <f>[1]!AgePb76(K264)</f>
        <v>358.17414100627275</v>
      </c>
      <c r="U264" s="41">
        <f>[1]!AgeErPb76(K264,L264,0,FALSE,1)*2</f>
        <v>92.705028566045613</v>
      </c>
      <c r="V264" s="38">
        <f t="shared" si="50"/>
        <v>92.724398554474178</v>
      </c>
      <c r="W264" s="42">
        <f>[1]!AgePb6U8(O264)</f>
        <v>340.30488298150993</v>
      </c>
      <c r="X264" s="42">
        <f t="shared" ref="X264:X327" si="54">P264/O264*W264*2</f>
        <v>6.8342579974964686</v>
      </c>
      <c r="Y264" s="38">
        <f t="shared" si="51"/>
        <v>7.6445366640608965</v>
      </c>
      <c r="Z264" s="38">
        <f>[1]!AgePb7U5(M264)</f>
        <v>342.59684294020235</v>
      </c>
      <c r="AA264" s="42">
        <f t="shared" si="47"/>
        <v>15.66304230621599</v>
      </c>
      <c r="AB264" s="38">
        <f t="shared" si="52"/>
        <v>16.041430748391623</v>
      </c>
      <c r="AC264" s="42">
        <f>[1]!AgePb8Th2(R264)</f>
        <v>329.56372386078942</v>
      </c>
      <c r="AD264" s="42">
        <f t="shared" ref="AD264:AD327" si="55">S264/R264*AC264*2</f>
        <v>29.3371241312528</v>
      </c>
      <c r="AE264" s="38">
        <f t="shared" si="53"/>
        <v>29.781018947163961</v>
      </c>
      <c r="AF264" s="43">
        <f t="shared" ref="AF264:AF308" si="56">W264/T264*100</f>
        <v>95.011013923406082</v>
      </c>
      <c r="AG264" s="86">
        <v>1.0099198869161303</v>
      </c>
    </row>
    <row r="265" spans="1:33" x14ac:dyDescent="0.25">
      <c r="A265" s="89" t="s">
        <v>19</v>
      </c>
      <c r="B265">
        <v>2016</v>
      </c>
      <c r="C265" s="69" t="s">
        <v>725</v>
      </c>
      <c r="D265" s="69" t="s">
        <v>6</v>
      </c>
      <c r="E265" s="37">
        <f>(K265-(((2.718282^(0.00098482*W265)-1)/((2.718282^(0.000155125*W265)-1)*137.88))))/(([1]!SingleStagePbR(W265,1)/[1]!SingleStagePbR(W265,0))-(((2.718282^(0.00098482*W265)-1)/((2.718282^(0.000155125*W265)-1)*137.88))))</f>
        <v>2.45042909213199E-3</v>
      </c>
      <c r="F265" s="73">
        <v>24195.778171368347</v>
      </c>
      <c r="G265" s="73">
        <v>701.91582107470504</v>
      </c>
      <c r="H265" s="88">
        <v>9.1631980058517443E-2</v>
      </c>
      <c r="I265" s="142">
        <v>18.420807557715733</v>
      </c>
      <c r="J265" s="76">
        <v>0.17915575078260171</v>
      </c>
      <c r="K265" s="77">
        <v>5.5252142309856596E-2</v>
      </c>
      <c r="L265" s="77">
        <v>9.2618415198878878E-4</v>
      </c>
      <c r="M265" s="40">
        <f t="array" ref="M265:Q265">[1]!ConvertConc(I265:L265,TRUE,FALSE)</f>
        <v>0.4133830848232754</v>
      </c>
      <c r="N265" s="40">
        <v>8.0113533447583735E-3</v>
      </c>
      <c r="O265" s="62">
        <v>5.4286436512993176E-2</v>
      </c>
      <c r="P265" s="83">
        <v>5.2797507711455462E-4</v>
      </c>
      <c r="Q265" s="39">
        <v>0.50184419243600065</v>
      </c>
      <c r="R265" s="96">
        <v>1.7316268159172806E-2</v>
      </c>
      <c r="S265" s="189">
        <v>7.1275424229984275E-4</v>
      </c>
      <c r="T265" s="38">
        <f>[1]!AgePb76(K265)</f>
        <v>421.46895440102463</v>
      </c>
      <c r="U265" s="41">
        <f>[1]!AgeErPb76(K265,L265,0,FALSE,1)*2</f>
        <v>74.836515959973184</v>
      </c>
      <c r="V265" s="38">
        <f t="shared" si="50"/>
        <v>74.869736814661323</v>
      </c>
      <c r="W265" s="42">
        <f>[1]!AgePb6U8(O265)</f>
        <v>340.78436484291746</v>
      </c>
      <c r="X265" s="42">
        <f t="shared" si="54"/>
        <v>6.6287515948595956</v>
      </c>
      <c r="Y265" s="38">
        <f t="shared" si="51"/>
        <v>7.4635976092852694</v>
      </c>
      <c r="Z265" s="38">
        <f>[1]!AgePb7U5(M265)</f>
        <v>351.30850533797019</v>
      </c>
      <c r="AA265" s="42">
        <f t="shared" si="47"/>
        <v>13.616699243921</v>
      </c>
      <c r="AB265" s="38">
        <f t="shared" si="52"/>
        <v>14.072276595004153</v>
      </c>
      <c r="AC265" s="42">
        <f>[1]!AgePb8Th2(R265)</f>
        <v>347.00455170934265</v>
      </c>
      <c r="AD265" s="42">
        <f t="shared" si="55"/>
        <v>28.566081797153682</v>
      </c>
      <c r="AE265" s="38">
        <f t="shared" si="53"/>
        <v>29.070849486478377</v>
      </c>
      <c r="AF265" s="43">
        <f t="shared" si="56"/>
        <v>80.856338594909559</v>
      </c>
      <c r="AG265" s="86">
        <v>1.0148813684564701</v>
      </c>
    </row>
    <row r="266" spans="1:33" x14ac:dyDescent="0.25">
      <c r="A266" s="89" t="s">
        <v>19</v>
      </c>
      <c r="B266">
        <v>2016</v>
      </c>
      <c r="C266" s="69" t="s">
        <v>726</v>
      </c>
      <c r="D266" s="69" t="s">
        <v>6</v>
      </c>
      <c r="E266" s="37">
        <f>(K266-(((2.718282^(0.00098482*W266)-1)/((2.718282^(0.000155125*W266)-1)*137.88))))/(([1]!SingleStagePbR(W266,1)/[1]!SingleStagePbR(W266,0))-(((2.718282^(0.00098482*W266)-1)/((2.718282^(0.000155125*W266)-1)*137.88))))</f>
        <v>-1.5215239717688619E-3</v>
      </c>
      <c r="F266" s="73">
        <v>24081.011695602949</v>
      </c>
      <c r="G266" s="73">
        <v>678.3849526620545</v>
      </c>
      <c r="H266" s="88">
        <v>9.29982779224163E-2</v>
      </c>
      <c r="I266" s="142">
        <v>18.302381841779962</v>
      </c>
      <c r="J266" s="76">
        <v>0.17788314593091298</v>
      </c>
      <c r="K266" s="77">
        <v>5.2104484771364527E-2</v>
      </c>
      <c r="L266" s="77">
        <v>9.2920539524096041E-4</v>
      </c>
      <c r="M266" s="40">
        <f t="array" ref="M266:Q266">[1]!ConvertConc(I266:L266,TRUE,FALSE)</f>
        <v>0.39235549521739632</v>
      </c>
      <c r="N266" s="40">
        <v>7.9687311037291708E-3</v>
      </c>
      <c r="O266" s="62">
        <v>5.4637697357905579E-2</v>
      </c>
      <c r="P266" s="83">
        <v>5.3103063723973552E-4</v>
      </c>
      <c r="Q266" s="39">
        <v>0.47853946205862957</v>
      </c>
      <c r="R266" s="96">
        <v>1.7116228311257201E-2</v>
      </c>
      <c r="S266" s="189">
        <v>6.6174564281799928E-4</v>
      </c>
      <c r="T266" s="38">
        <f>[1]!AgePb76(K266)</f>
        <v>289.00340454269332</v>
      </c>
      <c r="U266" s="41">
        <f>[1]!AgeErPb76(K266,L266,0,FALSE,1)*2</f>
        <v>81.503915442718679</v>
      </c>
      <c r="V266" s="38">
        <f t="shared" si="50"/>
        <v>81.518259724107097</v>
      </c>
      <c r="W266" s="42">
        <f>[1]!AgePb6U8(O266)</f>
        <v>342.93178482530237</v>
      </c>
      <c r="X266" s="42">
        <f t="shared" si="54"/>
        <v>6.6659941041307773</v>
      </c>
      <c r="Y266" s="38">
        <f t="shared" si="51"/>
        <v>7.5066075842043221</v>
      </c>
      <c r="Z266" s="38">
        <f>[1]!AgePb7U5(M266)</f>
        <v>336.08865695528732</v>
      </c>
      <c r="AA266" s="42">
        <f t="shared" si="47"/>
        <v>13.651905819778179</v>
      </c>
      <c r="AB266" s="38">
        <f t="shared" si="52"/>
        <v>14.068392861547768</v>
      </c>
      <c r="AC266" s="42">
        <f>[1]!AgePb8Th2(R266)</f>
        <v>343.02973208288392</v>
      </c>
      <c r="AD266" s="42">
        <f t="shared" si="55"/>
        <v>26.524351794674196</v>
      </c>
      <c r="AE266" s="38">
        <f t="shared" si="53"/>
        <v>27.054977530222651</v>
      </c>
      <c r="AF266" s="43">
        <f t="shared" si="56"/>
        <v>118.66011937400636</v>
      </c>
      <c r="AG266" s="86">
        <v>1.0194344128403623</v>
      </c>
    </row>
    <row r="267" spans="1:33" x14ac:dyDescent="0.25">
      <c r="A267" s="89" t="s">
        <v>19</v>
      </c>
      <c r="B267">
        <v>2016</v>
      </c>
      <c r="C267" s="69" t="s">
        <v>727</v>
      </c>
      <c r="D267" s="69" t="s">
        <v>6</v>
      </c>
      <c r="E267" s="37">
        <f>(K267-(((2.718282^(0.00098482*W267)-1)/((2.718282^(0.000155125*W267)-1)*137.88))))/(([1]!SingleStagePbR(W267,1)/[1]!SingleStagePbR(W267,0))-(((2.718282^(0.00098482*W267)-1)/((2.718282^(0.000155125*W267)-1)*137.88))))</f>
        <v>-1.6490632973912606E-3</v>
      </c>
      <c r="F267" s="73">
        <v>14885.771349817363</v>
      </c>
      <c r="G267" s="73">
        <v>442.47385886661436</v>
      </c>
      <c r="H267" s="88">
        <v>8.4112537895438932E-2</v>
      </c>
      <c r="I267" s="142">
        <v>18.287719644134651</v>
      </c>
      <c r="J267" s="76">
        <v>0.1835509995580118</v>
      </c>
      <c r="K267" s="77">
        <v>5.2008071086184278E-2</v>
      </c>
      <c r="L267" s="77">
        <v>9.3276192651054976E-4</v>
      </c>
      <c r="M267" s="40">
        <f t="array" ref="M267:Q267">[1]!ConvertConc(I267:L267,TRUE,FALSE)</f>
        <v>0.39194347335682184</v>
      </c>
      <c r="N267" s="40">
        <v>8.0553731046837749E-3</v>
      </c>
      <c r="O267" s="62">
        <v>5.4681503186797056E-2</v>
      </c>
      <c r="P267" s="83">
        <v>5.4882974819062721E-4</v>
      </c>
      <c r="Q267" s="39">
        <v>0.48835425375287494</v>
      </c>
      <c r="R267" s="96">
        <v>1.7343550935065871E-2</v>
      </c>
      <c r="S267" s="189">
        <v>8.0984631385480892E-4</v>
      </c>
      <c r="T267" s="38">
        <f>[1]!AgePb76(K267)</f>
        <v>284.76948592193253</v>
      </c>
      <c r="U267" s="41">
        <f>[1]!AgeErPb76(K267,L267,0,FALSE,1)*2</f>
        <v>82.029845215432061</v>
      </c>
      <c r="V267" s="38">
        <f t="shared" si="50"/>
        <v>82.043683044031738</v>
      </c>
      <c r="W267" s="42">
        <f>[1]!AgePb6U8(O267)</f>
        <v>343.19953995367968</v>
      </c>
      <c r="X267" s="42">
        <f t="shared" si="54"/>
        <v>6.8892808761481348</v>
      </c>
      <c r="Y267" s="38">
        <f t="shared" si="51"/>
        <v>7.70678157634058</v>
      </c>
      <c r="Z267" s="38">
        <f>[1]!AgePb7U5(M267)</f>
        <v>335.78814323705927</v>
      </c>
      <c r="AA267" s="42">
        <f t="shared" si="47"/>
        <v>13.802494297135519</v>
      </c>
      <c r="AB267" s="38">
        <f t="shared" si="52"/>
        <v>14.213843852432147</v>
      </c>
      <c r="AC267" s="42">
        <f>[1]!AgePb8Th2(R267)</f>
        <v>347.54660369517995</v>
      </c>
      <c r="AD267" s="42">
        <f t="shared" si="55"/>
        <v>32.45694459561151</v>
      </c>
      <c r="AE267" s="38">
        <f t="shared" si="53"/>
        <v>32.903456909891155</v>
      </c>
      <c r="AF267" s="43">
        <f t="shared" si="56"/>
        <v>120.51836903893745</v>
      </c>
      <c r="AG267" s="86">
        <v>1.0104704355016128</v>
      </c>
    </row>
    <row r="268" spans="1:33" x14ac:dyDescent="0.25">
      <c r="A268" s="89" t="s">
        <v>19</v>
      </c>
      <c r="B268">
        <v>2016</v>
      </c>
      <c r="C268" s="69" t="s">
        <v>728</v>
      </c>
      <c r="D268" s="69" t="s">
        <v>6</v>
      </c>
      <c r="E268" s="37">
        <f>(K268-(((2.718282^(0.00098482*W268)-1)/((2.718282^(0.000155125*W268)-1)*137.88))))/(([1]!SingleStagePbR(W268,1)/[1]!SingleStagePbR(W268,0))-(((2.718282^(0.00098482*W268)-1)/((2.718282^(0.000155125*W268)-1)*137.88))))</f>
        <v>1.7316360148842023E-3</v>
      </c>
      <c r="F268" s="73">
        <v>24523.801232836515</v>
      </c>
      <c r="G268" s="73">
        <v>679.39135861312855</v>
      </c>
      <c r="H268" s="88">
        <v>9.2890719434970029E-2</v>
      </c>
      <c r="I268" s="142">
        <v>18.189799542524863</v>
      </c>
      <c r="J268" s="76">
        <v>0.20308924303776948</v>
      </c>
      <c r="K268" s="77">
        <v>5.4773027202462028E-2</v>
      </c>
      <c r="L268" s="77">
        <v>9.1958596448295498E-4</v>
      </c>
      <c r="M268" s="40">
        <f t="array" ref="M268:Q268">[1]!ConvertConc(I268:L268,TRUE,FALSE)</f>
        <v>0.41500284768918849</v>
      </c>
      <c r="N268" s="40">
        <v>8.3675205238727471E-3</v>
      </c>
      <c r="O268" s="62">
        <v>5.4975866977651888E-2</v>
      </c>
      <c r="P268" s="83">
        <v>6.1380595117249183E-4</v>
      </c>
      <c r="Q268" s="39">
        <v>0.55374943788102082</v>
      </c>
      <c r="R268" s="96">
        <v>1.6099344886064491E-2</v>
      </c>
      <c r="S268" s="189">
        <v>6.5093415021112309E-4</v>
      </c>
      <c r="T268" s="38">
        <f>[1]!AgePb76(K268)</f>
        <v>401.99499616291399</v>
      </c>
      <c r="U268" s="41">
        <f>[1]!AgeErPb76(K268,L268,0,FALSE,1)*2</f>
        <v>75.208867110052523</v>
      </c>
      <c r="V268" s="38">
        <f t="shared" si="50"/>
        <v>75.238939988185962</v>
      </c>
      <c r="W268" s="42">
        <f>[1]!AgePb6U8(O268)</f>
        <v>344.99849646217962</v>
      </c>
      <c r="X268" s="42">
        <f t="shared" si="54"/>
        <v>7.7038214007659276</v>
      </c>
      <c r="Y268" s="38">
        <f t="shared" si="51"/>
        <v>8.4502411089720759</v>
      </c>
      <c r="Z268" s="38">
        <f>[1]!AgePb7U5(M268)</f>
        <v>352.47148661661078</v>
      </c>
      <c r="AA268" s="42">
        <f t="shared" si="47"/>
        <v>14.213456195622456</v>
      </c>
      <c r="AB268" s="38">
        <f t="shared" si="52"/>
        <v>14.653343103442673</v>
      </c>
      <c r="AC268" s="42">
        <f>[1]!AgePb8Th2(R268)</f>
        <v>322.81202174367286</v>
      </c>
      <c r="AD268" s="42">
        <f t="shared" si="55"/>
        <v>26.104089394785145</v>
      </c>
      <c r="AE268" s="38">
        <f t="shared" si="53"/>
        <v>26.581976904689892</v>
      </c>
      <c r="AF268" s="43">
        <f t="shared" si="56"/>
        <v>85.821589759879558</v>
      </c>
      <c r="AG268" s="86">
        <v>1.0309683033060659</v>
      </c>
    </row>
    <row r="269" spans="1:33" x14ac:dyDescent="0.25">
      <c r="A269" s="89" t="s">
        <v>19</v>
      </c>
      <c r="B269">
        <v>2016</v>
      </c>
      <c r="C269" s="69" t="s">
        <v>729</v>
      </c>
      <c r="D269" s="69" t="s">
        <v>6</v>
      </c>
      <c r="E269" s="37">
        <f>(K269-(((2.718282^(0.00098482*W269)-1)/((2.718282^(0.000155125*W269)-1)*137.88))))/(([1]!SingleStagePbR(W269,1)/[1]!SingleStagePbR(W269,0))-(((2.718282^(0.00098482*W269)-1)/((2.718282^(0.000155125*W269)-1)*137.88))))</f>
        <v>1.7282906656143195E-4</v>
      </c>
      <c r="F269" s="73">
        <v>15599.970454940121</v>
      </c>
      <c r="G269" s="73">
        <v>459.2723110407199</v>
      </c>
      <c r="H269" s="88">
        <v>8.43421097652476E-2</v>
      </c>
      <c r="I269" s="142">
        <v>18.324850971402391</v>
      </c>
      <c r="J269" s="76">
        <v>0.19352889743467599</v>
      </c>
      <c r="K269" s="77">
        <v>5.3459233137764038E-2</v>
      </c>
      <c r="L269" s="77">
        <v>1.0030097080931007E-3</v>
      </c>
      <c r="M269" s="40">
        <f t="array" ref="M269:Q269">[1]!ConvertConc(I269:L269,TRUE,FALSE)</f>
        <v>0.40206337953551113</v>
      </c>
      <c r="N269" s="40">
        <v>8.6565361541461067E-3</v>
      </c>
      <c r="O269" s="62">
        <v>5.457070300656696E-2</v>
      </c>
      <c r="P269" s="83">
        <v>5.7632163020465937E-4</v>
      </c>
      <c r="Q269" s="39">
        <v>0.49051889649366254</v>
      </c>
      <c r="R269" s="96">
        <v>1.8120658919812814E-2</v>
      </c>
      <c r="S269" s="189">
        <v>8.0586479972136009E-4</v>
      </c>
      <c r="T269" s="38">
        <f>[1]!AgePb76(K269)</f>
        <v>347.35384325068219</v>
      </c>
      <c r="U269" s="41">
        <f>[1]!AgeErPb76(K269,L269,0,FALSE,1)*2</f>
        <v>84.860646827779348</v>
      </c>
      <c r="V269" s="38">
        <f t="shared" si="50"/>
        <v>84.8805479022123</v>
      </c>
      <c r="W269" s="42">
        <f>[1]!AgePb6U8(O269)</f>
        <v>342.52227257733114</v>
      </c>
      <c r="X269" s="42">
        <f t="shared" si="54"/>
        <v>7.234760911524889</v>
      </c>
      <c r="Y269" s="38">
        <f t="shared" si="51"/>
        <v>8.014175503621237</v>
      </c>
      <c r="Z269" s="38">
        <f>[1]!AgePb7U5(M269)</f>
        <v>343.1436199488968</v>
      </c>
      <c r="AA269" s="42">
        <f t="shared" si="47"/>
        <v>14.77595475411777</v>
      </c>
      <c r="AB269" s="38">
        <f t="shared" si="52"/>
        <v>15.177739234152295</v>
      </c>
      <c r="AC269" s="42">
        <f>[1]!AgePb8Th2(R269)</f>
        <v>362.9800215512725</v>
      </c>
      <c r="AD269" s="42">
        <f t="shared" si="55"/>
        <v>32.285009465129633</v>
      </c>
      <c r="AE269" s="38">
        <f t="shared" si="53"/>
        <v>32.774312562961882</v>
      </c>
      <c r="AF269" s="43">
        <f t="shared" si="56"/>
        <v>98.609034917208575</v>
      </c>
      <c r="AG269" s="86">
        <v>1.0189464525394578</v>
      </c>
    </row>
    <row r="270" spans="1:33" x14ac:dyDescent="0.25">
      <c r="A270" s="89" t="s">
        <v>19</v>
      </c>
      <c r="B270">
        <v>2016</v>
      </c>
      <c r="C270" s="69" t="s">
        <v>730</v>
      </c>
      <c r="D270" s="69" t="s">
        <v>6</v>
      </c>
      <c r="E270" s="37">
        <f>(K270-(((2.718282^(0.00098482*W270)-1)/((2.718282^(0.000155125*W270)-1)*137.88))))/(([1]!SingleStagePbR(W270,1)/[1]!SingleStagePbR(W270,0))-(((2.718282^(0.00098482*W270)-1)/((2.718282^(0.000155125*W270)-1)*137.88))))</f>
        <v>1.79001976493321E-3</v>
      </c>
      <c r="F270" s="73">
        <v>24035.406309000002</v>
      </c>
      <c r="G270" s="73">
        <v>683.37681113358849</v>
      </c>
      <c r="H270" s="88">
        <v>9.1938072235657961E-2</v>
      </c>
      <c r="I270" s="142">
        <v>18.433914096747746</v>
      </c>
      <c r="J270" s="76">
        <v>0.1847691372055171</v>
      </c>
      <c r="K270" s="77">
        <v>5.4714832256533466E-2</v>
      </c>
      <c r="L270" s="77">
        <v>8.5472949033394026E-4</v>
      </c>
      <c r="M270" s="40">
        <f t="array" ref="M270:Q270">[1]!ConvertConc(I270:L270,TRUE,FALSE)</f>
        <v>0.40907200402576727</v>
      </c>
      <c r="N270" s="40">
        <v>7.592659899498479E-3</v>
      </c>
      <c r="O270" s="62">
        <v>5.4247838779742812E-2</v>
      </c>
      <c r="P270" s="83">
        <v>5.4374379277190321E-4</v>
      </c>
      <c r="Q270" s="39">
        <v>0.54002974689528926</v>
      </c>
      <c r="R270" s="96">
        <v>1.6943138366176749E-2</v>
      </c>
      <c r="S270" s="189">
        <v>6.6926342108443167E-4</v>
      </c>
      <c r="T270" s="38">
        <f>[1]!AgePb76(K270)</f>
        <v>399.61348081337303</v>
      </c>
      <c r="U270" s="41">
        <f>[1]!AgeErPb76(K270,L270,0,FALSE,1)*2</f>
        <v>70.008095246296136</v>
      </c>
      <c r="V270" s="38">
        <f t="shared" si="50"/>
        <v>70.040019632467533</v>
      </c>
      <c r="W270" s="42">
        <f>[1]!AgePb6U8(O270)</f>
        <v>340.54835542351532</v>
      </c>
      <c r="X270" s="42">
        <f t="shared" si="54"/>
        <v>6.8268546200355837</v>
      </c>
      <c r="Y270" s="38">
        <f t="shared" si="51"/>
        <v>7.6390179766091082</v>
      </c>
      <c r="Z270" s="38">
        <f>[1]!AgePb7U5(M270)</f>
        <v>348.20666552163874</v>
      </c>
      <c r="AA270" s="42">
        <f t="shared" si="47"/>
        <v>12.92591406904342</v>
      </c>
      <c r="AB270" s="38">
        <f t="shared" si="52"/>
        <v>13.396714225194961</v>
      </c>
      <c r="AC270" s="42">
        <f>[1]!AgePb8Th2(R270)</f>
        <v>339.58977986796452</v>
      </c>
      <c r="AD270" s="42">
        <f t="shared" si="55"/>
        <v>26.82797164584899</v>
      </c>
      <c r="AE270" s="38">
        <f t="shared" si="53"/>
        <v>27.342334957287253</v>
      </c>
      <c r="AF270" s="43">
        <f t="shared" si="56"/>
        <v>85.219436223813929</v>
      </c>
      <c r="AG270" s="86">
        <v>1.0516416218803077</v>
      </c>
    </row>
    <row r="271" spans="1:33" x14ac:dyDescent="0.25">
      <c r="A271" s="89" t="s">
        <v>19</v>
      </c>
      <c r="B271">
        <v>2016</v>
      </c>
      <c r="C271" s="69" t="s">
        <v>731</v>
      </c>
      <c r="D271" s="69" t="s">
        <v>6</v>
      </c>
      <c r="E271" s="37">
        <f>(K271-(((2.718282^(0.00098482*W271)-1)/((2.718282^(0.000155125*W271)-1)*137.88))))/(([1]!SingleStagePbR(W271,1)/[1]!SingleStagePbR(W271,0))-(((2.718282^(0.00098482*W271)-1)/((2.718282^(0.000155125*W271)-1)*137.88))))</f>
        <v>2.3746936010355774E-3</v>
      </c>
      <c r="F271" s="73">
        <v>23586.031699852883</v>
      </c>
      <c r="G271" s="73">
        <v>690.32164642918735</v>
      </c>
      <c r="H271" s="88">
        <v>9.1221868595463607E-2</v>
      </c>
      <c r="I271" s="142">
        <v>18.591224486961305</v>
      </c>
      <c r="J271" s="76">
        <v>0.17371871060494054</v>
      </c>
      <c r="K271" s="77">
        <v>5.5119281130927317E-2</v>
      </c>
      <c r="L271" s="77">
        <v>9.1087659909697821E-4</v>
      </c>
      <c r="M271" s="40">
        <f t="array" ref="M271:Q271">[1]!ConvertConc(I271:L271,TRUE,FALSE)</f>
        <v>0.4086088751600051</v>
      </c>
      <c r="N271" s="40">
        <v>7.7571847957679128E-3</v>
      </c>
      <c r="O271" s="62">
        <v>5.3788818520336623E-2</v>
      </c>
      <c r="P271" s="83">
        <v>5.0260940073470659E-4</v>
      </c>
      <c r="Q271" s="39">
        <v>0.492200737581027</v>
      </c>
      <c r="R271" s="96">
        <v>1.8051211888687271E-2</v>
      </c>
      <c r="S271" s="189">
        <v>7.3972841826371266E-4</v>
      </c>
      <c r="T271" s="38">
        <f>[1]!AgePb76(K271)</f>
        <v>416.09231773679761</v>
      </c>
      <c r="U271" s="41">
        <f>[1]!AgeErPb76(K271,L271,0,FALSE,1)*2</f>
        <v>73.84631297762995</v>
      </c>
      <c r="V271" s="38">
        <f t="shared" si="50"/>
        <v>73.879125806102763</v>
      </c>
      <c r="W271" s="42">
        <f>[1]!AgePb6U8(O271)</f>
        <v>337.74097088716798</v>
      </c>
      <c r="X271" s="42">
        <f t="shared" si="54"/>
        <v>6.3117871576590696</v>
      </c>
      <c r="Y271" s="38">
        <f t="shared" si="51"/>
        <v>7.1689889144517407</v>
      </c>
      <c r="Z271" s="38">
        <f>[1]!AgePb7U5(M271)</f>
        <v>347.87287810839564</v>
      </c>
      <c r="AA271" s="42">
        <f t="shared" si="47"/>
        <v>13.208299500914039</v>
      </c>
      <c r="AB271" s="38">
        <f t="shared" si="52"/>
        <v>13.668508535091785</v>
      </c>
      <c r="AC271" s="42">
        <f>[1]!AgePb8Th2(R271)</f>
        <v>361.60127815995747</v>
      </c>
      <c r="AD271" s="42">
        <f t="shared" si="55"/>
        <v>29.636430305605863</v>
      </c>
      <c r="AE271" s="38">
        <f t="shared" si="53"/>
        <v>30.164720351518056</v>
      </c>
      <c r="AF271" s="43">
        <f t="shared" si="56"/>
        <v>81.16972039383063</v>
      </c>
      <c r="AG271" s="86">
        <v>1.0448598137648297</v>
      </c>
    </row>
    <row r="272" spans="1:33" x14ac:dyDescent="0.25">
      <c r="A272" s="89" t="s">
        <v>19</v>
      </c>
      <c r="B272">
        <v>2016</v>
      </c>
      <c r="C272" s="69" t="s">
        <v>732</v>
      </c>
      <c r="D272" s="69" t="s">
        <v>6</v>
      </c>
      <c r="E272" s="37">
        <f>(K272-(((2.718282^(0.00098482*W272)-1)/((2.718282^(0.000155125*W272)-1)*137.88))))/(([1]!SingleStagePbR(W272,1)/[1]!SingleStagePbR(W272,0))-(((2.718282^(0.00098482*W272)-1)/((2.718282^(0.000155125*W272)-1)*137.88))))</f>
        <v>8.7456746388506841E-4</v>
      </c>
      <c r="F272" s="73">
        <v>17346.281369542248</v>
      </c>
      <c r="G272" s="73">
        <v>522.77577279991146</v>
      </c>
      <c r="H272" s="88">
        <v>8.7577257721157431E-2</v>
      </c>
      <c r="I272" s="142">
        <v>18.598800665910215</v>
      </c>
      <c r="J272" s="76">
        <v>0.20245926654172416</v>
      </c>
      <c r="K272" s="77">
        <v>5.3908492852711938E-2</v>
      </c>
      <c r="L272" s="77">
        <v>1.0147694071738515E-3</v>
      </c>
      <c r="M272" s="40">
        <f t="array" ref="M272:Q272">[1]!ConvertConc(I272:L272,TRUE,FALSE)</f>
        <v>0.3994703001779365</v>
      </c>
      <c r="N272" s="40">
        <v>8.6864044378991995E-3</v>
      </c>
      <c r="O272" s="62">
        <v>5.3766907768031641E-2</v>
      </c>
      <c r="P272" s="83">
        <v>5.8528551955957435E-4</v>
      </c>
      <c r="Q272" s="39">
        <v>0.50060728929487075</v>
      </c>
      <c r="R272" s="96">
        <v>1.655779991523048E-2</v>
      </c>
      <c r="S272" s="189">
        <v>7.8686209064858384E-4</v>
      </c>
      <c r="T272" s="38">
        <f>[1]!AgePb76(K272)</f>
        <v>366.24784594885</v>
      </c>
      <c r="U272" s="41">
        <f>[1]!AgeErPb76(K272,L272,0,FALSE,1)*2</f>
        <v>84.856097683978831</v>
      </c>
      <c r="V272" s="38">
        <f t="shared" si="50"/>
        <v>84.87822353847622</v>
      </c>
      <c r="W272" s="42">
        <f>[1]!AgePb6U8(O272)</f>
        <v>337.60693335483359</v>
      </c>
      <c r="X272" s="42">
        <f t="shared" si="54"/>
        <v>7.3501139491969782</v>
      </c>
      <c r="Y272" s="38">
        <f t="shared" si="51"/>
        <v>8.0975767782314136</v>
      </c>
      <c r="Z272" s="38">
        <f>[1]!AgePb7U5(M272)</f>
        <v>341.26395695829621</v>
      </c>
      <c r="AA272" s="42">
        <f t="shared" si="47"/>
        <v>14.841437518119212</v>
      </c>
      <c r="AB272" s="38">
        <f t="shared" si="52"/>
        <v>15.237181788535214</v>
      </c>
      <c r="AC272" s="42">
        <f>[1]!AgePb8Th2(R272)</f>
        <v>331.92954354573919</v>
      </c>
      <c r="AD272" s="42">
        <f t="shared" si="55"/>
        <v>31.548004676899719</v>
      </c>
      <c r="AE272" s="38">
        <f t="shared" si="53"/>
        <v>31.967123046577726</v>
      </c>
      <c r="AF272" s="43">
        <f t="shared" si="56"/>
        <v>92.179909612897376</v>
      </c>
      <c r="AG272" s="86">
        <v>0.99418680506484325</v>
      </c>
    </row>
    <row r="273" spans="1:33" x14ac:dyDescent="0.25">
      <c r="A273" s="89" t="s">
        <v>19</v>
      </c>
      <c r="B273">
        <v>2015</v>
      </c>
      <c r="C273" s="69" t="s">
        <v>733</v>
      </c>
      <c r="D273" s="69" t="s">
        <v>6</v>
      </c>
      <c r="E273" s="37">
        <f>(K273-(((2.718282^(0.00098482*W273)-1)/((2.718282^(0.000155125*W273)-1)*137.88))))/(([1]!SingleStagePbR(W273,1)/[1]!SingleStagePbR(W273,0))-(((2.718282^(0.00098482*W273)-1)/((2.718282^(0.000155125*W273)-1)*137.88))))</f>
        <v>-4.9846981327957062E-4</v>
      </c>
      <c r="F273" s="73">
        <v>11376.728878996819</v>
      </c>
      <c r="G273" s="73">
        <v>448.69372391778984</v>
      </c>
      <c r="H273" s="88">
        <v>9.0822561786098197E-2</v>
      </c>
      <c r="I273" s="142">
        <v>18.93529997451882</v>
      </c>
      <c r="J273" s="76">
        <v>0.23431237961666315</v>
      </c>
      <c r="K273" s="77">
        <v>5.2666223085372291E-2</v>
      </c>
      <c r="L273" s="77">
        <v>1.1701226703521683E-3</v>
      </c>
      <c r="M273" s="40">
        <f t="array" ref="M273:Q273">[1]!ConvertConc(I273:L273,TRUE,FALSE)</f>
        <v>0.38332948912315601</v>
      </c>
      <c r="N273" s="40">
        <v>9.7485705850549782E-3</v>
      </c>
      <c r="O273" s="62">
        <v>5.2811415786689263E-2</v>
      </c>
      <c r="P273" s="83">
        <v>6.5350792015739516E-4</v>
      </c>
      <c r="Q273" s="39">
        <v>0.48658009042835565</v>
      </c>
      <c r="R273" s="96">
        <v>1.67366629151477E-2</v>
      </c>
      <c r="S273" s="189">
        <v>8.9477918989976253E-4</v>
      </c>
      <c r="T273" s="38">
        <f>[1]!AgePb76(K273)</f>
        <v>313.45398035897739</v>
      </c>
      <c r="U273" s="41">
        <f>[1]!AgeErPb76(K273,L273,0,FALSE,1)*2</f>
        <v>101.09768137209255</v>
      </c>
      <c r="V273" s="38">
        <f t="shared" si="50"/>
        <v>101.11128537543283</v>
      </c>
      <c r="W273" s="42">
        <f>[1]!AgePb6U8(O273)</f>
        <v>331.75906393270429</v>
      </c>
      <c r="X273" s="42">
        <f t="shared" si="54"/>
        <v>8.2106178232271727</v>
      </c>
      <c r="Y273" s="38">
        <f t="shared" si="51"/>
        <v>8.8636490963187917</v>
      </c>
      <c r="Z273" s="38">
        <f>[1]!AgePb7U5(M273)</f>
        <v>329.48496382547575</v>
      </c>
      <c r="AA273" s="42">
        <f t="shared" si="47"/>
        <v>16.7584676770588</v>
      </c>
      <c r="AB273" s="38">
        <f t="shared" si="52"/>
        <v>17.086314639267911</v>
      </c>
      <c r="AC273" s="42">
        <f>[1]!AgePb8Th2(R273)</f>
        <v>335.4855654419531</v>
      </c>
      <c r="AD273" s="42">
        <f t="shared" si="55"/>
        <v>35.871607618688238</v>
      </c>
      <c r="AE273" s="38">
        <f t="shared" si="53"/>
        <v>36.248669254327659</v>
      </c>
      <c r="AF273" s="43">
        <f t="shared" si="56"/>
        <v>105.8397993711113</v>
      </c>
      <c r="AG273" s="86">
        <v>0.82219435304473709</v>
      </c>
    </row>
    <row r="274" spans="1:33" x14ac:dyDescent="0.25">
      <c r="A274" s="89" t="s">
        <v>19</v>
      </c>
      <c r="B274">
        <v>2015</v>
      </c>
      <c r="C274" s="69" t="s">
        <v>734</v>
      </c>
      <c r="D274" s="69" t="s">
        <v>6</v>
      </c>
      <c r="E274" s="37">
        <f>(K274-(((2.718282^(0.00098482*W274)-1)/((2.718282^(0.000155125*W274)-1)*137.88))))/(([1]!SingleStagePbR(W274,1)/[1]!SingleStagePbR(W274,0))-(((2.718282^(0.00098482*W274)-1)/((2.718282^(0.000155125*W274)-1)*137.88))))</f>
        <v>-8.0107685543054417E-4</v>
      </c>
      <c r="F274" s="73">
        <v>12514.086955628407</v>
      </c>
      <c r="G274" s="73">
        <v>481.59664334142116</v>
      </c>
      <c r="H274" s="88">
        <v>8.9924273141354177E-2</v>
      </c>
      <c r="I274" s="142">
        <v>18.696284714125802</v>
      </c>
      <c r="J274" s="76">
        <v>0.20085315668039655</v>
      </c>
      <c r="K274" s="77">
        <v>5.2519375342045149E-2</v>
      </c>
      <c r="L274" s="77">
        <v>1.2686841282000321E-3</v>
      </c>
      <c r="M274" s="40">
        <f t="array" ref="M274:Q274">[1]!ConvertConc(I274:L274,TRUE,FALSE)</f>
        <v>0.38714752263971958</v>
      </c>
      <c r="N274" s="40">
        <v>1.0235255111993854E-2</v>
      </c>
      <c r="O274" s="62">
        <v>5.3486562452938008E-2</v>
      </c>
      <c r="P274" s="83">
        <v>5.7460319378528938E-4</v>
      </c>
      <c r="Q274" s="39">
        <v>0.40635083949860307</v>
      </c>
      <c r="R274" s="96">
        <v>1.6234388219718201E-2</v>
      </c>
      <c r="S274" s="189">
        <v>8.6583546950569031E-4</v>
      </c>
      <c r="T274" s="38">
        <f>[1]!AgePb76(K274)</f>
        <v>307.09774957578162</v>
      </c>
      <c r="U274" s="41">
        <f>[1]!AgeErPb76(K274,L274,0,FALSE,1)*2</f>
        <v>110.04464026361558</v>
      </c>
      <c r="V274" s="38">
        <f t="shared" si="50"/>
        <v>110.0566366450923</v>
      </c>
      <c r="W274" s="42">
        <f>[1]!AgePb6U8(O274)</f>
        <v>335.89169401480206</v>
      </c>
      <c r="X274" s="42">
        <f t="shared" si="54"/>
        <v>7.2169319281521611</v>
      </c>
      <c r="Y274" s="38">
        <f t="shared" si="51"/>
        <v>7.9695453132135166</v>
      </c>
      <c r="Z274" s="38">
        <f>[1]!AgePb7U5(M274)</f>
        <v>332.28359306316878</v>
      </c>
      <c r="AA274" s="42">
        <f t="shared" si="47"/>
        <v>17.569567907045446</v>
      </c>
      <c r="AB274" s="38">
        <f t="shared" si="52"/>
        <v>17.887842862423845</v>
      </c>
      <c r="AC274" s="42">
        <f>[1]!AgePb8Th2(R274)</f>
        <v>325.49812261678858</v>
      </c>
      <c r="AD274" s="42">
        <f t="shared" si="55"/>
        <v>34.719857133491651</v>
      </c>
      <c r="AE274" s="38">
        <f t="shared" si="53"/>
        <v>35.086567876753612</v>
      </c>
      <c r="AF274" s="43">
        <f t="shared" si="56"/>
        <v>109.37614960669552</v>
      </c>
      <c r="AG274" s="86">
        <v>0.89029825617312608</v>
      </c>
    </row>
    <row r="275" spans="1:33" x14ac:dyDescent="0.25">
      <c r="A275" s="89" t="s">
        <v>19</v>
      </c>
      <c r="B275">
        <v>2015</v>
      </c>
      <c r="C275" s="69" t="s">
        <v>735</v>
      </c>
      <c r="D275" s="69" t="s">
        <v>6</v>
      </c>
      <c r="E275" s="37">
        <f>(K275-(((2.718282^(0.00098482*W275)-1)/((2.718282^(0.000155125*W275)-1)*137.88))))/(([1]!SingleStagePbR(W275,1)/[1]!SingleStagePbR(W275,0))-(((2.718282^(0.00098482*W275)-1)/((2.718282^(0.000155125*W275)-1)*137.88))))</f>
        <v>-1.5286057159972577E-3</v>
      </c>
      <c r="F275" s="73">
        <v>12453.826448455367</v>
      </c>
      <c r="G275" s="73">
        <v>467.8587993223266</v>
      </c>
      <c r="H275" s="88">
        <v>8.9928156034783102E-2</v>
      </c>
      <c r="I275" s="142">
        <v>18.685278908756118</v>
      </c>
      <c r="J275" s="76">
        <v>0.20385016639794298</v>
      </c>
      <c r="K275" s="77">
        <v>5.1938269868872441E-2</v>
      </c>
      <c r="L275" s="77">
        <v>1.289274045213147E-3</v>
      </c>
      <c r="M275" s="40">
        <f t="array" ref="M275:Q275">[1]!ConvertConc(I275:L275,TRUE,FALSE)</f>
        <v>0.38308940360390464</v>
      </c>
      <c r="N275" s="40">
        <v>1.0387390395761619E-2</v>
      </c>
      <c r="O275" s="62">
        <v>5.3518066542286906E-2</v>
      </c>
      <c r="P275" s="83">
        <v>5.8386427214789853E-4</v>
      </c>
      <c r="Q275" s="39">
        <v>0.40235107925851077</v>
      </c>
      <c r="R275" s="96">
        <v>1.5715138702517686E-2</v>
      </c>
      <c r="S275" s="189">
        <v>9.0252301928991268E-4</v>
      </c>
      <c r="T275" s="38">
        <f>[1]!AgePb76(K275)</f>
        <v>281.69731430959513</v>
      </c>
      <c r="U275" s="41">
        <f>[1]!AgeErPb76(K275,L275,0,FALSE,1)*2</f>
        <v>113.59761201831103</v>
      </c>
      <c r="V275" s="38">
        <f t="shared" si="50"/>
        <v>113.60739040225496</v>
      </c>
      <c r="W275" s="42">
        <f>[1]!AgePb6U8(O275)</f>
        <v>336.08446853992132</v>
      </c>
      <c r="X275" s="42">
        <f t="shared" si="54"/>
        <v>7.3331391166467714</v>
      </c>
      <c r="Y275" s="38">
        <f t="shared" si="51"/>
        <v>8.0757413512962373</v>
      </c>
      <c r="Z275" s="38">
        <f>[1]!AgePb7U5(M275)</f>
        <v>329.30872242629124</v>
      </c>
      <c r="AA275" s="42">
        <f t="shared" si="47"/>
        <v>17.858276571430189</v>
      </c>
      <c r="AB275" s="38">
        <f t="shared" si="52"/>
        <v>18.165959483308722</v>
      </c>
      <c r="AC275" s="42">
        <f>[1]!AgePb8Th2(R275)</f>
        <v>315.16795454253219</v>
      </c>
      <c r="AD275" s="42">
        <f t="shared" si="55"/>
        <v>36.200295689605539</v>
      </c>
      <c r="AE275" s="38">
        <f t="shared" si="53"/>
        <v>36.530276856710728</v>
      </c>
      <c r="AF275" s="43">
        <f t="shared" si="56"/>
        <v>119.30694808490536</v>
      </c>
      <c r="AG275" s="86">
        <v>0.91632441490193806</v>
      </c>
    </row>
    <row r="276" spans="1:33" x14ac:dyDescent="0.25">
      <c r="A276" s="89" t="s">
        <v>19</v>
      </c>
      <c r="B276">
        <v>2015</v>
      </c>
      <c r="C276" s="69" t="s">
        <v>736</v>
      </c>
      <c r="D276" s="69" t="s">
        <v>6</v>
      </c>
      <c r="E276" s="37">
        <f>(K276-(((2.718282^(0.00098482*W276)-1)/((2.718282^(0.000155125*W276)-1)*137.88))))/(([1]!SingleStagePbR(W276,1)/[1]!SingleStagePbR(W276,0))-(((2.718282^(0.00098482*W276)-1)/((2.718282^(0.000155125*W276)-1)*137.88))))</f>
        <v>1.4737946276526716E-3</v>
      </c>
      <c r="F276" s="73">
        <v>11303.005216611304</v>
      </c>
      <c r="G276" s="73">
        <v>439.70630114850564</v>
      </c>
      <c r="H276" s="88">
        <v>8.9736258419314832E-2</v>
      </c>
      <c r="I276" s="142">
        <v>18.629507871431255</v>
      </c>
      <c r="J276" s="76">
        <v>0.21579743109859789</v>
      </c>
      <c r="K276" s="77">
        <v>5.437811236223352E-2</v>
      </c>
      <c r="L276" s="77">
        <v>1.3251943670116399E-3</v>
      </c>
      <c r="M276" s="40">
        <f t="array" ref="M276:Q276">[1]!ConvertConc(I276:L276,TRUE,FALSE)</f>
        <v>0.40228606667897177</v>
      </c>
      <c r="N276" s="40">
        <v>1.0854847799640894E-2</v>
      </c>
      <c r="O276" s="62">
        <v>5.3678283232243683E-2</v>
      </c>
      <c r="P276" s="83">
        <v>6.2178967406137863E-4</v>
      </c>
      <c r="Q276" s="39">
        <v>0.42929530660978377</v>
      </c>
      <c r="R276" s="96">
        <v>1.5545593898116324E-2</v>
      </c>
      <c r="S276" s="189">
        <v>9.7751634476059041E-4</v>
      </c>
      <c r="T276" s="38">
        <f>[1]!AgePb76(K276)</f>
        <v>385.7642542825547</v>
      </c>
      <c r="U276" s="41">
        <f>[1]!AgeErPb76(K276,L276,0,FALSE,1)*2</f>
        <v>109.48020443615651</v>
      </c>
      <c r="V276" s="38">
        <f t="shared" si="50"/>
        <v>109.49923099265956</v>
      </c>
      <c r="W276" s="42">
        <f>[1]!AgePb6U8(O276)</f>
        <v>337.06475036743035</v>
      </c>
      <c r="X276" s="42">
        <f t="shared" si="54"/>
        <v>7.8088705021270544</v>
      </c>
      <c r="Y276" s="38">
        <f t="shared" si="51"/>
        <v>8.5139870950514887</v>
      </c>
      <c r="Z276" s="38">
        <f>[1]!AgePb7U5(M276)</f>
        <v>343.30487856267524</v>
      </c>
      <c r="AA276" s="42">
        <f t="shared" si="47"/>
        <v>18.52672769124684</v>
      </c>
      <c r="AB276" s="38">
        <f t="shared" si="52"/>
        <v>18.849028687877396</v>
      </c>
      <c r="AC276" s="42">
        <f>[1]!AgePb8Th2(R276)</f>
        <v>311.79381525726831</v>
      </c>
      <c r="AD276" s="42">
        <f t="shared" si="55"/>
        <v>39.211567291253459</v>
      </c>
      <c r="AE276" s="38">
        <f t="shared" si="53"/>
        <v>39.509943113475337</v>
      </c>
      <c r="AF276" s="43">
        <f t="shared" si="56"/>
        <v>87.375838125360843</v>
      </c>
      <c r="AG276" s="86">
        <v>0.78021736190837288</v>
      </c>
    </row>
    <row r="277" spans="1:33" x14ac:dyDescent="0.25">
      <c r="A277" s="89" t="s">
        <v>19</v>
      </c>
      <c r="B277">
        <v>2015</v>
      </c>
      <c r="C277" s="69" t="s">
        <v>737</v>
      </c>
      <c r="D277" s="69" t="s">
        <v>6</v>
      </c>
      <c r="E277" s="37">
        <f>(K277-(((2.718282^(0.00098482*W277)-1)/((2.718282^(0.000155125*W277)-1)*137.88))))/(([1]!SingleStagePbR(W277,1)/[1]!SingleStagePbR(W277,0))-(((2.718282^(0.00098482*W277)-1)/((2.718282^(0.000155125*W277)-1)*137.88))))</f>
        <v>1.8800714010063925E-3</v>
      </c>
      <c r="F277" s="73">
        <v>12871.158603753895</v>
      </c>
      <c r="G277" s="73">
        <v>497.63703564219867</v>
      </c>
      <c r="H277" s="88">
        <v>9.0377273229998778E-2</v>
      </c>
      <c r="I277" s="142">
        <v>18.604347757620655</v>
      </c>
      <c r="J277" s="76">
        <v>0.21203509709901197</v>
      </c>
      <c r="K277" s="77">
        <v>5.4715627953462007E-2</v>
      </c>
      <c r="L277" s="77">
        <v>1.4345367693188807E-3</v>
      </c>
      <c r="M277" s="40">
        <f t="array" ref="M277:Q277">[1]!ConvertConc(I277:L277,TRUE,FALSE)</f>
        <v>0.40533040678393306</v>
      </c>
      <c r="N277" s="40">
        <v>1.1587623751538175E-2</v>
      </c>
      <c r="O277" s="62">
        <v>5.375087657079422E-2</v>
      </c>
      <c r="P277" s="83">
        <v>6.126026282311847E-4</v>
      </c>
      <c r="Q277" s="39">
        <v>0.39866499498699226</v>
      </c>
      <c r="R277" s="96">
        <v>1.5494863352327602E-2</v>
      </c>
      <c r="S277" s="189">
        <v>8.1836379417301718E-4</v>
      </c>
      <c r="T277" s="38">
        <f>[1]!AgePb76(K277)</f>
        <v>399.64606694904666</v>
      </c>
      <c r="U277" s="41">
        <f>[1]!AgeErPb76(K277,L277,0,FALSE,1)*2</f>
        <v>117.49583230165436</v>
      </c>
      <c r="V277" s="38">
        <f t="shared" si="50"/>
        <v>117.51485985844386</v>
      </c>
      <c r="W277" s="42">
        <f>[1]!AgePb6U8(O277)</f>
        <v>337.50886183392129</v>
      </c>
      <c r="X277" s="42">
        <f t="shared" si="54"/>
        <v>7.6932258225950232</v>
      </c>
      <c r="Y277" s="38">
        <f t="shared" si="51"/>
        <v>8.4098508197460315</v>
      </c>
      <c r="Z277" s="38">
        <f>[1]!AgePb7U5(M277)</f>
        <v>345.5068691775727</v>
      </c>
      <c r="AA277" s="42">
        <f t="shared" si="47"/>
        <v>19.7547656755779</v>
      </c>
      <c r="AB277" s="38">
        <f t="shared" si="52"/>
        <v>20.061207280581971</v>
      </c>
      <c r="AC277" s="42">
        <f>[1]!AgePb8Th2(R277)</f>
        <v>310.78410875457257</v>
      </c>
      <c r="AD277" s="42">
        <f t="shared" si="55"/>
        <v>32.828229152581216</v>
      </c>
      <c r="AE277" s="38">
        <f t="shared" si="53"/>
        <v>33.181762175526259</v>
      </c>
      <c r="AF277" s="43">
        <f t="shared" si="56"/>
        <v>84.45194129158098</v>
      </c>
      <c r="AG277" s="86">
        <v>0.90558623816480588</v>
      </c>
    </row>
    <row r="278" spans="1:33" x14ac:dyDescent="0.25">
      <c r="A278" s="89" t="s">
        <v>19</v>
      </c>
      <c r="B278">
        <v>2015</v>
      </c>
      <c r="C278" s="69" t="s">
        <v>738</v>
      </c>
      <c r="D278" s="69" t="s">
        <v>6</v>
      </c>
      <c r="E278" s="37">
        <f>(K278-(((2.718282^(0.00098482*W278)-1)/((2.718282^(0.000155125*W278)-1)*137.88))))/(([1]!SingleStagePbR(W278,1)/[1]!SingleStagePbR(W278,0))-(((2.718282^(0.00098482*W278)-1)/((2.718282^(0.000155125*W278)-1)*137.88))))</f>
        <v>4.7284397470716028E-4</v>
      </c>
      <c r="F278" s="73">
        <v>11188.910971611318</v>
      </c>
      <c r="G278" s="73">
        <v>439.97736797254026</v>
      </c>
      <c r="H278" s="88">
        <v>8.9463603508269235E-2</v>
      </c>
      <c r="I278" s="142">
        <v>18.624374890147134</v>
      </c>
      <c r="J278" s="76">
        <v>0.21012247984655463</v>
      </c>
      <c r="K278" s="77">
        <v>5.3574483136098007E-2</v>
      </c>
      <c r="L278" s="77">
        <v>1.1926532783439673E-3</v>
      </c>
      <c r="M278" s="40">
        <f t="array" ref="M278:Q278">[1]!ConvertConc(I278:L278,TRUE,FALSE)</f>
        <v>0.396450098828455</v>
      </c>
      <c r="N278" s="40">
        <v>9.8943076781331605E-3</v>
      </c>
      <c r="O278" s="62">
        <v>5.369307726559084E-2</v>
      </c>
      <c r="P278" s="83">
        <v>6.0577187756283843E-4</v>
      </c>
      <c r="Q278" s="39">
        <v>0.45205776328325048</v>
      </c>
      <c r="R278" s="96">
        <v>1.668879637803455E-2</v>
      </c>
      <c r="S278" s="189">
        <v>9.2974644460996556E-4</v>
      </c>
      <c r="T278" s="38">
        <f>[1]!AgePb76(K278)</f>
        <v>352.22191713184486</v>
      </c>
      <c r="U278" s="41">
        <f>[1]!AgeErPb76(K278,L278,0,FALSE,1)*2</f>
        <v>100.6017930808661</v>
      </c>
      <c r="V278" s="38">
        <f t="shared" si="50"/>
        <v>100.61905461298798</v>
      </c>
      <c r="W278" s="42">
        <f>[1]!AgePb6U8(O278)</f>
        <v>337.15525977471202</v>
      </c>
      <c r="X278" s="42">
        <f t="shared" si="54"/>
        <v>7.6076539153698439</v>
      </c>
      <c r="Y278" s="38">
        <f t="shared" si="51"/>
        <v>8.3301919417471044</v>
      </c>
      <c r="Z278" s="38">
        <f>[1]!AgePb7U5(M278)</f>
        <v>339.07028759519471</v>
      </c>
      <c r="AA278" s="42">
        <f t="shared" si="47"/>
        <v>16.924529770046107</v>
      </c>
      <c r="AB278" s="38">
        <f t="shared" si="52"/>
        <v>17.268196451313226</v>
      </c>
      <c r="AC278" s="42">
        <f>[1]!AgePb8Th2(R278)</f>
        <v>334.53397965697025</v>
      </c>
      <c r="AD278" s="42">
        <f t="shared" si="55"/>
        <v>37.274321184320307</v>
      </c>
      <c r="AE278" s="38">
        <f t="shared" si="53"/>
        <v>37.635286113075793</v>
      </c>
      <c r="AF278" s="43">
        <f t="shared" si="56"/>
        <v>95.722396414220569</v>
      </c>
      <c r="AG278" s="86">
        <v>0.76316884921213601</v>
      </c>
    </row>
    <row r="279" spans="1:33" x14ac:dyDescent="0.25">
      <c r="A279" s="89" t="s">
        <v>19</v>
      </c>
      <c r="B279">
        <v>2015</v>
      </c>
      <c r="C279" s="69" t="s">
        <v>739</v>
      </c>
      <c r="D279" s="69" t="s">
        <v>6</v>
      </c>
      <c r="E279" s="37">
        <f>(K279-(((2.718282^(0.00098482*W279)-1)/((2.718282^(0.000155125*W279)-1)*137.88))))/(([1]!SingleStagePbR(W279,1)/[1]!SingleStagePbR(W279,0))-(((2.718282^(0.00098482*W279)-1)/((2.718282^(0.000155125*W279)-1)*137.88))))</f>
        <v>-2.2349976875186803E-3</v>
      </c>
      <c r="F279" s="73">
        <v>11799.34997218942</v>
      </c>
      <c r="G279" s="73">
        <v>460.69418294512292</v>
      </c>
      <c r="H279" s="88">
        <v>8.9852719810542242E-2</v>
      </c>
      <c r="I279" s="142">
        <v>18.608510663081368</v>
      </c>
      <c r="J279" s="76">
        <v>0.20608635097904998</v>
      </c>
      <c r="K279" s="77">
        <v>5.1401230341899529E-2</v>
      </c>
      <c r="L279" s="77">
        <v>1.1349103372280875E-3</v>
      </c>
      <c r="M279" s="40">
        <f t="array" ref="M279:Q279">[1]!ConvertConc(I279:L279,TRUE,FALSE)</f>
        <v>0.38069234523831252</v>
      </c>
      <c r="N279" s="40">
        <v>9.4035925817946408E-3</v>
      </c>
      <c r="O279" s="62">
        <v>5.3738851975078529E-2</v>
      </c>
      <c r="P279" s="83">
        <v>5.9514939749151171E-4</v>
      </c>
      <c r="Q279" s="39">
        <v>0.44835080468713967</v>
      </c>
      <c r="R279" s="96">
        <v>1.7224800734022661E-2</v>
      </c>
      <c r="S279" s="189">
        <v>1.0192060350108433E-3</v>
      </c>
      <c r="T279" s="38">
        <f>[1]!AgePb76(K279)</f>
        <v>257.86390455439954</v>
      </c>
      <c r="U279" s="41">
        <f>[1]!AgeErPb76(K279,L279,0,FALSE,1)*2</f>
        <v>101.47604796918898</v>
      </c>
      <c r="V279" s="38">
        <f t="shared" si="50"/>
        <v>101.48522046458154</v>
      </c>
      <c r="W279" s="42">
        <f>[1]!AgePb6U8(O279)</f>
        <v>337.43529988644798</v>
      </c>
      <c r="X279" s="42">
        <f t="shared" si="54"/>
        <v>7.4740865514923804</v>
      </c>
      <c r="Y279" s="38">
        <f t="shared" si="51"/>
        <v>8.2095558480886872</v>
      </c>
      <c r="Z279" s="38">
        <f>[1]!AgePb7U5(M279)</f>
        <v>327.54741616294348</v>
      </c>
      <c r="AA279" s="42">
        <f t="shared" si="47"/>
        <v>16.181688396638013</v>
      </c>
      <c r="AB279" s="38">
        <f t="shared" si="52"/>
        <v>16.517046721166672</v>
      </c>
      <c r="AC279" s="42">
        <f>[1]!AgePb8Th2(R279)</f>
        <v>345.1871782312283</v>
      </c>
      <c r="AD279" s="42">
        <f t="shared" si="55"/>
        <v>40.850034864753823</v>
      </c>
      <c r="AE279" s="38">
        <f t="shared" si="53"/>
        <v>41.200906127474589</v>
      </c>
      <c r="AF279" s="43">
        <f t="shared" si="56"/>
        <v>130.85790369518813</v>
      </c>
      <c r="AG279" s="86">
        <v>0.82587980135698746</v>
      </c>
    </row>
    <row r="280" spans="1:33" x14ac:dyDescent="0.25">
      <c r="A280" s="89" t="s">
        <v>19</v>
      </c>
      <c r="B280">
        <v>2015</v>
      </c>
      <c r="C280" s="69" t="s">
        <v>740</v>
      </c>
      <c r="D280" s="69" t="s">
        <v>6</v>
      </c>
      <c r="E280" s="37">
        <f>(K280-(((2.718282^(0.00098482*W280)-1)/((2.718282^(0.000155125*W280)-1)*137.88))))/(([1]!SingleStagePbR(W280,1)/[1]!SingleStagePbR(W280,0))-(((2.718282^(0.00098482*W280)-1)/((2.718282^(0.000155125*W280)-1)*137.88))))</f>
        <v>-1.1238145982874949E-4</v>
      </c>
      <c r="F280" s="73">
        <v>15500.207236834007</v>
      </c>
      <c r="G280" s="73">
        <v>613.74200636217302</v>
      </c>
      <c r="H280" s="88">
        <v>9.0640599963116575E-2</v>
      </c>
      <c r="I280" s="142">
        <v>18.792048784294408</v>
      </c>
      <c r="J280" s="76">
        <v>0.19882688820386701</v>
      </c>
      <c r="K280" s="77">
        <v>5.3034627192587599E-2</v>
      </c>
      <c r="L280" s="77">
        <v>1.1105976439199049E-3</v>
      </c>
      <c r="M280" s="40">
        <f t="array" ref="M280:Q280">[1]!ConvertConc(I280:L280,TRUE,FALSE)</f>
        <v>0.3889534559845953</v>
      </c>
      <c r="N280" s="40">
        <v>9.1256587297172537E-3</v>
      </c>
      <c r="O280" s="62">
        <v>5.321399552962832E-2</v>
      </c>
      <c r="P280" s="83">
        <v>5.6302392897644628E-4</v>
      </c>
      <c r="Q280" s="39">
        <v>0.45095623453768235</v>
      </c>
      <c r="R280" s="96">
        <v>1.698502409537575E-2</v>
      </c>
      <c r="S280" s="189">
        <v>7.3258368702644092E-4</v>
      </c>
      <c r="T280" s="38">
        <f>[1]!AgePb76(K280)</f>
        <v>329.2911120528143</v>
      </c>
      <c r="U280" s="41">
        <f>[1]!AgeErPb76(K280,L280,0,FALSE,1)*2</f>
        <v>95.019730186895387</v>
      </c>
      <c r="V280" s="38">
        <f t="shared" si="50"/>
        <v>95.035703657555402</v>
      </c>
      <c r="W280" s="42">
        <f>[1]!AgePb6U8(O280)</f>
        <v>334.22360760058024</v>
      </c>
      <c r="X280" s="42">
        <f t="shared" si="54"/>
        <v>7.072420961255907</v>
      </c>
      <c r="Y280" s="38">
        <f t="shared" si="51"/>
        <v>7.8316948768044332</v>
      </c>
      <c r="Z280" s="38">
        <f>[1]!AgePb7U5(M280)</f>
        <v>333.60466487322611</v>
      </c>
      <c r="AA280" s="42">
        <f t="shared" si="47"/>
        <v>15.654121465861603</v>
      </c>
      <c r="AB280" s="38">
        <f t="shared" si="52"/>
        <v>16.013326858391967</v>
      </c>
      <c r="AC280" s="42">
        <f>[1]!AgePb8Th2(R280)</f>
        <v>340.42226150712997</v>
      </c>
      <c r="AD280" s="42">
        <f t="shared" si="55"/>
        <v>29.365609854939152</v>
      </c>
      <c r="AE280" s="38">
        <f t="shared" si="53"/>
        <v>29.838549520987009</v>
      </c>
      <c r="AF280" s="43">
        <f t="shared" si="56"/>
        <v>101.49791335606253</v>
      </c>
      <c r="AG280" s="86"/>
    </row>
    <row r="281" spans="1:33" x14ac:dyDescent="0.25">
      <c r="A281" s="89" t="s">
        <v>19</v>
      </c>
      <c r="B281">
        <v>2015</v>
      </c>
      <c r="C281" s="69" t="s">
        <v>741</v>
      </c>
      <c r="D281" s="69" t="s">
        <v>6</v>
      </c>
      <c r="E281" s="37">
        <f>(K281-(((2.718282^(0.00098482*W281)-1)/((2.718282^(0.000155125*W281)-1)*137.88))))/(([1]!SingleStagePbR(W281,1)/[1]!SingleStagePbR(W281,0))-(((2.718282^(0.00098482*W281)-1)/((2.718282^(0.000155125*W281)-1)*137.88))))</f>
        <v>1.0259137145980568E-3</v>
      </c>
      <c r="F281" s="73">
        <v>16053.53653578002</v>
      </c>
      <c r="G281" s="73">
        <v>597.94854854229152</v>
      </c>
      <c r="H281" s="88">
        <v>9.0418773336489427E-2</v>
      </c>
      <c r="I281" s="142">
        <v>18.630905644088969</v>
      </c>
      <c r="J281" s="76">
        <v>0.20958258908453353</v>
      </c>
      <c r="K281" s="77">
        <v>5.4016992710006435E-2</v>
      </c>
      <c r="L281" s="77">
        <v>1.1335890068793319E-3</v>
      </c>
      <c r="M281" s="40">
        <f t="array" ref="M281:Q281">[1]!ConvertConc(I281:L281,TRUE,FALSE)</f>
        <v>0.39958454395667253</v>
      </c>
      <c r="N281" s="40">
        <v>9.51437102030416E-3</v>
      </c>
      <c r="O281" s="62">
        <v>5.36742560508469E-2</v>
      </c>
      <c r="P281" s="83">
        <v>6.0379188028853099E-4</v>
      </c>
      <c r="Q281" s="39">
        <v>0.47244345072893296</v>
      </c>
      <c r="R281" s="96">
        <v>1.6542949584197924E-2</v>
      </c>
      <c r="S281" s="189">
        <v>7.3933475369766246E-4</v>
      </c>
      <c r="T281" s="38">
        <f>[1]!AgePb76(K281)</f>
        <v>370.77791291726516</v>
      </c>
      <c r="U281" s="41">
        <f>[1]!AgeErPb76(K281,L281,0,FALSE,1)*2</f>
        <v>94.52595261659603</v>
      </c>
      <c r="V281" s="38">
        <f t="shared" si="50"/>
        <v>94.546309882608639</v>
      </c>
      <c r="W281" s="42">
        <f>[1]!AgePb6U8(O281)</f>
        <v>337.04011198463832</v>
      </c>
      <c r="X281" s="42">
        <f t="shared" si="54"/>
        <v>7.5828562115543603</v>
      </c>
      <c r="Y281" s="38">
        <f t="shared" si="51"/>
        <v>8.3070779160041965</v>
      </c>
      <c r="Z281" s="38">
        <f>[1]!AgePb7U5(M281)</f>
        <v>341.34684293473651</v>
      </c>
      <c r="AA281" s="42">
        <f t="shared" si="47"/>
        <v>16.255386047377876</v>
      </c>
      <c r="AB281" s="38">
        <f t="shared" si="52"/>
        <v>16.617665290432431</v>
      </c>
      <c r="AC281" s="42">
        <f>[1]!AgePb8Th2(R281)</f>
        <v>331.63427211593381</v>
      </c>
      <c r="AD281" s="42">
        <f t="shared" si="55"/>
        <v>29.642687556364855</v>
      </c>
      <c r="AE281" s="38">
        <f t="shared" si="53"/>
        <v>30.087571230857943</v>
      </c>
      <c r="AF281" s="43">
        <f t="shared" si="56"/>
        <v>90.900806181474181</v>
      </c>
      <c r="AG281" s="86"/>
    </row>
    <row r="282" spans="1:33" x14ac:dyDescent="0.25">
      <c r="A282" s="89" t="s">
        <v>19</v>
      </c>
      <c r="B282">
        <v>2015</v>
      </c>
      <c r="C282" s="69" t="s">
        <v>742</v>
      </c>
      <c r="D282" s="69" t="s">
        <v>6</v>
      </c>
      <c r="E282" s="37">
        <f>(K282-(((2.718282^(0.00098482*W282)-1)/((2.718282^(0.000155125*W282)-1)*137.88))))/(([1]!SingleStagePbR(W282,1)/[1]!SingleStagePbR(W282,0))-(((2.718282^(0.00098482*W282)-1)/((2.718282^(0.000155125*W282)-1)*137.88))))</f>
        <v>-1.9235691654733566E-3</v>
      </c>
      <c r="F282" s="73">
        <v>15322.552173139708</v>
      </c>
      <c r="G282" s="73">
        <v>580.33866509425047</v>
      </c>
      <c r="H282" s="88">
        <v>8.9563209540907518E-2</v>
      </c>
      <c r="I282" s="142">
        <v>18.570244944220757</v>
      </c>
      <c r="J282" s="76">
        <v>0.18758217634816945</v>
      </c>
      <c r="K282" s="77">
        <v>5.1667782598226152E-2</v>
      </c>
      <c r="L282" s="77">
        <v>1.0525775750394549E-3</v>
      </c>
      <c r="M282" s="40">
        <f t="array" ref="M282:Q282">[1]!ConvertConc(I282:L282,TRUE,FALSE)</f>
        <v>0.38345502814186666</v>
      </c>
      <c r="N282" s="40">
        <v>8.719317682986295E-3</v>
      </c>
      <c r="O282" s="62">
        <v>5.3849585883422063E-2</v>
      </c>
      <c r="P282" s="83">
        <v>5.4394664937381851E-4</v>
      </c>
      <c r="Q282" s="39">
        <v>0.44422794360284912</v>
      </c>
      <c r="R282" s="96">
        <v>1.6561204967310707E-2</v>
      </c>
      <c r="S282" s="189">
        <v>7.5086532200751785E-4</v>
      </c>
      <c r="T282" s="38">
        <f>[1]!AgePb76(K282)</f>
        <v>269.73704381780612</v>
      </c>
      <c r="U282" s="41">
        <f>[1]!AgeErPb76(K282,L282,0,FALSE,1)*2</f>
        <v>93.428639039208619</v>
      </c>
      <c r="V282" s="38">
        <f t="shared" si="50"/>
        <v>93.439540015505159</v>
      </c>
      <c r="W282" s="42">
        <f>[1]!AgePb6U8(O282)</f>
        <v>338.11269650242883</v>
      </c>
      <c r="X282" s="42">
        <f t="shared" si="54"/>
        <v>6.8307031653464376</v>
      </c>
      <c r="Y282" s="38">
        <f t="shared" si="51"/>
        <v>7.6314940679950283</v>
      </c>
      <c r="Z282" s="38">
        <f>[1]!AgePb7U5(M282)</f>
        <v>329.57710702738649</v>
      </c>
      <c r="AA282" s="42">
        <f t="shared" si="47"/>
        <v>14.988393873130704</v>
      </c>
      <c r="AB282" s="38">
        <f t="shared" si="52"/>
        <v>15.354284970615579</v>
      </c>
      <c r="AC282" s="42">
        <f>[1]!AgePb8Th2(R282)</f>
        <v>331.99724611522913</v>
      </c>
      <c r="AD282" s="42">
        <f t="shared" si="55"/>
        <v>30.104719988910428</v>
      </c>
      <c r="AE282" s="38">
        <f t="shared" si="53"/>
        <v>30.543827245967641</v>
      </c>
      <c r="AF282" s="43">
        <f t="shared" si="56"/>
        <v>125.3490035023914</v>
      </c>
      <c r="AG282" s="86"/>
    </row>
    <row r="283" spans="1:33" x14ac:dyDescent="0.25">
      <c r="A283" s="89" t="s">
        <v>19</v>
      </c>
      <c r="B283">
        <v>2015</v>
      </c>
      <c r="C283" s="69" t="s">
        <v>743</v>
      </c>
      <c r="D283" s="69" t="s">
        <v>6</v>
      </c>
      <c r="E283" s="37">
        <f>(K283-(((2.718282^(0.00098482*W283)-1)/((2.718282^(0.000155125*W283)-1)*137.88))))/(([1]!SingleStagePbR(W283,1)/[1]!SingleStagePbR(W283,0))-(((2.718282^(0.00098482*W283)-1)/((2.718282^(0.000155125*W283)-1)*137.88))))</f>
        <v>1.0601977807780257E-3</v>
      </c>
      <c r="F283" s="73">
        <v>14669.732881184294</v>
      </c>
      <c r="G283" s="73">
        <v>578.12917514623234</v>
      </c>
      <c r="H283" s="88">
        <v>8.8905933630869002E-2</v>
      </c>
      <c r="I283" s="142">
        <v>18.490530280784512</v>
      </c>
      <c r="J283" s="76">
        <v>0.20965197415491046</v>
      </c>
      <c r="K283" s="77">
        <v>5.4103274018792176E-2</v>
      </c>
      <c r="L283" s="77">
        <v>1.2860791772727168E-3</v>
      </c>
      <c r="M283" s="40">
        <f t="array" ref="M283:Q283">[1]!ConvertConc(I283:L283,TRUE,FALSE)</f>
        <v>0.40326118894593294</v>
      </c>
      <c r="N283" s="40">
        <v>1.0620478067968946E-2</v>
      </c>
      <c r="O283" s="62">
        <v>5.4081737236016808E-2</v>
      </c>
      <c r="P283" s="83">
        <v>6.1319728558790652E-4</v>
      </c>
      <c r="Q283" s="39">
        <v>0.43051863018067116</v>
      </c>
      <c r="R283" s="96">
        <v>1.601568241292765E-2</v>
      </c>
      <c r="S283" s="189">
        <v>7.8986722632244926E-4</v>
      </c>
      <c r="T283" s="38">
        <f>[1]!AgePb76(K283)</f>
        <v>374.37125034992124</v>
      </c>
      <c r="U283" s="41">
        <f>[1]!AgeErPb76(K283,L283,0,FALSE,1)*2</f>
        <v>107.00275445238323</v>
      </c>
      <c r="V283" s="38">
        <f t="shared" si="50"/>
        <v>107.02108867006692</v>
      </c>
      <c r="W283" s="42">
        <f>[1]!AgePb6U8(O283)</f>
        <v>339.53261351907872</v>
      </c>
      <c r="X283" s="42">
        <f t="shared" si="54"/>
        <v>7.699474448088238</v>
      </c>
      <c r="Y283" s="38">
        <f t="shared" si="51"/>
        <v>8.4238102031769415</v>
      </c>
      <c r="Z283" s="38">
        <f>[1]!AgePb7U5(M283)</f>
        <v>344.01071066912868</v>
      </c>
      <c r="AA283" s="42">
        <f t="shared" si="47"/>
        <v>18.12005870119944</v>
      </c>
      <c r="AB283" s="38">
        <f t="shared" si="52"/>
        <v>18.450809081140193</v>
      </c>
      <c r="AC283" s="42">
        <f>[1]!AgePb8Th2(R283)</f>
        <v>321.14774093905561</v>
      </c>
      <c r="AD283" s="42">
        <f t="shared" si="55"/>
        <v>31.676961222769751</v>
      </c>
      <c r="AE283" s="38">
        <f t="shared" si="53"/>
        <v>32.067880198455207</v>
      </c>
      <c r="AF283" s="43">
        <f t="shared" si="56"/>
        <v>90.694093951317271</v>
      </c>
      <c r="AG283" s="86"/>
    </row>
    <row r="284" spans="1:33" x14ac:dyDescent="0.25">
      <c r="A284" s="89" t="s">
        <v>19</v>
      </c>
      <c r="B284">
        <v>2015</v>
      </c>
      <c r="C284" s="69" t="s">
        <v>744</v>
      </c>
      <c r="D284" s="69" t="s">
        <v>6</v>
      </c>
      <c r="E284" s="37">
        <f>(K284-(((2.718282^(0.00098482*W284)-1)/((2.718282^(0.000155125*W284)-1)*137.88))))/(([1]!SingleStagePbR(W284,1)/[1]!SingleStagePbR(W284,0))-(((2.718282^(0.00098482*W284)-1)/((2.718282^(0.000155125*W284)-1)*137.88))))</f>
        <v>-8.2049263037481781E-4</v>
      </c>
      <c r="F284" s="73">
        <v>15809.561023247832</v>
      </c>
      <c r="G284" s="73">
        <v>586.34696780517936</v>
      </c>
      <c r="H284" s="88">
        <v>9.0121835709479098E-2</v>
      </c>
      <c r="I284" s="142">
        <v>18.46362763749455</v>
      </c>
      <c r="J284" s="76">
        <v>0.1939092044045081</v>
      </c>
      <c r="K284" s="77">
        <v>5.2600434467647901E-2</v>
      </c>
      <c r="L284" s="77">
        <v>1.1821548433173198E-3</v>
      </c>
      <c r="M284" s="40">
        <f t="array" ref="M284:Q284">[1]!ConvertConc(I284:L284,TRUE,FALSE)</f>
        <v>0.3926309618381662</v>
      </c>
      <c r="N284" s="40">
        <v>9.7400044107339989E-3</v>
      </c>
      <c r="O284" s="62">
        <v>5.4160537659959901E-2</v>
      </c>
      <c r="P284" s="83">
        <v>5.68806248368879E-4</v>
      </c>
      <c r="Q284" s="39">
        <v>0.4233570359295829</v>
      </c>
      <c r="R284" s="96">
        <v>1.6701463603751392E-2</v>
      </c>
      <c r="S284" s="189">
        <v>7.5444954501876712E-4</v>
      </c>
      <c r="T284" s="38">
        <f>[1]!AgePb76(K284)</f>
        <v>310.60943927640267</v>
      </c>
      <c r="U284" s="41">
        <f>[1]!AgeErPb76(K284,L284,0,FALSE,1)*2</f>
        <v>102.31693948700647</v>
      </c>
      <c r="V284" s="38">
        <f t="shared" si="50"/>
        <v>102.33013855642166</v>
      </c>
      <c r="W284" s="42">
        <f>[1]!AgePb6U8(O284)</f>
        <v>340.01451275499568</v>
      </c>
      <c r="X284" s="42">
        <f t="shared" si="54"/>
        <v>7.1418190345669705</v>
      </c>
      <c r="Y284" s="38">
        <f t="shared" si="51"/>
        <v>7.9194333969553377</v>
      </c>
      <c r="Z284" s="38">
        <f>[1]!AgePb7U5(M284)</f>
        <v>336.28952266411068</v>
      </c>
      <c r="AA284" s="42">
        <f t="shared" si="47"/>
        <v>16.684682322033186</v>
      </c>
      <c r="AB284" s="38">
        <f t="shared" si="52"/>
        <v>17.027553364398056</v>
      </c>
      <c r="AC284" s="42">
        <f>[1]!AgePb8Th2(R284)</f>
        <v>334.78580820597625</v>
      </c>
      <c r="AD284" s="42">
        <f t="shared" si="55"/>
        <v>30.246331300330603</v>
      </c>
      <c r="AE284" s="38">
        <f t="shared" si="53"/>
        <v>30.690731877100198</v>
      </c>
      <c r="AF284" s="43">
        <f t="shared" si="56"/>
        <v>109.46689628850149</v>
      </c>
      <c r="AG284" s="86"/>
    </row>
    <row r="285" spans="1:33" x14ac:dyDescent="0.25">
      <c r="A285" s="89" t="s">
        <v>19</v>
      </c>
      <c r="B285">
        <v>2015</v>
      </c>
      <c r="C285" s="69" t="s">
        <v>745</v>
      </c>
      <c r="D285" s="69" t="s">
        <v>6</v>
      </c>
      <c r="E285" s="37">
        <f>(K285-(((2.718282^(0.00098482*W285)-1)/((2.718282^(0.000155125*W285)-1)*137.88))))/(([1]!SingleStagePbR(W285,1)/[1]!SingleStagePbR(W285,0))-(((2.718282^(0.00098482*W285)-1)/((2.718282^(0.000155125*W285)-1)*137.88))))</f>
        <v>-5.129319310049912E-4</v>
      </c>
      <c r="F285" s="73">
        <v>15586.875084850892</v>
      </c>
      <c r="G285" s="73">
        <v>594.30819039061407</v>
      </c>
      <c r="H285" s="88">
        <v>9.0664628821799181E-2</v>
      </c>
      <c r="I285" s="142">
        <v>18.458168644686367</v>
      </c>
      <c r="J285" s="76">
        <v>0.19243227001042096</v>
      </c>
      <c r="K285" s="77">
        <v>5.2850361634509721E-2</v>
      </c>
      <c r="L285" s="77">
        <v>1.2280560093536335E-3</v>
      </c>
      <c r="M285" s="40">
        <f t="array" ref="M285:Q285">[1]!ConvertConc(I285:L285,TRUE,FALSE)</f>
        <v>0.39461319162694719</v>
      </c>
      <c r="N285" s="40">
        <v>1.0050023540377035E-2</v>
      </c>
      <c r="O285" s="62">
        <v>5.4176555607962459E-2</v>
      </c>
      <c r="P285" s="83">
        <v>5.6480779744025149E-4</v>
      </c>
      <c r="Q285" s="39">
        <v>0.40934907527834757</v>
      </c>
      <c r="R285" s="96">
        <v>1.7413312635885702E-2</v>
      </c>
      <c r="S285" s="189">
        <v>7.5463739999482476E-4</v>
      </c>
      <c r="T285" s="38">
        <f>[1]!AgePb76(K285)</f>
        <v>321.38920151034722</v>
      </c>
      <c r="U285" s="41">
        <f>[1]!AgeErPb76(K285,L285,0,FALSE,1)*2</f>
        <v>105.58389614956073</v>
      </c>
      <c r="V285" s="38">
        <f t="shared" si="50"/>
        <v>105.59759002210079</v>
      </c>
      <c r="W285" s="42">
        <f>[1]!AgePb6U8(O285)</f>
        <v>340.11246514363819</v>
      </c>
      <c r="X285" s="42">
        <f t="shared" si="54"/>
        <v>7.0915609220280311</v>
      </c>
      <c r="Y285" s="38">
        <f t="shared" si="51"/>
        <v>7.8745686520513019</v>
      </c>
      <c r="Z285" s="38">
        <f>[1]!AgePb7U5(M285)</f>
        <v>337.73376131971304</v>
      </c>
      <c r="AA285" s="42">
        <f t="shared" si="47"/>
        <v>17.202832159001805</v>
      </c>
      <c r="AB285" s="38">
        <f t="shared" si="52"/>
        <v>17.538411549093549</v>
      </c>
      <c r="AC285" s="42">
        <f>[1]!AgePb8Th2(R285)</f>
        <v>348.9325574238178</v>
      </c>
      <c r="AD285" s="42">
        <f t="shared" si="55"/>
        <v>30.243247039073388</v>
      </c>
      <c r="AE285" s="38">
        <f t="shared" si="53"/>
        <v>30.725745599598682</v>
      </c>
      <c r="AF285" s="43">
        <f t="shared" si="56"/>
        <v>105.82572891226658</v>
      </c>
      <c r="AG285" s="86"/>
    </row>
    <row r="286" spans="1:33" x14ac:dyDescent="0.25">
      <c r="A286" s="89" t="s">
        <v>19</v>
      </c>
      <c r="B286">
        <v>2015</v>
      </c>
      <c r="C286" s="69" t="s">
        <v>746</v>
      </c>
      <c r="D286" s="69" t="s">
        <v>6</v>
      </c>
      <c r="E286" s="37">
        <f>(K286-(((2.718282^(0.00098482*W286)-1)/((2.718282^(0.000155125*W286)-1)*137.88))))/(([1]!SingleStagePbR(W286,1)/[1]!SingleStagePbR(W286,0))-(((2.718282^(0.00098482*W286)-1)/((2.718282^(0.000155125*W286)-1)*137.88))))</f>
        <v>1.0183873833745655E-3</v>
      </c>
      <c r="F286" s="73">
        <v>15439.958146092646</v>
      </c>
      <c r="G286" s="73">
        <v>596.94411231842514</v>
      </c>
      <c r="H286" s="88">
        <v>8.8324809984022465E-2</v>
      </c>
      <c r="I286" s="142">
        <v>18.748125924394934</v>
      </c>
      <c r="J286" s="76">
        <v>0.20852923348955021</v>
      </c>
      <c r="K286" s="77">
        <v>5.396265900870547E-2</v>
      </c>
      <c r="L286" s="77">
        <v>1.1292110174689922E-3</v>
      </c>
      <c r="M286" s="40">
        <f t="array" ref="M286:Q286">[1]!ConvertConc(I286:L286,TRUE,FALSE)</f>
        <v>0.39668677789829859</v>
      </c>
      <c r="N286" s="40">
        <v>9.4007426335917209E-3</v>
      </c>
      <c r="O286" s="62">
        <v>5.333866457013748E-2</v>
      </c>
      <c r="P286" s="83">
        <v>5.9326840896103939E-4</v>
      </c>
      <c r="Q286" s="39">
        <v>0.46934764926439315</v>
      </c>
      <c r="R286" s="96">
        <v>1.7220582250235327E-2</v>
      </c>
      <c r="S286" s="189">
        <v>9.0759487660157015E-4</v>
      </c>
      <c r="T286" s="38">
        <f>[1]!AgePb76(K286)</f>
        <v>368.51097280637379</v>
      </c>
      <c r="U286" s="41">
        <f>[1]!AgeErPb76(K286,L286,0,FALSE,1)*2</f>
        <v>94.293385601513336</v>
      </c>
      <c r="V286" s="38">
        <f t="shared" si="50"/>
        <v>94.313544312754289</v>
      </c>
      <c r="W286" s="42">
        <f>[1]!AgePb6U8(O286)</f>
        <v>334.98662510018465</v>
      </c>
      <c r="X286" s="42">
        <f t="shared" si="54"/>
        <v>7.4518919323556085</v>
      </c>
      <c r="Y286" s="38">
        <f t="shared" si="51"/>
        <v>8.1791642592867433</v>
      </c>
      <c r="Z286" s="38">
        <f>[1]!AgePb7U5(M286)</f>
        <v>339.24236646405177</v>
      </c>
      <c r="AA286" s="42">
        <f t="shared" si="47"/>
        <v>16.078832747769464</v>
      </c>
      <c r="AB286" s="38">
        <f t="shared" si="52"/>
        <v>16.440550280142219</v>
      </c>
      <c r="AC286" s="42">
        <f>[1]!AgePb8Th2(R286)</f>
        <v>345.10335690231159</v>
      </c>
      <c r="AD286" s="42">
        <f t="shared" si="55"/>
        <v>36.376707136979753</v>
      </c>
      <c r="AE286" s="38">
        <f t="shared" si="53"/>
        <v>36.770098712944936</v>
      </c>
      <c r="AF286" s="43">
        <f t="shared" si="56"/>
        <v>90.902754550051412</v>
      </c>
      <c r="AG286" s="86"/>
    </row>
    <row r="287" spans="1:33" x14ac:dyDescent="0.25">
      <c r="A287" s="89" t="s">
        <v>19</v>
      </c>
      <c r="B287">
        <v>2015</v>
      </c>
      <c r="C287" s="69" t="s">
        <v>747</v>
      </c>
      <c r="D287" s="69" t="s">
        <v>6</v>
      </c>
      <c r="E287" s="37">
        <f>(K287-(((2.718282^(0.00098482*W287)-1)/((2.718282^(0.000155125*W287)-1)*137.88))))/(([1]!SingleStagePbR(W287,1)/[1]!SingleStagePbR(W287,0))-(((2.718282^(0.00098482*W287)-1)/((2.718282^(0.000155125*W287)-1)*137.88))))</f>
        <v>2.7142681694628743E-4</v>
      </c>
      <c r="F287" s="73">
        <v>14896.865686966543</v>
      </c>
      <c r="G287" s="73">
        <v>579.43408710678614</v>
      </c>
      <c r="H287" s="88">
        <v>8.9834199826927794E-2</v>
      </c>
      <c r="I287" s="142">
        <v>18.589878217468609</v>
      </c>
      <c r="J287" s="76">
        <v>0.19645144298341788</v>
      </c>
      <c r="K287" s="77">
        <v>5.3426664614890505E-2</v>
      </c>
      <c r="L287" s="77">
        <v>1.2456990312048465E-3</v>
      </c>
      <c r="M287" s="40">
        <f t="array" ref="M287:Q287">[1]!ConvertConc(I287:L287,TRUE,FALSE)</f>
        <v>0.39608989532298655</v>
      </c>
      <c r="N287" s="40">
        <v>1.0139543616276683E-2</v>
      </c>
      <c r="O287" s="62">
        <v>5.3792713879121386E-2</v>
      </c>
      <c r="P287" s="83">
        <v>5.6846290975791716E-4</v>
      </c>
      <c r="Q287" s="39">
        <v>0.41281363556823275</v>
      </c>
      <c r="R287" s="96">
        <v>1.551364179952254E-2</v>
      </c>
      <c r="S287" s="189">
        <v>7.8263311860644013E-4</v>
      </c>
      <c r="T287" s="38">
        <f>[1]!AgePb76(K287)</f>
        <v>345.97550874223612</v>
      </c>
      <c r="U287" s="41">
        <f>[1]!AgeErPb76(K287,L287,0,FALSE,1)*2</f>
        <v>105.48363147298437</v>
      </c>
      <c r="V287" s="38">
        <f t="shared" si="50"/>
        <v>105.49951556919835</v>
      </c>
      <c r="W287" s="42">
        <f>[1]!AgePb6U8(O287)</f>
        <v>337.76480018698788</v>
      </c>
      <c r="X287" s="42">
        <f t="shared" si="54"/>
        <v>7.1387646126038034</v>
      </c>
      <c r="Y287" s="38">
        <f t="shared" si="51"/>
        <v>7.906916960093489</v>
      </c>
      <c r="Z287" s="38">
        <f>[1]!AgePb7U5(M287)</f>
        <v>338.80834360300793</v>
      </c>
      <c r="AA287" s="42">
        <f t="shared" si="47"/>
        <v>17.346375245042964</v>
      </c>
      <c r="AB287" s="38">
        <f t="shared" si="52"/>
        <v>17.681331565014251</v>
      </c>
      <c r="AC287" s="42">
        <f>[1]!AgePb8Th2(R287)</f>
        <v>311.15786815805762</v>
      </c>
      <c r="AD287" s="42">
        <f t="shared" si="55"/>
        <v>31.394621054479551</v>
      </c>
      <c r="AE287" s="38">
        <f t="shared" si="53"/>
        <v>31.764998153815306</v>
      </c>
      <c r="AF287" s="43">
        <f t="shared" si="56"/>
        <v>97.626794860394156</v>
      </c>
      <c r="AG287" s="86"/>
    </row>
    <row r="288" spans="1:33" x14ac:dyDescent="0.25">
      <c r="A288" s="89" t="s">
        <v>19</v>
      </c>
      <c r="B288">
        <v>2015</v>
      </c>
      <c r="C288" s="69" t="s">
        <v>748</v>
      </c>
      <c r="D288" s="69" t="s">
        <v>6</v>
      </c>
      <c r="E288" s="37">
        <f>(K288-(((2.718282^(0.00098482*W288)-1)/((2.718282^(0.000155125*W288)-1)*137.88))))/(([1]!SingleStagePbR(W288,1)/[1]!SingleStagePbR(W288,0))-(((2.718282^(0.00098482*W288)-1)/((2.718282^(0.000155125*W288)-1)*137.88))))</f>
        <v>1.5606467321872747E-3</v>
      </c>
      <c r="F288" s="73">
        <v>15186.03478173536</v>
      </c>
      <c r="G288" s="73">
        <v>579.18680081479283</v>
      </c>
      <c r="H288" s="88">
        <v>8.75166067493299E-2</v>
      </c>
      <c r="I288" s="142">
        <v>18.527377949065556</v>
      </c>
      <c r="J288" s="76">
        <v>0.20558703199956344</v>
      </c>
      <c r="K288" s="77">
        <v>5.4490676266103329E-2</v>
      </c>
      <c r="L288" s="77">
        <v>1.2445886501245172E-3</v>
      </c>
      <c r="M288" s="40">
        <f t="array" ref="M288:Q288">[1]!ConvertConc(I288:L288,TRUE,FALSE)</f>
        <v>0.40534095130137554</v>
      </c>
      <c r="N288" s="40">
        <v>1.0292895868203937E-2</v>
      </c>
      <c r="O288" s="62">
        <v>5.397417825388702E-2</v>
      </c>
      <c r="P288" s="83">
        <v>5.9891859184486851E-4</v>
      </c>
      <c r="Q288" s="39">
        <v>0.43698311795579886</v>
      </c>
      <c r="R288" s="96">
        <v>1.6383865209661123E-2</v>
      </c>
      <c r="S288" s="189">
        <v>8.4727454655114068E-4</v>
      </c>
      <c r="T288" s="38">
        <f>[1]!AgePb76(K288)</f>
        <v>390.40725671201915</v>
      </c>
      <c r="U288" s="41">
        <f>[1]!AgeErPb76(K288,L288,0,FALSE,1)*2</f>
        <v>102.52495210110408</v>
      </c>
      <c r="V288" s="38">
        <f t="shared" si="50"/>
        <v>102.54576112375902</v>
      </c>
      <c r="W288" s="42">
        <f>[1]!AgePb6U8(O288)</f>
        <v>338.87478490711294</v>
      </c>
      <c r="X288" s="42">
        <f t="shared" si="54"/>
        <v>7.5205743025345448</v>
      </c>
      <c r="Y288" s="38">
        <f t="shared" si="51"/>
        <v>8.2578749976803358</v>
      </c>
      <c r="Z288" s="38">
        <f>[1]!AgePb7U5(M288)</f>
        <v>345.51448780170324</v>
      </c>
      <c r="AA288" s="42">
        <f t="shared" si="47"/>
        <v>17.54742338508289</v>
      </c>
      <c r="AB288" s="38">
        <f t="shared" si="52"/>
        <v>17.891726473674012</v>
      </c>
      <c r="AC288" s="42">
        <f>[1]!AgePb8Th2(R288)</f>
        <v>328.47090224360346</v>
      </c>
      <c r="AD288" s="42">
        <f t="shared" si="55"/>
        <v>33.973062057369006</v>
      </c>
      <c r="AE288" s="38">
        <f t="shared" si="53"/>
        <v>34.354583896284261</v>
      </c>
      <c r="AF288" s="43">
        <f t="shared" si="56"/>
        <v>86.800329420383008</v>
      </c>
      <c r="AG288" s="86"/>
    </row>
    <row r="289" spans="1:33" x14ac:dyDescent="0.25">
      <c r="A289" s="89" t="s">
        <v>19</v>
      </c>
      <c r="B289">
        <v>2015</v>
      </c>
      <c r="C289" s="69" t="s">
        <v>749</v>
      </c>
      <c r="D289" s="69" t="s">
        <v>6</v>
      </c>
      <c r="E289" s="37">
        <f>(K289-(((2.718282^(0.00098482*W289)-1)/((2.718282^(0.000155125*W289)-1)*137.88))))/(([1]!SingleStagePbR(W289,1)/[1]!SingleStagePbR(W289,0))-(((2.718282^(0.00098482*W289)-1)/((2.718282^(0.000155125*W289)-1)*137.88))))</f>
        <v>-2.5523978975995126E-3</v>
      </c>
      <c r="F289" s="73">
        <v>15129.930288988411</v>
      </c>
      <c r="G289" s="73">
        <v>585.31114519239236</v>
      </c>
      <c r="H289" s="88">
        <v>8.6306903333067481E-2</v>
      </c>
      <c r="I289" s="142">
        <v>18.51614131226167</v>
      </c>
      <c r="J289" s="76">
        <v>0.21462489424347589</v>
      </c>
      <c r="K289" s="77">
        <v>5.1184052920887874E-2</v>
      </c>
      <c r="L289" s="77">
        <v>1.1377630931136327E-3</v>
      </c>
      <c r="M289" s="40">
        <f t="array" ref="M289:Q289">[1]!ConvertConc(I289:L289,TRUE,FALSE)</f>
        <v>0.38097495879907639</v>
      </c>
      <c r="N289" s="40">
        <v>9.5508441704034736E-3</v>
      </c>
      <c r="O289" s="62">
        <v>5.4006932823405532E-2</v>
      </c>
      <c r="P289" s="83">
        <v>6.2600690123065913E-4</v>
      </c>
      <c r="Q289" s="39">
        <v>0.4623642840804385</v>
      </c>
      <c r="R289" s="96">
        <v>1.5155566068189755E-2</v>
      </c>
      <c r="S289" s="189">
        <v>7.5810021054006167E-4</v>
      </c>
      <c r="T289" s="38">
        <f>[1]!AgePb76(K289)</f>
        <v>248.12550171678876</v>
      </c>
      <c r="U289" s="41">
        <f>[1]!AgeErPb76(K289,L289,0,FALSE,1)*2</f>
        <v>102.34272683374392</v>
      </c>
      <c r="V289" s="38">
        <f t="shared" si="50"/>
        <v>102.35114771454185</v>
      </c>
      <c r="W289" s="42">
        <f>[1]!AgePb6U8(O289)</f>
        <v>339.07511831653636</v>
      </c>
      <c r="X289" s="42">
        <f t="shared" si="54"/>
        <v>7.8605968902482584</v>
      </c>
      <c r="Y289" s="38">
        <f t="shared" si="51"/>
        <v>8.5694926300349543</v>
      </c>
      <c r="Z289" s="38">
        <f>[1]!AgePb7U5(M289)</f>
        <v>327.75523339045844</v>
      </c>
      <c r="AA289" s="42">
        <f t="shared" si="47"/>
        <v>16.433306640489249</v>
      </c>
      <c r="AB289" s="38">
        <f t="shared" si="52"/>
        <v>16.76404722589378</v>
      </c>
      <c r="AC289" s="42">
        <f>[1]!AgePb8Th2(R289)</f>
        <v>304.02966774755532</v>
      </c>
      <c r="AD289" s="42">
        <f t="shared" si="55"/>
        <v>30.415882071685203</v>
      </c>
      <c r="AE289" s="38">
        <f t="shared" si="53"/>
        <v>30.780825816801549</v>
      </c>
      <c r="AF289" s="43">
        <f t="shared" si="56"/>
        <v>136.65468320284054</v>
      </c>
      <c r="AG289" s="86"/>
    </row>
    <row r="290" spans="1:33" x14ac:dyDescent="0.25">
      <c r="A290" s="89" t="s">
        <v>19</v>
      </c>
      <c r="B290">
        <v>2015</v>
      </c>
      <c r="C290" s="69" t="s">
        <v>750</v>
      </c>
      <c r="D290" s="69" t="s">
        <v>6</v>
      </c>
      <c r="E290" s="37">
        <f>(K290-(((2.718282^(0.00098482*W290)-1)/((2.718282^(0.000155125*W290)-1)*137.88))))/(([1]!SingleStagePbR(W290,1)/[1]!SingleStagePbR(W290,0))-(((2.718282^(0.00098482*W290)-1)/((2.718282^(0.000155125*W290)-1)*137.88))))</f>
        <v>-7.0074480985152959E-4</v>
      </c>
      <c r="F290" s="73">
        <v>14900.203940041914</v>
      </c>
      <c r="G290" s="73">
        <v>592.67818446741455</v>
      </c>
      <c r="H290" s="88">
        <v>8.7406436094539908E-2</v>
      </c>
      <c r="I290" s="142">
        <v>18.4928532344018</v>
      </c>
      <c r="J290" s="76">
        <v>0.20350923485526176</v>
      </c>
      <c r="K290" s="77">
        <v>5.2684554387807558E-2</v>
      </c>
      <c r="L290" s="77">
        <v>1.2453380128211512E-3</v>
      </c>
      <c r="M290" s="40">
        <f t="array" ref="M290:Q290">[1]!ConvertConc(I290:L290,TRUE,FALSE)</f>
        <v>0.3926373715128072</v>
      </c>
      <c r="N290" s="40">
        <v>1.0237541117667533E-2</v>
      </c>
      <c r="O290" s="62">
        <v>5.4074943835044589E-2</v>
      </c>
      <c r="P290" s="83">
        <v>5.950812622164389E-4</v>
      </c>
      <c r="Q290" s="39">
        <v>0.42206192279013172</v>
      </c>
      <c r="R290" s="96">
        <v>1.6466918562497348E-2</v>
      </c>
      <c r="S290" s="189">
        <v>8.1836083785278354E-4</v>
      </c>
      <c r="T290" s="38">
        <f>[1]!AgePb76(K290)</f>
        <v>314.2456917233331</v>
      </c>
      <c r="U290" s="41">
        <f>[1]!AgeErPb76(K290,L290,0,FALSE,1)*2</f>
        <v>107.54359590491673</v>
      </c>
      <c r="V290" s="38">
        <f t="shared" si="50"/>
        <v>107.5564492960862</v>
      </c>
      <c r="W290" s="42">
        <f>[1]!AgePb6U8(O290)</f>
        <v>339.49106719876454</v>
      </c>
      <c r="X290" s="42">
        <f t="shared" si="54"/>
        <v>7.4720289454621529</v>
      </c>
      <c r="Y290" s="38">
        <f t="shared" si="51"/>
        <v>8.2162661968941233</v>
      </c>
      <c r="Z290" s="38">
        <f>[1]!AgePb7U5(M290)</f>
        <v>336.29419601994465</v>
      </c>
      <c r="AA290" s="42">
        <f t="shared" si="47"/>
        <v>17.536922917562009</v>
      </c>
      <c r="AB290" s="38">
        <f t="shared" si="52"/>
        <v>17.863452523919857</v>
      </c>
      <c r="AC290" s="42">
        <f>[1]!AgePb8Th2(R290)</f>
        <v>330.1224679670641</v>
      </c>
      <c r="AD290" s="42">
        <f t="shared" si="55"/>
        <v>32.812368440909239</v>
      </c>
      <c r="AE290" s="38">
        <f t="shared" si="53"/>
        <v>33.211185131385697</v>
      </c>
      <c r="AF290" s="43">
        <f t="shared" si="56"/>
        <v>108.03364250977793</v>
      </c>
      <c r="AG290" s="86"/>
    </row>
    <row r="291" spans="1:33" x14ac:dyDescent="0.25">
      <c r="A291" s="89" t="s">
        <v>19</v>
      </c>
      <c r="B291">
        <v>2015</v>
      </c>
      <c r="C291" s="69" t="s">
        <v>751</v>
      </c>
      <c r="D291" s="69" t="s">
        <v>6</v>
      </c>
      <c r="E291" s="37">
        <f>(K291-(((2.718282^(0.00098482*W291)-1)/((2.718282^(0.000155125*W291)-1)*137.88))))/(([1]!SingleStagePbR(W291,1)/[1]!SingleStagePbR(W291,0))-(((2.718282^(0.00098482*W291)-1)/((2.718282^(0.000155125*W291)-1)*137.88))))</f>
        <v>8.1700051655737469E-4</v>
      </c>
      <c r="F291" s="73">
        <v>15065.880386797204</v>
      </c>
      <c r="G291" s="73">
        <v>581.92988718361289</v>
      </c>
      <c r="H291" s="88">
        <v>8.8637568190096203E-2</v>
      </c>
      <c r="I291" s="142">
        <v>18.379807163296338</v>
      </c>
      <c r="J291" s="76">
        <v>0.21129703358114016</v>
      </c>
      <c r="K291" s="77">
        <v>5.3954420303429257E-2</v>
      </c>
      <c r="L291" s="77">
        <v>1.0786207765401919E-3</v>
      </c>
      <c r="M291" s="40">
        <f t="array" ref="M291:Q291">[1]!ConvertConc(I291:L291,TRUE,FALSE)</f>
        <v>0.40457433204565818</v>
      </c>
      <c r="N291" s="40">
        <v>9.3299338541129179E-3</v>
      </c>
      <c r="O291" s="62">
        <v>5.4407534916740358E-2</v>
      </c>
      <c r="P291" s="83">
        <v>6.2547722237950613E-4</v>
      </c>
      <c r="Q291" s="39">
        <v>0.49850808980754874</v>
      </c>
      <c r="R291" s="96">
        <v>1.5921942529316131E-2</v>
      </c>
      <c r="S291" s="189">
        <v>7.9516878802420802E-4</v>
      </c>
      <c r="T291" s="38">
        <f>[1]!AgePb76(K291)</f>
        <v>368.16695460061061</v>
      </c>
      <c r="U291" s="41">
        <f>[1]!AgeErPb76(K291,L291,0,FALSE,1)*2</f>
        <v>90.088129607362148</v>
      </c>
      <c r="V291" s="38">
        <f t="shared" si="50"/>
        <v>90.109189727587037</v>
      </c>
      <c r="W291" s="42">
        <f>[1]!AgePb6U8(O291)</f>
        <v>341.52477618641444</v>
      </c>
      <c r="X291" s="42">
        <f t="shared" si="54"/>
        <v>7.8524406117555845</v>
      </c>
      <c r="Y291" s="38">
        <f t="shared" si="51"/>
        <v>8.5718692997844315</v>
      </c>
      <c r="Z291" s="38">
        <f>[1]!AgePb7U5(M291)</f>
        <v>344.96044104842042</v>
      </c>
      <c r="AA291" s="42">
        <f t="shared" si="47"/>
        <v>15.910342512308283</v>
      </c>
      <c r="AB291" s="38">
        <f t="shared" si="52"/>
        <v>16.288084810029915</v>
      </c>
      <c r="AC291" s="42">
        <f>[1]!AgePb8Th2(R291)</f>
        <v>319.2828294224235</v>
      </c>
      <c r="AD291" s="42">
        <f t="shared" si="55"/>
        <v>31.891050987190454</v>
      </c>
      <c r="AE291" s="38">
        <f t="shared" si="53"/>
        <v>32.274907132480664</v>
      </c>
      <c r="AF291" s="43">
        <f t="shared" si="56"/>
        <v>92.763560639738103</v>
      </c>
      <c r="AG291" s="86"/>
    </row>
    <row r="292" spans="1:33" x14ac:dyDescent="0.25">
      <c r="A292" s="89" t="s">
        <v>19</v>
      </c>
      <c r="B292">
        <v>2015</v>
      </c>
      <c r="C292" s="69" t="s">
        <v>752</v>
      </c>
      <c r="D292" s="69" t="s">
        <v>6</v>
      </c>
      <c r="E292" s="37">
        <f>(K292-(((2.718282^(0.00098482*W292)-1)/((2.718282^(0.000155125*W292)-1)*137.88))))/(([1]!SingleStagePbR(W292,1)/[1]!SingleStagePbR(W292,0))-(((2.718282^(0.00098482*W292)-1)/((2.718282^(0.000155125*W292)-1)*137.88))))</f>
        <v>1.4219270489819631E-3</v>
      </c>
      <c r="F292" s="73">
        <v>13586.545313218519</v>
      </c>
      <c r="G292" s="73">
        <v>533.21781181075414</v>
      </c>
      <c r="H292" s="88">
        <v>9.1580487417944223E-2</v>
      </c>
      <c r="I292" s="142">
        <v>18.750718769247428</v>
      </c>
      <c r="J292" s="76">
        <v>0.21973496609363297</v>
      </c>
      <c r="K292" s="77">
        <v>5.4286404583664592E-2</v>
      </c>
      <c r="L292" s="77">
        <v>1.2688996923407195E-3</v>
      </c>
      <c r="M292" s="40">
        <f t="array" ref="M292:Q292">[1]!ConvertConc(I292:L292,TRUE,FALSE)</f>
        <v>0.39901149240162909</v>
      </c>
      <c r="N292" s="40">
        <v>1.0433070448924263E-2</v>
      </c>
      <c r="O292" s="62">
        <v>5.3331288912512216E-2</v>
      </c>
      <c r="P292" s="83">
        <v>6.249759865280596E-4</v>
      </c>
      <c r="Q292" s="39">
        <v>0.44818210850470203</v>
      </c>
      <c r="R292" s="96">
        <v>1.747292537407202E-2</v>
      </c>
      <c r="S292" s="189">
        <v>8.9883335967804942E-4</v>
      </c>
      <c r="T292" s="38">
        <f>[1]!AgePb76(K292)</f>
        <v>381.97159838842879</v>
      </c>
      <c r="U292" s="41">
        <f>[1]!AgeErPb76(K292,L292,0,FALSE,1)*2</f>
        <v>105.07658703629167</v>
      </c>
      <c r="V292" s="38">
        <f t="shared" si="50"/>
        <v>105.09602297802077</v>
      </c>
      <c r="W292" s="42">
        <f>[1]!AgePb6U8(O292)</f>
        <v>334.94148604663724</v>
      </c>
      <c r="X292" s="42">
        <f t="shared" si="54"/>
        <v>7.8501903831564732</v>
      </c>
      <c r="Y292" s="38">
        <f t="shared" si="51"/>
        <v>8.5434454530083173</v>
      </c>
      <c r="Z292" s="38">
        <f>[1]!AgePb7U5(M292)</f>
        <v>340.93101525671045</v>
      </c>
      <c r="AA292" s="42">
        <f t="shared" si="47"/>
        <v>17.828846377267958</v>
      </c>
      <c r="AB292" s="38">
        <f t="shared" si="52"/>
        <v>18.158964436673351</v>
      </c>
      <c r="AC292" s="42">
        <f>[1]!AgePb8Th2(R292)</f>
        <v>350.11680670271988</v>
      </c>
      <c r="AD292" s="42">
        <f t="shared" si="55"/>
        <v>36.021062176037518</v>
      </c>
      <c r="AE292" s="38">
        <f t="shared" si="53"/>
        <v>36.429855768216719</v>
      </c>
      <c r="AF292" s="43">
        <f t="shared" si="56"/>
        <v>87.687536837760803</v>
      </c>
      <c r="AG292" s="86"/>
    </row>
    <row r="293" spans="1:33" x14ac:dyDescent="0.25">
      <c r="A293" s="89" t="s">
        <v>19</v>
      </c>
      <c r="B293">
        <v>2015</v>
      </c>
      <c r="C293" s="69" t="s">
        <v>753</v>
      </c>
      <c r="D293" s="69" t="s">
        <v>6</v>
      </c>
      <c r="E293" s="37">
        <f>(K293-(((2.718282^(0.00098482*W293)-1)/((2.718282^(0.000155125*W293)-1)*137.88))))/(([1]!SingleStagePbR(W293,1)/[1]!SingleStagePbR(W293,0))-(((2.718282^(0.00098482*W293)-1)/((2.718282^(0.000155125*W293)-1)*137.88))))</f>
        <v>3.1850657854601115E-4</v>
      </c>
      <c r="F293" s="73">
        <v>14270.910651447253</v>
      </c>
      <c r="G293" s="73">
        <v>559.70434775656156</v>
      </c>
      <c r="H293" s="88">
        <v>9.2654968942583751E-2</v>
      </c>
      <c r="I293" s="142">
        <v>18.712191586134427</v>
      </c>
      <c r="J293" s="76">
        <v>0.21095566928990928</v>
      </c>
      <c r="K293" s="77">
        <v>5.3414038169732191E-2</v>
      </c>
      <c r="L293" s="77">
        <v>1.159010467515787E-3</v>
      </c>
      <c r="M293" s="40">
        <f t="array" ref="M293:Q293">[1]!ConvertConc(I293:L293,TRUE,FALSE)</f>
        <v>0.39340783289154196</v>
      </c>
      <c r="N293" s="40">
        <v>9.6198158325212502E-3</v>
      </c>
      <c r="O293" s="62">
        <v>5.3441094561098412E-2</v>
      </c>
      <c r="P293" s="83">
        <v>6.0247896772687827E-4</v>
      </c>
      <c r="Q293" s="39">
        <v>0.46104444189381072</v>
      </c>
      <c r="R293" s="96">
        <v>1.5142471514649198E-2</v>
      </c>
      <c r="S293" s="189">
        <v>7.7005675128491099E-4</v>
      </c>
      <c r="T293" s="38">
        <f>[1]!AgePb76(K293)</f>
        <v>345.44082749743734</v>
      </c>
      <c r="U293" s="41">
        <f>[1]!AgeErPb76(K293,L293,0,FALSE,1)*2</f>
        <v>98.175498253909026</v>
      </c>
      <c r="V293" s="38">
        <f t="shared" si="50"/>
        <v>98.192511851370767</v>
      </c>
      <c r="W293" s="42">
        <f>[1]!AgePb6U8(O293)</f>
        <v>335.61346437378421</v>
      </c>
      <c r="X293" s="42">
        <f t="shared" si="54"/>
        <v>7.5672122823003409</v>
      </c>
      <c r="Y293" s="38">
        <f t="shared" si="51"/>
        <v>8.2869367505340428</v>
      </c>
      <c r="Z293" s="38">
        <f>[1]!AgePb7U5(M293)</f>
        <v>336.85579024380155</v>
      </c>
      <c r="AA293" s="42">
        <f t="shared" si="47"/>
        <v>16.47395091473507</v>
      </c>
      <c r="AB293" s="38">
        <f t="shared" si="52"/>
        <v>16.822275958508367</v>
      </c>
      <c r="AC293" s="42">
        <f>[1]!AgePb8Th2(R293)</f>
        <v>303.76894729958258</v>
      </c>
      <c r="AD293" s="42">
        <f t="shared" si="55"/>
        <v>30.895792469869217</v>
      </c>
      <c r="AE293" s="38">
        <f t="shared" si="53"/>
        <v>31.254520642949551</v>
      </c>
      <c r="AF293" s="43">
        <f t="shared" si="56"/>
        <v>97.155124020849541</v>
      </c>
      <c r="AG293" s="86"/>
    </row>
    <row r="294" spans="1:33" x14ac:dyDescent="0.25">
      <c r="A294" s="89" t="s">
        <v>19</v>
      </c>
      <c r="B294">
        <v>2015</v>
      </c>
      <c r="C294" s="69" t="s">
        <v>754</v>
      </c>
      <c r="D294" s="69" t="s">
        <v>6</v>
      </c>
      <c r="E294" s="37">
        <f>(K294-(((2.718282^(0.00098482*W294)-1)/((2.718282^(0.000155125*W294)-1)*137.88))))/(([1]!SingleStagePbR(W294,1)/[1]!SingleStagePbR(W294,0))-(((2.718282^(0.00098482*W294)-1)/((2.718282^(0.000155125*W294)-1)*137.88))))</f>
        <v>2.1058285405282126E-3</v>
      </c>
      <c r="F294" s="73">
        <v>10316.920285012937</v>
      </c>
      <c r="G294" s="73">
        <v>405.19573623946798</v>
      </c>
      <c r="H294" s="88">
        <v>8.345880609004952E-2</v>
      </c>
      <c r="I294" s="142">
        <v>18.659949171994654</v>
      </c>
      <c r="J294" s="76">
        <v>0.24069502774836388</v>
      </c>
      <c r="K294" s="77">
        <v>5.4874265444106944E-2</v>
      </c>
      <c r="L294" s="77">
        <v>1.3656775603066457E-3</v>
      </c>
      <c r="M294" s="40">
        <f t="array" ref="M294:Q294">[1]!ConvertConc(I294:L294,TRUE,FALSE)</f>
        <v>0.40529431210119404</v>
      </c>
      <c r="N294" s="40">
        <v>1.1361023055725008E-2</v>
      </c>
      <c r="O294" s="62">
        <v>5.3590714035857426E-2</v>
      </c>
      <c r="P294" s="83">
        <v>6.9126760652030747E-4</v>
      </c>
      <c r="Q294" s="39">
        <v>0.46016091722923619</v>
      </c>
      <c r="R294" s="96">
        <v>1.3919332288633617E-2</v>
      </c>
      <c r="S294" s="189">
        <v>9.2200542285581703E-4</v>
      </c>
      <c r="T294" s="38">
        <f>[1]!AgePb76(K294)</f>
        <v>406.12959193484306</v>
      </c>
      <c r="U294" s="41">
        <f>[1]!AgeErPb76(K294,L294,0,FALSE,1)*2</f>
        <v>111.40599616686168</v>
      </c>
      <c r="V294" s="38">
        <f t="shared" si="50"/>
        <v>111.42671999000301</v>
      </c>
      <c r="W294" s="42">
        <f>[1]!AgePb6U8(O294)</f>
        <v>336.52897889206747</v>
      </c>
      <c r="X294" s="42">
        <f t="shared" si="54"/>
        <v>8.6817869830131134</v>
      </c>
      <c r="Y294" s="38">
        <f t="shared" si="51"/>
        <v>9.3191406682776758</v>
      </c>
      <c r="Z294" s="38">
        <f>[1]!AgePb7U5(M294)</f>
        <v>345.48078961673946</v>
      </c>
      <c r="AA294" s="42">
        <f t="shared" si="47"/>
        <v>19.368716011814438</v>
      </c>
      <c r="AB294" s="38">
        <f t="shared" si="52"/>
        <v>19.681122648870776</v>
      </c>
      <c r="AC294" s="42">
        <f>[1]!AgePb8Th2(R294)</f>
        <v>279.4006679823122</v>
      </c>
      <c r="AD294" s="42">
        <f t="shared" si="55"/>
        <v>37.014552952312272</v>
      </c>
      <c r="AE294" s="38">
        <f t="shared" si="53"/>
        <v>37.268467381263065</v>
      </c>
      <c r="AF294" s="43">
        <f t="shared" si="56"/>
        <v>82.86246202568222</v>
      </c>
      <c r="AG294" s="86"/>
    </row>
    <row r="295" spans="1:33" x14ac:dyDescent="0.25">
      <c r="A295" s="89" t="s">
        <v>19</v>
      </c>
      <c r="B295">
        <v>2015</v>
      </c>
      <c r="C295" s="69" t="s">
        <v>755</v>
      </c>
      <c r="D295" s="69" t="s">
        <v>6</v>
      </c>
      <c r="E295" s="37">
        <f>(K295-(((2.718282^(0.00098482*W295)-1)/((2.718282^(0.000155125*W295)-1)*137.88))))/(([1]!SingleStagePbR(W295,1)/[1]!SingleStagePbR(W295,0))-(((2.718282^(0.00098482*W295)-1)/((2.718282^(0.000155125*W295)-1)*137.88))))</f>
        <v>6.2713534883496809E-4</v>
      </c>
      <c r="F295" s="73">
        <v>10629.287851510075</v>
      </c>
      <c r="G295" s="73">
        <v>419.90523281204287</v>
      </c>
      <c r="H295" s="88">
        <v>8.5123248832886314E-2</v>
      </c>
      <c r="I295" s="142">
        <v>18.470726461620927</v>
      </c>
      <c r="J295" s="76">
        <v>0.20896814762692634</v>
      </c>
      <c r="K295" s="77">
        <v>5.3762962216420504E-2</v>
      </c>
      <c r="L295" s="77">
        <v>1.374698001524273E-3</v>
      </c>
      <c r="M295" s="40">
        <f t="array" ref="M295:Q295">[1]!ConvertConc(I295:L295,TRUE,FALSE)</f>
        <v>0.40115430587221373</v>
      </c>
      <c r="N295" s="40">
        <v>1.1216548080026081E-2</v>
      </c>
      <c r="O295" s="62">
        <v>5.413972222900016E-2</v>
      </c>
      <c r="P295" s="83">
        <v>6.12508527519911E-4</v>
      </c>
      <c r="Q295" s="39">
        <v>0.40462093756363815</v>
      </c>
      <c r="R295" s="96">
        <v>1.5384699541073955E-2</v>
      </c>
      <c r="S295" s="189">
        <v>8.8987817532029895E-4</v>
      </c>
      <c r="T295" s="38">
        <f>[1]!AgePb76(K295)</f>
        <v>360.15162507000343</v>
      </c>
      <c r="U295" s="41">
        <f>[1]!AgeErPb76(K295,L295,0,FALSE,1)*2</f>
        <v>115.38903510118149</v>
      </c>
      <c r="V295" s="38">
        <f t="shared" si="50"/>
        <v>115.40477008032869</v>
      </c>
      <c r="W295" s="42">
        <f>[1]!AgePb6U8(O295)</f>
        <v>339.88722074455183</v>
      </c>
      <c r="X295" s="42">
        <f t="shared" si="54"/>
        <v>7.6906128265861646</v>
      </c>
      <c r="Y295" s="38">
        <f t="shared" si="51"/>
        <v>8.4171612979051389</v>
      </c>
      <c r="Z295" s="38">
        <f>[1]!AgePb7U5(M295)</f>
        <v>342.48504960023064</v>
      </c>
      <c r="AA295" s="42">
        <f t="shared" si="47"/>
        <v>19.152231295030898</v>
      </c>
      <c r="AB295" s="38">
        <f t="shared" si="52"/>
        <v>19.46270129658922</v>
      </c>
      <c r="AC295" s="42">
        <f>[1]!AgePb8Th2(R295)</f>
        <v>308.59130898728199</v>
      </c>
      <c r="AD295" s="42">
        <f t="shared" si="55"/>
        <v>35.698931945749983</v>
      </c>
      <c r="AE295" s="38">
        <f t="shared" si="53"/>
        <v>36.019748776072291</v>
      </c>
      <c r="AF295" s="43">
        <f t="shared" si="56"/>
        <v>94.373368627307244</v>
      </c>
      <c r="AG295" s="86"/>
    </row>
    <row r="296" spans="1:33" x14ac:dyDescent="0.25">
      <c r="A296" s="89" t="s">
        <v>19</v>
      </c>
      <c r="B296">
        <v>2015</v>
      </c>
      <c r="C296" s="69" t="s">
        <v>756</v>
      </c>
      <c r="D296" s="69" t="s">
        <v>6</v>
      </c>
      <c r="E296" s="37">
        <f>(K296-(((2.718282^(0.00098482*W296)-1)/((2.718282^(0.000155125*W296)-1)*137.88))))/(([1]!SingleStagePbR(W296,1)/[1]!SingleStagePbR(W296,0))-(((2.718282^(0.00098482*W296)-1)/((2.718282^(0.000155125*W296)-1)*137.88))))</f>
        <v>1.1861976356061321E-3</v>
      </c>
      <c r="F296" s="73">
        <v>10339.609107398001</v>
      </c>
      <c r="G296" s="73">
        <v>401.89796851773701</v>
      </c>
      <c r="H296" s="88">
        <v>8.1927508385842257E-2</v>
      </c>
      <c r="I296" s="142">
        <v>18.39421852580103</v>
      </c>
      <c r="J296" s="76">
        <v>0.22355052772914955</v>
      </c>
      <c r="K296" s="77">
        <v>5.4245547718758669E-2</v>
      </c>
      <c r="L296" s="77">
        <v>1.3097022911412895E-3</v>
      </c>
      <c r="M296" s="40">
        <f t="array" ref="M296:Q296">[1]!ConvertConc(I296:L296,TRUE,FALSE)</f>
        <v>0.4064386522380814</v>
      </c>
      <c r="N296" s="40">
        <v>1.0986131964079751E-2</v>
      </c>
      <c r="O296" s="62">
        <v>5.4364908114869319E-2</v>
      </c>
      <c r="P296" s="83">
        <v>6.6071324976261852E-4</v>
      </c>
      <c r="Q296" s="39">
        <v>0.44961888980673748</v>
      </c>
      <c r="R296" s="96">
        <v>1.5278369819960644E-2</v>
      </c>
      <c r="S296" s="189">
        <v>8.9354543586040868E-4</v>
      </c>
      <c r="T296" s="38">
        <f>[1]!AgePb76(K296)</f>
        <v>380.27904708700038</v>
      </c>
      <c r="U296" s="41">
        <f>[1]!AgeErPb76(K296,L296,0,FALSE,1)*2</f>
        <v>108.56942781114455</v>
      </c>
      <c r="V296" s="38">
        <f t="shared" si="50"/>
        <v>108.58807225882276</v>
      </c>
      <c r="W296" s="42">
        <f>[1]!AgePb6U8(O296)</f>
        <v>341.2641600909563</v>
      </c>
      <c r="X296" s="42">
        <f t="shared" si="54"/>
        <v>8.2949740948623418</v>
      </c>
      <c r="Y296" s="38">
        <f t="shared" si="51"/>
        <v>8.9780113714429763</v>
      </c>
      <c r="Z296" s="38">
        <f>[1]!AgePb7U5(M296)</f>
        <v>346.30728605935906</v>
      </c>
      <c r="AA296" s="42">
        <f t="shared" si="47"/>
        <v>18.721534105185498</v>
      </c>
      <c r="AB296" s="38">
        <f t="shared" si="52"/>
        <v>19.046094282694916</v>
      </c>
      <c r="AC296" s="42">
        <f>[1]!AgePb8Th2(R296)</f>
        <v>306.4746007622187</v>
      </c>
      <c r="AD296" s="42">
        <f t="shared" si="55"/>
        <v>35.847931938451644</v>
      </c>
      <c r="AE296" s="38">
        <f t="shared" si="53"/>
        <v>36.16307817664017</v>
      </c>
      <c r="AF296" s="43">
        <f t="shared" si="56"/>
        <v>89.740458409448408</v>
      </c>
      <c r="AG296" s="86"/>
    </row>
    <row r="297" spans="1:33" x14ac:dyDescent="0.25">
      <c r="A297" s="89" t="s">
        <v>19</v>
      </c>
      <c r="B297">
        <v>2015</v>
      </c>
      <c r="C297" s="69" t="s">
        <v>757</v>
      </c>
      <c r="D297" s="69" t="s">
        <v>6</v>
      </c>
      <c r="E297" s="37">
        <f>(K297-(((2.718282^(0.00098482*W297)-1)/((2.718282^(0.000155125*W297)-1)*137.88))))/(([1]!SingleStagePbR(W297,1)/[1]!SingleStagePbR(W297,0))-(((2.718282^(0.00098482*W297)-1)/((2.718282^(0.000155125*W297)-1)*137.88))))</f>
        <v>-1.4256910406822035E-3</v>
      </c>
      <c r="F297" s="73">
        <v>10532.283600615468</v>
      </c>
      <c r="G297" s="73">
        <v>401.2191324713512</v>
      </c>
      <c r="H297" s="88">
        <v>8.2453914710595225E-2</v>
      </c>
      <c r="I297" s="142">
        <v>18.363585050941658</v>
      </c>
      <c r="J297" s="76">
        <v>0.23449127936573433</v>
      </c>
      <c r="K297" s="77">
        <v>5.2155509180170874E-2</v>
      </c>
      <c r="L297" s="77">
        <v>1.410124952415969E-3</v>
      </c>
      <c r="M297" s="40">
        <f t="array" ref="M297:Q297">[1]!ConvertConc(I297:L297,TRUE,FALSE)</f>
        <v>0.39143077211072985</v>
      </c>
      <c r="N297" s="40">
        <v>1.1704057061601901E-2</v>
      </c>
      <c r="O297" s="62">
        <v>5.4455597707416148E-2</v>
      </c>
      <c r="P297" s="83">
        <v>6.9536328225751137E-4</v>
      </c>
      <c r="Q297" s="39">
        <v>0.42705888258126257</v>
      </c>
      <c r="R297" s="96">
        <v>1.584354735547272E-2</v>
      </c>
      <c r="S297" s="189">
        <v>1.0875974153113164E-3</v>
      </c>
      <c r="T297" s="38">
        <f>[1]!AgePb76(K297)</f>
        <v>291.23962741383747</v>
      </c>
      <c r="U297" s="41">
        <f>[1]!AgeErPb76(K297,L297,0,FALSE,1)*2</f>
        <v>123.51653499255538</v>
      </c>
      <c r="V297" s="38">
        <f t="shared" si="50"/>
        <v>123.5261477614311</v>
      </c>
      <c r="W297" s="42">
        <f>[1]!AgePb6U8(O297)</f>
        <v>341.81861474872318</v>
      </c>
      <c r="X297" s="42">
        <f t="shared" si="54"/>
        <v>8.7296117899746388</v>
      </c>
      <c r="Y297" s="38">
        <f t="shared" si="51"/>
        <v>9.3831009273786243</v>
      </c>
      <c r="Z297" s="38">
        <f>[1]!AgePb7U5(M297)</f>
        <v>335.41407340911485</v>
      </c>
      <c r="AA297" s="42">
        <f t="shared" si="47"/>
        <v>20.058236266279476</v>
      </c>
      <c r="AB297" s="38">
        <f t="shared" si="52"/>
        <v>20.342853485299326</v>
      </c>
      <c r="AC297" s="42">
        <f>[1]!AgePb8Th2(R297)</f>
        <v>317.72306165619864</v>
      </c>
      <c r="AD297" s="42">
        <f t="shared" si="55"/>
        <v>43.620885258719184</v>
      </c>
      <c r="AE297" s="38">
        <f t="shared" si="53"/>
        <v>43.89956793612064</v>
      </c>
      <c r="AF297" s="43">
        <f t="shared" si="56"/>
        <v>117.3667944105063</v>
      </c>
      <c r="AG297" s="86"/>
    </row>
    <row r="298" spans="1:33" x14ac:dyDescent="0.25">
      <c r="A298" s="89" t="s">
        <v>19</v>
      </c>
      <c r="B298">
        <v>2015</v>
      </c>
      <c r="C298" s="69" t="s">
        <v>758</v>
      </c>
      <c r="D298" s="69" t="s">
        <v>6</v>
      </c>
      <c r="E298" s="37">
        <f>(K298-(((2.718282^(0.00098482*W298)-1)/((2.718282^(0.000155125*W298)-1)*137.88))))/(([1]!SingleStagePbR(W298,1)/[1]!SingleStagePbR(W298,0))-(((2.718282^(0.00098482*W298)-1)/((2.718282^(0.000155125*W298)-1)*137.88))))</f>
        <v>3.083343462541938E-3</v>
      </c>
      <c r="F298" s="73">
        <v>17769.32970948008</v>
      </c>
      <c r="G298" s="73">
        <v>660.54951428523032</v>
      </c>
      <c r="H298" s="88">
        <v>9.212233711345473E-2</v>
      </c>
      <c r="I298" s="142">
        <v>18.666848545303559</v>
      </c>
      <c r="J298" s="76">
        <v>0.18486860819140921</v>
      </c>
      <c r="K298" s="77">
        <v>5.5658270269113047E-2</v>
      </c>
      <c r="L298" s="77">
        <v>1.0690435982715618E-3</v>
      </c>
      <c r="M298" s="40">
        <f t="array" ref="M298:Q298">[1]!ConvertConc(I298:L298,TRUE,FALSE)</f>
        <v>0.41093293224469229</v>
      </c>
      <c r="N298" s="40">
        <v>8.8803378363639177E-3</v>
      </c>
      <c r="O298" s="62">
        <v>5.3570906603385531E-2</v>
      </c>
      <c r="P298" s="83">
        <v>5.3054370261184356E-4</v>
      </c>
      <c r="Q298" s="39">
        <v>0.45828287277881019</v>
      </c>
      <c r="R298" s="96">
        <v>1.7290551215131567E-2</v>
      </c>
      <c r="S298" s="189">
        <v>7.9936822176795855E-4</v>
      </c>
      <c r="T298" s="38">
        <f>[1]!AgePb76(K298)</f>
        <v>437.7934658355681</v>
      </c>
      <c r="U298" s="41">
        <f>[1]!AgeErPb76(K298,L298,0,FALSE,1)*2</f>
        <v>85.506033641653957</v>
      </c>
      <c r="V298" s="38">
        <f t="shared" si="50"/>
        <v>85.537406326741561</v>
      </c>
      <c r="W298" s="42">
        <f>[1]!AgePb6U8(O298)</f>
        <v>336.40778561258639</v>
      </c>
      <c r="X298" s="42">
        <f t="shared" si="54"/>
        <v>6.6632821239233424</v>
      </c>
      <c r="Y298" s="38">
        <f t="shared" si="51"/>
        <v>7.4742239916081594</v>
      </c>
      <c r="Z298" s="38">
        <f>[1]!AgePb7U5(M298)</f>
        <v>349.54677328301398</v>
      </c>
      <c r="AA298" s="42">
        <f t="shared" si="47"/>
        <v>15.107542826554088</v>
      </c>
      <c r="AB298" s="38">
        <f t="shared" si="52"/>
        <v>15.515351119664633</v>
      </c>
      <c r="AC298" s="42">
        <f>[1]!AgePb8Th2(R298)</f>
        <v>346.49359623456326</v>
      </c>
      <c r="AD298" s="42">
        <f t="shared" si="55"/>
        <v>32.037841527413711</v>
      </c>
      <c r="AE298" s="38">
        <f t="shared" si="53"/>
        <v>32.48739656004922</v>
      </c>
      <c r="AF298" s="43">
        <f t="shared" si="56"/>
        <v>76.841664361189572</v>
      </c>
      <c r="AG298" s="86"/>
    </row>
    <row r="299" spans="1:33" x14ac:dyDescent="0.25">
      <c r="A299" s="89" t="s">
        <v>19</v>
      </c>
      <c r="B299">
        <v>2015</v>
      </c>
      <c r="C299" s="69" t="s">
        <v>759</v>
      </c>
      <c r="D299" s="69" t="s">
        <v>6</v>
      </c>
      <c r="E299" s="37">
        <f>(K299-(((2.718282^(0.00098482*W299)-1)/((2.718282^(0.000155125*W299)-1)*137.88))))/(([1]!SingleStagePbR(W299,1)/[1]!SingleStagePbR(W299,0))-(((2.718282^(0.00098482*W299)-1)/((2.718282^(0.000155125*W299)-1)*137.88))))</f>
        <v>-4.2798623966795811E-4</v>
      </c>
      <c r="F299" s="73">
        <v>17857.901777014002</v>
      </c>
      <c r="G299" s="73">
        <v>664.55701438788412</v>
      </c>
      <c r="H299" s="88">
        <v>9.2820029638676402E-2</v>
      </c>
      <c r="I299" s="142">
        <v>18.58977265822277</v>
      </c>
      <c r="J299" s="76">
        <v>0.1918271685612867</v>
      </c>
      <c r="K299" s="77">
        <v>5.2863664642254393E-2</v>
      </c>
      <c r="L299" s="77">
        <v>1.0974829584891753E-3</v>
      </c>
      <c r="M299" s="40">
        <f t="array" ref="M299:Q299">[1]!ConvertConc(I299:L299,TRUE,FALSE)</f>
        <v>0.39191820120365201</v>
      </c>
      <c r="N299" s="40">
        <v>9.0861206165402282E-3</v>
      </c>
      <c r="O299" s="62">
        <v>5.3793019333007945E-2</v>
      </c>
      <c r="P299" s="83">
        <v>5.5508815393980125E-4</v>
      </c>
      <c r="Q299" s="39">
        <v>0.44509526409192995</v>
      </c>
      <c r="R299" s="96">
        <v>1.5804548743198456E-2</v>
      </c>
      <c r="S299" s="189">
        <v>6.4429300222405481E-4</v>
      </c>
      <c r="T299" s="38">
        <f>[1]!AgePb76(K299)</f>
        <v>321.96097311688061</v>
      </c>
      <c r="U299" s="41">
        <f>[1]!AgeErPb76(K299,L299,0,FALSE,1)*2</f>
        <v>94.324335252459775</v>
      </c>
      <c r="V299" s="38">
        <f t="shared" si="50"/>
        <v>94.339718104532892</v>
      </c>
      <c r="W299" s="42">
        <f>[1]!AgePb6U8(O299)</f>
        <v>337.76666875369364</v>
      </c>
      <c r="X299" s="42">
        <f t="shared" si="54"/>
        <v>6.9708032360190728</v>
      </c>
      <c r="Y299" s="38">
        <f t="shared" si="51"/>
        <v>7.7556173996431967</v>
      </c>
      <c r="Z299" s="38">
        <f>[1]!AgePb7U5(M299)</f>
        <v>335.76970775494954</v>
      </c>
      <c r="AA299" s="42">
        <f t="shared" si="47"/>
        <v>15.568779682455359</v>
      </c>
      <c r="AB299" s="38">
        <f t="shared" si="52"/>
        <v>15.934558156236646</v>
      </c>
      <c r="AC299" s="42">
        <f>[1]!AgePb8Th2(R299)</f>
        <v>316.94709178217073</v>
      </c>
      <c r="AD299" s="42">
        <f t="shared" si="55"/>
        <v>25.84152153010999</v>
      </c>
      <c r="AE299" s="38">
        <f t="shared" si="53"/>
        <v>26.306951134155447</v>
      </c>
      <c r="AF299" s="43">
        <f t="shared" si="56"/>
        <v>104.90919613138179</v>
      </c>
      <c r="AG299" s="86"/>
    </row>
    <row r="300" spans="1:33" x14ac:dyDescent="0.25">
      <c r="A300" s="89" t="s">
        <v>19</v>
      </c>
      <c r="B300">
        <v>2015</v>
      </c>
      <c r="C300" s="69" t="s">
        <v>760</v>
      </c>
      <c r="D300" s="69" t="s">
        <v>6</v>
      </c>
      <c r="E300" s="37">
        <f>(K300-(((2.718282^(0.00098482*W300)-1)/((2.718282^(0.000155125*W300)-1)*137.88))))/(([1]!SingleStagePbR(W300,1)/[1]!SingleStagePbR(W300,0))-(((2.718282^(0.00098482*W300)-1)/((2.718282^(0.000155125*W300)-1)*137.88))))</f>
        <v>1.1465069789190286E-3</v>
      </c>
      <c r="F300" s="73">
        <v>19689.555902514563</v>
      </c>
      <c r="G300" s="73">
        <v>739.54358787444176</v>
      </c>
      <c r="H300" s="88">
        <v>9.8301915459045902E-2</v>
      </c>
      <c r="I300" s="142">
        <v>18.540915642056579</v>
      </c>
      <c r="J300" s="76">
        <v>0.18519489318228516</v>
      </c>
      <c r="K300" s="77">
        <v>5.4151585109896455E-2</v>
      </c>
      <c r="L300" s="77">
        <v>1.0033323111605335E-3</v>
      </c>
      <c r="M300" s="40">
        <f t="array" ref="M300:Q300">[1]!ConvertConc(I300:L300,TRUE,FALSE)</f>
        <v>0.40252442780749881</v>
      </c>
      <c r="N300" s="40">
        <v>8.4727694490682789E-3</v>
      </c>
      <c r="O300" s="62">
        <v>5.3934768881192044E-2</v>
      </c>
      <c r="P300" s="83">
        <v>5.3872440577350407E-4</v>
      </c>
      <c r="Q300" s="39">
        <v>0.47453110037514401</v>
      </c>
      <c r="R300" s="96">
        <v>1.7241988909040461E-2</v>
      </c>
      <c r="S300" s="189">
        <v>7.614824316251581E-4</v>
      </c>
      <c r="T300" s="38">
        <f>[1]!AgePb76(K300)</f>
        <v>376.37975778529608</v>
      </c>
      <c r="U300" s="41">
        <f>[1]!AgeErPb76(K300,L300,0,FALSE,1)*2</f>
        <v>83.374027026530655</v>
      </c>
      <c r="V300" s="38">
        <f t="shared" si="50"/>
        <v>83.397809080944867</v>
      </c>
      <c r="W300" s="42">
        <f>[1]!AgePb6U8(O300)</f>
        <v>338.6337411566949</v>
      </c>
      <c r="X300" s="42">
        <f t="shared" si="54"/>
        <v>6.7648481587585163</v>
      </c>
      <c r="Y300" s="38">
        <f t="shared" si="51"/>
        <v>7.5749645693332006</v>
      </c>
      <c r="Z300" s="38">
        <f>[1]!AgePb7U5(M300)</f>
        <v>343.47745909994859</v>
      </c>
      <c r="AA300" s="42">
        <f t="shared" si="47"/>
        <v>14.45976999585926</v>
      </c>
      <c r="AB300" s="38">
        <f t="shared" si="52"/>
        <v>14.870887878128592</v>
      </c>
      <c r="AC300" s="42">
        <f>[1]!AgePb8Th2(R300)</f>
        <v>345.52870390368747</v>
      </c>
      <c r="AD300" s="42">
        <f t="shared" si="55"/>
        <v>30.520149274299914</v>
      </c>
      <c r="AE300" s="38">
        <f t="shared" si="53"/>
        <v>30.989124302908525</v>
      </c>
      <c r="AF300" s="43">
        <f t="shared" si="56"/>
        <v>89.97129472352411</v>
      </c>
      <c r="AG300" s="86"/>
    </row>
    <row r="301" spans="1:33" x14ac:dyDescent="0.25">
      <c r="A301" s="89" t="s">
        <v>19</v>
      </c>
      <c r="B301">
        <v>2015</v>
      </c>
      <c r="C301" s="69" t="s">
        <v>761</v>
      </c>
      <c r="D301" s="69" t="s">
        <v>6</v>
      </c>
      <c r="E301" s="37">
        <f>(K301-(((2.718282^(0.00098482*W301)-1)/((2.718282^(0.000155125*W301)-1)*137.88))))/(([1]!SingleStagePbR(W301,1)/[1]!SingleStagePbR(W301,0))-(((2.718282^(0.00098482*W301)-1)/((2.718282^(0.000155125*W301)-1)*137.88))))</f>
        <v>5.3943038097794627E-4</v>
      </c>
      <c r="F301" s="73">
        <v>19232.006498646082</v>
      </c>
      <c r="G301" s="73">
        <v>721.03019982746696</v>
      </c>
      <c r="H301" s="88">
        <v>9.7169798873460361E-2</v>
      </c>
      <c r="I301" s="142">
        <v>18.494584265960523</v>
      </c>
      <c r="J301" s="76">
        <v>0.18322666957338546</v>
      </c>
      <c r="K301" s="77">
        <v>5.3682295012401487E-2</v>
      </c>
      <c r="L301" s="77">
        <v>9.7188313555949396E-4</v>
      </c>
      <c r="M301" s="40">
        <f t="array" ref="M301:Q301">[1]!ConvertConc(I301:L301,TRUE,FALSE)</f>
        <v>0.40003569651609733</v>
      </c>
      <c r="N301" s="40">
        <v>8.2558400622819144E-3</v>
      </c>
      <c r="O301" s="62">
        <v>5.4069882600200458E-2</v>
      </c>
      <c r="P301" s="83">
        <v>5.3567273373604258E-4</v>
      </c>
      <c r="Q301" s="39">
        <v>0.4800446014335682</v>
      </c>
      <c r="R301" s="96">
        <v>1.6488511460384832E-2</v>
      </c>
      <c r="S301" s="189">
        <v>6.7956417499066856E-4</v>
      </c>
      <c r="T301" s="38">
        <f>[1]!AgePb76(K301)</f>
        <v>356.76255664828153</v>
      </c>
      <c r="U301" s="41">
        <f>[1]!AgeErPb76(K301,L301,0,FALSE,1)*2</f>
        <v>81.749214447796774</v>
      </c>
      <c r="V301" s="38">
        <f t="shared" si="50"/>
        <v>81.771006926511248</v>
      </c>
      <c r="W301" s="42">
        <f>[1]!AgePb6U8(O301)</f>
        <v>339.46011409187258</v>
      </c>
      <c r="X301" s="42">
        <f t="shared" si="54"/>
        <v>6.7260929214323157</v>
      </c>
      <c r="Y301" s="38">
        <f t="shared" si="51"/>
        <v>7.5441375024567288</v>
      </c>
      <c r="Z301" s="38">
        <f>[1]!AgePb7U5(M301)</f>
        <v>341.67409636762454</v>
      </c>
      <c r="AA301" s="42">
        <f t="shared" si="47"/>
        <v>14.102774915349574</v>
      </c>
      <c r="AB301" s="38">
        <f t="shared" si="52"/>
        <v>14.519653248447963</v>
      </c>
      <c r="AC301" s="42">
        <f>[1]!AgePb8Th2(R301)</f>
        <v>330.55183358664607</v>
      </c>
      <c r="AD301" s="42">
        <f t="shared" si="55"/>
        <v>27.246993717129534</v>
      </c>
      <c r="AE301" s="38">
        <f t="shared" si="53"/>
        <v>27.727215882381032</v>
      </c>
      <c r="AF301" s="43">
        <f t="shared" si="56"/>
        <v>95.150151765094918</v>
      </c>
      <c r="AG301" s="86"/>
    </row>
    <row r="302" spans="1:33" x14ac:dyDescent="0.25">
      <c r="A302" s="89" t="s">
        <v>19</v>
      </c>
      <c r="B302">
        <v>2015</v>
      </c>
      <c r="C302" s="69" t="s">
        <v>762</v>
      </c>
      <c r="D302" s="69" t="s">
        <v>6</v>
      </c>
      <c r="E302" s="37">
        <f>(K302-(((2.718282^(0.00098482*W302)-1)/((2.718282^(0.000155125*W302)-1)*137.88))))/(([1]!SingleStagePbR(W302,1)/[1]!SingleStagePbR(W302,0))-(((2.718282^(0.00098482*W302)-1)/((2.718282^(0.000155125*W302)-1)*137.88))))</f>
        <v>6.2003772420426951E-4</v>
      </c>
      <c r="F302" s="73">
        <v>18618.871665773338</v>
      </c>
      <c r="G302" s="73">
        <v>686.36747896511974</v>
      </c>
      <c r="H302" s="88">
        <v>9.3710201558399167E-2</v>
      </c>
      <c r="I302" s="142">
        <v>18.439447129954495</v>
      </c>
      <c r="J302" s="76">
        <v>0.18965793038852172</v>
      </c>
      <c r="K302" s="77">
        <v>5.3770473881484086E-2</v>
      </c>
      <c r="L302" s="77">
        <v>1.0225234972606543E-3</v>
      </c>
      <c r="M302" s="40">
        <f t="array" ref="M302:Q302">[1]!ConvertConc(I302:L302,TRUE,FALSE)</f>
        <v>0.40189093838435624</v>
      </c>
      <c r="N302" s="40">
        <v>8.6888015983669752E-3</v>
      </c>
      <c r="O302" s="62">
        <v>5.4231560900517513E-2</v>
      </c>
      <c r="P302" s="83">
        <v>5.5779576956093964E-4</v>
      </c>
      <c r="Q302" s="39">
        <v>0.47574194645193268</v>
      </c>
      <c r="R302" s="96">
        <v>1.6383680468354013E-2</v>
      </c>
      <c r="S302" s="189">
        <v>8.1295927016187468E-4</v>
      </c>
      <c r="T302" s="38">
        <f>[1]!AgePb76(K302)</f>
        <v>360.46685034073363</v>
      </c>
      <c r="U302" s="41">
        <f>[1]!AgeErPb76(K302,L302,0,FALSE,1)*2</f>
        <v>85.811535155679451</v>
      </c>
      <c r="V302" s="38">
        <f t="shared" si="50"/>
        <v>85.832729546037285</v>
      </c>
      <c r="W302" s="42">
        <f>[1]!AgePb6U8(O302)</f>
        <v>340.44882023098739</v>
      </c>
      <c r="X302" s="42">
        <f t="shared" si="54"/>
        <v>7.0033356415911481</v>
      </c>
      <c r="Y302" s="38">
        <f t="shared" si="51"/>
        <v>7.7966976973498046</v>
      </c>
      <c r="Z302" s="38">
        <f>[1]!AgePb7U5(M302)</f>
        <v>343.01872931022382</v>
      </c>
      <c r="AA302" s="42">
        <f t="shared" si="47"/>
        <v>14.831992457864761</v>
      </c>
      <c r="AB302" s="38">
        <f t="shared" si="52"/>
        <v>15.232011382503329</v>
      </c>
      <c r="AC302" s="42">
        <f>[1]!AgePb8Th2(R302)</f>
        <v>328.46722840150335</v>
      </c>
      <c r="AD302" s="42">
        <f t="shared" si="55"/>
        <v>32.597129660721123</v>
      </c>
      <c r="AE302" s="38">
        <f t="shared" si="53"/>
        <v>32.99455664376579</v>
      </c>
      <c r="AF302" s="43">
        <f t="shared" si="56"/>
        <v>94.446637716942888</v>
      </c>
      <c r="AG302" s="86"/>
    </row>
    <row r="303" spans="1:33" x14ac:dyDescent="0.25">
      <c r="A303" s="89" t="s">
        <v>19</v>
      </c>
      <c r="B303">
        <v>2015</v>
      </c>
      <c r="C303" s="69" t="s">
        <v>763</v>
      </c>
      <c r="D303" s="69" t="s">
        <v>6</v>
      </c>
      <c r="E303" s="37">
        <f>(K303-(((2.718282^(0.00098482*W303)-1)/((2.718282^(0.000155125*W303)-1)*137.88))))/(([1]!SingleStagePbR(W303,1)/[1]!SingleStagePbR(W303,0))-(((2.718282^(0.00098482*W303)-1)/((2.718282^(0.000155125*W303)-1)*137.88))))</f>
        <v>-1.4708071833317632E-3</v>
      </c>
      <c r="F303" s="73">
        <v>19508.165536824919</v>
      </c>
      <c r="G303" s="73">
        <v>720.2335163897751</v>
      </c>
      <c r="H303" s="88">
        <v>9.8235989097798529E-2</v>
      </c>
      <c r="I303" s="142">
        <v>18.419041931154169</v>
      </c>
      <c r="J303" s="76">
        <v>0.18790788717430229</v>
      </c>
      <c r="K303" s="77">
        <v>5.209565346655521E-2</v>
      </c>
      <c r="L303" s="77">
        <v>1.0421664238196185E-3</v>
      </c>
      <c r="M303" s="40">
        <f t="array" ref="M303:Q303">[1]!ConvertConc(I303:L303,TRUE,FALSE)</f>
        <v>0.38980436591637307</v>
      </c>
      <c r="N303" s="40">
        <v>8.7534459796645044E-3</v>
      </c>
      <c r="O303" s="62">
        <v>5.4291640343604904E-2</v>
      </c>
      <c r="P303" s="83">
        <v>5.5387394557902738E-4</v>
      </c>
      <c r="Q303" s="39">
        <v>0.4543030117594678</v>
      </c>
      <c r="R303" s="96">
        <v>1.4818269484168384E-2</v>
      </c>
      <c r="S303" s="189">
        <v>6.5317025034331011E-4</v>
      </c>
      <c r="T303" s="38">
        <f>[1]!AgePb76(K303)</f>
        <v>288.6160456556031</v>
      </c>
      <c r="U303" s="41">
        <f>[1]!AgeErPb76(K303,L303,0,FALSE,1)*2</f>
        <v>91.43397900582616</v>
      </c>
      <c r="V303" s="38">
        <f t="shared" si="50"/>
        <v>91.446731425771318</v>
      </c>
      <c r="W303" s="42">
        <f>[1]!AgePb6U8(O303)</f>
        <v>340.81618348679433</v>
      </c>
      <c r="X303" s="42">
        <f t="shared" si="54"/>
        <v>6.9538957773358918</v>
      </c>
      <c r="Y303" s="38">
        <f t="shared" si="51"/>
        <v>7.7539541596331585</v>
      </c>
      <c r="Z303" s="38">
        <f>[1]!AgePb7U5(M303)</f>
        <v>334.22652514818151</v>
      </c>
      <c r="AA303" s="42">
        <f t="shared" si="47"/>
        <v>15.010780220369513</v>
      </c>
      <c r="AB303" s="38">
        <f t="shared" si="52"/>
        <v>15.386392963930833</v>
      </c>
      <c r="AC303" s="42">
        <f>[1]!AgePb8Th2(R303)</f>
        <v>297.31281698080477</v>
      </c>
      <c r="AD303" s="42">
        <f t="shared" si="55"/>
        <v>26.210332765928293</v>
      </c>
      <c r="AE303" s="38">
        <f t="shared" si="53"/>
        <v>26.614638636489111</v>
      </c>
      <c r="AF303" s="43">
        <f t="shared" si="56"/>
        <v>118.08636027585247</v>
      </c>
      <c r="AG303" s="86"/>
    </row>
    <row r="304" spans="1:33" x14ac:dyDescent="0.25">
      <c r="A304" s="89" t="s">
        <v>19</v>
      </c>
      <c r="B304">
        <v>2016</v>
      </c>
      <c r="C304" s="89" t="s">
        <v>764</v>
      </c>
      <c r="D304" s="89" t="s">
        <v>6</v>
      </c>
      <c r="E304" s="37">
        <f>(K304-(((2.718282^(0.00098482*W304)-1)/((2.718282^(0.000155125*W304)-1)*137.88))))/(([1]!SingleStagePbR(W304,1)/[1]!SingleStagePbR(W304,0))-(((2.718282^(0.00098482*W304)-1)/((2.718282^(0.000155125*W304)-1)*137.88))))</f>
        <v>3.5322829542677725E-5</v>
      </c>
      <c r="F304" s="90">
        <v>9543.0563670594693</v>
      </c>
      <c r="G304" s="90">
        <v>476.75323934517036</v>
      </c>
      <c r="H304" s="88">
        <v>8.8144429564894322E-2</v>
      </c>
      <c r="I304" s="173">
        <v>18.799572059614974</v>
      </c>
      <c r="J304" s="91">
        <v>0.26328826145603246</v>
      </c>
      <c r="K304" s="92">
        <v>5.3150453568027875E-2</v>
      </c>
      <c r="L304" s="92">
        <v>1.522304286444297E-3</v>
      </c>
      <c r="M304" s="40">
        <f t="array" ref="M304:Q304">[1]!ConvertConc(I304:L304,TRUE,FALSE)</f>
        <v>0.38964692853203309</v>
      </c>
      <c r="N304" s="40">
        <v>1.2422779771672022E-2</v>
      </c>
      <c r="O304" s="62">
        <v>5.3192700175776264E-2</v>
      </c>
      <c r="P304" s="83">
        <v>7.4496448679901264E-4</v>
      </c>
      <c r="Q304" s="39">
        <v>0.43927451139468698</v>
      </c>
      <c r="R304" s="96">
        <v>1.6660203513897569E-2</v>
      </c>
      <c r="S304" s="189">
        <v>1.1107566056141058E-3</v>
      </c>
      <c r="T304" s="38">
        <f>[1]!AgePb76(K304)</f>
        <v>334.23842828753737</v>
      </c>
      <c r="U304" s="41">
        <f>[1]!AgeErPb76(K304,L304,0,FALSE,1)*2</f>
        <v>129.84615500883925</v>
      </c>
      <c r="V304" s="38">
        <f t="shared" si="50"/>
        <v>129.85819851925962</v>
      </c>
      <c r="W304" s="42">
        <f>[1]!AgePb6U8(O304)</f>
        <v>334.09326366332465</v>
      </c>
      <c r="X304" s="42">
        <f t="shared" si="54"/>
        <v>9.3579613700940953</v>
      </c>
      <c r="Y304" s="38">
        <f t="shared" si="51"/>
        <v>9.943788142246424</v>
      </c>
      <c r="Z304" s="38">
        <f>[1]!AgePb7U5(M304)</f>
        <v>334.11149578789139</v>
      </c>
      <c r="AA304" s="42">
        <f t="shared" si="47"/>
        <v>21.30438213381516</v>
      </c>
      <c r="AB304" s="38">
        <f t="shared" si="52"/>
        <v>21.570498510689621</v>
      </c>
      <c r="AC304" s="42">
        <f>[1]!AgePb8Th2(R304)</f>
        <v>333.96553272478087</v>
      </c>
      <c r="AD304" s="42">
        <f t="shared" si="55"/>
        <v>44.531799531985584</v>
      </c>
      <c r="AE304" s="38">
        <f t="shared" si="53"/>
        <v>44.833348031761325</v>
      </c>
      <c r="AF304" s="43">
        <f t="shared" si="56"/>
        <v>99.956568541517967</v>
      </c>
      <c r="AG304" s="86"/>
    </row>
    <row r="305" spans="1:33" x14ac:dyDescent="0.25">
      <c r="A305" s="89" t="s">
        <v>19</v>
      </c>
      <c r="B305">
        <v>2016</v>
      </c>
      <c r="C305" s="89" t="s">
        <v>765</v>
      </c>
      <c r="D305" s="89" t="s">
        <v>6</v>
      </c>
      <c r="E305" s="37">
        <f>(K305-(((2.718282^(0.00098482*W305)-1)/((2.718282^(0.000155125*W305)-1)*137.88))))/(([1]!SingleStagePbR(W305,1)/[1]!SingleStagePbR(W305,0))-(((2.718282^(0.00098482*W305)-1)/((2.718282^(0.000155125*W305)-1)*137.88))))</f>
        <v>3.3109818172263636E-3</v>
      </c>
      <c r="F305" s="90">
        <v>9389.4820966070783</v>
      </c>
      <c r="G305" s="90">
        <v>474.0512920751043</v>
      </c>
      <c r="H305" s="88">
        <v>8.9018479728107891E-2</v>
      </c>
      <c r="I305" s="173">
        <v>18.71708728968737</v>
      </c>
      <c r="J305" s="91">
        <v>0.24027676076180568</v>
      </c>
      <c r="K305" s="92">
        <v>5.5820732780841292E-2</v>
      </c>
      <c r="L305" s="92">
        <v>1.5072279384181835E-3</v>
      </c>
      <c r="M305" s="40">
        <f t="array" ref="M305:Q305">[1]!ConvertConc(I305:L305,TRUE,FALSE)</f>
        <v>0.41102620684439012</v>
      </c>
      <c r="N305" s="40">
        <v>1.2288666703608264E-2</v>
      </c>
      <c r="O305" s="62">
        <v>5.3427116330807198E-2</v>
      </c>
      <c r="P305" s="83">
        <v>6.8585962388942529E-4</v>
      </c>
      <c r="Q305" s="39">
        <v>0.42937647921477368</v>
      </c>
      <c r="R305" s="96">
        <v>1.8200274121932213E-2</v>
      </c>
      <c r="S305" s="189">
        <v>1.257752852584941E-3</v>
      </c>
      <c r="T305" s="38">
        <f>[1]!AgePb76(K305)</f>
        <v>444.27752309463995</v>
      </c>
      <c r="U305" s="41">
        <f>[1]!AgeErPb76(K305,L305,0,FALSE,1)*2</f>
        <v>120.06748317912958</v>
      </c>
      <c r="V305" s="38">
        <f t="shared" si="50"/>
        <v>120.09049395322933</v>
      </c>
      <c r="W305" s="42">
        <f>[1]!AgePb6U8(O305)</f>
        <v>335.52792559966832</v>
      </c>
      <c r="X305" s="42">
        <f t="shared" si="54"/>
        <v>8.6145415534430647</v>
      </c>
      <c r="Y305" s="38">
        <f t="shared" si="51"/>
        <v>9.252844394254053</v>
      </c>
      <c r="Z305" s="38">
        <f>[1]!AgePb7U5(M305)</f>
        <v>349.61389647169165</v>
      </c>
      <c r="AA305" s="42">
        <f t="shared" ref="AA305:AA308" si="57">N305/M305*Z305*2</f>
        <v>20.905181115699275</v>
      </c>
      <c r="AB305" s="38">
        <f t="shared" si="52"/>
        <v>21.201878791186179</v>
      </c>
      <c r="AC305" s="42">
        <f>[1]!AgePb8Th2(R305)</f>
        <v>364.56051961905109</v>
      </c>
      <c r="AD305" s="42">
        <f t="shared" si="55"/>
        <v>50.386827189395191</v>
      </c>
      <c r="AE305" s="38">
        <f t="shared" si="53"/>
        <v>50.704476215027299</v>
      </c>
      <c r="AF305" s="43">
        <f t="shared" si="56"/>
        <v>75.522147342167983</v>
      </c>
      <c r="AG305" s="86"/>
    </row>
    <row r="306" spans="1:33" x14ac:dyDescent="0.25">
      <c r="A306" s="89" t="s">
        <v>19</v>
      </c>
      <c r="B306">
        <v>2016</v>
      </c>
      <c r="C306" s="89" t="s">
        <v>766</v>
      </c>
      <c r="D306" s="89" t="s">
        <v>6</v>
      </c>
      <c r="E306" s="37">
        <f>(K306-(((2.718282^(0.00098482*W306)-1)/((2.718282^(0.000155125*W306)-1)*137.88))))/(([1]!SingleStagePbR(W306,1)/[1]!SingleStagePbR(W306,0))-(((2.718282^(0.00098482*W306)-1)/((2.718282^(0.000155125*W306)-1)*137.88))))</f>
        <v>1.5047334590650404E-3</v>
      </c>
      <c r="F306" s="90">
        <v>9669.1107075747914</v>
      </c>
      <c r="G306" s="90">
        <v>458.6673735830347</v>
      </c>
      <c r="H306" s="88">
        <v>8.9298109026972342E-2</v>
      </c>
      <c r="I306" s="173">
        <v>18.531893039482867</v>
      </c>
      <c r="J306" s="91">
        <v>0.24535874026896742</v>
      </c>
      <c r="K306" s="92">
        <v>5.4443765949630241E-2</v>
      </c>
      <c r="L306" s="92">
        <v>1.6854634912432014E-3</v>
      </c>
      <c r="M306" s="40">
        <f t="array" ref="M306:Q306">[1]!ConvertConc(I306:L306,TRUE,FALSE)</f>
        <v>0.40489332672014078</v>
      </c>
      <c r="N306" s="40">
        <v>1.3632841924681734E-2</v>
      </c>
      <c r="O306" s="62">
        <v>5.3961028043355522E-2</v>
      </c>
      <c r="P306" s="83">
        <v>7.1443375137813733E-4</v>
      </c>
      <c r="Q306" s="39">
        <v>0.39322033444896282</v>
      </c>
      <c r="R306" s="96">
        <v>1.6668942107425776E-2</v>
      </c>
      <c r="S306" s="189">
        <v>1.1147337615986723E-3</v>
      </c>
      <c r="T306" s="38">
        <f>[1]!AgePb76(K306)</f>
        <v>388.47394078331314</v>
      </c>
      <c r="U306" s="41">
        <f>[1]!AgeErPb76(K306,L306,0,FALSE,1)*2</f>
        <v>139.00953030443998</v>
      </c>
      <c r="V306" s="38">
        <f t="shared" si="50"/>
        <v>139.02472685553843</v>
      </c>
      <c r="W306" s="42">
        <f>[1]!AgePb6U8(O306)</f>
        <v>338.79435387354499</v>
      </c>
      <c r="X306" s="42">
        <f t="shared" si="54"/>
        <v>8.9711456567926984</v>
      </c>
      <c r="Y306" s="38">
        <f t="shared" si="51"/>
        <v>9.5973639269041513</v>
      </c>
      <c r="Z306" s="38">
        <f>[1]!AgePb7U5(M306)</f>
        <v>345.19101981086311</v>
      </c>
      <c r="AA306" s="42">
        <f t="shared" si="57"/>
        <v>23.245305843995222</v>
      </c>
      <c r="AB306" s="38">
        <f t="shared" si="52"/>
        <v>23.505812403546024</v>
      </c>
      <c r="AC306" s="42">
        <f>[1]!AgePb8Th2(R306)</f>
        <v>334.13926401531069</v>
      </c>
      <c r="AD306" s="42">
        <f t="shared" si="55"/>
        <v>44.691056729708869</v>
      </c>
      <c r="AE306" s="38">
        <f t="shared" si="53"/>
        <v>44.991849507479436</v>
      </c>
      <c r="AF306" s="43">
        <f t="shared" si="56"/>
        <v>87.211603741142852</v>
      </c>
      <c r="AG306" s="86"/>
    </row>
    <row r="307" spans="1:33" x14ac:dyDescent="0.25">
      <c r="A307" s="89" t="s">
        <v>19</v>
      </c>
      <c r="B307">
        <v>2016</v>
      </c>
      <c r="C307" s="89" t="s">
        <v>767</v>
      </c>
      <c r="D307" s="89" t="s">
        <v>6</v>
      </c>
      <c r="E307" s="37">
        <f>(K307-(((2.718282^(0.00098482*W307)-1)/((2.718282^(0.000155125*W307)-1)*137.88))))/(([1]!SingleStagePbR(W307,1)/[1]!SingleStagePbR(W307,0))-(((2.718282^(0.00098482*W307)-1)/((2.718282^(0.000155125*W307)-1)*137.88))))</f>
        <v>3.3819575639464231E-3</v>
      </c>
      <c r="F307" s="90">
        <v>9539.9819188620822</v>
      </c>
      <c r="G307" s="90">
        <v>468.71251681477611</v>
      </c>
      <c r="H307" s="88">
        <v>9.0521936843319412E-2</v>
      </c>
      <c r="I307" s="173">
        <v>18.359095100778688</v>
      </c>
      <c r="J307" s="91">
        <v>0.24913812212774877</v>
      </c>
      <c r="K307" s="92">
        <v>5.6028611606776683E-2</v>
      </c>
      <c r="L307" s="92">
        <v>1.6598803737100005E-3</v>
      </c>
      <c r="M307" s="40">
        <f t="array" ref="M307:Q307">[1]!ConvertConc(I307:L307,TRUE,FALSE)</f>
        <v>0.42060151708231225</v>
      </c>
      <c r="N307" s="40">
        <v>1.3705594910142968E-2</v>
      </c>
      <c r="O307" s="62">
        <v>5.4468915516298275E-2</v>
      </c>
      <c r="P307" s="83">
        <v>7.3915861601969561E-4</v>
      </c>
      <c r="Q307" s="39">
        <v>0.41644903352250312</v>
      </c>
      <c r="R307" s="96">
        <v>1.5488921052095192E-2</v>
      </c>
      <c r="S307" s="189">
        <v>1.1286932906557883E-3</v>
      </c>
      <c r="T307" s="38">
        <f>[1]!AgePb76(K307)</f>
        <v>452.53615751712289</v>
      </c>
      <c r="U307" s="41">
        <f>[1]!AgeErPb76(K307,L307,0,FALSE,1)*2</f>
        <v>131.54884634914325</v>
      </c>
      <c r="V307" s="38">
        <f t="shared" si="50"/>
        <v>131.57063714658767</v>
      </c>
      <c r="W307" s="42">
        <f>[1]!AgePb6U8(O307)</f>
        <v>341.90003265772401</v>
      </c>
      <c r="X307" s="42">
        <f t="shared" si="54"/>
        <v>9.2793606247127585</v>
      </c>
      <c r="Y307" s="38">
        <f t="shared" si="51"/>
        <v>9.896900219120834</v>
      </c>
      <c r="Z307" s="38">
        <f>[1]!AgePb7U5(M307)</f>
        <v>356.48107376513735</v>
      </c>
      <c r="AA307" s="42">
        <f t="shared" si="57"/>
        <v>23.232370743929636</v>
      </c>
      <c r="AB307" s="38">
        <f t="shared" si="52"/>
        <v>23.510247110522368</v>
      </c>
      <c r="AC307" s="42">
        <f>[1]!AgePb8Th2(R307)</f>
        <v>310.66583392596107</v>
      </c>
      <c r="AD307" s="42">
        <f t="shared" si="55"/>
        <v>45.277064969065179</v>
      </c>
      <c r="AE307" s="38">
        <f t="shared" si="53"/>
        <v>45.533850758626478</v>
      </c>
      <c r="AF307" s="43">
        <f t="shared" si="56"/>
        <v>75.551981201587708</v>
      </c>
      <c r="AG307" s="86"/>
    </row>
    <row r="308" spans="1:33" x14ac:dyDescent="0.25">
      <c r="A308" s="89" t="s">
        <v>19</v>
      </c>
      <c r="B308">
        <v>2016</v>
      </c>
      <c r="C308" s="89" t="s">
        <v>768</v>
      </c>
      <c r="D308" s="89" t="s">
        <v>6</v>
      </c>
      <c r="E308" s="37">
        <f>(K308-(((2.718282^(0.00098482*W308)-1)/((2.718282^(0.000155125*W308)-1)*137.88))))/(([1]!SingleStagePbR(W308,1)/[1]!SingleStagePbR(W308,0))-(((2.718282^(0.00098482*W308)-1)/((2.718282^(0.000155125*W308)-1)*137.88))))</f>
        <v>-4.4694992107126401E-3</v>
      </c>
      <c r="F308" s="90">
        <v>9613.9932996425723</v>
      </c>
      <c r="G308" s="90">
        <v>462.2070653724407</v>
      </c>
      <c r="H308" s="88">
        <v>8.6669347717471992E-2</v>
      </c>
      <c r="I308" s="173">
        <v>18.308801313083304</v>
      </c>
      <c r="J308" s="91">
        <v>0.26156680126600301</v>
      </c>
      <c r="K308" s="92">
        <v>4.9727855193149241E-2</v>
      </c>
      <c r="L308" s="92">
        <v>1.504920332065382E-3</v>
      </c>
      <c r="M308" s="40">
        <f t="array" ref="M308:Q308">[1]!ConvertConc(I308:L308,TRUE,FALSE)</f>
        <v>0.37432778288015961</v>
      </c>
      <c r="N308" s="40">
        <v>1.2527168323404685E-2</v>
      </c>
      <c r="O308" s="62">
        <v>5.4618540170918183E-2</v>
      </c>
      <c r="P308" s="83">
        <v>7.8030213983024805E-4</v>
      </c>
      <c r="Q308" s="39">
        <v>0.42689577702428994</v>
      </c>
      <c r="R308" s="96">
        <v>1.7055707102748136E-2</v>
      </c>
      <c r="S308" s="189">
        <v>1.1980026479612238E-3</v>
      </c>
      <c r="T308" s="38">
        <f>[1]!AgePb76(K308)</f>
        <v>181.27832766541368</v>
      </c>
      <c r="U308" s="41">
        <f>[1]!AgeErPb76(K308,L308,0,FALSE,1)*2</f>
        <v>141.03966404109437</v>
      </c>
      <c r="V308" s="38">
        <f t="shared" si="50"/>
        <v>141.04292567378923</v>
      </c>
      <c r="W308" s="42">
        <f>[1]!AgePb6U8(O308)</f>
        <v>342.81468652335951</v>
      </c>
      <c r="X308" s="42">
        <f t="shared" si="54"/>
        <v>9.7951733101004361</v>
      </c>
      <c r="Y308" s="38">
        <f t="shared" si="51"/>
        <v>10.385131941576638</v>
      </c>
      <c r="Z308" s="38">
        <f>[1]!AgePb7U5(M308)</f>
        <v>322.85599471711089</v>
      </c>
      <c r="AA308" s="42">
        <f t="shared" si="57"/>
        <v>21.609250368340049</v>
      </c>
      <c r="AB308" s="38">
        <f t="shared" si="52"/>
        <v>21.854373032986615</v>
      </c>
      <c r="AC308" s="42">
        <f>[1]!AgePb8Th2(R308)</f>
        <v>341.82701320904476</v>
      </c>
      <c r="AD308" s="42">
        <f t="shared" si="55"/>
        <v>48.020250875805523</v>
      </c>
      <c r="AE308" s="38">
        <f t="shared" si="53"/>
        <v>48.313311314371212</v>
      </c>
      <c r="AF308" s="43">
        <f t="shared" si="56"/>
        <v>189.10958134835306</v>
      </c>
      <c r="AG308" s="86"/>
    </row>
    <row r="309" spans="1:33" x14ac:dyDescent="0.25">
      <c r="A309" s="69"/>
      <c r="C309" s="69"/>
      <c r="D309" s="69"/>
      <c r="F309" s="73"/>
      <c r="G309" s="73"/>
      <c r="H309" s="88"/>
      <c r="I309" s="142"/>
      <c r="J309" s="76"/>
      <c r="K309" s="77"/>
      <c r="L309" s="77"/>
      <c r="M309" s="85"/>
      <c r="N309" s="85"/>
      <c r="O309" s="85"/>
      <c r="P309" s="85"/>
      <c r="R309" s="99"/>
      <c r="S309" s="99"/>
      <c r="AG309" s="86"/>
    </row>
    <row r="310" spans="1:33" x14ac:dyDescent="0.25">
      <c r="A310" s="69" t="s">
        <v>67</v>
      </c>
      <c r="B310">
        <v>2015</v>
      </c>
      <c r="C310" s="69" t="s">
        <v>769</v>
      </c>
      <c r="D310" s="69" t="s">
        <v>6</v>
      </c>
      <c r="E310" s="37">
        <f>(K310-(((2.718282^(0.00098482*W310)-1)/((2.718282^(0.000155125*W310)-1)*137.88))))/(([1]!SingleStagePbR(W310,1)/[1]!SingleStagePbR(W310,0))-(((2.718282^(0.00098482*W310)-1)/((2.718282^(0.000155125*W310)-1)*137.88))))</f>
        <v>8.2413018121657849E-4</v>
      </c>
      <c r="F310" s="73">
        <v>10610.041278191546</v>
      </c>
      <c r="G310" s="73">
        <v>739.52775109921561</v>
      </c>
      <c r="H310" s="88">
        <v>0.94842741751513004</v>
      </c>
      <c r="I310" s="142">
        <v>33.931119734309036</v>
      </c>
      <c r="J310" s="76">
        <v>0.38476545906349413</v>
      </c>
      <c r="K310" s="77">
        <v>5.0489681663419231E-2</v>
      </c>
      <c r="L310" s="77">
        <v>1.3514079958512274E-3</v>
      </c>
      <c r="M310" s="40">
        <f t="array" ref="M310:Q310">[1]!ConvertConc(I310:L310,TRUE,FALSE)</f>
        <v>0.20507687283353776</v>
      </c>
      <c r="N310" s="62">
        <v>5.9613791221259458E-3</v>
      </c>
      <c r="O310" s="62">
        <v>2.947147066852799E-2</v>
      </c>
      <c r="P310" s="83">
        <v>3.3419480494145237E-4</v>
      </c>
      <c r="Q310" s="39">
        <v>0.3900927063623133</v>
      </c>
      <c r="R310" s="96">
        <v>9.0002158733424528E-3</v>
      </c>
      <c r="S310" s="189">
        <v>2.0009606411375925E-4</v>
      </c>
      <c r="T310" s="38">
        <f>[1]!AgePb76(K310)</f>
        <v>216.59213983867616</v>
      </c>
      <c r="U310" s="41">
        <f>[1]!AgeErPb76(K310,L310,0,FALSE,1)*2</f>
        <v>123.93929487578079</v>
      </c>
      <c r="V310" s="38">
        <f t="shared" si="50"/>
        <v>123.94459342100998</v>
      </c>
      <c r="W310" s="42">
        <f>[1]!AgePb6U8(O310)</f>
        <v>187.23955048710002</v>
      </c>
      <c r="X310" s="42">
        <f t="shared" si="54"/>
        <v>4.2464446892488263</v>
      </c>
      <c r="Y310" s="38">
        <f t="shared" si="51"/>
        <v>4.6458481956407791</v>
      </c>
      <c r="Z310" s="38">
        <f>[1]!AgePb7U5(M310)</f>
        <v>189.41296622878127</v>
      </c>
      <c r="AA310" s="42">
        <f t="shared" ref="AA310:AA321" si="58">N310/M310*Z310*2</f>
        <v>11.012090117570224</v>
      </c>
      <c r="AB310" s="38">
        <f t="shared" si="52"/>
        <v>11.177348985996707</v>
      </c>
      <c r="AC310" s="42">
        <f>[1]!AgePb8Th2(R310)</f>
        <v>181.10066335040202</v>
      </c>
      <c r="AD310" s="42">
        <f t="shared" si="55"/>
        <v>8.0525912833130011</v>
      </c>
      <c r="AE310" s="38">
        <f t="shared" si="53"/>
        <v>8.5304483339848201</v>
      </c>
      <c r="AF310" s="43">
        <f t="shared" ref="AF310:AF321" si="59">W310/T310*100</f>
        <v>86.447989583814646</v>
      </c>
      <c r="AG310" s="86">
        <v>0.97143644987922861</v>
      </c>
    </row>
    <row r="311" spans="1:33" x14ac:dyDescent="0.25">
      <c r="A311" s="69" t="s">
        <v>67</v>
      </c>
      <c r="B311">
        <v>2015</v>
      </c>
      <c r="C311" s="69" t="s">
        <v>770</v>
      </c>
      <c r="D311" s="69" t="s">
        <v>6</v>
      </c>
      <c r="E311" s="37">
        <f>(K311-(((2.718282^(0.00098482*W311)-1)/((2.718282^(0.000155125*W311)-1)*137.88))))/(([1]!SingleStagePbR(W311,1)/[1]!SingleStagePbR(W311,0))-(((2.718282^(0.00098482*W311)-1)/((2.718282^(0.000155125*W311)-1)*137.88))))</f>
        <v>-2.014199016594994E-3</v>
      </c>
      <c r="F311" s="73">
        <v>9511.579406006822</v>
      </c>
      <c r="G311" s="73">
        <v>662.69045819364305</v>
      </c>
      <c r="H311" s="88">
        <v>0.90042954764717575</v>
      </c>
      <c r="I311" s="142">
        <v>34.276977799743911</v>
      </c>
      <c r="J311" s="76">
        <v>0.45477524733691732</v>
      </c>
      <c r="K311" s="77">
        <v>4.8184743594435892E-2</v>
      </c>
      <c r="L311" s="77">
        <v>1.5846012510514966E-3</v>
      </c>
      <c r="M311" s="40">
        <f t="array" ref="M311:Q311">[1]!ConvertConc(I311:L311,TRUE,FALSE)</f>
        <v>0.19373999075947615</v>
      </c>
      <c r="N311" s="62">
        <v>6.8703072544299588E-3</v>
      </c>
      <c r="O311" s="62">
        <v>2.917410064102767E-2</v>
      </c>
      <c r="P311" s="83">
        <v>3.8707201411889358E-4</v>
      </c>
      <c r="Q311" s="39">
        <v>0.37414281557893131</v>
      </c>
      <c r="R311" s="96">
        <v>8.8236608606416817E-3</v>
      </c>
      <c r="S311" s="189">
        <v>2.1523102330063112E-4</v>
      </c>
      <c r="T311" s="38">
        <f>[1]!AgePb76(K311)</f>
        <v>107.32149459062173</v>
      </c>
      <c r="U311" s="41">
        <f>[1]!AgeErPb76(K311,L311,0,FALSE,1)*2</f>
        <v>155.37153214492025</v>
      </c>
      <c r="V311" s="38">
        <f t="shared" si="50"/>
        <v>155.37256988858726</v>
      </c>
      <c r="W311" s="42">
        <f>[1]!AgePb6U8(O311)</f>
        <v>185.37718971683347</v>
      </c>
      <c r="X311" s="42">
        <f t="shared" si="54"/>
        <v>4.9190426178544504</v>
      </c>
      <c r="Y311" s="38">
        <f t="shared" si="51"/>
        <v>5.2610163488863115</v>
      </c>
      <c r="Z311" s="38">
        <f>[1]!AgePb7U5(M311)</f>
        <v>179.81543186632214</v>
      </c>
      <c r="AA311" s="42">
        <f t="shared" si="58"/>
        <v>12.753043511221744</v>
      </c>
      <c r="AB311" s="38">
        <f t="shared" si="52"/>
        <v>12.881961110494153</v>
      </c>
      <c r="AC311" s="42">
        <f>[1]!AgePb8Th2(R311)</f>
        <v>177.56361505614561</v>
      </c>
      <c r="AD311" s="42">
        <f t="shared" si="55"/>
        <v>8.6624359601042755</v>
      </c>
      <c r="AE311" s="38">
        <f t="shared" si="53"/>
        <v>9.0915127764019097</v>
      </c>
      <c r="AF311" s="43">
        <f t="shared" si="59"/>
        <v>172.73071943691755</v>
      </c>
      <c r="AG311" s="86">
        <v>1.0220676160452222</v>
      </c>
    </row>
    <row r="312" spans="1:33" x14ac:dyDescent="0.25">
      <c r="A312" s="69" t="s">
        <v>67</v>
      </c>
      <c r="B312">
        <v>2015</v>
      </c>
      <c r="C312" s="69" t="s">
        <v>771</v>
      </c>
      <c r="D312" s="69" t="s">
        <v>6</v>
      </c>
      <c r="E312" s="37">
        <f>(K312-(((2.718282^(0.00098482*W312)-1)/((2.718282^(0.000155125*W312)-1)*137.88))))/(([1]!SingleStagePbR(W312,1)/[1]!SingleStagePbR(W312,0))-(((2.718282^(0.00098482*W312)-1)/((2.718282^(0.000155125*W312)-1)*137.88))))</f>
        <v>8.3716072403005129E-4</v>
      </c>
      <c r="F312" s="73">
        <v>11000.252527762348</v>
      </c>
      <c r="G312" s="73">
        <v>761.33825808309552</v>
      </c>
      <c r="H312" s="88">
        <v>0.94916645260796439</v>
      </c>
      <c r="I312" s="142">
        <v>34.516411985322101</v>
      </c>
      <c r="J312" s="76">
        <v>0.38669470778504439</v>
      </c>
      <c r="K312" s="77">
        <v>5.0433017827538847E-2</v>
      </c>
      <c r="L312" s="77">
        <v>1.3034301760375493E-3</v>
      </c>
      <c r="M312" s="40">
        <f t="array" ref="M312:Q312">[1]!ConvertConc(I312:L312,TRUE,FALSE)</f>
        <v>0.2013731473580492</v>
      </c>
      <c r="N312" s="62">
        <v>5.6723800776568179E-3</v>
      </c>
      <c r="O312" s="62">
        <v>2.8971725115149397E-2</v>
      </c>
      <c r="P312" s="83">
        <v>3.2457640099426983E-4</v>
      </c>
      <c r="Q312" s="39">
        <v>0.39772127160512699</v>
      </c>
      <c r="R312" s="96">
        <v>8.9334994353316554E-3</v>
      </c>
      <c r="S312" s="189">
        <v>1.9716304249010221E-4</v>
      </c>
      <c r="T312" s="38">
        <f>[1]!AgePb76(K312)</f>
        <v>213.99170994233984</v>
      </c>
      <c r="U312" s="41">
        <f>[1]!AgeErPb76(K312,L312,0,FALSE,1)*2</f>
        <v>119.73018581207933</v>
      </c>
      <c r="V312" s="38">
        <f t="shared" si="50"/>
        <v>119.73553971014</v>
      </c>
      <c r="W312" s="42">
        <f>[1]!AgePb6U8(O312)</f>
        <v>184.10945013491133</v>
      </c>
      <c r="X312" s="42">
        <f t="shared" si="54"/>
        <v>4.1252346883945892</v>
      </c>
      <c r="Y312" s="38">
        <f t="shared" si="51"/>
        <v>4.5223247855023407</v>
      </c>
      <c r="Z312" s="38">
        <f>[1]!AgePb7U5(M312)</f>
        <v>186.28744687903844</v>
      </c>
      <c r="AA312" s="42">
        <f t="shared" si="58"/>
        <v>10.494876961081303</v>
      </c>
      <c r="AB312" s="38">
        <f t="shared" si="52"/>
        <v>10.662524255162662</v>
      </c>
      <c r="AC312" s="42">
        <f>[1]!AgePb8Th2(R312)</f>
        <v>179.76415970486698</v>
      </c>
      <c r="AD312" s="42">
        <f t="shared" si="55"/>
        <v>7.9348185813754171</v>
      </c>
      <c r="AE312" s="38">
        <f t="shared" si="53"/>
        <v>8.4124395147322115</v>
      </c>
      <c r="AF312" s="43">
        <f t="shared" si="59"/>
        <v>86.035786238877989</v>
      </c>
      <c r="AG312" s="86">
        <v>1.0068909929234091</v>
      </c>
    </row>
    <row r="313" spans="1:33" x14ac:dyDescent="0.25">
      <c r="A313" s="69" t="s">
        <v>67</v>
      </c>
      <c r="B313">
        <v>2015</v>
      </c>
      <c r="C313" s="69" t="s">
        <v>772</v>
      </c>
      <c r="D313" s="69" t="s">
        <v>6</v>
      </c>
      <c r="E313" s="37">
        <f>(K313-(((2.718282^(0.00098482*W313)-1)/((2.718282^(0.000155125*W313)-1)*137.88))))/(([1]!SingleStagePbR(W313,1)/[1]!SingleStagePbR(W313,0))-(((2.718282^(0.00098482*W313)-1)/((2.718282^(0.000155125*W313)-1)*137.88))))</f>
        <v>3.0706243502638978E-3</v>
      </c>
      <c r="F313" s="73">
        <v>15355.291366701371</v>
      </c>
      <c r="G313" s="73">
        <v>1055.3464991036435</v>
      </c>
      <c r="H313" s="88">
        <v>1.174469702475216</v>
      </c>
      <c r="I313" s="142">
        <v>33.987214671840825</v>
      </c>
      <c r="J313" s="76">
        <v>0.38825493759943608</v>
      </c>
      <c r="K313" s="77">
        <v>5.2276040187849801E-2</v>
      </c>
      <c r="L313" s="77">
        <v>1.2678754531223629E-3</v>
      </c>
      <c r="M313" s="40">
        <f t="array" ref="M313:Q313">[1]!ConvertConc(I313:L313,TRUE,FALSE)</f>
        <v>0.21198218001249461</v>
      </c>
      <c r="N313" s="62">
        <v>5.6830543468090597E-3</v>
      </c>
      <c r="O313" s="62">
        <v>2.9422828838884599E-2</v>
      </c>
      <c r="P313" s="83">
        <v>3.3611340867849065E-4</v>
      </c>
      <c r="Q313" s="39">
        <v>0.42610728358680894</v>
      </c>
      <c r="R313" s="96">
        <v>9.4383133731243546E-3</v>
      </c>
      <c r="S313" s="189">
        <v>1.8742033474312186E-4</v>
      </c>
      <c r="T313" s="38">
        <f>[1]!AgePb76(K313)</f>
        <v>296.50986054435651</v>
      </c>
      <c r="U313" s="41">
        <f>[1]!AgeErPb76(K313,L313,0,FALSE,1)*2</f>
        <v>110.69588114617456</v>
      </c>
      <c r="V313" s="38">
        <f t="shared" si="50"/>
        <v>110.70699883660694</v>
      </c>
      <c r="W313" s="42">
        <f>[1]!AgePb6U8(O313)</f>
        <v>186.93495458765096</v>
      </c>
      <c r="X313" s="42">
        <f t="shared" si="54"/>
        <v>4.2709248068341825</v>
      </c>
      <c r="Y313" s="38">
        <f t="shared" si="51"/>
        <v>4.6669975079958546</v>
      </c>
      <c r="Z313" s="38">
        <f>[1]!AgePb7U5(M313)</f>
        <v>195.21468708843497</v>
      </c>
      <c r="AA313" s="42">
        <f t="shared" si="58"/>
        <v>10.467065448175973</v>
      </c>
      <c r="AB313" s="38">
        <f t="shared" si="52"/>
        <v>10.651504196546835</v>
      </c>
      <c r="AC313" s="42">
        <f>[1]!AgePb8Th2(R313)</f>
        <v>189.87470004957447</v>
      </c>
      <c r="AD313" s="42">
        <f t="shared" si="55"/>
        <v>7.5408345613684542</v>
      </c>
      <c r="AE313" s="38">
        <f t="shared" si="53"/>
        <v>8.0978361338667479</v>
      </c>
      <c r="AF313" s="43">
        <f t="shared" si="59"/>
        <v>63.045105563929923</v>
      </c>
      <c r="AG313" s="86">
        <v>1.0250636999249652</v>
      </c>
    </row>
    <row r="314" spans="1:33" x14ac:dyDescent="0.25">
      <c r="A314" s="69" t="s">
        <v>67</v>
      </c>
      <c r="B314">
        <v>2015</v>
      </c>
      <c r="C314" s="69" t="s">
        <v>773</v>
      </c>
      <c r="D314" s="69" t="s">
        <v>6</v>
      </c>
      <c r="E314" s="37">
        <f>(K314-(((2.718282^(0.00098482*W314)-1)/((2.718282^(0.000155125*W314)-1)*137.88))))/(([1]!SingleStagePbR(W314,1)/[1]!SingleStagePbR(W314,0))-(((2.718282^(0.00098482*W314)-1)/((2.718282^(0.000155125*W314)-1)*137.88))))</f>
        <v>1.3254361285101207E-3</v>
      </c>
      <c r="F314" s="73">
        <v>24980.822795212785</v>
      </c>
      <c r="G314" s="73">
        <v>1733.8839356208453</v>
      </c>
      <c r="H314" s="88">
        <v>1.3574255179444972</v>
      </c>
      <c r="I314" s="142">
        <v>34.356816559235298</v>
      </c>
      <c r="J314" s="76">
        <v>0.31179223241152831</v>
      </c>
      <c r="K314" s="77">
        <v>5.0840708826230721E-2</v>
      </c>
      <c r="L314" s="77">
        <v>8.6211366187613915E-4</v>
      </c>
      <c r="M314" s="40">
        <f t="array" ref="M314:Q314">[1]!ConvertConc(I314:L314,TRUE,FALSE)</f>
        <v>0.2039439969168981</v>
      </c>
      <c r="N314" s="62">
        <v>3.922425947425842E-3</v>
      </c>
      <c r="O314" s="62">
        <v>2.910630553549335E-2</v>
      </c>
      <c r="P314" s="83">
        <v>2.6414321491389906E-4</v>
      </c>
      <c r="Q314" s="39">
        <v>0.47185498619026162</v>
      </c>
      <c r="R314" s="96">
        <v>9.070721531033896E-3</v>
      </c>
      <c r="S314" s="189">
        <v>1.5702920581790549E-4</v>
      </c>
      <c r="T314" s="38">
        <f>[1]!AgePb76(K314)</f>
        <v>232.60965673805995</v>
      </c>
      <c r="U314" s="41">
        <f>[1]!AgeErPb76(K314,L314,0,FALSE,1)*2</f>
        <v>78.291326019421746</v>
      </c>
      <c r="V314" s="38">
        <f t="shared" si="50"/>
        <v>78.300999985662813</v>
      </c>
      <c r="W314" s="42">
        <f>[1]!AgePb6U8(O314)</f>
        <v>184.95252908396645</v>
      </c>
      <c r="X314" s="42">
        <f t="shared" si="54"/>
        <v>3.3569327841433485</v>
      </c>
      <c r="Y314" s="38">
        <f t="shared" si="51"/>
        <v>3.8385386287723025</v>
      </c>
      <c r="Z314" s="38">
        <f>[1]!AgePb7U5(M314)</f>
        <v>188.45796985956042</v>
      </c>
      <c r="AA314" s="42">
        <f t="shared" si="58"/>
        <v>7.249170773852657</v>
      </c>
      <c r="AB314" s="38">
        <f t="shared" si="52"/>
        <v>7.4953715451889105</v>
      </c>
      <c r="AC314" s="42">
        <f>[1]!AgePb8Th2(R314)</f>
        <v>182.51297887488752</v>
      </c>
      <c r="AD314" s="42">
        <f t="shared" si="55"/>
        <v>6.3192036104578886</v>
      </c>
      <c r="AE314" s="38">
        <f t="shared" si="53"/>
        <v>6.9268127184519708</v>
      </c>
      <c r="AF314" s="43">
        <f t="shared" si="59"/>
        <v>79.511973697738682</v>
      </c>
      <c r="AG314" s="86">
        <v>1.0550033275090878</v>
      </c>
    </row>
    <row r="315" spans="1:33" x14ac:dyDescent="0.25">
      <c r="A315" s="69" t="s">
        <v>67</v>
      </c>
      <c r="B315">
        <v>2015</v>
      </c>
      <c r="C315" s="69" t="s">
        <v>774</v>
      </c>
      <c r="D315" s="69" t="s">
        <v>6</v>
      </c>
      <c r="E315" s="37">
        <f>(K315-(((2.718282^(0.00098482*W315)-1)/((2.718282^(0.000155125*W315)-1)*137.88))))/(([1]!SingleStagePbR(W315,1)/[1]!SingleStagePbR(W315,0))-(((2.718282^(0.00098482*W315)-1)/((2.718282^(0.000155125*W315)-1)*137.88))))</f>
        <v>7.2665843194399753E-4</v>
      </c>
      <c r="F315" s="73">
        <v>19286.657236874267</v>
      </c>
      <c r="G315" s="73">
        <v>1345.7636628138255</v>
      </c>
      <c r="H315" s="88">
        <v>1.2837422747727276</v>
      </c>
      <c r="I315" s="142">
        <v>33.850109152145201</v>
      </c>
      <c r="J315" s="76">
        <v>0.34053796304933004</v>
      </c>
      <c r="K315" s="77">
        <v>5.0421360200171815E-2</v>
      </c>
      <c r="L315" s="77">
        <v>8.7986299545902036E-4</v>
      </c>
      <c r="M315" s="40">
        <f t="array" ref="M315:Q315">[1]!ConvertConc(I315:L315,TRUE,FALSE)</f>
        <v>0.20528949645491149</v>
      </c>
      <c r="N315" s="62">
        <v>4.1350252426163346E-3</v>
      </c>
      <c r="O315" s="62">
        <v>2.9542002228274248E-2</v>
      </c>
      <c r="P315" s="83">
        <v>2.9719766095873086E-4</v>
      </c>
      <c r="Q315" s="39">
        <v>0.49945230857838591</v>
      </c>
      <c r="R315" s="96">
        <v>9.1262669901653708E-3</v>
      </c>
      <c r="S315" s="189">
        <v>1.6058189574560733E-4</v>
      </c>
      <c r="T315" s="38">
        <f>[1]!AgePb76(K315)</f>
        <v>213.45620012054525</v>
      </c>
      <c r="U315" s="41">
        <f>[1]!AgeErPb76(K315,L315,0,FALSE,1)*2</f>
        <v>80.848823613118199</v>
      </c>
      <c r="V315" s="38">
        <f t="shared" si="50"/>
        <v>80.856712436289186</v>
      </c>
      <c r="W315" s="42">
        <f>[1]!AgePb6U8(O315)</f>
        <v>187.68119465621047</v>
      </c>
      <c r="X315" s="42">
        <f t="shared" si="54"/>
        <v>3.7762106729774225</v>
      </c>
      <c r="Y315" s="38">
        <f t="shared" si="51"/>
        <v>4.2223398996615309</v>
      </c>
      <c r="Z315" s="38">
        <f>[1]!AgePb7U5(M315)</f>
        <v>189.59210449188998</v>
      </c>
      <c r="AA315" s="42">
        <f t="shared" si="58"/>
        <v>7.6376838699772911</v>
      </c>
      <c r="AB315" s="38">
        <f t="shared" si="52"/>
        <v>7.8745257600226664</v>
      </c>
      <c r="AC315" s="42">
        <f>[1]!AgePb8Th2(R315)</f>
        <v>183.62555362662218</v>
      </c>
      <c r="AD315" s="42">
        <f t="shared" si="55"/>
        <v>6.4619936147989812</v>
      </c>
      <c r="AE315" s="38">
        <f t="shared" si="53"/>
        <v>7.0642893955972905</v>
      </c>
      <c r="AF315" s="43">
        <f t="shared" si="59"/>
        <v>87.924920686408342</v>
      </c>
      <c r="AG315" s="86">
        <v>1.0305627069750425</v>
      </c>
    </row>
    <row r="316" spans="1:33" x14ac:dyDescent="0.25">
      <c r="A316" s="69" t="s">
        <v>67</v>
      </c>
      <c r="B316">
        <v>2016</v>
      </c>
      <c r="C316" s="69" t="s">
        <v>775</v>
      </c>
      <c r="D316" s="69" t="s">
        <v>6</v>
      </c>
      <c r="E316" s="37">
        <f>(K316-(((2.718282^(0.00098482*W316)-1)/((2.718282^(0.000155125*W316)-1)*137.88))))/(([1]!SingleStagePbR(W316,1)/[1]!SingleStagePbR(W316,0))-(((2.718282^(0.00098482*W316)-1)/((2.718282^(0.000155125*W316)-1)*137.88))))</f>
        <v>2.8471953526399509E-3</v>
      </c>
      <c r="F316" s="73">
        <v>16576.57049759732</v>
      </c>
      <c r="G316" s="73">
        <v>1034.7853373987934</v>
      </c>
      <c r="H316" s="88">
        <v>1.0656580672525571</v>
      </c>
      <c r="I316" s="142">
        <v>33.860082141459714</v>
      </c>
      <c r="J316" s="76">
        <v>0.39031350464036391</v>
      </c>
      <c r="K316" s="77">
        <v>5.2112624398319908E-2</v>
      </c>
      <c r="L316" s="77">
        <v>1.4667922550991395E-3</v>
      </c>
      <c r="M316" s="40">
        <f t="array" ref="M316:Q316">[1]!ConvertConc(I316:L316,TRUE,FALSE)</f>
        <v>0.21211294953659629</v>
      </c>
      <c r="N316" s="62">
        <v>6.4515383042817427E-3</v>
      </c>
      <c r="O316" s="62">
        <v>2.9533301065904911E-2</v>
      </c>
      <c r="P316" s="83">
        <v>3.404376337444821E-4</v>
      </c>
      <c r="Q316" s="39">
        <v>0.37899150330342901</v>
      </c>
      <c r="R316" s="96">
        <v>9.1808700884583542E-3</v>
      </c>
      <c r="S316" s="189">
        <v>2.0141046777823104E-4</v>
      </c>
      <c r="T316" s="38">
        <f>[1]!AgePb76(K316)</f>
        <v>289.36034307452502</v>
      </c>
      <c r="U316" s="41">
        <f>[1]!AgeErPb76(K316,L316,0,FALSE,1)*2</f>
        <v>128.62924311621396</v>
      </c>
      <c r="V316" s="38">
        <f t="shared" si="50"/>
        <v>128.63835509061758</v>
      </c>
      <c r="W316" s="42">
        <f>[1]!AgePb6U8(O316)</f>
        <v>187.62671263079955</v>
      </c>
      <c r="X316" s="42">
        <f t="shared" si="54"/>
        <v>4.3256386363816839</v>
      </c>
      <c r="Y316" s="38">
        <f t="shared" si="51"/>
        <v>4.7199009903429774</v>
      </c>
      <c r="Z316" s="38">
        <f>[1]!AgePb7U5(M316)</f>
        <v>195.32423820065461</v>
      </c>
      <c r="AA316" s="42">
        <f t="shared" si="58"/>
        <v>11.881799835976157</v>
      </c>
      <c r="AB316" s="38">
        <f t="shared" si="52"/>
        <v>12.044775748335448</v>
      </c>
      <c r="AC316" s="42">
        <f>[1]!AgePb8Th2(R316)</f>
        <v>184.71919321590178</v>
      </c>
      <c r="AD316" s="42">
        <f t="shared" si="55"/>
        <v>8.1047610422030392</v>
      </c>
      <c r="AE316" s="38">
        <f t="shared" si="53"/>
        <v>8.5983315615576483</v>
      </c>
      <c r="AF316" s="43">
        <f t="shared" si="59"/>
        <v>64.841889056813883</v>
      </c>
      <c r="AG316" s="86">
        <v>1.067460857717202</v>
      </c>
    </row>
    <row r="317" spans="1:33" x14ac:dyDescent="0.25">
      <c r="A317" s="69" t="s">
        <v>67</v>
      </c>
      <c r="B317">
        <v>2016</v>
      </c>
      <c r="C317" s="69" t="s">
        <v>776</v>
      </c>
      <c r="D317" s="69" t="s">
        <v>6</v>
      </c>
      <c r="E317" s="37">
        <f>(K317-(((2.718282^(0.00098482*W317)-1)/((2.718282^(0.000155125*W317)-1)*137.88))))/(([1]!SingleStagePbR(W317,1)/[1]!SingleStagePbR(W317,0))-(((2.718282^(0.00098482*W317)-1)/((2.718282^(0.000155125*W317)-1)*137.88))))</f>
        <v>1.6226972051811886E-3</v>
      </c>
      <c r="F317" s="73">
        <v>17817.948719287779</v>
      </c>
      <c r="G317" s="73">
        <v>1027.2690211978722</v>
      </c>
      <c r="H317" s="88">
        <v>1.0870933935249991</v>
      </c>
      <c r="I317" s="142">
        <v>34.075879020442621</v>
      </c>
      <c r="J317" s="76">
        <v>0.41599203727115808</v>
      </c>
      <c r="K317" s="77">
        <v>5.1110177735668567E-2</v>
      </c>
      <c r="L317" s="77">
        <v>1.2794961543565436E-3</v>
      </c>
      <c r="M317" s="40">
        <f t="array" ref="M317:Q317">[1]!ConvertConc(I317:L317,TRUE,FALSE)</f>
        <v>0.20671527479317672</v>
      </c>
      <c r="N317" s="62">
        <v>5.7574408490369145E-3</v>
      </c>
      <c r="O317" s="62">
        <v>2.9346271578205959E-2</v>
      </c>
      <c r="P317" s="83">
        <v>3.582538631742099E-4</v>
      </c>
      <c r="Q317" s="39">
        <v>0.43830965190254101</v>
      </c>
      <c r="R317" s="96">
        <v>9.052638515881891E-3</v>
      </c>
      <c r="S317" s="189">
        <v>1.763036623268891E-4</v>
      </c>
      <c r="T317" s="38">
        <f>[1]!AgePb76(K317)</f>
        <v>244.79953420255785</v>
      </c>
      <c r="U317" s="41">
        <f>[1]!AgeErPb76(K317,L317,0,FALSE,1)*2</f>
        <v>115.32747747051442</v>
      </c>
      <c r="V317" s="38">
        <f t="shared" si="50"/>
        <v>115.33475131902483</v>
      </c>
      <c r="W317" s="42">
        <f>[1]!AgePb6U8(O317)</f>
        <v>186.45552266776241</v>
      </c>
      <c r="X317" s="42">
        <f t="shared" si="54"/>
        <v>4.5524291648347086</v>
      </c>
      <c r="Y317" s="38">
        <f t="shared" si="51"/>
        <v>4.9240779041791436</v>
      </c>
      <c r="Z317" s="38">
        <f>[1]!AgePb7U5(M317)</f>
        <v>190.79252610651707</v>
      </c>
      <c r="AA317" s="42">
        <f t="shared" si="58"/>
        <v>10.62791982446052</v>
      </c>
      <c r="AB317" s="38">
        <f t="shared" si="52"/>
        <v>10.801541185764943</v>
      </c>
      <c r="AC317" s="42">
        <f>[1]!AgePb8Th2(R317)</f>
        <v>182.15076312571301</v>
      </c>
      <c r="AD317" s="42">
        <f t="shared" si="55"/>
        <v>7.0949141685842294</v>
      </c>
      <c r="AE317" s="38">
        <f t="shared" si="53"/>
        <v>7.6389981785706444</v>
      </c>
      <c r="AF317" s="43">
        <f t="shared" si="59"/>
        <v>76.166616605357163</v>
      </c>
      <c r="AG317" s="86">
        <v>1.0289998366882986</v>
      </c>
    </row>
    <row r="318" spans="1:33" x14ac:dyDescent="0.25">
      <c r="A318" s="69" t="s">
        <v>67</v>
      </c>
      <c r="B318">
        <v>2016</v>
      </c>
      <c r="C318" s="69" t="s">
        <v>777</v>
      </c>
      <c r="D318" s="69" t="s">
        <v>6</v>
      </c>
      <c r="E318" s="37">
        <f>(K318-(((2.718282^(0.00098482*W318)-1)/((2.718282^(0.000155125*W318)-1)*137.88))))/(([1]!SingleStagePbR(W318,1)/[1]!SingleStagePbR(W318,0))-(((2.718282^(0.00098482*W318)-1)/((2.718282^(0.000155125*W318)-1)*137.88))))</f>
        <v>1.4695804170240742E-3</v>
      </c>
      <c r="F318" s="73">
        <v>17873.520493326596</v>
      </c>
      <c r="G318" s="73">
        <v>1012.4709030041598</v>
      </c>
      <c r="H318" s="88">
        <v>1.0037900650498719</v>
      </c>
      <c r="I318" s="142">
        <v>34.573984605000035</v>
      </c>
      <c r="J318" s="76">
        <v>0.34892034735854632</v>
      </c>
      <c r="K318" s="77">
        <v>5.0931182269670548E-2</v>
      </c>
      <c r="L318" s="77">
        <v>9.067474639363035E-4</v>
      </c>
      <c r="M318" s="40">
        <f t="array" ref="M318:Q318">[1]!ConvertConc(I318:L318,TRUE,FALSE)</f>
        <v>0.20302362081201566</v>
      </c>
      <c r="N318" s="62">
        <v>4.154841646501534E-3</v>
      </c>
      <c r="O318" s="62">
        <v>2.8923481381297935E-2</v>
      </c>
      <c r="P318" s="83">
        <v>2.9189551871673577E-4</v>
      </c>
      <c r="Q318" s="39">
        <v>0.49313855086122355</v>
      </c>
      <c r="R318" s="96">
        <v>9.1030363339830896E-3</v>
      </c>
      <c r="S318" s="189">
        <v>1.6360588488433873E-4</v>
      </c>
      <c r="T318" s="38">
        <f>[1]!AgePb76(K318)</f>
        <v>236.7125711961944</v>
      </c>
      <c r="U318" s="41">
        <f>[1]!AgeErPb76(K318,L318,0,FALSE,1)*2</f>
        <v>82.137235966718706</v>
      </c>
      <c r="V318" s="38">
        <f t="shared" si="50"/>
        <v>82.146785164380375</v>
      </c>
      <c r="W318" s="42">
        <f>[1]!AgePb6U8(O318)</f>
        <v>183.80720044875366</v>
      </c>
      <c r="X318" s="42">
        <f t="shared" si="54"/>
        <v>3.7099612879625168</v>
      </c>
      <c r="Y318" s="38">
        <f t="shared" si="51"/>
        <v>4.1456492388774482</v>
      </c>
      <c r="Z318" s="38">
        <f>[1]!AgePb7U5(M318)</f>
        <v>187.68144562368443</v>
      </c>
      <c r="AA318" s="42">
        <f t="shared" si="58"/>
        <v>7.6817336173402202</v>
      </c>
      <c r="AB318" s="38">
        <f t="shared" si="52"/>
        <v>7.9126035879161689</v>
      </c>
      <c r="AC318" s="42">
        <f>[1]!AgePb8Th2(R318)</f>
        <v>183.16025136602889</v>
      </c>
      <c r="AD318" s="42">
        <f t="shared" si="55"/>
        <v>6.5837581881352802</v>
      </c>
      <c r="AE318" s="38">
        <f t="shared" si="53"/>
        <v>7.1729672878107191</v>
      </c>
      <c r="AF318" s="43">
        <f t="shared" si="59"/>
        <v>77.649953071739816</v>
      </c>
      <c r="AG318" s="86"/>
    </row>
    <row r="319" spans="1:33" x14ac:dyDescent="0.25">
      <c r="A319" s="69" t="s">
        <v>67</v>
      </c>
      <c r="B319">
        <v>2016</v>
      </c>
      <c r="C319" s="69" t="s">
        <v>778</v>
      </c>
      <c r="D319" s="69" t="s">
        <v>6</v>
      </c>
      <c r="E319" s="37">
        <f>(K319-(((2.718282^(0.00098482*W319)-1)/((2.718282^(0.000155125*W319)-1)*137.88))))/(([1]!SingleStagePbR(W319,1)/[1]!SingleStagePbR(W319,0))-(((2.718282^(0.00098482*W319)-1)/((2.718282^(0.000155125*W319)-1)*137.88))))</f>
        <v>5.9423923496131092E-4</v>
      </c>
      <c r="F319" s="73">
        <v>28906.931643597891</v>
      </c>
      <c r="G319" s="73">
        <v>1649.7227426175009</v>
      </c>
      <c r="H319" s="88">
        <v>1.2183013039436372</v>
      </c>
      <c r="I319" s="142">
        <v>34.466051129423576</v>
      </c>
      <c r="J319" s="76">
        <v>0.31754336334211597</v>
      </c>
      <c r="K319" s="77">
        <v>5.0244851708927736E-2</v>
      </c>
      <c r="L319" s="77">
        <v>8.0505980073396395E-4</v>
      </c>
      <c r="M319" s="40">
        <f t="array" ref="M319:Q319">[1]!ConvertConc(I319:L319,TRUE,FALSE)</f>
        <v>0.20091496517896079</v>
      </c>
      <c r="N319" s="62">
        <v>3.7134575308278737E-3</v>
      </c>
      <c r="O319" s="62">
        <v>2.9014057811406851E-2</v>
      </c>
      <c r="P319" s="83">
        <v>2.6731294127778458E-4</v>
      </c>
      <c r="Q319" s="39">
        <v>0.49847724440643304</v>
      </c>
      <c r="R319" s="96">
        <v>9.0048944086124332E-3</v>
      </c>
      <c r="S319" s="189">
        <v>1.473045291438203E-4</v>
      </c>
      <c r="T319" s="38">
        <f>[1]!AgePb76(K319)</f>
        <v>205.32644833001171</v>
      </c>
      <c r="U319" s="41">
        <f>[1]!AgeErPb76(K319,L319,0,FALSE,1)*2</f>
        <v>74.345305364594751</v>
      </c>
      <c r="V319" s="38">
        <f t="shared" si="50"/>
        <v>74.353243209739517</v>
      </c>
      <c r="W319" s="42">
        <f>[1]!AgePb6U8(O319)</f>
        <v>184.37465516773909</v>
      </c>
      <c r="X319" s="42">
        <f t="shared" si="54"/>
        <v>3.3973690746965413</v>
      </c>
      <c r="Y319" s="38">
        <f t="shared" si="51"/>
        <v>3.8711596149863658</v>
      </c>
      <c r="Z319" s="38">
        <f>[1]!AgePb7U5(M319)</f>
        <v>185.90012412356722</v>
      </c>
      <c r="AA319" s="42">
        <f t="shared" si="58"/>
        <v>6.8718844840014599</v>
      </c>
      <c r="AB319" s="38">
        <f t="shared" si="52"/>
        <v>7.1242573805922369</v>
      </c>
      <c r="AC319" s="42">
        <f>[1]!AgePb8Th2(R319)</f>
        <v>181.19438325523902</v>
      </c>
      <c r="AD319" s="42">
        <f t="shared" si="55"/>
        <v>5.928054699539933</v>
      </c>
      <c r="AE319" s="38">
        <f t="shared" si="53"/>
        <v>6.5631058765330188</v>
      </c>
      <c r="AF319" s="43">
        <f t="shared" si="59"/>
        <v>89.795862475253173</v>
      </c>
      <c r="AG319" s="86"/>
    </row>
    <row r="320" spans="1:33" x14ac:dyDescent="0.25">
      <c r="A320" s="69" t="s">
        <v>67</v>
      </c>
      <c r="B320">
        <v>2016</v>
      </c>
      <c r="C320" s="69" t="s">
        <v>779</v>
      </c>
      <c r="D320" s="69" t="s">
        <v>6</v>
      </c>
      <c r="E320" s="37">
        <f>(K320-(((2.718282^(0.00098482*W320)-1)/((2.718282^(0.000155125*W320)-1)*137.88))))/(([1]!SingleStagePbR(W320,1)/[1]!SingleStagePbR(W320,0))-(((2.718282^(0.00098482*W320)-1)/((2.718282^(0.000155125*W320)-1)*137.88))))</f>
        <v>6.9150258585729365E-4</v>
      </c>
      <c r="F320" s="73">
        <v>65845.219231976836</v>
      </c>
      <c r="G320" s="73">
        <v>3505.7058915703633</v>
      </c>
      <c r="H320" s="88">
        <v>1.3466886704871808</v>
      </c>
      <c r="I320" s="142">
        <v>33.950124283938067</v>
      </c>
      <c r="J320" s="76">
        <v>0.36832553763333964</v>
      </c>
      <c r="K320" s="77">
        <v>5.0381617186940363E-2</v>
      </c>
      <c r="L320" s="77">
        <v>6.7088231307989201E-4</v>
      </c>
      <c r="M320" s="40">
        <f t="array" ref="M320:Q320">[1]!ConvertConc(I320:L320,TRUE,FALSE)</f>
        <v>0.20452338915263299</v>
      </c>
      <c r="N320" s="62">
        <v>3.5129083715347087E-3</v>
      </c>
      <c r="O320" s="62">
        <v>2.9454973172899513E-2</v>
      </c>
      <c r="P320" s="83">
        <v>3.1955755858650929E-4</v>
      </c>
      <c r="Q320" s="39">
        <v>0.63163563218678342</v>
      </c>
      <c r="R320" s="96">
        <v>8.9076002025983893E-3</v>
      </c>
      <c r="S320" s="189">
        <v>1.5238063273033541E-4</v>
      </c>
      <c r="T320" s="38">
        <f>[1]!AgePb76(K320)</f>
        <v>211.62922368148122</v>
      </c>
      <c r="U320" s="41">
        <f>[1]!AgeErPb76(K320,L320,0,FALSE,1)*2</f>
        <v>61.715183937485406</v>
      </c>
      <c r="V320" s="38">
        <f t="shared" si="50"/>
        <v>61.725342051331843</v>
      </c>
      <c r="W320" s="42">
        <f>[1]!AgePb6U8(O320)</f>
        <v>187.13624452383047</v>
      </c>
      <c r="X320" s="42">
        <f t="shared" si="54"/>
        <v>4.0604892811855553</v>
      </c>
      <c r="Y320" s="38">
        <f t="shared" si="51"/>
        <v>4.476077319278855</v>
      </c>
      <c r="Z320" s="38">
        <f>[1]!AgePb7U5(M320)</f>
        <v>188.94650050947098</v>
      </c>
      <c r="AA320" s="42">
        <f t="shared" si="58"/>
        <v>6.4907172344631832</v>
      </c>
      <c r="AB320" s="38">
        <f t="shared" si="52"/>
        <v>6.7659716720397221</v>
      </c>
      <c r="AC320" s="42">
        <f>[1]!AgePb8Th2(R320)</f>
        <v>179.24530694934887</v>
      </c>
      <c r="AD320" s="42">
        <f t="shared" si="55"/>
        <v>6.1326311611779536</v>
      </c>
      <c r="AE320" s="38">
        <f t="shared" si="53"/>
        <v>6.7358705046951863</v>
      </c>
      <c r="AF320" s="43">
        <f t="shared" si="59"/>
        <v>88.426466472081074</v>
      </c>
      <c r="AG320" s="86">
        <v>1.1347723259569327</v>
      </c>
    </row>
    <row r="321" spans="1:37" x14ac:dyDescent="0.25">
      <c r="A321" s="69" t="s">
        <v>67</v>
      </c>
      <c r="B321">
        <v>2016</v>
      </c>
      <c r="C321" s="69" t="s">
        <v>780</v>
      </c>
      <c r="D321" s="69" t="s">
        <v>6</v>
      </c>
      <c r="E321" s="37">
        <f>(K321-(((2.718282^(0.00098482*W321)-1)/((2.718282^(0.000155125*W321)-1)*137.88))))/(([1]!SingleStagePbR(W321,1)/[1]!SingleStagePbR(W321,0))-(((2.718282^(0.00098482*W321)-1)/((2.718282^(0.000155125*W321)-1)*137.88))))</f>
        <v>1.0271060662161101E-3</v>
      </c>
      <c r="F321" s="73">
        <v>32721.42754168839</v>
      </c>
      <c r="G321" s="73">
        <v>1975.3218879950093</v>
      </c>
      <c r="H321" s="88">
        <v>1.5612098157474554</v>
      </c>
      <c r="I321" s="142">
        <v>34.480552688922884</v>
      </c>
      <c r="J321" s="76">
        <v>0.34955400904481426</v>
      </c>
      <c r="K321" s="77">
        <v>5.0588627829104157E-2</v>
      </c>
      <c r="L321" s="77">
        <v>8.6758933119400234E-4</v>
      </c>
      <c r="M321" s="40">
        <f t="array" ref="M321:Q321">[1]!ConvertConc(I321:L321,TRUE,FALSE)</f>
        <v>0.20220455136866114</v>
      </c>
      <c r="N321" s="62">
        <v>4.0283487902167828E-3</v>
      </c>
      <c r="O321" s="62">
        <v>2.9001855307303613E-2</v>
      </c>
      <c r="P321" s="83">
        <v>2.9401253755605877E-4</v>
      </c>
      <c r="Q321" s="39">
        <v>0.50886657989500972</v>
      </c>
      <c r="R321" s="96">
        <v>9.1623369366908014E-3</v>
      </c>
      <c r="S321" s="189">
        <v>1.4346059042240683E-4</v>
      </c>
      <c r="T321" s="38">
        <f>[1]!AgePb76(K321)</f>
        <v>221.12306843698639</v>
      </c>
      <c r="U321" s="41">
        <f>[1]!AgeErPb76(K321,L321,0,FALSE,1)*2</f>
        <v>79.34660946098623</v>
      </c>
      <c r="V321" s="38">
        <f t="shared" si="50"/>
        <v>79.355235386250612</v>
      </c>
      <c r="W321" s="42">
        <f>[1]!AgePb6U8(O321)</f>
        <v>184.29821028215059</v>
      </c>
      <c r="X321" s="42">
        <f t="shared" si="54"/>
        <v>3.7367253851824724</v>
      </c>
      <c r="Y321" s="38">
        <f t="shared" si="51"/>
        <v>4.17181275317615</v>
      </c>
      <c r="Z321" s="38">
        <f>[1]!AgePb7U5(M321)</f>
        <v>186.98989438210972</v>
      </c>
      <c r="AA321" s="42">
        <f t="shared" si="58"/>
        <v>7.4504803152881012</v>
      </c>
      <c r="AB321" s="38">
        <f t="shared" si="52"/>
        <v>7.6865751892529328</v>
      </c>
      <c r="AC321" s="42">
        <f>[1]!AgePb8Th2(R321)</f>
        <v>184.34800134410412</v>
      </c>
      <c r="AD321" s="42">
        <f t="shared" si="55"/>
        <v>5.7729099680037912</v>
      </c>
      <c r="AE321" s="38">
        <f t="shared" si="53"/>
        <v>6.4449626643821736</v>
      </c>
      <c r="AF321" s="43">
        <f t="shared" si="59"/>
        <v>83.346442135081986</v>
      </c>
      <c r="AG321" s="86">
        <v>1.0917008707012208</v>
      </c>
    </row>
    <row r="322" spans="1:37" x14ac:dyDescent="0.25">
      <c r="A322" s="69"/>
      <c r="C322" s="69"/>
      <c r="D322" s="69"/>
      <c r="F322" s="73"/>
      <c r="G322" s="73"/>
      <c r="H322" s="88"/>
      <c r="I322" s="142"/>
      <c r="J322" s="76"/>
      <c r="K322" s="77"/>
      <c r="L322" s="77"/>
      <c r="M322" s="85"/>
      <c r="N322" s="85"/>
      <c r="O322" s="85"/>
      <c r="P322" s="85"/>
      <c r="R322" s="99"/>
      <c r="S322" s="99"/>
      <c r="AG322" s="86"/>
    </row>
    <row r="323" spans="1:37" x14ac:dyDescent="0.25">
      <c r="A323" s="69" t="s">
        <v>20</v>
      </c>
      <c r="B323">
        <v>2015</v>
      </c>
      <c r="C323" s="69" t="s">
        <v>781</v>
      </c>
      <c r="D323" s="69" t="s">
        <v>6</v>
      </c>
      <c r="E323" s="37">
        <f>(K323-(((2.718282^(0.00098482*W323)-1)/((2.718282^(0.000155125*W323)-1)*137.88))))/(([1]!SingleStagePbR(W323,1)/[1]!SingleStagePbR(W323,0))-(((2.718282^(0.00098482*W323)-1)/((2.718282^(0.000155125*W323)-1)*137.88))))</f>
        <v>-2.1817452350641814E-3</v>
      </c>
      <c r="F323" s="73">
        <v>3507.345288981739</v>
      </c>
      <c r="G323" s="73">
        <v>109.62809856125921</v>
      </c>
      <c r="H323" s="88">
        <v>0.53865309277814433</v>
      </c>
      <c r="I323" s="142">
        <v>14.899510678895318</v>
      </c>
      <c r="J323" s="76">
        <v>0.28692323294029232</v>
      </c>
      <c r="K323" s="77">
        <v>5.3394480216938441E-2</v>
      </c>
      <c r="L323" s="77">
        <v>2.6647036217998165E-3</v>
      </c>
      <c r="M323" s="40">
        <f t="array" ref="M323:Q323">[1]!ConvertConc(I323:L323,TRUE,FALSE)</f>
        <v>0.49389724415057468</v>
      </c>
      <c r="N323" s="40">
        <v>2.6419796293826014E-2</v>
      </c>
      <c r="O323" s="40">
        <v>6.7116298081954337E-2</v>
      </c>
      <c r="P323" s="62">
        <v>1.292473668677987E-3</v>
      </c>
      <c r="Q323" s="39">
        <v>0.3599986299911051</v>
      </c>
      <c r="R323" s="99">
        <v>1.9391216192667531E-2</v>
      </c>
      <c r="S323" s="96">
        <v>8.4008485538909804E-4</v>
      </c>
      <c r="T323" s="38">
        <f>[1]!AgePb76(K323)</f>
        <v>344.61227397078477</v>
      </c>
      <c r="U323" s="41">
        <f>[1]!AgeErPb76(K323,L323,0,FALSE,1)*2</f>
        <v>225.83305445395726</v>
      </c>
      <c r="V323" s="38">
        <f t="shared" si="50"/>
        <v>225.8404157869318</v>
      </c>
      <c r="W323" s="42">
        <f>[1]!AgePb6U8(O323)</f>
        <v>418.75881882883436</v>
      </c>
      <c r="X323" s="42">
        <f t="shared" si="54"/>
        <v>16.128265781347874</v>
      </c>
      <c r="Y323" s="38">
        <f t="shared" si="51"/>
        <v>16.66990335425454</v>
      </c>
      <c r="Z323" s="38">
        <f>[1]!AgePb7U5(M323)</f>
        <v>407.56288300711884</v>
      </c>
      <c r="AA323" s="42">
        <f t="shared" ref="AA323:AA345" si="60">N323/M323*Z323*2</f>
        <v>43.603111673527629</v>
      </c>
      <c r="AB323" s="38">
        <f t="shared" si="52"/>
        <v>43.797364408313364</v>
      </c>
      <c r="AC323" s="42">
        <f>[1]!AgePb8Th2(R323)</f>
        <v>388.18801904497678</v>
      </c>
      <c r="AD323" s="42">
        <f t="shared" si="55"/>
        <v>33.634906918988733</v>
      </c>
      <c r="AE323" s="38">
        <f t="shared" si="53"/>
        <v>34.171856237750397</v>
      </c>
      <c r="AF323" s="43">
        <f t="shared" ref="AF323:AF345" si="61">W323/T323*100</f>
        <v>121.51593267520573</v>
      </c>
      <c r="AG323" s="86">
        <v>0.99296583138676253</v>
      </c>
      <c r="AI323" t="s">
        <v>1626</v>
      </c>
      <c r="AJ323" s="86">
        <v>413.76258251447121</v>
      </c>
      <c r="AK323" t="s">
        <v>1623</v>
      </c>
    </row>
    <row r="324" spans="1:37" x14ac:dyDescent="0.25">
      <c r="A324" s="69" t="s">
        <v>20</v>
      </c>
      <c r="B324">
        <v>2015</v>
      </c>
      <c r="C324" s="69" t="s">
        <v>782</v>
      </c>
      <c r="D324" s="69" t="s">
        <v>6</v>
      </c>
      <c r="E324" s="37">
        <f>(K324-(((2.718282^(0.00098482*W324)-1)/((2.718282^(0.000155125*W324)-1)*137.88))))/(([1]!SingleStagePbR(W324,1)/[1]!SingleStagePbR(W324,0))-(((2.718282^(0.00098482*W324)-1)/((2.718282^(0.000155125*W324)-1)*137.88))))</f>
        <v>-2.4273225812298967E-3</v>
      </c>
      <c r="F324" s="73">
        <v>3243.2377028303804</v>
      </c>
      <c r="G324" s="73">
        <v>103.37215028814325</v>
      </c>
      <c r="H324" s="88">
        <v>0.56572455265860788</v>
      </c>
      <c r="I324" s="142">
        <v>15.312300093617337</v>
      </c>
      <c r="J324" s="76">
        <v>0.28802214918620811</v>
      </c>
      <c r="K324" s="77">
        <v>5.2927836953816913E-2</v>
      </c>
      <c r="L324" s="77">
        <v>2.6364351064824929E-3</v>
      </c>
      <c r="M324" s="40">
        <f t="array" ref="M324:Q324">[1]!ConvertConc(I324:L324,TRUE,FALSE)</f>
        <v>0.47638267565142856</v>
      </c>
      <c r="N324" s="40">
        <v>2.5365013918305642E-2</v>
      </c>
      <c r="O324" s="40">
        <v>6.5306975038768506E-2</v>
      </c>
      <c r="P324" s="62">
        <v>1.2284147510508046E-3</v>
      </c>
      <c r="Q324" s="39">
        <v>0.3532696346578364</v>
      </c>
      <c r="R324" s="99">
        <v>1.9586739664382312E-2</v>
      </c>
      <c r="S324" s="96">
        <v>8.0862851930886093E-4</v>
      </c>
      <c r="T324" s="38">
        <f>[1]!AgePb76(K324)</f>
        <v>324.71630311583885</v>
      </c>
      <c r="U324" s="41">
        <f>[1]!AgeErPb76(K324,L324,0,FALSE,1)*2</f>
        <v>226.20545122748575</v>
      </c>
      <c r="V324" s="38">
        <f t="shared" si="50"/>
        <v>226.21197634629348</v>
      </c>
      <c r="W324" s="42">
        <f>[1]!AgePb6U8(O324)</f>
        <v>407.81948171728834</v>
      </c>
      <c r="X324" s="42">
        <f t="shared" si="54"/>
        <v>15.342050885376844</v>
      </c>
      <c r="Y324" s="38">
        <f t="shared" si="51"/>
        <v>15.881663169732953</v>
      </c>
      <c r="Z324" s="38">
        <f>[1]!AgePb7U5(M324)</f>
        <v>395.58811790762576</v>
      </c>
      <c r="AA324" s="42">
        <f t="shared" si="60"/>
        <v>42.126209157048599</v>
      </c>
      <c r="AB324" s="38">
        <f t="shared" si="52"/>
        <v>42.315626830520259</v>
      </c>
      <c r="AC324" s="42">
        <f>[1]!AgePb8Th2(R324)</f>
        <v>392.06443670635093</v>
      </c>
      <c r="AD324" s="42">
        <f t="shared" si="55"/>
        <v>32.372359091904762</v>
      </c>
      <c r="AE324" s="38">
        <f t="shared" si="53"/>
        <v>32.940995891534058</v>
      </c>
      <c r="AF324" s="43">
        <f t="shared" si="61"/>
        <v>125.59254888160123</v>
      </c>
      <c r="AG324" s="86">
        <v>0.99013413441015607</v>
      </c>
      <c r="AJ324" s="86">
        <v>7.7705835539561727</v>
      </c>
      <c r="AK324" t="s">
        <v>1624</v>
      </c>
    </row>
    <row r="325" spans="1:37" x14ac:dyDescent="0.25">
      <c r="A325" s="69" t="s">
        <v>20</v>
      </c>
      <c r="B325">
        <v>2015</v>
      </c>
      <c r="C325" s="69" t="s">
        <v>783</v>
      </c>
      <c r="D325" s="69" t="s">
        <v>6</v>
      </c>
      <c r="E325" s="37">
        <f>(K325-(((2.718282^(0.00098482*W325)-1)/((2.718282^(0.000155125*W325)-1)*137.88))))/(([1]!SingleStagePbR(W325,1)/[1]!SingleStagePbR(W325,0))-(((2.718282^(0.00098482*W325)-1)/((2.718282^(0.000155125*W325)-1)*137.88))))</f>
        <v>1.4046166620702936E-4</v>
      </c>
      <c r="F325" s="73">
        <v>3502.6011169849835</v>
      </c>
      <c r="G325" s="73">
        <v>112.54112401052058</v>
      </c>
      <c r="H325" s="88">
        <v>0.37349411540821909</v>
      </c>
      <c r="I325" s="142">
        <v>15.026877639119116</v>
      </c>
      <c r="J325" s="76">
        <v>0.27984731786652955</v>
      </c>
      <c r="K325" s="77">
        <v>5.5187826801633436E-2</v>
      </c>
      <c r="L325" s="77">
        <v>2.7006300540449724E-3</v>
      </c>
      <c r="M325" s="40">
        <f t="array" ref="M325:Q325">[1]!ConvertConc(I325:L325,TRUE,FALSE)</f>
        <v>0.50615879575678679</v>
      </c>
      <c r="N325" s="40">
        <v>2.6502037300960578E-2</v>
      </c>
      <c r="O325" s="40">
        <v>6.6547424156614118E-2</v>
      </c>
      <c r="P325" s="62">
        <v>1.2393205433891095E-3</v>
      </c>
      <c r="Q325" s="39">
        <v>0.35568039372372257</v>
      </c>
      <c r="R325" s="99">
        <v>1.9067678298082636E-2</v>
      </c>
      <c r="S325" s="96">
        <v>9.3347065151913123E-4</v>
      </c>
      <c r="T325" s="38">
        <f>[1]!AgePb76(K325)</f>
        <v>418.86847562208277</v>
      </c>
      <c r="U325" s="41">
        <f>[1]!AgeErPb76(K325,L325,0,FALSE,1)*2</f>
        <v>218.56678507322948</v>
      </c>
      <c r="V325" s="38">
        <f t="shared" ref="V325:V355" si="62">SQRT((U325/T325*100)^2+AO$6^2+AO$8^2+AO$7^2)*T325/100</f>
        <v>218.57802205278114</v>
      </c>
      <c r="W325" s="42">
        <f>[1]!AgePb6U8(O325)</f>
        <v>415.32135397547546</v>
      </c>
      <c r="X325" s="42">
        <f t="shared" si="54"/>
        <v>15.469157299872125</v>
      </c>
      <c r="Y325" s="38">
        <f t="shared" ref="Y325:Y355" si="63">SQRT((X325/W325*100)^2+AP$6^2+AP$7^2+AP$8^2)*W325/100</f>
        <v>16.024016190085753</v>
      </c>
      <c r="Z325" s="38">
        <f>[1]!AgePb7U5(M325)</f>
        <v>415.86288865173083</v>
      </c>
      <c r="AA325" s="42">
        <f t="shared" si="60"/>
        <v>43.54844321397178</v>
      </c>
      <c r="AB325" s="38">
        <f t="shared" ref="AB325:AB355" si="64">SQRT((AA325/Z325*100)^2+AQ$6^2+AQ$8^2+AQ$7^2)*Z325/100</f>
        <v>43.75092265417603</v>
      </c>
      <c r="AC325" s="42">
        <f>[1]!AgePb8Th2(R325)</f>
        <v>381.77197416577621</v>
      </c>
      <c r="AD325" s="42">
        <f t="shared" si="55"/>
        <v>37.379792954877722</v>
      </c>
      <c r="AE325" s="38">
        <f t="shared" ref="AE325:AE355" si="65">SQRT((AD325/AC325*100)^2+AR$6^2+AR$8^2+AR$7^2)*AC325/100</f>
        <v>37.847907735291784</v>
      </c>
      <c r="AF325" s="43">
        <f t="shared" si="61"/>
        <v>99.153165766094162</v>
      </c>
      <c r="AG325" s="86">
        <v>0.99607857693969915</v>
      </c>
      <c r="AJ325" s="86">
        <v>0.34163790972709895</v>
      </c>
      <c r="AK325" t="s">
        <v>1625</v>
      </c>
    </row>
    <row r="326" spans="1:37" x14ac:dyDescent="0.25">
      <c r="A326" s="69" t="s">
        <v>20</v>
      </c>
      <c r="B326">
        <v>2015</v>
      </c>
      <c r="C326" s="69" t="s">
        <v>784</v>
      </c>
      <c r="D326" s="69" t="s">
        <v>6</v>
      </c>
      <c r="E326" s="37">
        <f>(K326-(((2.718282^(0.00098482*W326)-1)/((2.718282^(0.000155125*W326)-1)*137.88))))/(([1]!SingleStagePbR(W326,1)/[1]!SingleStagePbR(W326,0))-(((2.718282^(0.00098482*W326)-1)/((2.718282^(0.000155125*W326)-1)*137.88))))</f>
        <v>-1.7991246679803798E-3</v>
      </c>
      <c r="F326" s="73">
        <v>2908.4625353852171</v>
      </c>
      <c r="G326" s="73">
        <v>91.864358658514647</v>
      </c>
      <c r="H326" s="88">
        <v>0.56714774710130966</v>
      </c>
      <c r="I326" s="142">
        <v>15.089477151161992</v>
      </c>
      <c r="J326" s="76">
        <v>0.27848885173687998</v>
      </c>
      <c r="K326" s="77">
        <v>5.3578452727779266E-2</v>
      </c>
      <c r="L326" s="77">
        <v>2.7973754674355299E-3</v>
      </c>
      <c r="M326" s="40">
        <f t="array" ref="M326:Q326">[1]!ConvertConc(I326:L326,TRUE,FALSE)</f>
        <v>0.48935972273723916</v>
      </c>
      <c r="N326" s="40">
        <v>2.7099168773714072E-2</v>
      </c>
      <c r="O326" s="40">
        <v>6.6271348568428909E-2</v>
      </c>
      <c r="P326" s="62">
        <v>1.2230928600766705E-3</v>
      </c>
      <c r="Q326" s="39">
        <v>0.33327740755631069</v>
      </c>
      <c r="R326" s="99">
        <v>1.8740651250591701E-2</v>
      </c>
      <c r="S326" s="96">
        <v>8.5991074816841988E-4</v>
      </c>
      <c r="T326" s="38">
        <f>[1]!AgePb76(K326)</f>
        <v>352.38932845642466</v>
      </c>
      <c r="U326" s="41">
        <f>[1]!AgeErPb76(K326,L326,0,FALSE,1)*2</f>
        <v>235.93763940490021</v>
      </c>
      <c r="V326" s="38">
        <f t="shared" si="62"/>
        <v>235.94500708993075</v>
      </c>
      <c r="W326" s="42">
        <f>[1]!AgePb6U8(O326)</f>
        <v>413.65248494664775</v>
      </c>
      <c r="X326" s="42">
        <f t="shared" si="54"/>
        <v>15.268601343424013</v>
      </c>
      <c r="Y326" s="38">
        <f t="shared" si="63"/>
        <v>15.826064075995339</v>
      </c>
      <c r="Z326" s="38">
        <f>[1]!AgePb7U5(M326)</f>
        <v>404.47409384082351</v>
      </c>
      <c r="AA326" s="42">
        <f t="shared" si="60"/>
        <v>44.796950890349351</v>
      </c>
      <c r="AB326" s="38">
        <f t="shared" si="64"/>
        <v>44.983199389640021</v>
      </c>
      <c r="AC326" s="42">
        <f>[1]!AgePb8Th2(R326)</f>
        <v>375.28466587758595</v>
      </c>
      <c r="AD326" s="42">
        <f t="shared" si="55"/>
        <v>34.439712205918291</v>
      </c>
      <c r="AE326" s="38">
        <f t="shared" si="65"/>
        <v>34.930249732842142</v>
      </c>
      <c r="AF326" s="43">
        <f t="shared" si="61"/>
        <v>117.38507711302577</v>
      </c>
      <c r="AG326" s="86"/>
    </row>
    <row r="327" spans="1:37" x14ac:dyDescent="0.25">
      <c r="A327" s="69" t="s">
        <v>20</v>
      </c>
      <c r="B327">
        <v>2015</v>
      </c>
      <c r="C327" s="69" t="s">
        <v>785</v>
      </c>
      <c r="D327" s="69" t="s">
        <v>6</v>
      </c>
      <c r="E327" s="37">
        <f>(K327-(((2.718282^(0.00098482*W327)-1)/((2.718282^(0.000155125*W327)-1)*137.88))))/(([1]!SingleStagePbR(W327,1)/[1]!SingleStagePbR(W327,0))-(((2.718282^(0.00098482*W327)-1)/((2.718282^(0.000155125*W327)-1)*137.88))))</f>
        <v>-1.5290474404944369E-3</v>
      </c>
      <c r="F327" s="73">
        <v>2584.165222472358</v>
      </c>
      <c r="G327" s="73">
        <v>78.500278525635693</v>
      </c>
      <c r="H327" s="88">
        <v>0.52374175828757241</v>
      </c>
      <c r="I327" s="142">
        <v>14.63162525130155</v>
      </c>
      <c r="J327" s="76">
        <v>0.29583801463378073</v>
      </c>
      <c r="K327" s="77">
        <v>5.4105501328946884E-2</v>
      </c>
      <c r="L327" s="77">
        <v>2.9317084402654529E-3</v>
      </c>
      <c r="M327" s="40">
        <f t="array" ref="M327:Q327">[1]!ConvertConc(I327:L327,TRUE,FALSE)</f>
        <v>0.50963717735267589</v>
      </c>
      <c r="N327" s="40">
        <v>2.9474610338227888E-2</v>
      </c>
      <c r="O327" s="40">
        <v>6.8345107452163961E-2</v>
      </c>
      <c r="P327" s="62">
        <v>1.3818752565974868E-3</v>
      </c>
      <c r="Q327" s="39">
        <v>0.34960242729497459</v>
      </c>
      <c r="R327" s="99">
        <v>1.8606396196714437E-2</v>
      </c>
      <c r="S327" s="96">
        <v>9.7388723366513259E-4</v>
      </c>
      <c r="T327" s="38">
        <f>[1]!AgePb76(K327)</f>
        <v>374.46390462621815</v>
      </c>
      <c r="U327" s="41">
        <f>[1]!AgeErPb76(K327,L327,0,FALSE,1)*2</f>
        <v>243.9063237001545</v>
      </c>
      <c r="V327" s="38">
        <f t="shared" si="62"/>
        <v>243.91437153886531</v>
      </c>
      <c r="W327" s="42">
        <f>[1]!AgePb6U8(O327)</f>
        <v>426.17774478555236</v>
      </c>
      <c r="X327" s="42">
        <f t="shared" si="54"/>
        <v>17.233844597987439</v>
      </c>
      <c r="Y327" s="38">
        <f t="shared" si="63"/>
        <v>17.759649555338363</v>
      </c>
      <c r="Z327" s="38">
        <f>[1]!AgePb7U5(M327)</f>
        <v>418.20515007981203</v>
      </c>
      <c r="AA327" s="42">
        <f t="shared" si="60"/>
        <v>48.373369870983773</v>
      </c>
      <c r="AB327" s="38">
        <f t="shared" si="64"/>
        <v>48.557789453724133</v>
      </c>
      <c r="AC327" s="42">
        <f>[1]!AgePb8Th2(R327)</f>
        <v>372.62081553367517</v>
      </c>
      <c r="AD327" s="42">
        <f t="shared" si="55"/>
        <v>39.007086746891552</v>
      </c>
      <c r="AE327" s="38">
        <f t="shared" si="65"/>
        <v>39.434756453232836</v>
      </c>
      <c r="AF327" s="43">
        <f t="shared" si="61"/>
        <v>113.81010012459114</v>
      </c>
      <c r="AG327" s="86"/>
    </row>
    <row r="328" spans="1:37" x14ac:dyDescent="0.25">
      <c r="A328" s="69" t="s">
        <v>20</v>
      </c>
      <c r="B328">
        <v>2015</v>
      </c>
      <c r="C328" s="69" t="s">
        <v>786</v>
      </c>
      <c r="D328" s="69" t="s">
        <v>6</v>
      </c>
      <c r="E328" s="37">
        <f>(K328-(((2.718282^(0.00098482*W328)-1)/((2.718282^(0.000155125*W328)-1)*137.88))))/(([1]!SingleStagePbR(W328,1)/[1]!SingleStagePbR(W328,0))-(((2.718282^(0.00098482*W328)-1)/((2.718282^(0.000155125*W328)-1)*137.88))))</f>
        <v>2.0826864663152529E-4</v>
      </c>
      <c r="F328" s="73">
        <v>2414.1044248218823</v>
      </c>
      <c r="G328" s="73">
        <v>77.312734472770373</v>
      </c>
      <c r="H328" s="88">
        <v>0.35018011407741367</v>
      </c>
      <c r="I328" s="142">
        <v>15.417513620475287</v>
      </c>
      <c r="J328" s="76">
        <v>0.32372714587225004</v>
      </c>
      <c r="K328" s="77">
        <v>5.4991991015078727E-2</v>
      </c>
      <c r="L328" s="77">
        <v>3.1527112857199259E-3</v>
      </c>
      <c r="M328" s="40">
        <f t="array" ref="M328:Q328">[1]!ConvertConc(I328:L328,TRUE,FALSE)</f>
        <v>0.49158355804095644</v>
      </c>
      <c r="N328" s="40">
        <v>3.0013423955206665E-2</v>
      </c>
      <c r="O328" s="40">
        <v>6.4861301544235139E-2</v>
      </c>
      <c r="P328" s="62">
        <v>1.3619163597552446E-3</v>
      </c>
      <c r="Q328" s="39">
        <v>0.34391140887559207</v>
      </c>
      <c r="R328" s="99">
        <v>1.9400802275808971E-2</v>
      </c>
      <c r="S328" s="96">
        <v>1.2889901888559908E-3</v>
      </c>
      <c r="T328" s="38">
        <f>[1]!AgePb76(K328)</f>
        <v>410.9242056833491</v>
      </c>
      <c r="U328" s="41">
        <f>[1]!AgeErPb76(K328,L328,0,FALSE,1)*2</f>
        <v>256.41870118109176</v>
      </c>
      <c r="V328" s="38">
        <f t="shared" si="62"/>
        <v>256.42791958031484</v>
      </c>
      <c r="W328" s="42">
        <f>[1]!AgePb6U8(O328)</f>
        <v>405.12204601772117</v>
      </c>
      <c r="X328" s="42">
        <f t="shared" ref="X328:X355" si="66">P328/O328*W328*2</f>
        <v>17.012990150768577</v>
      </c>
      <c r="Y328" s="38">
        <f t="shared" si="63"/>
        <v>17.494810268416774</v>
      </c>
      <c r="Z328" s="38">
        <f>[1]!AgePb7U5(M328)</f>
        <v>405.98908080088279</v>
      </c>
      <c r="AA328" s="42">
        <f t="shared" si="60"/>
        <v>49.574979488009411</v>
      </c>
      <c r="AB328" s="38">
        <f t="shared" si="64"/>
        <v>49.74460278908856</v>
      </c>
      <c r="AC328" s="42">
        <f>[1]!AgePb8Th2(R328)</f>
        <v>388.37808855687035</v>
      </c>
      <c r="AD328" s="42">
        <f t="shared" ref="AD328:AD355" si="67">S328/R328*AC328*2</f>
        <v>51.607715866541341</v>
      </c>
      <c r="AE328" s="38">
        <f t="shared" si="65"/>
        <v>51.959607339177253</v>
      </c>
      <c r="AF328" s="43">
        <f t="shared" si="61"/>
        <v>98.58802193071611</v>
      </c>
      <c r="AG328" s="86">
        <v>0.97606049438035425</v>
      </c>
    </row>
    <row r="329" spans="1:37" x14ac:dyDescent="0.25">
      <c r="A329" s="89" t="s">
        <v>20</v>
      </c>
      <c r="B329">
        <v>2016</v>
      </c>
      <c r="C329" s="89" t="s">
        <v>787</v>
      </c>
      <c r="D329" s="89" t="s">
        <v>6</v>
      </c>
      <c r="E329" s="37">
        <f>(K329-(((2.718282^(0.00098482*W329)-1)/((2.718282^(0.000155125*W329)-1)*137.88))))/(([1]!SingleStagePbR(W329,1)/[1]!SingleStagePbR(W329,0))-(((2.718282^(0.00098482*W329)-1)/((2.718282^(0.000155125*W329)-1)*137.88))))</f>
        <v>2.6470597601079876E-3</v>
      </c>
      <c r="F329" s="90">
        <v>2839.0223910354894</v>
      </c>
      <c r="G329" s="90">
        <v>117.9079079962861</v>
      </c>
      <c r="H329" s="88">
        <v>0.24273736979927285</v>
      </c>
      <c r="I329" s="173">
        <v>15.323533474077408</v>
      </c>
      <c r="J329" s="91">
        <v>0.31706803224925728</v>
      </c>
      <c r="K329" s="92">
        <v>5.7022213518800671E-2</v>
      </c>
      <c r="L329" s="92">
        <v>2.8907382039308578E-3</v>
      </c>
      <c r="M329" s="40">
        <f t="array" ref="M329:Q329">[1]!ConvertConc(I329:L329,TRUE,FALSE)</f>
        <v>0.51285830911360786</v>
      </c>
      <c r="N329" s="40">
        <v>2.8081599212484324E-2</v>
      </c>
      <c r="O329" s="40">
        <v>6.5259099782154356E-2</v>
      </c>
      <c r="P329" s="62">
        <v>1.350313515436191E-3</v>
      </c>
      <c r="Q329" s="39">
        <v>0.37789321597894149</v>
      </c>
      <c r="R329" s="99">
        <v>2.1548104567609049E-2</v>
      </c>
      <c r="S329" s="96">
        <v>1.6140041642666925E-3</v>
      </c>
      <c r="T329" s="38">
        <f>[1]!AgePb76(K329)</f>
        <v>491.43262236228526</v>
      </c>
      <c r="U329" s="41">
        <f>[1]!AgeErPb76(K329,L329,0,FALSE,1)*2</f>
        <v>223.59952549532409</v>
      </c>
      <c r="V329" s="38">
        <f t="shared" si="62"/>
        <v>223.61464480529258</v>
      </c>
      <c r="W329" s="42">
        <f>[1]!AgePb6U8(O329)</f>
        <v>407.52977116861371</v>
      </c>
      <c r="X329" s="42">
        <f t="shared" si="66"/>
        <v>16.864865123440744</v>
      </c>
      <c r="Y329" s="38">
        <f t="shared" si="63"/>
        <v>17.356510177277809</v>
      </c>
      <c r="Z329" s="38">
        <f>[1]!AgePb7U5(M329)</f>
        <v>420.3693775238151</v>
      </c>
      <c r="AA329" s="42">
        <f t="shared" si="60"/>
        <v>46.034720198753142</v>
      </c>
      <c r="AB329" s="38">
        <f t="shared" si="64"/>
        <v>46.230476576207487</v>
      </c>
      <c r="AC329" s="42">
        <f>[1]!AgePb8Th2(R329)</f>
        <v>430.90907032774606</v>
      </c>
      <c r="AD329" s="42">
        <f t="shared" si="67"/>
        <v>64.552223769576955</v>
      </c>
      <c r="AE329" s="38">
        <f t="shared" si="65"/>
        <v>64.898791295280773</v>
      </c>
      <c r="AF329" s="43">
        <f t="shared" si="61"/>
        <v>82.926886133371468</v>
      </c>
      <c r="AG329" s="86"/>
      <c r="AI329" t="s">
        <v>1627</v>
      </c>
      <c r="AJ329" s="86">
        <v>415.90185208243304</v>
      </c>
      <c r="AK329" t="s">
        <v>1623</v>
      </c>
    </row>
    <row r="330" spans="1:37" x14ac:dyDescent="0.25">
      <c r="A330" s="89" t="s">
        <v>20</v>
      </c>
      <c r="B330">
        <v>2016</v>
      </c>
      <c r="C330" s="89" t="s">
        <v>788</v>
      </c>
      <c r="D330" s="89" t="s">
        <v>6</v>
      </c>
      <c r="E330" s="37">
        <f>(K330-(((2.718282^(0.00098482*W330)-1)/((2.718282^(0.000155125*W330)-1)*137.88))))/(([1]!SingleStagePbR(W330,1)/[1]!SingleStagePbR(W330,0))-(((2.718282^(0.00098482*W330)-1)/((2.718282^(0.000155125*W330)-1)*137.88))))</f>
        <v>-1.2984657700657177E-3</v>
      </c>
      <c r="F330" s="90">
        <v>2387.0186016809507</v>
      </c>
      <c r="G330" s="90">
        <v>96.942638083489484</v>
      </c>
      <c r="H330" s="88">
        <v>0.30508586130564558</v>
      </c>
      <c r="I330" s="173">
        <v>15.137737433517129</v>
      </c>
      <c r="J330" s="91">
        <v>0.35565695021043786</v>
      </c>
      <c r="K330" s="92">
        <v>5.3951900426282881E-2</v>
      </c>
      <c r="L330" s="92">
        <v>2.8830812705771935E-3</v>
      </c>
      <c r="M330" s="40">
        <f t="array" ref="M330:Q330">[1]!ConvertConc(I330:L330,TRUE,FALSE)</f>
        <v>0.49119962275780427</v>
      </c>
      <c r="N330" s="40">
        <v>2.8673695825812778E-2</v>
      </c>
      <c r="O330" s="40">
        <v>6.6060070363346116E-2</v>
      </c>
      <c r="P330" s="62">
        <v>1.5520630648602684E-3</v>
      </c>
      <c r="Q330" s="39">
        <v>0.40248035067364452</v>
      </c>
      <c r="R330" s="99">
        <v>1.992902751130906E-2</v>
      </c>
      <c r="S330" s="96">
        <v>1.5689431387513107E-3</v>
      </c>
      <c r="T330" s="38">
        <f>[1]!AgePb76(K330)</f>
        <v>368.06171908482008</v>
      </c>
      <c r="U330" s="41">
        <f>[1]!AgeErPb76(K330,L330,0,FALSE,1)*2</f>
        <v>240.81526888275604</v>
      </c>
      <c r="V330" s="38">
        <f t="shared" si="62"/>
        <v>240.82314368662395</v>
      </c>
      <c r="W330" s="42">
        <f>[1]!AgePb6U8(O330)</f>
        <v>412.37502234399381</v>
      </c>
      <c r="X330" s="42">
        <f t="shared" si="66"/>
        <v>19.37727397293742</v>
      </c>
      <c r="Y330" s="38">
        <f t="shared" si="63"/>
        <v>19.816810159428975</v>
      </c>
      <c r="Z330" s="38">
        <f>[1]!AgePb7U5(M330)</f>
        <v>405.72768641947249</v>
      </c>
      <c r="AA330" s="42">
        <f t="shared" si="60"/>
        <v>47.368571674326944</v>
      </c>
      <c r="AB330" s="38">
        <f t="shared" si="64"/>
        <v>47.545839052690106</v>
      </c>
      <c r="AC330" s="42">
        <f>[1]!AgePb8Th2(R330)</f>
        <v>398.84879240127333</v>
      </c>
      <c r="AD330" s="42">
        <f t="shared" si="67"/>
        <v>62.799961100171039</v>
      </c>
      <c r="AE330" s="38">
        <f t="shared" si="65"/>
        <v>63.105238708628704</v>
      </c>
      <c r="AF330" s="43">
        <f t="shared" si="61"/>
        <v>112.03963926739191</v>
      </c>
      <c r="AG330" s="86"/>
      <c r="AJ330" s="86">
        <v>9.9492842254297251</v>
      </c>
      <c r="AK330" t="s">
        <v>1624</v>
      </c>
    </row>
    <row r="331" spans="1:37" x14ac:dyDescent="0.25">
      <c r="A331" s="89" t="s">
        <v>20</v>
      </c>
      <c r="B331">
        <v>2016</v>
      </c>
      <c r="C331" s="89" t="s">
        <v>789</v>
      </c>
      <c r="D331" s="89" t="s">
        <v>6</v>
      </c>
      <c r="E331" s="37">
        <f>(K331-(((2.718282^(0.00098482*W331)-1)/((2.718282^(0.000155125*W331)-1)*137.88))))/(([1]!SingleStagePbR(W331,1)/[1]!SingleStagePbR(W331,0))-(((2.718282^(0.00098482*W331)-1)/((2.718282^(0.000155125*W331)-1)*137.88))))</f>
        <v>-4.1772393344035727E-3</v>
      </c>
      <c r="F331" s="90">
        <v>1161.9834799955302</v>
      </c>
      <c r="G331" s="90">
        <v>47.938307867041686</v>
      </c>
      <c r="H331" s="88">
        <v>0.33212034193528089</v>
      </c>
      <c r="I331" s="173">
        <v>14.690523553207425</v>
      </c>
      <c r="J331" s="91">
        <v>0.44554956050887956</v>
      </c>
      <c r="K331" s="92">
        <v>5.192206846138888E-2</v>
      </c>
      <c r="L331" s="92">
        <v>4.9342327743606348E-3</v>
      </c>
      <c r="M331" s="40">
        <f t="array" ref="M331:Q331">[1]!ConvertConc(I331:L331,TRUE,FALSE)</f>
        <v>0.4871099011162367</v>
      </c>
      <c r="N331" s="40">
        <v>4.8591110159342768E-2</v>
      </c>
      <c r="O331" s="40">
        <v>6.8071093339737848E-2</v>
      </c>
      <c r="P331" s="62">
        <v>2.0645313021711393E-3</v>
      </c>
      <c r="Q331" s="39">
        <v>0.3040387102414594</v>
      </c>
      <c r="R331" s="99">
        <v>2.2608602851063288E-2</v>
      </c>
      <c r="S331" s="96">
        <v>2.1346384868898131E-3</v>
      </c>
      <c r="T331" s="38">
        <f>[1]!AgePb76(K331)</f>
        <v>280.98340621384443</v>
      </c>
      <c r="U331" s="41">
        <f>[1]!AgeErPb76(K331,L331,0,FALSE,1)*2</f>
        <v>434.94544980807359</v>
      </c>
      <c r="V331" s="38">
        <f t="shared" si="62"/>
        <v>434.94799086767415</v>
      </c>
      <c r="W331" s="42">
        <f>[1]!AgePb6U8(O331)</f>
        <v>424.52412647890139</v>
      </c>
      <c r="X331" s="42">
        <f t="shared" si="66"/>
        <v>25.750823283189742</v>
      </c>
      <c r="Y331" s="38">
        <f t="shared" si="63"/>
        <v>26.102914457854748</v>
      </c>
      <c r="Z331" s="38">
        <f>[1]!AgePb7U5(M331)</f>
        <v>402.93910005921708</v>
      </c>
      <c r="AA331" s="42">
        <f t="shared" si="60"/>
        <v>80.389489737806628</v>
      </c>
      <c r="AB331" s="38">
        <f t="shared" si="64"/>
        <v>80.492638188943545</v>
      </c>
      <c r="AC331" s="42">
        <f>[1]!AgePb8Th2(R331)</f>
        <v>451.88107836052421</v>
      </c>
      <c r="AD331" s="42">
        <f t="shared" si="67"/>
        <v>85.330592758878154</v>
      </c>
      <c r="AE331" s="38">
        <f t="shared" si="65"/>
        <v>85.619196394608466</v>
      </c>
      <c r="AF331" s="43">
        <f t="shared" si="61"/>
        <v>151.08512356627006</v>
      </c>
      <c r="AG331" s="86"/>
      <c r="AJ331" s="86">
        <v>0.89045678155483221</v>
      </c>
      <c r="AK331" t="s">
        <v>1625</v>
      </c>
    </row>
    <row r="332" spans="1:37" x14ac:dyDescent="0.25">
      <c r="A332" s="89" t="s">
        <v>20</v>
      </c>
      <c r="B332">
        <v>2016</v>
      </c>
      <c r="C332" s="89" t="s">
        <v>790</v>
      </c>
      <c r="D332" s="89" t="s">
        <v>6</v>
      </c>
      <c r="E332" s="37">
        <f>(K332-(((2.718282^(0.00098482*W332)-1)/((2.718282^(0.000155125*W332)-1)*137.88))))/(([1]!SingleStagePbR(W332,1)/[1]!SingleStagePbR(W332,0))-(((2.718282^(0.00098482*W332)-1)/((2.718282^(0.000155125*W332)-1)*137.88))))</f>
        <v>1.8194178878886921E-3</v>
      </c>
      <c r="F332" s="90">
        <v>2386.1509720331778</v>
      </c>
      <c r="G332" s="90">
        <v>93.604664905123514</v>
      </c>
      <c r="H332" s="88">
        <v>0.3594677146605964</v>
      </c>
      <c r="I332" s="173">
        <v>14.616817116590514</v>
      </c>
      <c r="J332" s="91">
        <v>0.34861628911158882</v>
      </c>
      <c r="K332" s="92">
        <v>5.6825266912343499E-2</v>
      </c>
      <c r="L332" s="92">
        <v>3.4322646399155441E-3</v>
      </c>
      <c r="M332" s="40">
        <f t="array" ref="M332:Q332">[1]!ConvertConc(I332:L332,TRUE,FALSE)</f>
        <v>0.53579778849186122</v>
      </c>
      <c r="N332" s="40">
        <v>3.4794028685914621E-2</v>
      </c>
      <c r="O332" s="40">
        <v>6.8414347119727645E-2</v>
      </c>
      <c r="P332" s="62">
        <v>1.631706521647638E-3</v>
      </c>
      <c r="Q332" s="39">
        <v>0.36727474175835784</v>
      </c>
      <c r="R332" s="99">
        <v>2.1866524209435197E-2</v>
      </c>
      <c r="S332" s="96">
        <v>1.3782604220121805E-3</v>
      </c>
      <c r="T332" s="38">
        <f>[1]!AgePb76(K332)</f>
        <v>483.79748945968709</v>
      </c>
      <c r="U332" s="41">
        <f>[1]!AgeErPb76(K332,L332,0,FALSE,1)*2</f>
        <v>266.75679780251653</v>
      </c>
      <c r="V332" s="38">
        <f t="shared" si="62"/>
        <v>266.76908043036082</v>
      </c>
      <c r="W332" s="42">
        <f>[1]!AgePb6U8(O332)</f>
        <v>426.59552468506166</v>
      </c>
      <c r="X332" s="42">
        <f t="shared" si="66"/>
        <v>20.348910105541094</v>
      </c>
      <c r="Y332" s="38">
        <f t="shared" si="63"/>
        <v>20.796970626416837</v>
      </c>
      <c r="Z332" s="38">
        <f>[1]!AgePb7U5(M332)</f>
        <v>435.65007660235426</v>
      </c>
      <c r="AA332" s="42">
        <f t="shared" si="60"/>
        <v>56.581126641038637</v>
      </c>
      <c r="AB332" s="38">
        <f t="shared" si="64"/>
        <v>56.752289408123872</v>
      </c>
      <c r="AC332" s="42">
        <f>[1]!AgePb8Th2(R332)</f>
        <v>437.20830151510307</v>
      </c>
      <c r="AD332" s="42">
        <f t="shared" si="67"/>
        <v>55.115014382891651</v>
      </c>
      <c r="AE332" s="38">
        <f t="shared" si="65"/>
        <v>55.532419249409919</v>
      </c>
      <c r="AF332" s="43">
        <f t="shared" si="61"/>
        <v>88.1764651489801</v>
      </c>
      <c r="AG332" s="86"/>
    </row>
    <row r="333" spans="1:37" x14ac:dyDescent="0.25">
      <c r="A333" s="89" t="s">
        <v>20</v>
      </c>
      <c r="B333">
        <v>2016</v>
      </c>
      <c r="C333" s="89" t="s">
        <v>791</v>
      </c>
      <c r="D333" s="89" t="s">
        <v>6</v>
      </c>
      <c r="E333" s="37">
        <f>(K333-(((2.718282^(0.00098482*W333)-1)/((2.718282^(0.000155125*W333)-1)*137.88))))/(([1]!SingleStagePbR(W333,1)/[1]!SingleStagePbR(W333,0))-(((2.718282^(0.00098482*W333)-1)/((2.718282^(0.000155125*W333)-1)*137.88))))</f>
        <v>-2.8321508783734832E-3</v>
      </c>
      <c r="F333" s="90">
        <v>3068.3172820529458</v>
      </c>
      <c r="G333" s="90">
        <v>117.61943257451176</v>
      </c>
      <c r="H333" s="88">
        <v>0.5568007515566441</v>
      </c>
      <c r="I333" s="173">
        <v>14.582394277408826</v>
      </c>
      <c r="J333" s="91">
        <v>0.28776101024891143</v>
      </c>
      <c r="K333" s="92">
        <v>5.3085486332850186E-2</v>
      </c>
      <c r="L333" s="92">
        <v>2.7431729309523767E-3</v>
      </c>
      <c r="M333" s="40">
        <f t="array" ref="M333:Q333">[1]!ConvertConc(I333:L333,TRUE,FALSE)</f>
        <v>0.50171745374679644</v>
      </c>
      <c r="N333" s="40">
        <v>2.775217218584048E-2</v>
      </c>
      <c r="O333" s="40">
        <v>6.8575844335056063E-2</v>
      </c>
      <c r="P333" s="62">
        <v>1.3532382864656913E-3</v>
      </c>
      <c r="Q333" s="39">
        <v>0.35675111666555731</v>
      </c>
      <c r="R333" s="99">
        <v>2.1298964701319211E-2</v>
      </c>
      <c r="S333" s="96">
        <v>1.0181053557909269E-3</v>
      </c>
      <c r="T333" s="38">
        <f>[1]!AgePb76(K333)</f>
        <v>331.46533432952077</v>
      </c>
      <c r="U333" s="41">
        <f>[1]!AgeErPb76(K333,L333,0,FALSE,1)*2</f>
        <v>234.38296164443236</v>
      </c>
      <c r="V333" s="38">
        <f t="shared" si="62"/>
        <v>234.38952360595712</v>
      </c>
      <c r="W333" s="42">
        <f>[1]!AgePb6U8(O333)</f>
        <v>427.56986508719388</v>
      </c>
      <c r="X333" s="42">
        <f t="shared" si="66"/>
        <v>16.874860738074148</v>
      </c>
      <c r="Y333" s="38">
        <f t="shared" si="63"/>
        <v>17.414967139423581</v>
      </c>
      <c r="Z333" s="38">
        <f>[1]!AgePb7U5(M333)</f>
        <v>412.86431669330989</v>
      </c>
      <c r="AA333" s="42">
        <f t="shared" si="60"/>
        <v>45.674638267795245</v>
      </c>
      <c r="AB333" s="38">
        <f t="shared" si="64"/>
        <v>45.864963937163068</v>
      </c>
      <c r="AC333" s="42">
        <f>[1]!AgePb8Th2(R333)</f>
        <v>425.97901757807011</v>
      </c>
      <c r="AD333" s="42">
        <f t="shared" si="67"/>
        <v>40.72418780279294</v>
      </c>
      <c r="AE333" s="38">
        <f t="shared" si="65"/>
        <v>41.25896619041422</v>
      </c>
      <c r="AF333" s="43">
        <f t="shared" si="61"/>
        <v>128.99384062350617</v>
      </c>
      <c r="AG333" s="86"/>
    </row>
    <row r="334" spans="1:37" x14ac:dyDescent="0.25">
      <c r="A334" s="89" t="s">
        <v>20</v>
      </c>
      <c r="B334">
        <v>2016</v>
      </c>
      <c r="C334" s="89" t="s">
        <v>792</v>
      </c>
      <c r="D334" s="89" t="s">
        <v>6</v>
      </c>
      <c r="E334" s="37">
        <f>(K334-(((2.718282^(0.00098482*W334)-1)/((2.718282^(0.000155125*W334)-1)*137.88))))/(([1]!SingleStagePbR(W334,1)/[1]!SingleStagePbR(W334,0))-(((2.718282^(0.00098482*W334)-1)/((2.718282^(0.000155125*W334)-1)*137.88))))</f>
        <v>2.9263866072451062E-3</v>
      </c>
      <c r="F334" s="90">
        <v>3590.9148065706931</v>
      </c>
      <c r="G334" s="90">
        <v>132.9690039453759</v>
      </c>
      <c r="H334" s="88">
        <v>0.54928032211314759</v>
      </c>
      <c r="I334" s="173">
        <v>14.386141631751489</v>
      </c>
      <c r="J334" s="91">
        <v>0.29158441059583406</v>
      </c>
      <c r="K334" s="92">
        <v>5.7886405598656675E-2</v>
      </c>
      <c r="L334" s="92">
        <v>2.8691646082186894E-3</v>
      </c>
      <c r="M334" s="40">
        <f t="array" ref="M334:Q334">[1]!ConvertConc(I334:L334,TRUE,FALSE)</f>
        <v>0.5545548364405728</v>
      </c>
      <c r="N334" s="40">
        <v>2.9696092432338984E-2</v>
      </c>
      <c r="O334" s="40">
        <v>6.9511341233629412E-2</v>
      </c>
      <c r="P334" s="62">
        <v>1.4088852996274918E-3</v>
      </c>
      <c r="Q334" s="39">
        <v>0.37849936937753531</v>
      </c>
      <c r="R334" s="99">
        <v>2.0198173775041621E-2</v>
      </c>
      <c r="S334" s="96">
        <v>9.2896930155322204E-4</v>
      </c>
      <c r="T334" s="38">
        <f>[1]!AgePb76(K334)</f>
        <v>524.51073555949301</v>
      </c>
      <c r="U334" s="41">
        <f>[1]!AgeErPb76(K334,L334,0,FALSE,1)*2</f>
        <v>217.38350290815231</v>
      </c>
      <c r="V334" s="38">
        <f t="shared" si="62"/>
        <v>217.40121843411879</v>
      </c>
      <c r="W334" s="42">
        <f>[1]!AgePb6U8(O334)</f>
        <v>433.21098290486032</v>
      </c>
      <c r="X334" s="42">
        <f t="shared" si="66"/>
        <v>17.561007300965475</v>
      </c>
      <c r="Y334" s="38">
        <f t="shared" si="63"/>
        <v>18.094226865758245</v>
      </c>
      <c r="Z334" s="38">
        <f>[1]!AgePb7U5(M334)</f>
        <v>447.97606318651856</v>
      </c>
      <c r="AA334" s="42">
        <f t="shared" si="60"/>
        <v>47.977720887798171</v>
      </c>
      <c r="AB334" s="38">
        <f t="shared" si="64"/>
        <v>48.191009380130218</v>
      </c>
      <c r="AC334" s="42">
        <f>[1]!AgePb8Th2(R334)</f>
        <v>404.18183808902199</v>
      </c>
      <c r="AD334" s="42">
        <f t="shared" si="67"/>
        <v>37.178858248463854</v>
      </c>
      <c r="AE334" s="38">
        <f t="shared" si="65"/>
        <v>37.70594481957319</v>
      </c>
      <c r="AF334" s="43">
        <f t="shared" si="61"/>
        <v>82.593349103285036</v>
      </c>
      <c r="AG334" s="86"/>
    </row>
    <row r="335" spans="1:37" x14ac:dyDescent="0.25">
      <c r="A335" s="89" t="s">
        <v>20</v>
      </c>
      <c r="B335">
        <v>2015</v>
      </c>
      <c r="C335" s="69" t="s">
        <v>793</v>
      </c>
      <c r="D335" s="69" t="s">
        <v>6</v>
      </c>
      <c r="E335" s="37">
        <f>(K335-(((2.718282^(0.00098482*W335)-1)/((2.718282^(0.000155125*W335)-1)*137.88))))/(([1]!SingleStagePbR(W335,1)/[1]!SingleStagePbR(W335,0))-(((2.718282^(0.00098482*W335)-1)/((2.718282^(0.000155125*W335)-1)*137.88))))</f>
        <v>1.1818378700535807E-2</v>
      </c>
      <c r="F335" s="73">
        <v>1004.9136851049196</v>
      </c>
      <c r="G335" s="73">
        <v>32.14759503680898</v>
      </c>
      <c r="H335" s="88">
        <v>0.29576269185083442</v>
      </c>
      <c r="I335" s="142">
        <v>15.085936459592935</v>
      </c>
      <c r="J335" s="76">
        <v>0.46698762739469513</v>
      </c>
      <c r="K335" s="77">
        <v>6.4591269567546031E-2</v>
      </c>
      <c r="L335" s="77">
        <v>5.1351876403854021E-3</v>
      </c>
      <c r="M335" s="40">
        <f t="array" ref="M335:Q335">[1]!ConvertConc(I335:L335,TRUE,FALSE)</f>
        <v>0.59008393649560664</v>
      </c>
      <c r="N335" s="40">
        <v>5.0343945538876098E-2</v>
      </c>
      <c r="O335" s="40">
        <v>6.6286902551820973E-2</v>
      </c>
      <c r="P335" s="62">
        <v>2.0519218964583593E-3</v>
      </c>
      <c r="Q335" s="39">
        <v>0.36282703806633498</v>
      </c>
      <c r="R335" s="99">
        <v>1.8696817140380295E-2</v>
      </c>
      <c r="S335" s="96">
        <v>2.0776377366384016E-3</v>
      </c>
      <c r="T335" s="38">
        <f>[1]!AgePb76(K335)</f>
        <v>760.13280636713989</v>
      </c>
      <c r="U335" s="41">
        <f>[1]!AgeErPb76(K335,L335,0,FALSE,1)*2</f>
        <v>335.30506035649842</v>
      </c>
      <c r="V335" s="38">
        <f t="shared" si="62"/>
        <v>335.32918232744765</v>
      </c>
      <c r="W335" s="42">
        <f>[1]!AgePb6U8(O335)</f>
        <v>413.74651981680904</v>
      </c>
      <c r="X335" s="42">
        <f t="shared" si="66"/>
        <v>25.615182212861768</v>
      </c>
      <c r="Y335" s="38">
        <f t="shared" si="63"/>
        <v>25.951484715019983</v>
      </c>
      <c r="Z335" s="38">
        <f>[1]!AgePb7U5(M335)</f>
        <v>470.92126221007595</v>
      </c>
      <c r="AA335" s="42">
        <f t="shared" si="60"/>
        <v>80.354786536302768</v>
      </c>
      <c r="AB335" s="38">
        <f t="shared" si="64"/>
        <v>80.495704350070753</v>
      </c>
      <c r="AC335" s="42">
        <f>[1]!AgePb8Th2(R335)</f>
        <v>374.41496061192265</v>
      </c>
      <c r="AD335" s="42">
        <f t="shared" si="67"/>
        <v>83.211879913961525</v>
      </c>
      <c r="AE335" s="38">
        <f t="shared" si="65"/>
        <v>83.415154449266325</v>
      </c>
      <c r="AF335" s="43">
        <f t="shared" si="61"/>
        <v>54.430820029226808</v>
      </c>
      <c r="AG335" s="86"/>
      <c r="AI335" t="s">
        <v>1626</v>
      </c>
      <c r="AJ335" s="86">
        <v>423.85384477892546</v>
      </c>
      <c r="AK335" t="s">
        <v>1623</v>
      </c>
    </row>
    <row r="336" spans="1:37" x14ac:dyDescent="0.25">
      <c r="A336" s="89" t="s">
        <v>20</v>
      </c>
      <c r="B336">
        <v>2015</v>
      </c>
      <c r="C336" s="69" t="s">
        <v>794</v>
      </c>
      <c r="D336" s="69" t="s">
        <v>6</v>
      </c>
      <c r="E336" s="37">
        <f>(K336-(((2.718282^(0.00098482*W336)-1)/((2.718282^(0.000155125*W336)-1)*137.88))))/(([1]!SingleStagePbR(W336,1)/[1]!SingleStagePbR(W336,0))-(((2.718282^(0.00098482*W336)-1)/((2.718282^(0.000155125*W336)-1)*137.88))))</f>
        <v>-4.4339181145026749E-3</v>
      </c>
      <c r="F336" s="73">
        <v>3113.4271006559425</v>
      </c>
      <c r="G336" s="73">
        <v>98.984590996277404</v>
      </c>
      <c r="H336" s="88">
        <v>0.49273905451831618</v>
      </c>
      <c r="I336" s="142">
        <v>15.250543363829994</v>
      </c>
      <c r="J336" s="76">
        <v>0.28798043961974956</v>
      </c>
      <c r="K336" s="77">
        <v>5.1344887220692588E-2</v>
      </c>
      <c r="L336" s="77">
        <v>2.4991757872938752E-3</v>
      </c>
      <c r="M336" s="40">
        <f t="array" ref="M336:Q336">[1]!ConvertConc(I336:L336,TRUE,FALSE)</f>
        <v>0.46400657261425665</v>
      </c>
      <c r="N336" s="40">
        <v>2.4225253435171352E-2</v>
      </c>
      <c r="O336" s="40">
        <v>6.5571434154386862E-2</v>
      </c>
      <c r="P336" s="62">
        <v>1.2382044353294096E-3</v>
      </c>
      <c r="Q336" s="39">
        <v>0.36168748027906195</v>
      </c>
      <c r="R336" s="99">
        <v>1.9479355053299237E-2</v>
      </c>
      <c r="S336" s="96">
        <v>9.7277676805741342E-4</v>
      </c>
      <c r="T336" s="38">
        <f>[1]!AgePb76(K336)</f>
        <v>255.34303791832949</v>
      </c>
      <c r="U336" s="41">
        <f>[1]!AgeErPb76(K336,L336,0,FALSE,1)*2</f>
        <v>223.80655804133289</v>
      </c>
      <c r="V336" s="38">
        <f t="shared" si="62"/>
        <v>223.81063616924337</v>
      </c>
      <c r="W336" s="42">
        <f>[1]!AgePb6U8(O336)</f>
        <v>409.41958521912062</v>
      </c>
      <c r="X336" s="42">
        <f t="shared" si="66"/>
        <v>15.462377874348403</v>
      </c>
      <c r="Y336" s="38">
        <f t="shared" si="63"/>
        <v>16.002071812130207</v>
      </c>
      <c r="Z336" s="38">
        <f>[1]!AgePb7U5(M336)</f>
        <v>387.04056964984972</v>
      </c>
      <c r="AA336" s="42">
        <f t="shared" si="60"/>
        <v>40.413892573264881</v>
      </c>
      <c r="AB336" s="38">
        <f t="shared" si="64"/>
        <v>40.602878618989159</v>
      </c>
      <c r="AC336" s="42">
        <f>[1]!AgePb8Th2(R336)</f>
        <v>389.9355382922289</v>
      </c>
      <c r="AD336" s="42">
        <f t="shared" si="67"/>
        <v>38.945871837414487</v>
      </c>
      <c r="AE336" s="38">
        <f t="shared" si="65"/>
        <v>39.414696139113296</v>
      </c>
      <c r="AF336" s="43">
        <f t="shared" si="61"/>
        <v>160.34100187610048</v>
      </c>
      <c r="AG336" s="86"/>
      <c r="AJ336" s="86">
        <v>5.885316301672681</v>
      </c>
      <c r="AK336" t="s">
        <v>1624</v>
      </c>
    </row>
    <row r="337" spans="1:37" x14ac:dyDescent="0.25">
      <c r="A337" s="89" t="s">
        <v>20</v>
      </c>
      <c r="B337">
        <v>2015</v>
      </c>
      <c r="C337" s="69" t="s">
        <v>795</v>
      </c>
      <c r="D337" s="69" t="s">
        <v>6</v>
      </c>
      <c r="E337" s="37">
        <f>(K337-(((2.718282^(0.00098482*W337)-1)/((2.718282^(0.000155125*W337)-1)*137.88))))/(([1]!SingleStagePbR(W337,1)/[1]!SingleStagePbR(W337,0))-(((2.718282^(0.00098482*W337)-1)/((2.718282^(0.000155125*W337)-1)*137.88))))</f>
        <v>-6.7245913846863167E-4</v>
      </c>
      <c r="F337" s="73">
        <v>11144.825726069483</v>
      </c>
      <c r="G337" s="73">
        <v>342.29894725418143</v>
      </c>
      <c r="H337" s="88">
        <v>0.29876911431737935</v>
      </c>
      <c r="I337" s="142">
        <v>14.600202171711317</v>
      </c>
      <c r="J337" s="76">
        <v>0.16127182911258875</v>
      </c>
      <c r="K337" s="77">
        <v>5.4820596803166567E-2</v>
      </c>
      <c r="L337" s="77">
        <v>1.2444224266028494E-3</v>
      </c>
      <c r="M337" s="40">
        <f t="array" ref="M337:Q337">[1]!ConvertConc(I337:L337,TRUE,FALSE)</f>
        <v>0.51748424868056719</v>
      </c>
      <c r="N337" s="40">
        <v>1.3063754749224782E-2</v>
      </c>
      <c r="O337" s="40">
        <v>6.8492202247552036E-2</v>
      </c>
      <c r="P337" s="62">
        <v>7.5655546454103466E-4</v>
      </c>
      <c r="Q337" s="39">
        <v>0.43755107845392427</v>
      </c>
      <c r="R337" s="99">
        <v>2.1059318622917933E-2</v>
      </c>
      <c r="S337" s="96">
        <v>6.8553451875046751E-4</v>
      </c>
      <c r="T337" s="38">
        <f>[1]!AgePb76(K337)</f>
        <v>403.93907456433033</v>
      </c>
      <c r="U337" s="41">
        <f>[1]!AgeErPb76(K337,L337,0,FALSE,1)*2</f>
        <v>101.65288016731998</v>
      </c>
      <c r="V337" s="38">
        <f t="shared" si="62"/>
        <v>101.67534760878146</v>
      </c>
      <c r="W337" s="42">
        <f>[1]!AgePb6U8(O337)</f>
        <v>427.06525641060506</v>
      </c>
      <c r="X337" s="42">
        <f t="shared" si="66"/>
        <v>9.4346084036043436</v>
      </c>
      <c r="Y337" s="38">
        <f t="shared" si="63"/>
        <v>10.367656576635973</v>
      </c>
      <c r="Z337" s="38">
        <f>[1]!AgePb7U5(M337)</f>
        <v>423.46942591814258</v>
      </c>
      <c r="AA337" s="42">
        <f t="shared" si="60"/>
        <v>21.380750189382031</v>
      </c>
      <c r="AB337" s="38">
        <f t="shared" si="64"/>
        <v>21.805168048947049</v>
      </c>
      <c r="AC337" s="42">
        <f>[1]!AgePb8Th2(R337)</f>
        <v>421.23569576900735</v>
      </c>
      <c r="AD337" s="42">
        <f t="shared" si="67"/>
        <v>27.424591949073537</v>
      </c>
      <c r="AE337" s="38">
        <f t="shared" si="65"/>
        <v>28.195391638403152</v>
      </c>
      <c r="AF337" s="43">
        <f t="shared" si="61"/>
        <v>105.72516582388509</v>
      </c>
      <c r="AG337" s="86"/>
      <c r="AJ337" s="86">
        <v>1.700136244874846</v>
      </c>
      <c r="AK337" t="s">
        <v>1625</v>
      </c>
    </row>
    <row r="338" spans="1:37" x14ac:dyDescent="0.25">
      <c r="A338" s="89" t="s">
        <v>20</v>
      </c>
      <c r="B338">
        <v>2015</v>
      </c>
      <c r="C338" s="69" t="s">
        <v>796</v>
      </c>
      <c r="D338" s="69" t="s">
        <v>6</v>
      </c>
      <c r="E338" s="37">
        <f>(K338-(((2.718282^(0.00098482*W338)-1)/((2.718282^(0.000155125*W338)-1)*137.88))))/(([1]!SingleStagePbR(W338,1)/[1]!SingleStagePbR(W338,0))-(((2.718282^(0.00098482*W338)-1)/((2.718282^(0.000155125*W338)-1)*137.88))))</f>
        <v>-7.8884188532329306E-4</v>
      </c>
      <c r="F338" s="73">
        <v>18247.131010714249</v>
      </c>
      <c r="G338" s="73">
        <v>549.76545022492928</v>
      </c>
      <c r="H338" s="88">
        <v>0.36533287146380433</v>
      </c>
      <c r="I338" s="142">
        <v>14.596094512314384</v>
      </c>
      <c r="J338" s="76">
        <v>0.15641496552577666</v>
      </c>
      <c r="K338" s="77">
        <v>5.4729305372560724E-2</v>
      </c>
      <c r="L338" s="77">
        <v>1.0809919691766386E-3</v>
      </c>
      <c r="M338" s="40">
        <f t="array" ref="M338:Q338">[1]!ConvertConc(I338:L338,TRUE,FALSE)</f>
        <v>0.5167678833596645</v>
      </c>
      <c r="N338" s="40">
        <v>1.1612494505607801E-2</v>
      </c>
      <c r="O338" s="40">
        <v>6.8511477447362606E-2</v>
      </c>
      <c r="P338" s="62">
        <v>7.34184091094246E-4</v>
      </c>
      <c r="Q338" s="39">
        <v>0.47688276815027025</v>
      </c>
      <c r="R338" s="99">
        <v>2.079838932839163E-2</v>
      </c>
      <c r="S338" s="96">
        <v>5.2759411011634426E-4</v>
      </c>
      <c r="T338" s="38">
        <f>[1]!AgePb76(K338)</f>
        <v>400.20609444848009</v>
      </c>
      <c r="U338" s="41">
        <f>[1]!AgeErPb76(K338,L338,0,FALSE,1)*2</f>
        <v>88.507909153182027</v>
      </c>
      <c r="V338" s="38">
        <f t="shared" si="62"/>
        <v>88.533237844020817</v>
      </c>
      <c r="W338" s="42">
        <f>[1]!AgePb6U8(O338)</f>
        <v>427.18154626317323</v>
      </c>
      <c r="X338" s="42">
        <f t="shared" si="66"/>
        <v>9.155543186655823</v>
      </c>
      <c r="Y338" s="38">
        <f t="shared" si="63"/>
        <v>10.114865389957867</v>
      </c>
      <c r="Z338" s="38">
        <f>[1]!AgePb7U5(M338)</f>
        <v>422.98997649294841</v>
      </c>
      <c r="AA338" s="42">
        <f t="shared" si="60"/>
        <v>19.010348499281108</v>
      </c>
      <c r="AB338" s="38">
        <f t="shared" si="64"/>
        <v>19.485398247583586</v>
      </c>
      <c r="AC338" s="42">
        <f>[1]!AgePb8Th2(R338)</f>
        <v>416.0698485065717</v>
      </c>
      <c r="AD338" s="42">
        <f t="shared" si="67"/>
        <v>21.108942428480095</v>
      </c>
      <c r="AE338" s="38">
        <f t="shared" si="65"/>
        <v>22.077460026473251</v>
      </c>
      <c r="AF338" s="43">
        <f t="shared" si="61"/>
        <v>106.74039006124276</v>
      </c>
      <c r="AG338" s="86"/>
    </row>
    <row r="339" spans="1:37" x14ac:dyDescent="0.25">
      <c r="A339" s="69" t="s">
        <v>20</v>
      </c>
      <c r="B339">
        <v>2016</v>
      </c>
      <c r="C339" s="69" t="s">
        <v>797</v>
      </c>
      <c r="D339" s="69" t="s">
        <v>6</v>
      </c>
      <c r="E339" s="37">
        <f>(K339-(((2.718282^(0.00098482*W339)-1)/((2.718282^(0.000155125*W339)-1)*137.88))))/(([1]!SingleStagePbR(W339,1)/[1]!SingleStagePbR(W339,0))-(((2.718282^(0.00098482*W339)-1)/((2.718282^(0.000155125*W339)-1)*137.88))))</f>
        <v>7.708976015882769E-4</v>
      </c>
      <c r="F339" s="73">
        <v>6887.7421619491015</v>
      </c>
      <c r="G339" s="73">
        <v>159.36625687628788</v>
      </c>
      <c r="H339" s="88">
        <v>0.39426818593311719</v>
      </c>
      <c r="I339" s="142">
        <v>14.717865023687807</v>
      </c>
      <c r="J339" s="76">
        <v>0.20430982059779348</v>
      </c>
      <c r="K339" s="77">
        <v>5.5906458505053852E-2</v>
      </c>
      <c r="L339" s="77">
        <v>1.6870856543934752E-3</v>
      </c>
      <c r="M339" s="40">
        <f t="array" ref="M339:Q339">[1]!ConvertConc(I339:L339,TRUE,FALSE)</f>
        <v>0.5235153399467648</v>
      </c>
      <c r="N339" s="40">
        <v>1.7389463906092542E-2</v>
      </c>
      <c r="O339" s="40">
        <v>6.794463724123985E-2</v>
      </c>
      <c r="P339" s="62">
        <v>9.4319091953878821E-4</v>
      </c>
      <c r="Q339" s="39">
        <v>0.4179146975713956</v>
      </c>
      <c r="R339" s="99">
        <v>2.1668653988148701E-2</v>
      </c>
      <c r="S339" s="96">
        <v>7.0771744151481805E-4</v>
      </c>
      <c r="T339" s="38">
        <f>[1]!AgePb76(K339)</f>
        <v>447.68839852763443</v>
      </c>
      <c r="U339" s="41">
        <f>[1]!AgeErPb76(K339,L339,0,FALSE,1)*2</f>
        <v>134.10969497094396</v>
      </c>
      <c r="V339" s="38">
        <f t="shared" si="62"/>
        <v>134.13061427349237</v>
      </c>
      <c r="W339" s="42">
        <f>[1]!AgePb6U8(O339)</f>
        <v>423.7608470928422</v>
      </c>
      <c r="X339" s="42">
        <f t="shared" si="66"/>
        <v>11.765089910331831</v>
      </c>
      <c r="Y339" s="38">
        <f t="shared" si="63"/>
        <v>12.514351413166235</v>
      </c>
      <c r="Z339" s="38">
        <f>[1]!AgePb7U5(M339)</f>
        <v>427.49696733334258</v>
      </c>
      <c r="AA339" s="42">
        <f t="shared" si="60"/>
        <v>28.400096486812121</v>
      </c>
      <c r="AB339" s="38">
        <f t="shared" si="64"/>
        <v>28.727071877391904</v>
      </c>
      <c r="AC339" s="42">
        <f>[1]!AgePb8Th2(R339)</f>
        <v>433.29410599646758</v>
      </c>
      <c r="AD339" s="42">
        <f t="shared" si="67"/>
        <v>28.303538954195055</v>
      </c>
      <c r="AE339" s="38">
        <f t="shared" si="65"/>
        <v>29.093845384833362</v>
      </c>
      <c r="AF339" s="43">
        <f t="shared" si="61"/>
        <v>94.655311258123817</v>
      </c>
      <c r="AG339" s="86">
        <v>0.99674293093851773</v>
      </c>
      <c r="AI339" t="s">
        <v>1628</v>
      </c>
      <c r="AJ339" s="86">
        <v>420.90388398325564</v>
      </c>
      <c r="AK339" t="s">
        <v>1623</v>
      </c>
    </row>
    <row r="340" spans="1:37" x14ac:dyDescent="0.25">
      <c r="A340" s="69" t="s">
        <v>20</v>
      </c>
      <c r="B340">
        <v>2016</v>
      </c>
      <c r="C340" s="69" t="s">
        <v>798</v>
      </c>
      <c r="D340" s="69" t="s">
        <v>6</v>
      </c>
      <c r="E340" s="37">
        <f>(K340-(((2.718282^(0.00098482*W340)-1)/((2.718282^(0.000155125*W340)-1)*137.88))))/(([1]!SingleStagePbR(W340,1)/[1]!SingleStagePbR(W340,0))-(((2.718282^(0.00098482*W340)-1)/((2.718282^(0.000155125*W340)-1)*137.88))))</f>
        <v>3.8463028446849299E-3</v>
      </c>
      <c r="F340" s="73">
        <v>4568.776474811375</v>
      </c>
      <c r="G340" s="73">
        <v>109.80118393463876</v>
      </c>
      <c r="H340" s="88">
        <v>0.46965141353382245</v>
      </c>
      <c r="I340" s="142">
        <v>15.055875265507778</v>
      </c>
      <c r="J340" s="76">
        <v>0.24172663056124294</v>
      </c>
      <c r="K340" s="77">
        <v>5.8165250131574843E-2</v>
      </c>
      <c r="L340" s="77">
        <v>1.8760769163799322E-3</v>
      </c>
      <c r="M340" s="40">
        <f t="array" ref="M340:Q340">[1]!ConvertConc(I340:L340,TRUE,FALSE)</f>
        <v>0.5324389736077747</v>
      </c>
      <c r="N340" s="40">
        <v>1.9183398790048913E-2</v>
      </c>
      <c r="O340" s="40">
        <v>6.6419253770715517E-2</v>
      </c>
      <c r="P340" s="62">
        <v>1.0663812056924415E-3</v>
      </c>
      <c r="Q340" s="39">
        <v>0.44561804892691298</v>
      </c>
      <c r="R340" s="99">
        <v>2.1863959172525298E-2</v>
      </c>
      <c r="S340" s="96">
        <v>8.3481104430833356E-4</v>
      </c>
      <c r="T340" s="38">
        <f>[1]!AgePb76(K340)</f>
        <v>535.03931423148276</v>
      </c>
      <c r="U340" s="41">
        <f>[1]!AgeErPb76(K340,L340,0,FALSE,1)*2</f>
        <v>141.20692477885973</v>
      </c>
      <c r="V340" s="38">
        <f t="shared" si="62"/>
        <v>141.23530144204696</v>
      </c>
      <c r="W340" s="42">
        <f>[1]!AgePb6U8(O340)</f>
        <v>414.54662139017228</v>
      </c>
      <c r="X340" s="42">
        <f t="shared" si="66"/>
        <v>13.311342745879747</v>
      </c>
      <c r="Y340" s="38">
        <f t="shared" si="63"/>
        <v>13.949945571944008</v>
      </c>
      <c r="Z340" s="38">
        <f>[1]!AgePb7U5(M340)</f>
        <v>433.42698540104374</v>
      </c>
      <c r="AA340" s="42">
        <f t="shared" si="60"/>
        <v>31.232134082813957</v>
      </c>
      <c r="AB340" s="38">
        <f t="shared" si="64"/>
        <v>31.538027644002586</v>
      </c>
      <c r="AC340" s="42">
        <f>[1]!AgePb8Th2(R340)</f>
        <v>437.15756575293534</v>
      </c>
      <c r="AD340" s="42">
        <f t="shared" si="67"/>
        <v>33.383154543399719</v>
      </c>
      <c r="AE340" s="38">
        <f t="shared" si="65"/>
        <v>34.067712957392075</v>
      </c>
      <c r="AF340" s="43">
        <f t="shared" si="61"/>
        <v>77.479656235283727</v>
      </c>
      <c r="AG340" s="86">
        <v>0.96712468157189635</v>
      </c>
      <c r="AJ340" s="86">
        <v>5.8191132716771659</v>
      </c>
      <c r="AK340" t="s">
        <v>1624</v>
      </c>
    </row>
    <row r="341" spans="1:37" x14ac:dyDescent="0.25">
      <c r="A341" s="69" t="s">
        <v>20</v>
      </c>
      <c r="B341">
        <v>2016</v>
      </c>
      <c r="C341" s="69" t="s">
        <v>799</v>
      </c>
      <c r="D341" s="69" t="s">
        <v>6</v>
      </c>
      <c r="E341" s="37">
        <f>(K341-(((2.718282^(0.00098482*W341)-1)/((2.718282^(0.000155125*W341)-1)*137.88))))/(([1]!SingleStagePbR(W341,1)/[1]!SingleStagePbR(W341,0))-(((2.718282^(0.00098482*W341)-1)/((2.718282^(0.000155125*W341)-1)*137.88))))</f>
        <v>1.3190276438128496E-3</v>
      </c>
      <c r="F341" s="73">
        <v>6672.4622027664673</v>
      </c>
      <c r="G341" s="73">
        <v>158.21353450492921</v>
      </c>
      <c r="H341" s="88">
        <v>0.27583706406704783</v>
      </c>
      <c r="I341" s="142">
        <v>14.687036055508221</v>
      </c>
      <c r="J341" s="76">
        <v>0.1893666097859667</v>
      </c>
      <c r="K341" s="77">
        <v>5.6371294061337889E-2</v>
      </c>
      <c r="L341" s="77">
        <v>1.5007558940842301E-3</v>
      </c>
      <c r="M341" s="40">
        <f t="array" ref="M341:Q341">[1]!ConvertConc(I341:L341,TRUE,FALSE)</f>
        <v>0.52897614727512499</v>
      </c>
      <c r="N341" s="40">
        <v>1.5647407168838421E-2</v>
      </c>
      <c r="O341" s="40">
        <v>6.8087257103516152E-2</v>
      </c>
      <c r="P341" s="62">
        <v>8.7787985258487708E-4</v>
      </c>
      <c r="Q341" s="39">
        <v>0.43587599175061764</v>
      </c>
      <c r="R341" s="99">
        <v>2.2306316597153514E-2</v>
      </c>
      <c r="S341" s="96">
        <v>9.4399855660739389E-4</v>
      </c>
      <c r="T341" s="38">
        <f>[1]!AgePb76(K341)</f>
        <v>466.05810134844955</v>
      </c>
      <c r="U341" s="41">
        <f>[1]!AgeErPb76(K341,L341,0,FALSE,1)*2</f>
        <v>117.93870528202643</v>
      </c>
      <c r="V341" s="38">
        <f t="shared" si="62"/>
        <v>117.96448427048934</v>
      </c>
      <c r="W341" s="42">
        <f>[1]!AgePb6U8(O341)</f>
        <v>424.62168321296639</v>
      </c>
      <c r="X341" s="42">
        <f t="shared" si="66"/>
        <v>10.949679470759323</v>
      </c>
      <c r="Y341" s="38">
        <f t="shared" si="63"/>
        <v>11.754195677771929</v>
      </c>
      <c r="Z341" s="38">
        <f>[1]!AgePb7U5(M341)</f>
        <v>431.12994528381506</v>
      </c>
      <c r="AA341" s="42">
        <f t="shared" si="60"/>
        <v>25.506124732789502</v>
      </c>
      <c r="AB341" s="38">
        <f t="shared" si="64"/>
        <v>25.875865336315407</v>
      </c>
      <c r="AC341" s="42">
        <f>[1]!AgePb8Th2(R341)</f>
        <v>445.90539810894091</v>
      </c>
      <c r="AD341" s="42">
        <f t="shared" si="67"/>
        <v>37.741242518901622</v>
      </c>
      <c r="AE341" s="38">
        <f t="shared" si="65"/>
        <v>38.372410484163034</v>
      </c>
      <c r="AF341" s="43">
        <f t="shared" si="61"/>
        <v>91.109173295004453</v>
      </c>
      <c r="AG341" s="86">
        <v>0.99178924889166276</v>
      </c>
      <c r="AJ341" s="86">
        <v>0.57629592607324331</v>
      </c>
      <c r="AK341" t="s">
        <v>1625</v>
      </c>
    </row>
    <row r="342" spans="1:37" x14ac:dyDescent="0.25">
      <c r="A342" s="69" t="s">
        <v>20</v>
      </c>
      <c r="B342">
        <v>2016</v>
      </c>
      <c r="C342" s="69" t="s">
        <v>800</v>
      </c>
      <c r="D342" s="69" t="s">
        <v>6</v>
      </c>
      <c r="E342" s="37">
        <f>(K342-(((2.718282^(0.00098482*W342)-1)/((2.718282^(0.000155125*W342)-1)*137.88))))/(([1]!SingleStagePbR(W342,1)/[1]!SingleStagePbR(W342,0))-(((2.718282^(0.00098482*W342)-1)/((2.718282^(0.000155125*W342)-1)*137.88))))</f>
        <v>4.0085486044400603E-3</v>
      </c>
      <c r="F342" s="73">
        <v>8417.629432544918</v>
      </c>
      <c r="G342" s="73">
        <v>202.6056624433908</v>
      </c>
      <c r="H342" s="88">
        <v>0.37413146823596305</v>
      </c>
      <c r="I342" s="142">
        <v>14.890323432532803</v>
      </c>
      <c r="J342" s="76">
        <v>0.19476693875439863</v>
      </c>
      <c r="K342" s="77">
        <v>5.8407350151766041E-2</v>
      </c>
      <c r="L342" s="77">
        <v>1.3120353518498295E-3</v>
      </c>
      <c r="M342" s="40">
        <f t="array" ref="M342:Q342">[1]!ConvertConc(I342:L342,TRUE,FALSE)</f>
        <v>0.54059947283140808</v>
      </c>
      <c r="N342" s="40">
        <v>1.4052459811815604E-2</v>
      </c>
      <c r="O342" s="40">
        <v>6.715770846287808E-2</v>
      </c>
      <c r="P342" s="62">
        <v>8.78429629170939E-4</v>
      </c>
      <c r="Q342" s="39">
        <v>0.50319274754951515</v>
      </c>
      <c r="R342" s="99">
        <v>1.6651836171189309E-2</v>
      </c>
      <c r="S342" s="96">
        <v>7.3463357626635446E-4</v>
      </c>
      <c r="T342" s="38">
        <f>[1]!AgePb76(K342)</f>
        <v>544.12447269730785</v>
      </c>
      <c r="U342" s="41">
        <f>[1]!AgeErPb76(K342,L342,0,FALSE,1)*2</f>
        <v>98.192082899159061</v>
      </c>
      <c r="V342" s="38">
        <f t="shared" si="62"/>
        <v>98.234283272975105</v>
      </c>
      <c r="W342" s="42">
        <f>[1]!AgePb6U8(O342)</f>
        <v>419.00897271356308</v>
      </c>
      <c r="X342" s="42">
        <f t="shared" si="66"/>
        <v>10.961359609925482</v>
      </c>
      <c r="Y342" s="38">
        <f t="shared" si="63"/>
        <v>11.744673506755145</v>
      </c>
      <c r="Z342" s="38">
        <f>[1]!AgePb7U5(M342)</f>
        <v>438.81972762625855</v>
      </c>
      <c r="AA342" s="42">
        <f t="shared" si="60"/>
        <v>22.813550130941241</v>
      </c>
      <c r="AB342" s="38">
        <f t="shared" si="64"/>
        <v>23.240908578886891</v>
      </c>
      <c r="AC342" s="42">
        <f>[1]!AgePb8Th2(R342)</f>
        <v>333.79918084311652</v>
      </c>
      <c r="AD342" s="42">
        <f t="shared" si="67"/>
        <v>29.452618132507627</v>
      </c>
      <c r="AE342" s="38">
        <f t="shared" si="65"/>
        <v>29.906149896175215</v>
      </c>
      <c r="AF342" s="43">
        <f t="shared" si="61"/>
        <v>77.006088448194916</v>
      </c>
      <c r="AG342" s="86">
        <v>0.97552544975017719</v>
      </c>
    </row>
    <row r="343" spans="1:37" x14ac:dyDescent="0.25">
      <c r="A343" s="69" t="s">
        <v>20</v>
      </c>
      <c r="B343">
        <v>2016</v>
      </c>
      <c r="C343" s="69" t="s">
        <v>801</v>
      </c>
      <c r="D343" s="69" t="s">
        <v>6</v>
      </c>
      <c r="E343" s="37">
        <f>(K343-(((2.718282^(0.00098482*W343)-1)/((2.718282^(0.000155125*W343)-1)*137.88))))/(([1]!SingleStagePbR(W343,1)/[1]!SingleStagePbR(W343,0))-(((2.718282^(0.00098482*W343)-1)/((2.718282^(0.000155125*W343)-1)*137.88))))</f>
        <v>8.7339365690316615E-3</v>
      </c>
      <c r="F343" s="73">
        <v>4156.8054708528753</v>
      </c>
      <c r="G343" s="73">
        <v>102.38982675241262</v>
      </c>
      <c r="H343" s="88">
        <v>0.47001208041838438</v>
      </c>
      <c r="I343" s="142">
        <v>15.263681266973322</v>
      </c>
      <c r="J343" s="76">
        <v>0.26177673212159758</v>
      </c>
      <c r="K343" s="77">
        <v>6.1980651816662069E-2</v>
      </c>
      <c r="L343" s="77">
        <v>2.3499554461138706E-3</v>
      </c>
      <c r="M343" s="40">
        <f t="array" ref="M343:Q343">[1]!ConvertConc(I343:L343,TRUE,FALSE)</f>
        <v>0.55964044872028551</v>
      </c>
      <c r="N343" s="40">
        <v>2.3288238432129009E-2</v>
      </c>
      <c r="O343" s="40">
        <v>6.5514994876350222E-2</v>
      </c>
      <c r="P343" s="62">
        <v>1.1236018994187863E-3</v>
      </c>
      <c r="Q343" s="39">
        <v>0.41213947215776753</v>
      </c>
      <c r="R343" s="99">
        <v>2.2627400064804997E-2</v>
      </c>
      <c r="S343" s="96">
        <v>8.6460543616819082E-4</v>
      </c>
      <c r="T343" s="38">
        <f>[1]!AgePb76(K343)</f>
        <v>672.51015763701116</v>
      </c>
      <c r="U343" s="41">
        <f>[1]!AgeErPb76(K343,L343,0,FALSE,1)*2</f>
        <v>162.20796931448569</v>
      </c>
      <c r="V343" s="38">
        <f t="shared" si="62"/>
        <v>162.24699610466962</v>
      </c>
      <c r="W343" s="42">
        <f>[1]!AgePb6U8(O343)</f>
        <v>409.07813406304132</v>
      </c>
      <c r="X343" s="42">
        <f t="shared" si="66"/>
        <v>14.031626479142062</v>
      </c>
      <c r="Y343" s="38">
        <f t="shared" si="63"/>
        <v>14.623248681904322</v>
      </c>
      <c r="Z343" s="38">
        <f>[1]!AgePb7U5(M343)</f>
        <v>451.29239285873143</v>
      </c>
      <c r="AA343" s="42">
        <f t="shared" si="60"/>
        <v>37.559132373411018</v>
      </c>
      <c r="AB343" s="38">
        <f t="shared" si="64"/>
        <v>37.835233907343714</v>
      </c>
      <c r="AC343" s="42">
        <f>[1]!AgePb8Th2(R343)</f>
        <v>452.25260866496529</v>
      </c>
      <c r="AD343" s="42">
        <f t="shared" si="67"/>
        <v>34.561643216020478</v>
      </c>
      <c r="AE343" s="38">
        <f t="shared" si="65"/>
        <v>35.269321991780998</v>
      </c>
      <c r="AF343" s="43">
        <f t="shared" si="61"/>
        <v>60.828543542065297</v>
      </c>
      <c r="AG343" s="86">
        <v>0.97797445204446354</v>
      </c>
    </row>
    <row r="344" spans="1:37" x14ac:dyDescent="0.25">
      <c r="A344" s="69" t="s">
        <v>20</v>
      </c>
      <c r="B344">
        <v>2016</v>
      </c>
      <c r="C344" s="69" t="s">
        <v>802</v>
      </c>
      <c r="D344" s="69" t="s">
        <v>6</v>
      </c>
      <c r="E344" s="37">
        <f>(K344-(((2.718282^(0.00098482*W344)-1)/((2.718282^(0.000155125*W344)-1)*137.88))))/(([1]!SingleStagePbR(W344,1)/[1]!SingleStagePbR(W344,0))-(((2.718282^(0.00098482*W344)-1)/((2.718282^(0.000155125*W344)-1)*137.88))))</f>
        <v>1.3622392289858035E-3</v>
      </c>
      <c r="F344" s="73">
        <v>4411.2685159970097</v>
      </c>
      <c r="G344" s="73">
        <v>107.33963798859556</v>
      </c>
      <c r="H344" s="88">
        <v>0.53150409819458899</v>
      </c>
      <c r="I344" s="142">
        <v>15.289781745046028</v>
      </c>
      <c r="J344" s="76">
        <v>0.22489008633793064</v>
      </c>
      <c r="K344" s="77">
        <v>5.6005177533026078E-2</v>
      </c>
      <c r="L344" s="77">
        <v>1.6318465364236914E-3</v>
      </c>
      <c r="M344" s="40">
        <f t="array" ref="M344:Q344">[1]!ConvertConc(I344:L344,TRUE,FALSE)</f>
        <v>0.50482300508328271</v>
      </c>
      <c r="N344" s="40">
        <v>1.6477116781467592E-2</v>
      </c>
      <c r="O344" s="40">
        <v>6.5403157263772285E-2</v>
      </c>
      <c r="P344" s="62">
        <v>9.6198375680468079E-4</v>
      </c>
      <c r="Q344" s="39">
        <v>0.45063709963575332</v>
      </c>
      <c r="R344" s="99">
        <v>2.002551224691352E-2</v>
      </c>
      <c r="S344" s="96">
        <v>7.1575153383320435E-4</v>
      </c>
      <c r="T344" s="38">
        <f>[1]!AgePb76(K344)</f>
        <v>451.60728987992286</v>
      </c>
      <c r="U344" s="41">
        <f>[1]!AgeErPb76(K344,L344,0,FALSE,1)*2</f>
        <v>129.40204507858144</v>
      </c>
      <c r="V344" s="38">
        <f t="shared" si="62"/>
        <v>129.42410649002827</v>
      </c>
      <c r="W344" s="42">
        <f>[1]!AgePb6U8(O344)</f>
        <v>408.40147590819498</v>
      </c>
      <c r="X344" s="42">
        <f t="shared" si="66"/>
        <v>12.01396392820201</v>
      </c>
      <c r="Y344" s="38">
        <f t="shared" si="63"/>
        <v>12.697722331007657</v>
      </c>
      <c r="Z344" s="38">
        <f>[1]!AgePb7U5(M344)</f>
        <v>414.9619603889434</v>
      </c>
      <c r="AA344" s="42">
        <f t="shared" si="60"/>
        <v>27.088213541565366</v>
      </c>
      <c r="AB344" s="38">
        <f t="shared" si="64"/>
        <v>27.41114981773287</v>
      </c>
      <c r="AC344" s="42">
        <f>[1]!AgePb8Th2(R344)</f>
        <v>400.76076786584417</v>
      </c>
      <c r="AD344" s="42">
        <f t="shared" si="67"/>
        <v>28.647969726153839</v>
      </c>
      <c r="AE344" s="38">
        <f t="shared" si="65"/>
        <v>29.317428184447486</v>
      </c>
      <c r="AF344" s="43">
        <f t="shared" si="61"/>
        <v>90.432879419812778</v>
      </c>
      <c r="AG344" s="86">
        <v>0.98595581294464107</v>
      </c>
    </row>
    <row r="345" spans="1:37" x14ac:dyDescent="0.25">
      <c r="A345" s="69" t="s">
        <v>20</v>
      </c>
      <c r="B345">
        <v>2016</v>
      </c>
      <c r="C345" s="69" t="s">
        <v>803</v>
      </c>
      <c r="D345" s="69" t="s">
        <v>6</v>
      </c>
      <c r="E345" s="37">
        <f>(K345-(((2.718282^(0.00098482*W345)-1)/((2.718282^(0.000155125*W345)-1)*137.88))))/(([1]!SingleStagePbR(W345,1)/[1]!SingleStagePbR(W345,0))-(((2.718282^(0.00098482*W345)-1)/((2.718282^(0.000155125*W345)-1)*137.88))))</f>
        <v>-8.626573938419962E-4</v>
      </c>
      <c r="F345" s="73">
        <v>4982.6450792275446</v>
      </c>
      <c r="G345" s="73">
        <v>120.2133682265369</v>
      </c>
      <c r="H345" s="88">
        <v>0.27590347320217173</v>
      </c>
      <c r="I345" s="142">
        <v>14.948198563076081</v>
      </c>
      <c r="J345" s="76">
        <v>0.22861791033859039</v>
      </c>
      <c r="K345" s="77">
        <v>5.4428792110437933E-2</v>
      </c>
      <c r="L345" s="77">
        <v>1.8002679669864505E-3</v>
      </c>
      <c r="M345" s="40">
        <f t="array" ref="M345:Q345">[1]!ConvertConc(I345:L345,TRUE,FALSE)</f>
        <v>0.50182475814777383</v>
      </c>
      <c r="N345" s="40">
        <v>1.8286715496164806E-2</v>
      </c>
      <c r="O345" s="40">
        <v>6.6897693108661602E-2</v>
      </c>
      <c r="P345" s="62">
        <v>1.0231340412317409E-3</v>
      </c>
      <c r="Q345" s="39">
        <v>0.41969883957156834</v>
      </c>
      <c r="R345" s="99">
        <v>2.0358927268109832E-2</v>
      </c>
      <c r="S345" s="96">
        <v>9.7425109699259633E-4</v>
      </c>
      <c r="T345" s="38">
        <f>[1]!AgePb76(K345)</f>
        <v>387.85633453371662</v>
      </c>
      <c r="U345" s="41">
        <f>[1]!AgeErPb76(K345,L345,0,FALSE,1)*2</f>
        <v>148.53505372507192</v>
      </c>
      <c r="V345" s="38">
        <f t="shared" si="62"/>
        <v>148.54923063764133</v>
      </c>
      <c r="W345" s="42">
        <f>[1]!AgePb6U8(O345)</f>
        <v>417.43809814859361</v>
      </c>
      <c r="X345" s="42">
        <f t="shared" si="66"/>
        <v>12.768605566985221</v>
      </c>
      <c r="Y345" s="38">
        <f t="shared" si="63"/>
        <v>13.442102866989655</v>
      </c>
      <c r="Z345" s="38">
        <f>[1]!AgePb7U5(M345)</f>
        <v>412.93686774313863</v>
      </c>
      <c r="AA345" s="42">
        <f t="shared" si="60"/>
        <v>30.095203138911565</v>
      </c>
      <c r="AB345" s="38">
        <f t="shared" si="64"/>
        <v>30.383378872224863</v>
      </c>
      <c r="AC345" s="42">
        <f>[1]!AgePb8Th2(R345)</f>
        <v>407.36644519730476</v>
      </c>
      <c r="AD345" s="42">
        <f t="shared" si="67"/>
        <v>38.988027304671981</v>
      </c>
      <c r="AE345" s="38">
        <f t="shared" si="65"/>
        <v>39.498879597203363</v>
      </c>
      <c r="AF345" s="43">
        <f t="shared" si="61"/>
        <v>107.6269899395714</v>
      </c>
      <c r="AG345" s="86">
        <v>0.99123740237977709</v>
      </c>
    </row>
    <row r="346" spans="1:37" x14ac:dyDescent="0.25">
      <c r="H346" s="88"/>
      <c r="K346" s="158"/>
      <c r="L346" s="158"/>
      <c r="M346" s="85"/>
      <c r="N346" s="85"/>
      <c r="O346" s="85"/>
      <c r="P346" s="85"/>
      <c r="R346" s="99"/>
      <c r="S346" s="99"/>
      <c r="AG346" s="86"/>
    </row>
    <row r="347" spans="1:37" x14ac:dyDescent="0.25">
      <c r="A347" s="69" t="s">
        <v>66</v>
      </c>
      <c r="B347">
        <v>2016</v>
      </c>
      <c r="C347" s="69" t="s">
        <v>804</v>
      </c>
      <c r="D347" s="69" t="s">
        <v>6</v>
      </c>
      <c r="E347" s="37">
        <f>(K347-(((2.718282^(0.00098482*W347)-1)/((2.718282^(0.000155125*W347)-1)*137.88))))/(([1]!SingleStagePbR(W347,1)/[1]!SingleStagePbR(W347,0))-(((2.718282^(0.00098482*W347)-1)/((2.718282^(0.000155125*W347)-1)*137.88))))</f>
        <v>-6.5874975796089341E-4</v>
      </c>
      <c r="F347" s="73">
        <v>15050.084994521949</v>
      </c>
      <c r="G347" s="73">
        <v>934.03674190544575</v>
      </c>
      <c r="H347" s="88">
        <v>0.50279860528649178</v>
      </c>
      <c r="I347" s="142">
        <v>39.6724976488807</v>
      </c>
      <c r="J347" s="76">
        <v>0.39630436466692681</v>
      </c>
      <c r="K347" s="77">
        <v>4.8738741284426811E-2</v>
      </c>
      <c r="L347" s="77">
        <v>9.0945511733524264E-4</v>
      </c>
      <c r="M347" s="40">
        <f t="array" ref="M347:Q347">[1]!ConvertConc(I347:L347,TRUE,FALSE)</f>
        <v>0.16931561464240752</v>
      </c>
      <c r="N347" s="40">
        <v>3.5836407620286467E-3</v>
      </c>
      <c r="O347" s="62">
        <v>2.5206378707245659E-2</v>
      </c>
      <c r="P347" s="83">
        <v>2.5179654650280833E-4</v>
      </c>
      <c r="Q347" s="39">
        <v>0.47196724156054548</v>
      </c>
      <c r="R347" s="96">
        <v>7.7683337415775334E-3</v>
      </c>
      <c r="S347" s="189">
        <v>1.9074957364250284E-4</v>
      </c>
      <c r="T347" s="38">
        <f>[1]!AgePb76(K347)</f>
        <v>134.25901433177944</v>
      </c>
      <c r="U347" s="41">
        <f>[1]!AgeErPb76(K347,L347,0,FALSE,1)*2</f>
        <v>87.719606089301351</v>
      </c>
      <c r="V347" s="38">
        <f t="shared" si="62"/>
        <v>87.722482644297088</v>
      </c>
      <c r="W347" s="42">
        <f>[1]!AgePb6U8(O347)</f>
        <v>160.47663112593645</v>
      </c>
      <c r="X347" s="42">
        <f t="shared" si="66"/>
        <v>3.2061298436574401</v>
      </c>
      <c r="Y347" s="38">
        <f t="shared" si="63"/>
        <v>3.5900067201181436</v>
      </c>
      <c r="Z347" s="38">
        <f>[1]!AgePb7U5(M347)</f>
        <v>158.82482907311891</v>
      </c>
      <c r="AA347" s="42">
        <f t="shared" ref="AA347:AA355" si="68">N347/M347*Z347*2</f>
        <v>6.7231971804932913</v>
      </c>
      <c r="AB347" s="38">
        <f t="shared" si="64"/>
        <v>6.9122826072045465</v>
      </c>
      <c r="AC347" s="42">
        <f>[1]!AgePb8Th2(R347)</f>
        <v>156.40860227254683</v>
      </c>
      <c r="AD347" s="42">
        <f t="shared" si="67"/>
        <v>7.6811515030118862</v>
      </c>
      <c r="AE347" s="38">
        <f t="shared" si="65"/>
        <v>8.0567269033983209</v>
      </c>
      <c r="AF347" s="43">
        <f t="shared" ref="AF347:AF355" si="69">W347/T347*100</f>
        <v>119.52763985691742</v>
      </c>
      <c r="AG347" s="86">
        <v>1.0034996560313787</v>
      </c>
    </row>
    <row r="348" spans="1:37" x14ac:dyDescent="0.25">
      <c r="A348" s="69" t="s">
        <v>66</v>
      </c>
      <c r="B348">
        <v>2016</v>
      </c>
      <c r="C348" s="69" t="s">
        <v>805</v>
      </c>
      <c r="D348" s="69" t="s">
        <v>6</v>
      </c>
      <c r="E348" s="37">
        <f>(K348-(((2.718282^(0.00098482*W348)-1)/((2.718282^(0.000155125*W348)-1)*137.88))))/(([1]!SingleStagePbR(W348,1)/[1]!SingleStagePbR(W348,0))-(((2.718282^(0.00098482*W348)-1)/((2.718282^(0.000155125*W348)-1)*137.88))))</f>
        <v>1.0191265760072456E-3</v>
      </c>
      <c r="F348" s="73">
        <v>16287.311158166556</v>
      </c>
      <c r="G348" s="73">
        <v>1078.2179641900673</v>
      </c>
      <c r="H348" s="88">
        <v>0.43955410988938354</v>
      </c>
      <c r="I348" s="142">
        <v>40.300267263961324</v>
      </c>
      <c r="J348" s="76">
        <v>0.40446443675769111</v>
      </c>
      <c r="K348" s="77">
        <v>5.0023722064259285E-2</v>
      </c>
      <c r="L348" s="77">
        <v>9.3761626857137169E-4</v>
      </c>
      <c r="M348" s="40">
        <f t="array" ref="M348:Q348">[1]!ConvertConc(I348:L348,TRUE,FALSE)</f>
        <v>0.17107254723001408</v>
      </c>
      <c r="N348" s="40">
        <v>3.6372253288138737E-3</v>
      </c>
      <c r="O348" s="62">
        <v>2.4813731220444141E-2</v>
      </c>
      <c r="P348" s="83">
        <v>2.4903735144477939E-4</v>
      </c>
      <c r="Q348" s="39">
        <v>0.47204405283048873</v>
      </c>
      <c r="R348" s="96">
        <v>7.6723406563711837E-3</v>
      </c>
      <c r="S348" s="189">
        <v>1.6640247607262082E-4</v>
      </c>
      <c r="T348" s="38">
        <f>[1]!AgePb76(K348)</f>
        <v>195.08395008124879</v>
      </c>
      <c r="U348" s="41">
        <f>[1]!AgeErPb76(K348,L348,0,FALSE,1)*2</f>
        <v>87.132202018244726</v>
      </c>
      <c r="V348" s="38">
        <f t="shared" si="62"/>
        <v>87.138316205289172</v>
      </c>
      <c r="W348" s="42">
        <f>[1]!AgePb6U8(O348)</f>
        <v>158.00722280532389</v>
      </c>
      <c r="X348" s="42">
        <f t="shared" si="66"/>
        <v>3.1716068758061358</v>
      </c>
      <c r="Y348" s="38">
        <f t="shared" si="63"/>
        <v>3.5479990026078325</v>
      </c>
      <c r="Z348" s="38">
        <f>[1]!AgePb7U5(M348)</f>
        <v>160.34932824753068</v>
      </c>
      <c r="AA348" s="42">
        <f t="shared" si="68"/>
        <v>6.8184714333625527</v>
      </c>
      <c r="AB348" s="38">
        <f t="shared" si="64"/>
        <v>7.0085345418557532</v>
      </c>
      <c r="AC348" s="42">
        <f>[1]!AgePb8Th2(R348)</f>
        <v>154.48323261126276</v>
      </c>
      <c r="AD348" s="42">
        <f t="shared" si="67"/>
        <v>6.7010560582629859</v>
      </c>
      <c r="AE348" s="38">
        <f t="shared" si="65"/>
        <v>7.118306439933809</v>
      </c>
      <c r="AF348" s="43">
        <f t="shared" si="69"/>
        <v>80.99447583438662</v>
      </c>
      <c r="AG348" s="86">
        <v>1.0069936323012121</v>
      </c>
    </row>
    <row r="349" spans="1:37" x14ac:dyDescent="0.25">
      <c r="A349" s="69" t="s">
        <v>66</v>
      </c>
      <c r="B349">
        <v>2016</v>
      </c>
      <c r="C349" s="69" t="s">
        <v>806</v>
      </c>
      <c r="D349" s="69" t="s">
        <v>6</v>
      </c>
      <c r="E349" s="37">
        <f>(K349-(((2.718282^(0.00098482*W349)-1)/((2.718282^(0.000155125*W349)-1)*137.88))))/(([1]!SingleStagePbR(W349,1)/[1]!SingleStagePbR(W349,0))-(((2.718282^(0.00098482*W349)-1)/((2.718282^(0.000155125*W349)-1)*137.88))))</f>
        <v>1.5636664523112828E-3</v>
      </c>
      <c r="F349" s="73">
        <v>16113.334296913155</v>
      </c>
      <c r="G349" s="73">
        <v>1028.5857077220021</v>
      </c>
      <c r="H349" s="88">
        <v>0.42660495471564491</v>
      </c>
      <c r="I349" s="142">
        <v>39.594987279454145</v>
      </c>
      <c r="J349" s="76">
        <v>0.41801693891254688</v>
      </c>
      <c r="K349" s="77">
        <v>5.0516290603032941E-2</v>
      </c>
      <c r="L349" s="77">
        <v>1.0392588438441327E-3</v>
      </c>
      <c r="M349" s="40">
        <f t="array" ref="M349:Q349">[1]!ConvertConc(I349:L349,TRUE,FALSE)</f>
        <v>0.17583425704300365</v>
      </c>
      <c r="N349" s="40">
        <v>4.0658983021345753E-3</v>
      </c>
      <c r="O349" s="62">
        <v>2.5255722219133036E-2</v>
      </c>
      <c r="P349" s="83">
        <v>2.6663273352144215E-4</v>
      </c>
      <c r="Q349" s="39">
        <v>0.45656293553766669</v>
      </c>
      <c r="R349" s="96">
        <v>7.9647700059211676E-3</v>
      </c>
      <c r="S349" s="189">
        <v>1.9189988031896447E-4</v>
      </c>
      <c r="T349" s="38">
        <f>[1]!AgePb76(K349)</f>
        <v>217.81185234015788</v>
      </c>
      <c r="U349" s="41">
        <f>[1]!AgeErPb76(K349,L349,0,FALSE,1)*2</f>
        <v>95.240356793816844</v>
      </c>
      <c r="V349" s="38">
        <f t="shared" si="62"/>
        <v>95.247329729691742</v>
      </c>
      <c r="W349" s="42">
        <f>[1]!AgePb6U8(O349)</f>
        <v>160.78689164208393</v>
      </c>
      <c r="X349" s="42">
        <f t="shared" si="66"/>
        <v>3.3949572347186203</v>
      </c>
      <c r="Y349" s="38">
        <f t="shared" si="63"/>
        <v>3.7609456133693144</v>
      </c>
      <c r="Z349" s="38">
        <f>[1]!AgePb7U5(M349)</f>
        <v>164.46961634274794</v>
      </c>
      <c r="AA349" s="42">
        <f t="shared" si="68"/>
        <v>7.6062167303059303</v>
      </c>
      <c r="AB349" s="38">
        <f t="shared" si="64"/>
        <v>7.7858415512495416</v>
      </c>
      <c r="AC349" s="42">
        <f>[1]!AgePb8Th2(R349)</f>
        <v>160.34802723489531</v>
      </c>
      <c r="AD349" s="42">
        <f t="shared" si="67"/>
        <v>7.7267183391065579</v>
      </c>
      <c r="AE349" s="38">
        <f t="shared" si="65"/>
        <v>8.1187703264051212</v>
      </c>
      <c r="AF349" s="43">
        <f t="shared" si="69"/>
        <v>73.819165446966679</v>
      </c>
      <c r="AG349" s="86">
        <v>1.0045414803449331</v>
      </c>
    </row>
    <row r="350" spans="1:37" x14ac:dyDescent="0.25">
      <c r="A350" s="69" t="s">
        <v>66</v>
      </c>
      <c r="B350">
        <v>2016</v>
      </c>
      <c r="C350" s="69" t="s">
        <v>807</v>
      </c>
      <c r="D350" s="69" t="s">
        <v>6</v>
      </c>
      <c r="E350" s="37">
        <f>(K350-(((2.718282^(0.00098482*W350)-1)/((2.718282^(0.000155125*W350)-1)*137.88))))/(([1]!SingleStagePbR(W350,1)/[1]!SingleStagePbR(W350,0))-(((2.718282^(0.00098482*W350)-1)/((2.718282^(0.000155125*W350)-1)*137.88))))</f>
        <v>5.2435232026066831E-4</v>
      </c>
      <c r="F350" s="73">
        <v>15774.541578122753</v>
      </c>
      <c r="G350" s="73">
        <v>1044.2662725055179</v>
      </c>
      <c r="H350" s="88">
        <v>0.46639345845266644</v>
      </c>
      <c r="I350" s="142">
        <v>40.256589084139669</v>
      </c>
      <c r="J350" s="76">
        <v>0.38878005535050236</v>
      </c>
      <c r="K350" s="77">
        <v>4.9633068742375941E-2</v>
      </c>
      <c r="L350" s="77">
        <v>9.6042977682767115E-4</v>
      </c>
      <c r="M350" s="40">
        <f t="array" ref="M350:Q350">[1]!ConvertConc(I350:L350,TRUE,FALSE)</f>
        <v>0.16992074315529257</v>
      </c>
      <c r="N350" s="40">
        <v>3.6748247262485987E-3</v>
      </c>
      <c r="O350" s="62">
        <v>2.4840653983622795E-2</v>
      </c>
      <c r="P350" s="83">
        <v>2.3989987851455699E-4</v>
      </c>
      <c r="Q350" s="39">
        <v>0.44655686636979136</v>
      </c>
      <c r="R350" s="96">
        <v>7.7055321091764198E-3</v>
      </c>
      <c r="S350" s="189">
        <v>1.6705828233340845E-4</v>
      </c>
      <c r="T350" s="38">
        <f>[1]!AgePb76(K350)</f>
        <v>176.83062855394016</v>
      </c>
      <c r="U350" s="41">
        <f>[1]!AgeErPb76(K350,L350,0,FALSE,1)*2</f>
        <v>90.256052857649877</v>
      </c>
      <c r="V350" s="38">
        <f t="shared" si="62"/>
        <v>90.260902576284664</v>
      </c>
      <c r="W350" s="42">
        <f>[1]!AgePb6U8(O350)</f>
        <v>158.1765735833273</v>
      </c>
      <c r="X350" s="42">
        <f t="shared" si="66"/>
        <v>3.0551965992124761</v>
      </c>
      <c r="Y350" s="38">
        <f t="shared" si="63"/>
        <v>3.4451208218311722</v>
      </c>
      <c r="Z350" s="38">
        <f>[1]!AgePb7U5(M350)</f>
        <v>159.3501605546372</v>
      </c>
      <c r="AA350" s="42">
        <f t="shared" si="68"/>
        <v>6.8924358411343913</v>
      </c>
      <c r="AB350" s="38">
        <f t="shared" si="64"/>
        <v>7.0782078523346126</v>
      </c>
      <c r="AC350" s="42">
        <f>[1]!AgePb8Th2(R350)</f>
        <v>155.14898689396162</v>
      </c>
      <c r="AD350" s="42">
        <f t="shared" si="67"/>
        <v>6.7273545522981379</v>
      </c>
      <c r="AE350" s="38">
        <f t="shared" si="65"/>
        <v>7.1465543870492958</v>
      </c>
      <c r="AF350" s="43">
        <f t="shared" si="69"/>
        <v>89.45089144162452</v>
      </c>
      <c r="AG350" s="86">
        <v>1.0062698965886061</v>
      </c>
    </row>
    <row r="351" spans="1:37" x14ac:dyDescent="0.25">
      <c r="A351" s="69" t="s">
        <v>66</v>
      </c>
      <c r="B351">
        <v>2016</v>
      </c>
      <c r="C351" s="69" t="s">
        <v>808</v>
      </c>
      <c r="D351" s="69" t="s">
        <v>813</v>
      </c>
      <c r="E351" s="37">
        <f>(K351-(((2.718282^(0.00098482*W351)-1)/((2.718282^(0.000155125*W351)-1)*137.88))))/(([1]!SingleStagePbR(W351,1)/[1]!SingleStagePbR(W351,0))-(((2.718282^(0.00098482*W351)-1)/((2.718282^(0.000155125*W351)-1)*137.88))))</f>
        <v>1.642146002207959E-3</v>
      </c>
      <c r="F351" s="73">
        <v>17634.960376463558</v>
      </c>
      <c r="G351" s="73">
        <v>1003.796965475987</v>
      </c>
      <c r="H351" s="88">
        <v>0.32874526732672832</v>
      </c>
      <c r="I351" s="142">
        <v>39.395749251083458</v>
      </c>
      <c r="J351" s="76">
        <v>0.56618179611250352</v>
      </c>
      <c r="K351" s="77">
        <v>5.0595809681218566E-2</v>
      </c>
      <c r="L351" s="77">
        <v>1.4240595721821962E-3</v>
      </c>
      <c r="M351" s="40">
        <f t="array" ref="M351:Q351">[1]!ConvertConc(I351:L351,TRUE,FALSE)</f>
        <v>0.17700169746292535</v>
      </c>
      <c r="N351" s="40">
        <v>5.59373064701709E-3</v>
      </c>
      <c r="O351" s="62">
        <v>2.5383449204802167E-2</v>
      </c>
      <c r="P351" s="83">
        <v>3.648019681186833E-4</v>
      </c>
      <c r="Q351" s="39">
        <v>0.4547601682112255</v>
      </c>
      <c r="R351" s="96">
        <v>8.0803759767207085E-3</v>
      </c>
      <c r="S351" s="189">
        <v>2.8193891411211637E-4</v>
      </c>
      <c r="T351" s="38">
        <f>[1]!AgePb76(K351)</f>
        <v>221.45144854190141</v>
      </c>
      <c r="U351" s="41">
        <f>[1]!AgeErPb76(K351,L351,0,FALSE,1)*2</f>
        <v>130.21311768346692</v>
      </c>
      <c r="V351" s="38">
        <f t="shared" si="62"/>
        <v>130.21838977677305</v>
      </c>
      <c r="W351" s="42">
        <f>[1]!AgePb6U8(O351)</f>
        <v>161.58993984714613</v>
      </c>
      <c r="X351" s="42">
        <f t="shared" si="66"/>
        <v>4.644627103968709</v>
      </c>
      <c r="Y351" s="38">
        <f t="shared" si="63"/>
        <v>4.9211547880117896</v>
      </c>
      <c r="Z351" s="38">
        <f>[1]!AgePb7U5(M351)</f>
        <v>165.47725082154517</v>
      </c>
      <c r="AA351" s="42">
        <f t="shared" si="68"/>
        <v>10.459054151144443</v>
      </c>
      <c r="AB351" s="38">
        <f t="shared" si="64"/>
        <v>10.592005978558614</v>
      </c>
      <c r="AC351" s="42">
        <f>[1]!AgePb8Th2(R351)</f>
        <v>162.66608473793571</v>
      </c>
      <c r="AD351" s="42">
        <f t="shared" si="67"/>
        <v>11.351427068742764</v>
      </c>
      <c r="AE351" s="38">
        <f t="shared" si="65"/>
        <v>11.629620113174942</v>
      </c>
      <c r="AF351" s="43">
        <f t="shared" si="69"/>
        <v>72.968563046708297</v>
      </c>
      <c r="AG351" s="86">
        <v>1.0436966222261996</v>
      </c>
    </row>
    <row r="352" spans="1:37" x14ac:dyDescent="0.25">
      <c r="A352" s="69" t="s">
        <v>66</v>
      </c>
      <c r="B352">
        <v>2016</v>
      </c>
      <c r="C352" s="69" t="s">
        <v>809</v>
      </c>
      <c r="D352" s="69" t="s">
        <v>6</v>
      </c>
      <c r="E352" s="37">
        <f>(K352-(((2.718282^(0.00098482*W352)-1)/((2.718282^(0.000155125*W352)-1)*137.88))))/(([1]!SingleStagePbR(W352,1)/[1]!SingleStagePbR(W352,0))-(((2.718282^(0.00098482*W352)-1)/((2.718282^(0.000155125*W352)-1)*137.88))))</f>
        <v>6.3912710380819682E-4</v>
      </c>
      <c r="F352" s="73">
        <v>13658.252487917913</v>
      </c>
      <c r="G352" s="73">
        <v>853.90051934975133</v>
      </c>
      <c r="H352" s="88">
        <v>0.41972291588100752</v>
      </c>
      <c r="I352" s="142">
        <v>40.109244357393393</v>
      </c>
      <c r="J352" s="76">
        <v>0.45445040278642024</v>
      </c>
      <c r="K352" s="77">
        <v>4.9736607795740746E-2</v>
      </c>
      <c r="L352" s="77">
        <v>1.0367947711849318E-3</v>
      </c>
      <c r="M352" s="40">
        <f t="array" ref="M352:Q352">[1]!ConvertConc(I352:L352,TRUE,FALSE)</f>
        <v>0.17090073363961175</v>
      </c>
      <c r="N352" s="40">
        <v>4.0547781799059488E-3</v>
      </c>
      <c r="O352" s="62">
        <v>2.4931908242636053E-2</v>
      </c>
      <c r="P352" s="83">
        <v>2.8248639246706458E-4</v>
      </c>
      <c r="Q352" s="39">
        <v>0.47754998842110552</v>
      </c>
      <c r="R352" s="96">
        <v>8.4558792903404109E-3</v>
      </c>
      <c r="S352" s="189">
        <v>1.9942447488668634E-4</v>
      </c>
      <c r="T352" s="38">
        <f>[1]!AgePb76(K352)</f>
        <v>181.68841883986786</v>
      </c>
      <c r="U352" s="41">
        <f>[1]!AgeErPb76(K352,L352,0,FALSE,1)*2</f>
        <v>97.14298903324557</v>
      </c>
      <c r="V352" s="38">
        <f t="shared" si="62"/>
        <v>97.147745910680939</v>
      </c>
      <c r="W352" s="42">
        <f>[1]!AgePb6U8(O352)</f>
        <v>158.75055214144669</v>
      </c>
      <c r="X352" s="42">
        <f t="shared" si="66"/>
        <v>3.5973877603081101</v>
      </c>
      <c r="Y352" s="38">
        <f t="shared" si="63"/>
        <v>3.9362746634601149</v>
      </c>
      <c r="Z352" s="38">
        <f>[1]!AgePb7U5(M352)</f>
        <v>160.20034566967485</v>
      </c>
      <c r="AA352" s="42">
        <f t="shared" si="68"/>
        <v>7.6018031309870011</v>
      </c>
      <c r="AB352" s="38">
        <f t="shared" si="64"/>
        <v>7.7724213360480681</v>
      </c>
      <c r="AC352" s="42">
        <f>[1]!AgePb8Th2(R352)</f>
        <v>170.19360506597903</v>
      </c>
      <c r="AD352" s="42">
        <f t="shared" si="67"/>
        <v>8.0277329308915863</v>
      </c>
      <c r="AE352" s="38">
        <f t="shared" si="65"/>
        <v>8.452399270236409</v>
      </c>
      <c r="AF352" s="43">
        <f t="shared" si="69"/>
        <v>87.375163015405192</v>
      </c>
      <c r="AG352" s="86">
        <v>1.0031892594425171</v>
      </c>
    </row>
    <row r="353" spans="1:33" x14ac:dyDescent="0.25">
      <c r="A353" s="69" t="s">
        <v>66</v>
      </c>
      <c r="B353">
        <v>2016</v>
      </c>
      <c r="C353" s="69" t="s">
        <v>810</v>
      </c>
      <c r="D353" s="69" t="s">
        <v>6</v>
      </c>
      <c r="E353" s="37">
        <f>(K353-(((2.718282^(0.00098482*W353)-1)/((2.718282^(0.000155125*W353)-1)*137.88))))/(([1]!SingleStagePbR(W353,1)/[1]!SingleStagePbR(W353,0))-(((2.718282^(0.00098482*W353)-1)/((2.718282^(0.000155125*W353)-1)*137.88))))</f>
        <v>2.1493967297858598E-5</v>
      </c>
      <c r="F353" s="73">
        <v>10203.40414112534</v>
      </c>
      <c r="G353" s="73">
        <v>650.02453270540468</v>
      </c>
      <c r="H353" s="88">
        <v>0.58693171479764261</v>
      </c>
      <c r="I353" s="142">
        <v>39.446714190281533</v>
      </c>
      <c r="J353" s="76">
        <v>0.42882225637154042</v>
      </c>
      <c r="K353" s="77">
        <v>4.9299921996248539E-2</v>
      </c>
      <c r="L353" s="77">
        <v>1.2570801791449693E-3</v>
      </c>
      <c r="M353" s="40">
        <f t="array" ref="M353:Q353">[1]!ConvertConc(I353:L353,TRUE,FALSE)</f>
        <v>0.17224540469322372</v>
      </c>
      <c r="N353" s="40">
        <v>4.7745134727985852E-3</v>
      </c>
      <c r="O353" s="62">
        <v>2.5350653927124038E-2</v>
      </c>
      <c r="P353" s="83">
        <v>2.7558504784668848E-4</v>
      </c>
      <c r="Q353" s="39">
        <v>0.39217960548287972</v>
      </c>
      <c r="R353" s="96">
        <v>7.7531733282127568E-3</v>
      </c>
      <c r="S353" s="189">
        <v>1.8221649703994481E-4</v>
      </c>
      <c r="T353" s="38">
        <f>[1]!AgePb76(K353)</f>
        <v>161.10147623624795</v>
      </c>
      <c r="U353" s="41">
        <f>[1]!AgeErPb76(K353,L353,0,FALSE,1)*2</f>
        <v>119.27634943881958</v>
      </c>
      <c r="V353" s="38">
        <f t="shared" si="62"/>
        <v>119.27939543056642</v>
      </c>
      <c r="W353" s="42">
        <f>[1]!AgePb6U8(O353)</f>
        <v>161.38375812634078</v>
      </c>
      <c r="X353" s="42">
        <f t="shared" si="66"/>
        <v>3.5087813381681543</v>
      </c>
      <c r="Y353" s="38">
        <f t="shared" si="63"/>
        <v>3.8665234991518544</v>
      </c>
      <c r="Z353" s="38">
        <f>[1]!AgePb7U5(M353)</f>
        <v>161.36575001863207</v>
      </c>
      <c r="AA353" s="42">
        <f t="shared" si="68"/>
        <v>8.945875205023885</v>
      </c>
      <c r="AB353" s="38">
        <f t="shared" si="64"/>
        <v>9.0934102116243132</v>
      </c>
      <c r="AC353" s="42">
        <f>[1]!AgePb8Th2(R353)</f>
        <v>156.10453631595061</v>
      </c>
      <c r="AD353" s="42">
        <f t="shared" si="67"/>
        <v>7.3375947048753529</v>
      </c>
      <c r="AE353" s="38">
        <f t="shared" si="65"/>
        <v>7.7283954844222</v>
      </c>
      <c r="AF353" s="43">
        <f t="shared" si="69"/>
        <v>100.17521992764291</v>
      </c>
      <c r="AG353" s="86">
        <v>0.98539807875638674</v>
      </c>
    </row>
    <row r="354" spans="1:33" x14ac:dyDescent="0.25">
      <c r="A354" s="69" t="s">
        <v>66</v>
      </c>
      <c r="B354">
        <v>2016</v>
      </c>
      <c r="C354" s="69" t="s">
        <v>811</v>
      </c>
      <c r="D354" s="69" t="s">
        <v>6</v>
      </c>
      <c r="E354" s="37">
        <f>(K354-(((2.718282^(0.00098482*W354)-1)/((2.718282^(0.000155125*W354)-1)*137.88))))/(([1]!SingleStagePbR(W354,1)/[1]!SingleStagePbR(W354,0))-(((2.718282^(0.00098482*W354)-1)/((2.718282^(0.000155125*W354)-1)*137.88))))</f>
        <v>7.2083082262555068E-4</v>
      </c>
      <c r="F354" s="73">
        <v>7682.7903696766434</v>
      </c>
      <c r="G354" s="73">
        <v>509.15243900565088</v>
      </c>
      <c r="H354" s="88">
        <v>0.45471769631207021</v>
      </c>
      <c r="I354" s="142">
        <v>39.984593567399912</v>
      </c>
      <c r="J354" s="76">
        <v>0.51146562606657708</v>
      </c>
      <c r="K354" s="77">
        <v>4.981201071491325E-2</v>
      </c>
      <c r="L354" s="77">
        <v>1.5552811001309573E-3</v>
      </c>
      <c r="M354" s="40">
        <f t="array" ref="M354:Q354">[1]!ConvertConc(I354:L354,TRUE,FALSE)</f>
        <v>0.17169341249291989</v>
      </c>
      <c r="N354" s="40">
        <v>5.7932237305823604E-3</v>
      </c>
      <c r="O354" s="62">
        <v>2.5009632730525394E-2</v>
      </c>
      <c r="P354" s="83">
        <v>3.1991240427769411E-4</v>
      </c>
      <c r="Q354" s="39">
        <v>0.3791028917331371</v>
      </c>
      <c r="R354" s="96">
        <v>7.5094486262459615E-3</v>
      </c>
      <c r="S354" s="189">
        <v>2.3285560051040545E-4</v>
      </c>
      <c r="T354" s="38">
        <f>[1]!AgePb76(K354)</f>
        <v>185.21705890583192</v>
      </c>
      <c r="U354" s="41">
        <f>[1]!AgeErPb76(K354,L354,0,FALSE,1)*2</f>
        <v>145.40815233963565</v>
      </c>
      <c r="V354" s="38">
        <f t="shared" si="62"/>
        <v>145.41145495384825</v>
      </c>
      <c r="W354" s="42">
        <f>[1]!AgePb6U8(O354)</f>
        <v>159.2393897314488</v>
      </c>
      <c r="X354" s="42">
        <f t="shared" si="66"/>
        <v>4.0738427927830152</v>
      </c>
      <c r="Y354" s="38">
        <f t="shared" si="63"/>
        <v>4.3777850578719697</v>
      </c>
      <c r="Z354" s="38">
        <f>[1]!AgePb7U5(M354)</f>
        <v>160.88750926254212</v>
      </c>
      <c r="AA354" s="42">
        <f t="shared" si="68"/>
        <v>10.857228860221804</v>
      </c>
      <c r="AB354" s="38">
        <f t="shared" si="64"/>
        <v>10.978392078091154</v>
      </c>
      <c r="AC354" s="42">
        <f>[1]!AgePb8Th2(R354)</f>
        <v>151.2156257463962</v>
      </c>
      <c r="AD354" s="42">
        <f t="shared" si="67"/>
        <v>9.3778936623037534</v>
      </c>
      <c r="AE354" s="38">
        <f t="shared" si="65"/>
        <v>9.6679715931163415</v>
      </c>
      <c r="AF354" s="43">
        <f t="shared" si="69"/>
        <v>85.974472692825401</v>
      </c>
      <c r="AG354" s="86">
        <v>0.97678966823707369</v>
      </c>
    </row>
    <row r="355" spans="1:33" x14ac:dyDescent="0.25">
      <c r="A355" s="69" t="s">
        <v>66</v>
      </c>
      <c r="B355">
        <v>2016</v>
      </c>
      <c r="C355" s="69" t="s">
        <v>812</v>
      </c>
      <c r="D355" s="69" t="s">
        <v>6</v>
      </c>
      <c r="E355" s="37">
        <f>(K355-(((2.718282^(0.00098482*W355)-1)/((2.718282^(0.000155125*W355)-1)*137.88))))/(([1]!SingleStagePbR(W355,1)/[1]!SingleStagePbR(W355,0))-(((2.718282^(0.00098482*W355)-1)/((2.718282^(0.000155125*W355)-1)*137.88))))</f>
        <v>-4.7197020691325307E-4</v>
      </c>
      <c r="F355" s="73">
        <v>11352.588179043003</v>
      </c>
      <c r="G355" s="73">
        <v>696.287122233888</v>
      </c>
      <c r="H355" s="88">
        <v>0.39356948181446133</v>
      </c>
      <c r="I355" s="142">
        <v>39.208972772688838</v>
      </c>
      <c r="J355" s="76">
        <v>0.4663705793114522</v>
      </c>
      <c r="K355" s="77">
        <v>4.8927018354549469E-2</v>
      </c>
      <c r="L355" s="77">
        <v>1.2698388872396948E-3</v>
      </c>
      <c r="M355" s="40">
        <f t="array" ref="M355:Q355">[1]!ConvertConc(I355:L355,TRUE,FALSE)</f>
        <v>0.17197904440692094</v>
      </c>
      <c r="N355" s="40">
        <v>4.909919427036516E-3</v>
      </c>
      <c r="O355" s="62">
        <v>2.5504366202027968E-2</v>
      </c>
      <c r="P355" s="83">
        <v>3.0336132776465785E-4</v>
      </c>
      <c r="Q355" s="39">
        <v>0.41662645861592912</v>
      </c>
      <c r="R355" s="96">
        <v>7.662711432273258E-3</v>
      </c>
      <c r="S355" s="189">
        <v>2.3243197086251482E-4</v>
      </c>
      <c r="T355" s="38">
        <f>[1]!AgePb76(K355)</f>
        <v>143.3138704580544</v>
      </c>
      <c r="U355" s="41">
        <f>[1]!AgeErPb76(K355,L355,0,FALSE,1)*2</f>
        <v>121.80421446519684</v>
      </c>
      <c r="V355" s="38">
        <f t="shared" si="62"/>
        <v>121.80657494067397</v>
      </c>
      <c r="W355" s="42">
        <f>[1]!AgePb6U8(O355)</f>
        <v>162.35007995897709</v>
      </c>
      <c r="X355" s="42">
        <f t="shared" si="66"/>
        <v>3.8621415195283313</v>
      </c>
      <c r="Y355" s="38">
        <f t="shared" si="63"/>
        <v>4.1936005923456978</v>
      </c>
      <c r="Z355" s="38">
        <f>[1]!AgePb7U5(M355)</f>
        <v>161.13500613910267</v>
      </c>
      <c r="AA355" s="42">
        <f t="shared" si="68"/>
        <v>9.2006546465749519</v>
      </c>
      <c r="AB355" s="38">
        <f t="shared" si="64"/>
        <v>9.3437608104788108</v>
      </c>
      <c r="AC355" s="42">
        <f>[1]!AgePb8Th2(R355)</f>
        <v>154.29008549503757</v>
      </c>
      <c r="AD355" s="42">
        <f t="shared" si="67"/>
        <v>9.3601198409003672</v>
      </c>
      <c r="AE355" s="38">
        <f t="shared" si="65"/>
        <v>9.6624825058128696</v>
      </c>
      <c r="AF355" s="43">
        <f t="shared" si="69"/>
        <v>113.28288004509255</v>
      </c>
      <c r="AG355" s="86">
        <v>0.99105991150537542</v>
      </c>
    </row>
    <row r="356" spans="1:33" x14ac:dyDescent="0.25">
      <c r="A356" s="69"/>
      <c r="D356" s="69"/>
      <c r="F356" s="73"/>
      <c r="G356" s="73"/>
      <c r="H356" s="88"/>
      <c r="I356" s="76"/>
      <c r="J356" s="76"/>
      <c r="K356" s="77"/>
      <c r="L356" s="77"/>
    </row>
    <row r="357" spans="1:33" x14ac:dyDescent="0.25">
      <c r="A357" s="69"/>
      <c r="C357" s="69"/>
      <c r="D357" s="69"/>
      <c r="F357" s="73"/>
      <c r="G357" s="73"/>
      <c r="H357" s="88"/>
      <c r="I357" s="76"/>
      <c r="J357" s="76"/>
      <c r="K357" s="77"/>
      <c r="L357" s="77"/>
    </row>
    <row r="358" spans="1:33" x14ac:dyDescent="0.25">
      <c r="A358" s="101" t="s">
        <v>819</v>
      </c>
      <c r="C358" s="69"/>
      <c r="D358" s="69"/>
      <c r="F358" s="73"/>
      <c r="G358" s="73"/>
      <c r="H358" s="88"/>
      <c r="I358" s="76"/>
      <c r="J358" s="76"/>
      <c r="K358" s="77"/>
      <c r="L358" s="77"/>
    </row>
    <row r="359" spans="1:33" x14ac:dyDescent="0.25">
      <c r="A359" s="101" t="s">
        <v>816</v>
      </c>
      <c r="C359" s="69"/>
      <c r="D359" s="69"/>
      <c r="F359" s="73"/>
      <c r="G359" s="73"/>
      <c r="H359" s="88"/>
      <c r="I359" s="76"/>
      <c r="J359" s="76"/>
      <c r="K359" s="77"/>
      <c r="L359" s="77"/>
    </row>
    <row r="360" spans="1:33" x14ac:dyDescent="0.25">
      <c r="A360" s="101" t="s">
        <v>1634</v>
      </c>
      <c r="C360" s="69"/>
      <c r="D360" s="69"/>
      <c r="F360" s="73"/>
      <c r="G360" s="73"/>
      <c r="H360" s="88"/>
      <c r="I360" s="76"/>
      <c r="J360" s="76"/>
      <c r="K360" s="77"/>
      <c r="L360" s="77"/>
    </row>
    <row r="361" spans="1:33" x14ac:dyDescent="0.25">
      <c r="A361" s="102" t="s">
        <v>817</v>
      </c>
      <c r="C361" s="69"/>
      <c r="D361" s="69"/>
      <c r="F361" s="73"/>
      <c r="G361" s="73"/>
      <c r="H361" s="88"/>
      <c r="I361" s="76"/>
      <c r="J361" s="76"/>
      <c r="K361" s="77"/>
      <c r="L361" s="77"/>
    </row>
    <row r="362" spans="1:33" x14ac:dyDescent="0.25">
      <c r="A362" s="103" t="s">
        <v>820</v>
      </c>
      <c r="H362" s="88"/>
    </row>
    <row r="363" spans="1:33" x14ac:dyDescent="0.25">
      <c r="A363" s="103" t="s">
        <v>1615</v>
      </c>
      <c r="C363" s="69"/>
      <c r="D363" s="69"/>
      <c r="F363" s="73"/>
      <c r="G363" s="73"/>
      <c r="H363" s="88"/>
      <c r="I363" s="76"/>
      <c r="J363" s="76"/>
      <c r="K363" s="77"/>
      <c r="L363" s="77"/>
    </row>
    <row r="364" spans="1:33" x14ac:dyDescent="0.25">
      <c r="A364" s="104" t="s">
        <v>818</v>
      </c>
      <c r="C364" s="69"/>
      <c r="D364" s="69"/>
      <c r="F364" s="73"/>
      <c r="G364" s="73"/>
      <c r="H364" s="88"/>
      <c r="I364" s="76"/>
      <c r="J364" s="76"/>
      <c r="K364" s="77"/>
      <c r="L364" s="77"/>
    </row>
    <row r="365" spans="1:33" ht="15.75" x14ac:dyDescent="0.3">
      <c r="A365" s="105" t="s">
        <v>1636</v>
      </c>
      <c r="C365" s="69"/>
      <c r="D365" s="69"/>
      <c r="F365" s="73"/>
      <c r="G365" s="73"/>
      <c r="H365" s="88"/>
      <c r="I365" s="76"/>
      <c r="J365" s="76"/>
      <c r="K365" s="77"/>
      <c r="L365" s="77"/>
    </row>
    <row r="366" spans="1:33" x14ac:dyDescent="0.25">
      <c r="A366" s="69"/>
      <c r="C366" s="69"/>
      <c r="D366" s="69"/>
      <c r="F366" s="73"/>
      <c r="G366" s="73"/>
      <c r="H366" s="88"/>
      <c r="I366" s="76"/>
      <c r="J366" s="76"/>
      <c r="K366" s="77"/>
      <c r="L366" s="77"/>
    </row>
    <row r="367" spans="1:33" x14ac:dyDescent="0.25">
      <c r="A367" s="1"/>
      <c r="B367" s="1"/>
      <c r="C367" s="1"/>
      <c r="D367" s="1"/>
      <c r="E367" s="1"/>
      <c r="F367" s="1"/>
      <c r="G367" s="1"/>
      <c r="H367" s="1"/>
      <c r="I367" s="1"/>
      <c r="J367" s="1"/>
      <c r="K367" s="1"/>
      <c r="L367" s="1"/>
      <c r="M367" s="1"/>
      <c r="N367" s="1"/>
      <c r="O367" s="1"/>
      <c r="P367" s="1"/>
      <c r="Q367" s="1"/>
      <c r="R367" s="1"/>
      <c r="S367" s="1"/>
      <c r="T367" s="1"/>
      <c r="U367" s="1"/>
      <c r="V367" s="1"/>
    </row>
    <row r="368" spans="1:33" x14ac:dyDescent="0.25">
      <c r="A368" s="1"/>
      <c r="B368" s="40"/>
      <c r="C368" s="1"/>
      <c r="D368" s="1"/>
      <c r="E368" s="1"/>
      <c r="F368" s="1"/>
      <c r="G368" s="1"/>
      <c r="H368" s="44" t="s">
        <v>39</v>
      </c>
      <c r="I368" s="1"/>
      <c r="J368" s="1"/>
      <c r="K368" s="1"/>
      <c r="L368" s="1"/>
      <c r="M368" s="1"/>
      <c r="N368" s="1"/>
      <c r="O368" s="1"/>
      <c r="P368" s="1"/>
      <c r="Q368" s="1"/>
      <c r="R368" s="1"/>
      <c r="S368" s="1"/>
      <c r="T368" s="1"/>
      <c r="U368" s="1"/>
      <c r="V368" s="1"/>
    </row>
    <row r="369" spans="1:22" x14ac:dyDescent="0.25">
      <c r="A369" s="46" t="s">
        <v>24</v>
      </c>
      <c r="B369" s="40"/>
      <c r="C369" s="1"/>
      <c r="D369" s="1"/>
      <c r="E369" s="1"/>
      <c r="F369" s="1"/>
      <c r="G369" s="1"/>
      <c r="H369" s="1" t="s">
        <v>30</v>
      </c>
      <c r="I369" s="1" t="s">
        <v>31</v>
      </c>
      <c r="J369" s="1" t="s">
        <v>32</v>
      </c>
      <c r="K369" s="1" t="s">
        <v>33</v>
      </c>
      <c r="L369" s="1"/>
      <c r="M369" s="1"/>
      <c r="N369" s="1"/>
      <c r="O369" s="1"/>
      <c r="P369" s="1"/>
      <c r="Q369" s="1"/>
      <c r="R369" s="1"/>
      <c r="S369" s="1"/>
      <c r="T369" s="1"/>
      <c r="U369" s="1"/>
      <c r="V369" s="1"/>
    </row>
    <row r="370" spans="1:22" x14ac:dyDescent="0.25">
      <c r="A370" s="47" t="s">
        <v>25</v>
      </c>
      <c r="B370" s="40"/>
      <c r="C370" s="1"/>
      <c r="D370" s="1"/>
      <c r="E370" s="1"/>
      <c r="F370" s="1"/>
      <c r="G370" s="1"/>
      <c r="H370" s="39">
        <f>0.00005/0.90986*100</f>
        <v>5.4953509331105892E-3</v>
      </c>
      <c r="I370" s="1">
        <v>0.04</v>
      </c>
      <c r="J370" s="1">
        <v>0.06</v>
      </c>
      <c r="K370" s="39">
        <f>2.8/1058*100</f>
        <v>0.26465028355387521</v>
      </c>
      <c r="L370" s="1"/>
      <c r="M370" s="1"/>
      <c r="N370" s="1"/>
      <c r="O370" s="1"/>
      <c r="P370" s="1"/>
      <c r="Q370" s="1"/>
      <c r="R370" s="1"/>
      <c r="S370" s="1"/>
      <c r="T370" s="1"/>
      <c r="U370" s="1"/>
      <c r="V370" s="1"/>
    </row>
    <row r="371" spans="1:22" x14ac:dyDescent="0.25">
      <c r="A371" s="47" t="s">
        <v>26</v>
      </c>
      <c r="B371" s="40"/>
      <c r="C371" s="1"/>
      <c r="D371" s="1"/>
      <c r="E371" s="1"/>
      <c r="F371" s="1"/>
      <c r="G371" s="1"/>
      <c r="H371" s="1">
        <v>0.5</v>
      </c>
      <c r="I371" s="1">
        <v>1</v>
      </c>
      <c r="J371" s="1">
        <v>1</v>
      </c>
      <c r="K371" s="1">
        <v>1.5</v>
      </c>
      <c r="L371" s="1"/>
      <c r="M371" s="1"/>
      <c r="N371" s="1"/>
      <c r="O371" s="1"/>
      <c r="P371" s="1"/>
      <c r="Q371" s="1"/>
      <c r="R371" s="1"/>
      <c r="S371" s="1"/>
      <c r="T371" s="1"/>
      <c r="U371" s="1"/>
      <c r="V371" s="1"/>
    </row>
    <row r="372" spans="1:22" x14ac:dyDescent="0.25">
      <c r="A372" s="47" t="s">
        <v>27</v>
      </c>
      <c r="B372" s="40"/>
      <c r="C372" s="1"/>
      <c r="D372" s="1"/>
      <c r="E372" s="1"/>
      <c r="F372" s="48"/>
      <c r="G372" s="1"/>
      <c r="H372" s="40">
        <f>SQRT(I372^2+J372^2)</f>
        <v>0.17304623659588786</v>
      </c>
      <c r="I372" s="48">
        <v>0.107</v>
      </c>
      <c r="J372" s="1">
        <v>0.13600000000000001</v>
      </c>
      <c r="K372" s="1">
        <v>0.31</v>
      </c>
      <c r="L372" s="1"/>
      <c r="M372" s="1" t="s">
        <v>36</v>
      </c>
      <c r="N372" s="1"/>
      <c r="O372" s="1"/>
      <c r="P372" s="1"/>
      <c r="Q372" s="1"/>
      <c r="R372" s="1"/>
      <c r="S372" s="1"/>
      <c r="T372" s="1"/>
      <c r="U372" s="1"/>
      <c r="V372" s="1"/>
    </row>
    <row r="373" spans="1:22" x14ac:dyDescent="0.25">
      <c r="A373" s="47" t="s">
        <v>28</v>
      </c>
      <c r="B373" s="40"/>
      <c r="C373" s="1"/>
      <c r="D373" s="1"/>
      <c r="E373" s="1"/>
      <c r="F373" s="48"/>
      <c r="G373" s="1"/>
      <c r="H373" s="1" t="s">
        <v>57</v>
      </c>
      <c r="I373" s="1" t="s">
        <v>57</v>
      </c>
      <c r="J373" s="1" t="s">
        <v>57</v>
      </c>
      <c r="K373" s="1" t="s">
        <v>57</v>
      </c>
      <c r="L373" s="1"/>
      <c r="M373" s="1"/>
      <c r="N373" s="1"/>
      <c r="O373" s="1"/>
      <c r="P373" s="1"/>
      <c r="Q373" s="1"/>
      <c r="R373" s="1"/>
      <c r="S373" s="1"/>
      <c r="T373" s="1"/>
      <c r="U373" s="1"/>
      <c r="V373" s="1"/>
    </row>
    <row r="374" spans="1:22" x14ac:dyDescent="0.25">
      <c r="A374" s="69" t="s">
        <v>1298</v>
      </c>
      <c r="C374" s="69"/>
      <c r="D374" s="69"/>
      <c r="F374" s="73"/>
      <c r="G374" s="73"/>
      <c r="H374" s="88">
        <f>SUMSQ(H370:H372)</f>
        <v>0.27997519888187805</v>
      </c>
      <c r="I374" s="88">
        <f>SUMSQ(I370:I372)</f>
        <v>1.0130490000000001</v>
      </c>
      <c r="J374" s="88">
        <f>SUMSQ(J370:J372)</f>
        <v>1.0220960000000001</v>
      </c>
      <c r="K374" s="88">
        <f>SUMSQ(K370:K372)</f>
        <v>2.4161397725851463</v>
      </c>
      <c r="L374" s="77"/>
    </row>
    <row r="375" spans="1:22" x14ac:dyDescent="0.25">
      <c r="A375" s="69"/>
      <c r="C375" s="69"/>
      <c r="D375" s="69"/>
      <c r="F375" s="73"/>
      <c r="G375" s="73"/>
      <c r="H375" s="88"/>
      <c r="I375" s="76"/>
      <c r="J375" s="76"/>
      <c r="K375" s="77"/>
      <c r="L375" s="77"/>
    </row>
    <row r="376" spans="1:22" x14ac:dyDescent="0.25">
      <c r="A376" s="69"/>
      <c r="C376" s="69"/>
      <c r="D376" s="69"/>
      <c r="F376" s="73"/>
      <c r="G376" s="73"/>
      <c r="H376" s="88"/>
      <c r="I376" s="76"/>
      <c r="J376" s="76"/>
      <c r="K376" s="77"/>
      <c r="L376" s="77"/>
    </row>
    <row r="377" spans="1:22" x14ac:dyDescent="0.25">
      <c r="A377" s="69"/>
      <c r="C377" s="69"/>
      <c r="D377" s="69"/>
      <c r="F377" s="73"/>
      <c r="G377" s="73"/>
      <c r="H377" s="88"/>
      <c r="I377" s="76"/>
      <c r="J377" s="76"/>
      <c r="K377" s="77"/>
      <c r="L377" s="77"/>
    </row>
    <row r="378" spans="1:22" x14ac:dyDescent="0.25">
      <c r="A378" s="69"/>
      <c r="C378" s="69"/>
      <c r="D378" s="69"/>
      <c r="F378" s="73"/>
      <c r="G378" s="73"/>
      <c r="H378" s="88"/>
      <c r="I378" s="76"/>
      <c r="J378" s="76"/>
      <c r="K378" s="77"/>
      <c r="L378" s="77"/>
    </row>
    <row r="379" spans="1:22" x14ac:dyDescent="0.25">
      <c r="H379" s="88"/>
    </row>
    <row r="380" spans="1:22" x14ac:dyDescent="0.25">
      <c r="H380" s="88"/>
    </row>
    <row r="381" spans="1:22" x14ac:dyDescent="0.25">
      <c r="A381" s="66"/>
      <c r="C381" s="66"/>
      <c r="D381" s="66"/>
      <c r="F381" s="49"/>
      <c r="G381" s="49"/>
      <c r="H381" s="88"/>
      <c r="I381" s="67"/>
      <c r="J381" s="67"/>
      <c r="K381" s="45"/>
      <c r="L381" s="45"/>
    </row>
    <row r="382" spans="1:22" x14ac:dyDescent="0.25">
      <c r="A382" s="66"/>
      <c r="C382" s="66"/>
      <c r="D382" s="66"/>
      <c r="F382" s="49"/>
      <c r="G382" s="49"/>
      <c r="H382" s="88"/>
      <c r="I382" s="67"/>
      <c r="J382" s="67"/>
      <c r="K382" s="45"/>
      <c r="L382" s="45"/>
    </row>
    <row r="383" spans="1:22" x14ac:dyDescent="0.25">
      <c r="A383" s="66"/>
      <c r="C383" s="66"/>
      <c r="D383" s="66"/>
      <c r="F383" s="49"/>
      <c r="G383" s="49"/>
      <c r="H383" s="88"/>
      <c r="I383" s="67"/>
      <c r="J383" s="67"/>
      <c r="K383" s="45"/>
      <c r="L383" s="45"/>
    </row>
    <row r="384" spans="1:22" x14ac:dyDescent="0.25">
      <c r="A384" s="66"/>
      <c r="C384" s="66"/>
      <c r="D384" s="66"/>
      <c r="F384" s="49"/>
      <c r="G384" s="49"/>
      <c r="H384" s="88"/>
      <c r="I384" s="67"/>
      <c r="J384" s="67"/>
      <c r="K384" s="45"/>
      <c r="L384" s="45"/>
    </row>
    <row r="385" spans="1:12" x14ac:dyDescent="0.25">
      <c r="A385" s="66"/>
      <c r="C385" s="66"/>
      <c r="D385" s="66"/>
      <c r="F385" s="49"/>
      <c r="G385" s="49"/>
      <c r="H385" s="88"/>
      <c r="I385" s="67"/>
      <c r="J385" s="67"/>
      <c r="K385" s="45"/>
      <c r="L385" s="45"/>
    </row>
    <row r="386" spans="1:12" x14ac:dyDescent="0.25">
      <c r="A386" s="66"/>
      <c r="C386" s="66"/>
      <c r="D386" s="66"/>
      <c r="F386" s="49"/>
      <c r="G386" s="49"/>
      <c r="H386" s="88"/>
      <c r="I386" s="67"/>
      <c r="J386" s="67"/>
      <c r="K386" s="45"/>
      <c r="L386" s="45"/>
    </row>
    <row r="387" spans="1:12" x14ac:dyDescent="0.25">
      <c r="A387" s="69"/>
      <c r="C387" s="69"/>
      <c r="D387" s="69"/>
      <c r="F387" s="73"/>
      <c r="G387" s="73"/>
      <c r="H387" s="88"/>
      <c r="I387" s="76"/>
      <c r="J387" s="76"/>
      <c r="K387" s="77"/>
      <c r="L387" s="77"/>
    </row>
    <row r="388" spans="1:12" x14ac:dyDescent="0.25">
      <c r="A388" s="69"/>
      <c r="C388" s="69"/>
      <c r="D388" s="69"/>
      <c r="F388" s="73"/>
      <c r="G388" s="73"/>
      <c r="H388" s="88"/>
      <c r="I388" s="76"/>
      <c r="J388" s="76"/>
      <c r="K388" s="77"/>
      <c r="L388" s="77"/>
    </row>
    <row r="389" spans="1:12" x14ac:dyDescent="0.25">
      <c r="A389" s="69"/>
      <c r="C389" s="69"/>
      <c r="D389" s="69"/>
      <c r="F389" s="73"/>
      <c r="G389" s="73"/>
      <c r="H389" s="88"/>
      <c r="I389" s="76"/>
      <c r="J389" s="76"/>
      <c r="K389" s="77"/>
      <c r="L389" s="77"/>
    </row>
    <row r="390" spans="1:12" x14ac:dyDescent="0.25">
      <c r="A390" s="69"/>
      <c r="C390" s="69"/>
      <c r="D390" s="69"/>
      <c r="F390" s="73"/>
      <c r="G390" s="73"/>
      <c r="H390" s="88"/>
      <c r="I390" s="76"/>
      <c r="J390" s="76"/>
      <c r="K390" s="77"/>
      <c r="L390" s="77"/>
    </row>
    <row r="391" spans="1:12" x14ac:dyDescent="0.25">
      <c r="A391" s="69"/>
      <c r="C391" s="69"/>
      <c r="D391" s="69"/>
      <c r="F391" s="73"/>
      <c r="G391" s="73"/>
      <c r="H391" s="88"/>
      <c r="I391" s="76"/>
      <c r="J391" s="76"/>
      <c r="K391" s="77"/>
      <c r="L391" s="77"/>
    </row>
    <row r="392" spans="1:12" x14ac:dyDescent="0.25">
      <c r="A392" s="69"/>
      <c r="C392" s="69"/>
      <c r="D392" s="69"/>
      <c r="F392" s="73"/>
      <c r="G392" s="73"/>
      <c r="H392" s="88"/>
      <c r="I392" s="76"/>
      <c r="J392" s="76"/>
      <c r="K392" s="77"/>
      <c r="L392" s="77"/>
    </row>
    <row r="393" spans="1:12" x14ac:dyDescent="0.25">
      <c r="A393" s="69"/>
      <c r="C393" s="69"/>
      <c r="D393" s="69"/>
      <c r="F393" s="73"/>
      <c r="G393" s="73"/>
      <c r="H393" s="88"/>
      <c r="I393" s="76"/>
      <c r="J393" s="76"/>
      <c r="K393" s="77"/>
      <c r="L393" s="77"/>
    </row>
    <row r="394" spans="1:12" x14ac:dyDescent="0.25">
      <c r="A394" s="69"/>
      <c r="C394" s="69"/>
      <c r="D394" s="69"/>
      <c r="F394" s="73"/>
      <c r="G394" s="73"/>
      <c r="H394" s="88"/>
      <c r="I394" s="76"/>
      <c r="J394" s="76"/>
      <c r="K394" s="77"/>
      <c r="L394" s="77"/>
    </row>
    <row r="395" spans="1:12" x14ac:dyDescent="0.25">
      <c r="A395" s="69"/>
      <c r="C395" s="69"/>
      <c r="D395" s="69"/>
      <c r="F395" s="73"/>
      <c r="G395" s="73"/>
      <c r="H395" s="88"/>
      <c r="I395" s="76"/>
      <c r="J395" s="76"/>
      <c r="K395" s="77"/>
      <c r="L395" s="77"/>
    </row>
    <row r="396" spans="1:12" x14ac:dyDescent="0.25">
      <c r="A396" s="69"/>
      <c r="C396" s="69"/>
      <c r="D396" s="69"/>
      <c r="F396" s="73"/>
      <c r="G396" s="73"/>
      <c r="H396" s="88"/>
      <c r="I396" s="76"/>
      <c r="J396" s="76"/>
      <c r="K396" s="77"/>
      <c r="L396" s="77"/>
    </row>
    <row r="397" spans="1:12" x14ac:dyDescent="0.25">
      <c r="A397" s="69"/>
      <c r="C397" s="69"/>
      <c r="D397" s="69"/>
      <c r="F397" s="73"/>
      <c r="G397" s="73"/>
      <c r="H397" s="88"/>
      <c r="I397" s="76"/>
      <c r="J397" s="76"/>
      <c r="K397" s="77"/>
      <c r="L397" s="77"/>
    </row>
    <row r="398" spans="1:12" x14ac:dyDescent="0.25">
      <c r="A398" s="69"/>
      <c r="C398" s="69"/>
      <c r="D398" s="69"/>
      <c r="F398" s="73"/>
      <c r="G398" s="73"/>
      <c r="H398" s="88"/>
      <c r="I398" s="76"/>
      <c r="J398" s="76"/>
      <c r="K398" s="77"/>
      <c r="L398" s="77"/>
    </row>
    <row r="399" spans="1:12" x14ac:dyDescent="0.25">
      <c r="A399" s="69"/>
      <c r="C399" s="69"/>
      <c r="D399" s="69"/>
      <c r="F399" s="73"/>
      <c r="G399" s="73"/>
      <c r="H399" s="88"/>
      <c r="I399" s="76"/>
      <c r="J399" s="76"/>
      <c r="K399" s="77"/>
      <c r="L399" s="77"/>
    </row>
    <row r="400" spans="1:12" x14ac:dyDescent="0.25">
      <c r="A400" s="69"/>
      <c r="C400" s="72"/>
      <c r="D400" s="69"/>
      <c r="F400" s="73"/>
      <c r="G400" s="73"/>
      <c r="H400" s="88"/>
      <c r="I400" s="76"/>
      <c r="J400" s="76"/>
      <c r="K400" s="77"/>
      <c r="L400" s="77"/>
    </row>
    <row r="401" spans="1:12" x14ac:dyDescent="0.25">
      <c r="A401" s="69"/>
      <c r="C401" s="72"/>
      <c r="D401" s="69"/>
      <c r="F401" s="73"/>
      <c r="G401" s="73"/>
      <c r="H401" s="88"/>
      <c r="I401" s="76"/>
      <c r="J401" s="76"/>
      <c r="K401" s="77"/>
      <c r="L401" s="77"/>
    </row>
    <row r="402" spans="1:12" x14ac:dyDescent="0.25">
      <c r="A402" s="69"/>
      <c r="C402" s="72"/>
      <c r="D402" s="69"/>
      <c r="F402" s="73"/>
      <c r="G402" s="73"/>
      <c r="H402" s="88"/>
      <c r="I402" s="76"/>
      <c r="J402" s="76"/>
      <c r="K402" s="77"/>
      <c r="L402" s="77"/>
    </row>
    <row r="403" spans="1:12" x14ac:dyDescent="0.25">
      <c r="A403" s="69"/>
      <c r="C403" s="72"/>
      <c r="D403" s="69"/>
      <c r="F403" s="73"/>
      <c r="G403" s="73"/>
      <c r="H403" s="88"/>
      <c r="I403" s="76"/>
      <c r="J403" s="76"/>
      <c r="K403" s="77"/>
      <c r="L403" s="77"/>
    </row>
    <row r="404" spans="1:12" x14ac:dyDescent="0.25">
      <c r="A404" s="69"/>
      <c r="C404" s="72"/>
      <c r="D404" s="69"/>
      <c r="F404" s="73"/>
      <c r="G404" s="73"/>
      <c r="H404" s="88"/>
      <c r="I404" s="76"/>
      <c r="J404" s="76"/>
      <c r="K404" s="77"/>
      <c r="L404" s="77"/>
    </row>
    <row r="405" spans="1:12" x14ac:dyDescent="0.25">
      <c r="A405" s="69"/>
      <c r="C405" s="72"/>
      <c r="D405" s="69"/>
      <c r="F405" s="73"/>
      <c r="G405" s="73"/>
      <c r="H405" s="88"/>
      <c r="I405" s="76"/>
      <c r="J405" s="76"/>
      <c r="K405" s="77"/>
      <c r="L405" s="77"/>
    </row>
    <row r="406" spans="1:12" x14ac:dyDescent="0.25">
      <c r="A406" s="69"/>
      <c r="C406" s="72"/>
      <c r="D406" s="69"/>
      <c r="F406" s="73"/>
      <c r="G406" s="73"/>
      <c r="H406" s="88"/>
      <c r="I406" s="76"/>
      <c r="J406" s="76"/>
      <c r="K406" s="77"/>
      <c r="L406" s="77"/>
    </row>
    <row r="407" spans="1:12" x14ac:dyDescent="0.25">
      <c r="A407" s="69"/>
      <c r="C407" s="72"/>
      <c r="D407" s="69"/>
      <c r="F407" s="73"/>
      <c r="G407" s="73"/>
      <c r="H407" s="88"/>
      <c r="I407" s="76"/>
      <c r="J407" s="76"/>
      <c r="K407" s="77"/>
      <c r="L407" s="77"/>
    </row>
    <row r="408" spans="1:12" x14ac:dyDescent="0.25">
      <c r="A408" s="69"/>
      <c r="C408" s="72"/>
      <c r="D408" s="69"/>
      <c r="F408" s="73"/>
      <c r="G408" s="73"/>
      <c r="H408" s="88"/>
      <c r="I408" s="76"/>
      <c r="J408" s="76"/>
      <c r="K408" s="77"/>
      <c r="L408" s="77"/>
    </row>
    <row r="409" spans="1:12" x14ac:dyDescent="0.25">
      <c r="A409" s="69"/>
      <c r="C409" s="72"/>
      <c r="D409" s="69"/>
      <c r="F409" s="73"/>
      <c r="G409" s="73"/>
      <c r="H409" s="88"/>
      <c r="I409" s="76"/>
      <c r="J409" s="76"/>
      <c r="K409" s="77"/>
      <c r="L409" s="77"/>
    </row>
    <row r="410" spans="1:12" x14ac:dyDescent="0.25">
      <c r="A410" s="69"/>
      <c r="C410" s="69"/>
      <c r="D410" s="69"/>
      <c r="F410" s="73"/>
      <c r="G410" s="73"/>
      <c r="H410" s="88"/>
      <c r="I410" s="76"/>
      <c r="J410" s="76"/>
      <c r="K410" s="77"/>
      <c r="L410" s="77"/>
    </row>
    <row r="411" spans="1:12" x14ac:dyDescent="0.25">
      <c r="A411" s="69"/>
      <c r="C411" s="69"/>
      <c r="D411" s="69"/>
      <c r="F411" s="73"/>
      <c r="G411" s="73"/>
      <c r="H411" s="88"/>
      <c r="I411" s="76"/>
      <c r="J411" s="76"/>
      <c r="K411" s="77"/>
      <c r="L411" s="77"/>
    </row>
    <row r="412" spans="1:12" x14ac:dyDescent="0.25">
      <c r="A412" s="69"/>
      <c r="C412" s="69"/>
      <c r="D412" s="69"/>
      <c r="F412" s="73"/>
      <c r="G412" s="73"/>
      <c r="H412" s="88"/>
      <c r="I412" s="76"/>
      <c r="J412" s="76"/>
      <c r="K412" s="77"/>
      <c r="L412" s="77"/>
    </row>
    <row r="413" spans="1:12" x14ac:dyDescent="0.25">
      <c r="A413" s="69"/>
      <c r="C413" s="69"/>
      <c r="D413" s="69"/>
      <c r="F413" s="73"/>
      <c r="G413" s="73"/>
      <c r="H413" s="88"/>
      <c r="I413" s="76"/>
      <c r="J413" s="76"/>
      <c r="K413" s="77"/>
      <c r="L413" s="77"/>
    </row>
    <row r="414" spans="1:12" x14ac:dyDescent="0.25">
      <c r="A414" s="69"/>
      <c r="C414" s="69"/>
      <c r="D414" s="69"/>
      <c r="F414" s="73"/>
      <c r="G414" s="73"/>
      <c r="H414" s="88"/>
      <c r="I414" s="76"/>
      <c r="J414" s="76"/>
      <c r="K414" s="77"/>
      <c r="L414" s="77"/>
    </row>
    <row r="415" spans="1:12" x14ac:dyDescent="0.25">
      <c r="A415" s="69"/>
      <c r="C415" s="69"/>
      <c r="D415" s="69"/>
      <c r="F415" s="73"/>
      <c r="G415" s="73"/>
      <c r="H415" s="88"/>
      <c r="I415" s="76"/>
      <c r="J415" s="76"/>
      <c r="K415" s="77"/>
      <c r="L415" s="77"/>
    </row>
    <row r="416" spans="1:12" x14ac:dyDescent="0.25">
      <c r="A416" s="69"/>
      <c r="C416" s="69"/>
      <c r="D416" s="69"/>
      <c r="F416" s="73"/>
      <c r="G416" s="73"/>
      <c r="H416" s="88"/>
      <c r="I416" s="76"/>
      <c r="J416" s="76"/>
      <c r="K416" s="77"/>
      <c r="L416" s="7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T279"/>
  <sheetViews>
    <sheetView topLeftCell="A2" workbookViewId="0">
      <pane xSplit="4" ySplit="2" topLeftCell="E4" activePane="bottomRight" state="frozen"/>
      <selection activeCell="A2" sqref="A2"/>
      <selection pane="topRight" activeCell="E2" sqref="E2"/>
      <selection pane="bottomLeft" activeCell="A4" sqref="A4"/>
      <selection pane="bottomRight" activeCell="A3" sqref="A3:A4"/>
    </sheetView>
  </sheetViews>
  <sheetFormatPr defaultRowHeight="15" x14ac:dyDescent="0.25"/>
  <cols>
    <col min="1" max="1" width="13.28515625" customWidth="1"/>
    <col min="3" max="3" width="10" customWidth="1"/>
    <col min="6" max="6" width="9.5703125" bestFit="1" customWidth="1"/>
  </cols>
  <sheetData>
    <row r="1" spans="1:46" s="1" customFormat="1" ht="15.75" x14ac:dyDescent="0.25">
      <c r="A1" s="1" t="s">
        <v>38</v>
      </c>
      <c r="D1" s="50"/>
      <c r="E1" s="2"/>
      <c r="F1" s="8"/>
      <c r="G1" s="8"/>
      <c r="H1" s="8"/>
      <c r="I1" s="51" t="s">
        <v>51</v>
      </c>
      <c r="J1" s="9"/>
      <c r="K1" s="52"/>
      <c r="L1" s="53"/>
      <c r="M1" s="6"/>
      <c r="N1" s="7" t="s">
        <v>55</v>
      </c>
      <c r="O1" s="3"/>
      <c r="P1" s="4"/>
      <c r="Q1" s="5"/>
      <c r="R1" s="8"/>
      <c r="S1" s="9"/>
      <c r="T1" s="10"/>
      <c r="U1" s="11"/>
      <c r="V1" s="11"/>
      <c r="W1" s="12" t="s">
        <v>42</v>
      </c>
      <c r="X1" s="12"/>
      <c r="Y1" s="13"/>
      <c r="Z1" s="13"/>
      <c r="AA1" s="13"/>
      <c r="AB1" s="13"/>
      <c r="AC1" s="14"/>
      <c r="AD1" s="13"/>
      <c r="AE1" s="15"/>
      <c r="AF1" s="16"/>
      <c r="AG1" s="1" t="s">
        <v>821</v>
      </c>
    </row>
    <row r="2" spans="1:46" s="1" customFormat="1" ht="17.25" x14ac:dyDescent="0.3">
      <c r="A2" s="1" t="s">
        <v>0</v>
      </c>
      <c r="B2" s="17" t="s">
        <v>15</v>
      </c>
      <c r="C2" s="1" t="s">
        <v>7</v>
      </c>
      <c r="D2" s="54" t="s">
        <v>1</v>
      </c>
      <c r="E2" s="18" t="s">
        <v>2</v>
      </c>
      <c r="F2" s="23" t="s">
        <v>52</v>
      </c>
      <c r="G2" s="55" t="s">
        <v>53</v>
      </c>
      <c r="H2" s="55" t="s">
        <v>3</v>
      </c>
      <c r="I2" s="56" t="s">
        <v>54</v>
      </c>
      <c r="J2" s="21" t="s">
        <v>21</v>
      </c>
      <c r="K2" s="57" t="s">
        <v>46</v>
      </c>
      <c r="L2" s="21" t="s">
        <v>21</v>
      </c>
      <c r="M2" s="20" t="s">
        <v>43</v>
      </c>
      <c r="N2" s="21" t="s">
        <v>21</v>
      </c>
      <c r="O2" s="19" t="s">
        <v>44</v>
      </c>
      <c r="P2" s="21" t="s">
        <v>21</v>
      </c>
      <c r="Q2" s="22" t="s">
        <v>4</v>
      </c>
      <c r="R2" s="23" t="s">
        <v>45</v>
      </c>
      <c r="S2" s="21" t="s">
        <v>21</v>
      </c>
      <c r="T2" s="24" t="s">
        <v>46</v>
      </c>
      <c r="U2" s="100" t="s">
        <v>814</v>
      </c>
      <c r="V2" s="100" t="s">
        <v>815</v>
      </c>
      <c r="W2" s="25" t="s">
        <v>56</v>
      </c>
      <c r="X2" s="100" t="s">
        <v>814</v>
      </c>
      <c r="Y2" s="100" t="s">
        <v>815</v>
      </c>
      <c r="Z2" s="25" t="s">
        <v>48</v>
      </c>
      <c r="AA2" s="100" t="s">
        <v>814</v>
      </c>
      <c r="AB2" s="100" t="s">
        <v>815</v>
      </c>
      <c r="AC2" s="24" t="s">
        <v>45</v>
      </c>
      <c r="AD2" s="100" t="s">
        <v>814</v>
      </c>
      <c r="AE2" s="100" t="s">
        <v>815</v>
      </c>
      <c r="AF2" s="26" t="s">
        <v>49</v>
      </c>
    </row>
    <row r="3" spans="1:46" s="1" customFormat="1" ht="15.75" thickBot="1" x14ac:dyDescent="0.25">
      <c r="A3" s="58"/>
      <c r="B3" s="17" t="s">
        <v>16</v>
      </c>
      <c r="D3" s="27"/>
      <c r="E3" s="27"/>
      <c r="F3" s="27"/>
      <c r="G3" s="27"/>
      <c r="H3" s="27"/>
      <c r="I3" s="59"/>
      <c r="J3" s="29" t="s">
        <v>5</v>
      </c>
      <c r="K3" s="60"/>
      <c r="L3" s="29" t="s">
        <v>5</v>
      </c>
      <c r="M3" s="28"/>
      <c r="N3" s="29" t="s">
        <v>5</v>
      </c>
      <c r="O3" s="30"/>
      <c r="P3" s="29" t="s">
        <v>5</v>
      </c>
      <c r="Q3" s="31"/>
      <c r="R3" s="32"/>
      <c r="S3" s="29" t="s">
        <v>5</v>
      </c>
      <c r="T3" s="33"/>
      <c r="U3" s="29" t="s">
        <v>5</v>
      </c>
      <c r="V3" s="29" t="s">
        <v>5</v>
      </c>
      <c r="W3" s="34"/>
      <c r="X3" s="29" t="s">
        <v>5</v>
      </c>
      <c r="Y3" s="29" t="s">
        <v>5</v>
      </c>
      <c r="Z3" s="34"/>
      <c r="AA3" s="29" t="s">
        <v>5</v>
      </c>
      <c r="AB3" s="29" t="s">
        <v>5</v>
      </c>
      <c r="AC3" s="33"/>
      <c r="AD3" s="29" t="s">
        <v>5</v>
      </c>
      <c r="AE3" s="29" t="s">
        <v>5</v>
      </c>
      <c r="AF3" s="35"/>
    </row>
    <row r="4" spans="1:46" s="1" customFormat="1" ht="17.25" x14ac:dyDescent="0.25">
      <c r="A4" s="109" t="s">
        <v>907</v>
      </c>
      <c r="B4"/>
      <c r="C4"/>
      <c r="D4"/>
      <c r="E4"/>
      <c r="F4"/>
      <c r="G4"/>
      <c r="H4"/>
      <c r="I4"/>
      <c r="J4"/>
      <c r="K4"/>
      <c r="L4"/>
      <c r="M4"/>
      <c r="N4"/>
      <c r="O4"/>
      <c r="P4"/>
      <c r="Q4"/>
      <c r="R4"/>
      <c r="S4"/>
      <c r="T4"/>
      <c r="U4"/>
      <c r="V4"/>
      <c r="W4"/>
      <c r="X4"/>
      <c r="Y4"/>
      <c r="Z4"/>
      <c r="AA4"/>
      <c r="AB4"/>
      <c r="AC4"/>
      <c r="AD4"/>
      <c r="AE4"/>
      <c r="AF4"/>
      <c r="AG4" s="39"/>
      <c r="AI4" s="40"/>
      <c r="AO4" s="44" t="s">
        <v>39</v>
      </c>
    </row>
    <row r="5" spans="1:46" x14ac:dyDescent="0.25">
      <c r="A5" s="108" t="s">
        <v>822</v>
      </c>
      <c r="B5">
        <v>2014</v>
      </c>
      <c r="C5" s="108" t="s">
        <v>823</v>
      </c>
      <c r="D5" s="108" t="s">
        <v>6</v>
      </c>
      <c r="E5" s="37">
        <f>(K5-(((2.718282^(0.00098482*W5)-1)/((2.718282^(0.000155125*W5)-1)*137.88))))/(([1]!SingleStagePbR(W5,1)/[1]!SingleStagePbR(W5,0))-(((2.718282^(0.00098482*W5)-1)/((2.718282^(0.000155125*W5)-1)*137.88))))</f>
        <v>-8.1268149236390138E-4</v>
      </c>
      <c r="F5" s="111">
        <v>4719.9542940599104</v>
      </c>
      <c r="G5" s="112">
        <v>78.412528282268283</v>
      </c>
      <c r="H5" s="86">
        <v>0.36660075969271594</v>
      </c>
      <c r="I5" s="114">
        <v>5.6394138849734023</v>
      </c>
      <c r="J5" s="114">
        <v>0.10853415107405402</v>
      </c>
      <c r="K5" s="115">
        <v>7.3714651758150646E-2</v>
      </c>
      <c r="L5" s="115">
        <v>2.2987576677752876E-3</v>
      </c>
      <c r="M5" s="39">
        <f t="array" ref="M5:Q5">[1]!ConvertConc(I5:L5,TRUE,FALSE)</f>
        <v>1.8014909904695242</v>
      </c>
      <c r="N5" s="40">
        <v>6.6015992610529345E-2</v>
      </c>
      <c r="O5" s="40">
        <v>0.17732339218168883</v>
      </c>
      <c r="P5" s="40">
        <v>3.4127028497221066E-3</v>
      </c>
      <c r="Q5" s="39">
        <v>0.5251887096647172</v>
      </c>
      <c r="R5" s="174">
        <v>5.2551156369447558E-2</v>
      </c>
      <c r="S5" s="158">
        <v>1.6026180316004734E-3</v>
      </c>
      <c r="T5" s="38">
        <f>[1]!AgePb76(K5)</f>
        <v>1032.7864758205742</v>
      </c>
      <c r="U5" s="41">
        <f>[1]!AgeErPb76(K5,L5,0,FALSE,1)*2</f>
        <v>126.03252242499545</v>
      </c>
      <c r="V5" s="38">
        <f t="shared" ref="V5" si="0">SQRT((U5/T5*100)^2+AO$6^2+AO$8^2+AO$7^2)*T5/100</f>
        <v>126.15094214761447</v>
      </c>
      <c r="W5" s="42">
        <f>[1]!AgePb6U8(O5)</f>
        <v>1052.335537477308</v>
      </c>
      <c r="X5" s="42">
        <f>P5/O5*W5*2</f>
        <v>40.505749900531256</v>
      </c>
      <c r="Y5" s="38">
        <f t="shared" ref="Y5" si="1">SQRT((X5/W5*100)^2+AP$6^2+AP$7^2+AP$8^2)*W5/100</f>
        <v>41.867670615476463</v>
      </c>
      <c r="Z5" s="38">
        <f>[1]!AgePb7U5(M5)</f>
        <v>1045.9986516235108</v>
      </c>
      <c r="AA5" s="42">
        <f>N5/M5*Z5*2</f>
        <v>76.661653731839195</v>
      </c>
      <c r="AB5" s="38">
        <f t="shared" ref="AB5" si="2">SQRT((AA5/Z5*100)^2+AQ$6^2+AQ$8^2+AQ$7^2)*Z5/100</f>
        <v>77.387583133865803</v>
      </c>
      <c r="AC5" s="42">
        <f>[1]!AgePb8Th2(R5)</f>
        <v>1035.2074789244348</v>
      </c>
      <c r="AD5" s="42">
        <f>S5/R5*AC5*2</f>
        <v>63.140082418300807</v>
      </c>
      <c r="AE5" s="38">
        <f t="shared" ref="AE5" si="3">SQRT((AD5/AC5*100)^2+AR$6^2+AR$8^2+AR$7^2)*AC5/100</f>
        <v>65.158243681688347</v>
      </c>
      <c r="AF5" s="43">
        <f>W5/T5*100</f>
        <v>101.89284640285415</v>
      </c>
      <c r="AH5" s="46" t="s">
        <v>24</v>
      </c>
      <c r="AI5" s="40"/>
      <c r="AJ5" s="1"/>
      <c r="AK5" s="1"/>
      <c r="AL5" s="1"/>
      <c r="AM5" s="1"/>
      <c r="AN5" s="1"/>
      <c r="AO5" s="1" t="s">
        <v>30</v>
      </c>
      <c r="AP5" s="1" t="s">
        <v>31</v>
      </c>
      <c r="AQ5" s="1" t="s">
        <v>32</v>
      </c>
      <c r="AR5" s="1" t="s">
        <v>33</v>
      </c>
      <c r="AS5" s="1"/>
      <c r="AT5" s="1"/>
    </row>
    <row r="6" spans="1:46" x14ac:dyDescent="0.25">
      <c r="A6" s="108" t="s">
        <v>822</v>
      </c>
      <c r="B6">
        <v>2014</v>
      </c>
      <c r="C6" s="108" t="s">
        <v>824</v>
      </c>
      <c r="D6" s="108" t="s">
        <v>6</v>
      </c>
      <c r="E6" s="37">
        <f>(K6-(((2.718282^(0.00098482*W6)-1)/((2.718282^(0.000155125*W6)-1)*137.88))))/(([1]!SingleStagePbR(W6,1)/[1]!SingleStagePbR(W6,0))-(((2.718282^(0.00098482*W6)-1)/((2.718282^(0.000155125*W6)-1)*137.88))))</f>
        <v>-3.8474277676720165E-4</v>
      </c>
      <c r="F6" s="111">
        <v>4900.6711668222661</v>
      </c>
      <c r="G6" s="112">
        <v>80.211884040353453</v>
      </c>
      <c r="H6" s="86">
        <v>0.37075767734094428</v>
      </c>
      <c r="I6" s="114">
        <v>5.623880136782379</v>
      </c>
      <c r="J6" s="114">
        <v>0.10103262521621986</v>
      </c>
      <c r="K6" s="115">
        <v>7.4172616098265906E-2</v>
      </c>
      <c r="L6" s="115">
        <v>2.3738761926852818E-3</v>
      </c>
      <c r="M6" s="39">
        <f t="array" ref="M6:Q6">[1]!ConvertConc(I6:L6,TRUE,FALSE)</f>
        <v>1.8176898692779828</v>
      </c>
      <c r="N6" s="40">
        <v>6.6713005690742941E-2</v>
      </c>
      <c r="O6" s="40">
        <v>0.17781317803336674</v>
      </c>
      <c r="P6" s="40">
        <v>3.1944016831462014E-3</v>
      </c>
      <c r="Q6" s="39">
        <v>0.48947989793301305</v>
      </c>
      <c r="R6" s="174">
        <v>5.2160009033293188E-2</v>
      </c>
      <c r="S6" s="158">
        <v>1.709212185792276E-3</v>
      </c>
      <c r="T6" s="38">
        <f>[1]!AgePb76(K6)</f>
        <v>1045.2900863426974</v>
      </c>
      <c r="U6" s="41">
        <f>[1]!AgeErPb76(K6,L6,0,FALSE,1)*2</f>
        <v>129.10352927981972</v>
      </c>
      <c r="V6" s="38">
        <f t="shared" ref="V6:V22" si="4">SQRT((U6/T6*100)^2+AO$6^2+AO$8^2+AO$7^2)*T6/100</f>
        <v>129.22194953206011</v>
      </c>
      <c r="W6" s="42">
        <f>[1]!AgePb6U8(O6)</f>
        <v>1055.0167938816305</v>
      </c>
      <c r="X6" s="42">
        <f t="shared" ref="X6:X69" si="5">P6/O6*W6*2</f>
        <v>37.906610290611638</v>
      </c>
      <c r="Y6" s="38">
        <f t="shared" ref="Y6:Y22" si="6">SQRT((X6/W6*100)^2+AP$6^2+AP$7^2+AP$8^2)*W6/100</f>
        <v>39.365842805961222</v>
      </c>
      <c r="Z6" s="38">
        <f>[1]!AgePb7U5(M6)</f>
        <v>1051.852925759966</v>
      </c>
      <c r="AA6" s="42">
        <f t="shared" ref="AA6:AA69" si="7">N6/M6*Z6*2</f>
        <v>77.210388205467453</v>
      </c>
      <c r="AB6" s="38">
        <f t="shared" ref="AB6:AB22" si="8">SQRT((AA6/Z6*100)^2+AQ$6^2+AQ$8^2+AQ$7^2)*Z6/100</f>
        <v>77.939259645189438</v>
      </c>
      <c r="AC6" s="42">
        <f>[1]!AgePb8Th2(R6)</f>
        <v>1027.6948477219496</v>
      </c>
      <c r="AD6" s="42">
        <f t="shared" ref="AD6:AD69" si="9">S6/R6*AC6*2</f>
        <v>67.352310306584002</v>
      </c>
      <c r="AE6" s="38">
        <f t="shared" ref="AE6:AE22" si="10">SQRT((AD6/AC6*100)^2+AR$6^2+AR$8^2+AR$7^2)*AC6/100</f>
        <v>69.220776682567518</v>
      </c>
      <c r="AF6" s="43">
        <f t="shared" ref="AF6:AF22" si="11">W6/T6*100</f>
        <v>100.93052710113852</v>
      </c>
      <c r="AH6" s="47" t="s">
        <v>25</v>
      </c>
      <c r="AI6" s="40"/>
      <c r="AJ6" s="1"/>
      <c r="AK6" s="1"/>
      <c r="AL6" s="1"/>
      <c r="AM6" s="1"/>
      <c r="AN6" s="1"/>
      <c r="AO6" s="39">
        <f>0.00005/0.90986*100</f>
        <v>5.4953509331105892E-3</v>
      </c>
      <c r="AP6" s="1">
        <v>0.04</v>
      </c>
      <c r="AQ6" s="1">
        <v>0.06</v>
      </c>
      <c r="AR6" s="39">
        <f>2.8/1058*100</f>
        <v>0.26465028355387521</v>
      </c>
      <c r="AS6" s="1"/>
      <c r="AT6" s="1"/>
    </row>
    <row r="7" spans="1:46" x14ac:dyDescent="0.25">
      <c r="A7" s="108" t="s">
        <v>822</v>
      </c>
      <c r="B7">
        <v>2014</v>
      </c>
      <c r="C7" s="108" t="s">
        <v>825</v>
      </c>
      <c r="D7" s="108" t="s">
        <v>6</v>
      </c>
      <c r="E7" s="37">
        <f>(K7-(((2.718282^(0.00098482*W7)-1)/((2.718282^(0.000155125*W7)-1)*137.88))))/(([1]!SingleStagePbR(W7,1)/[1]!SingleStagePbR(W7,0))-(((2.718282^(0.00098482*W7)-1)/((2.718282^(0.000155125*W7)-1)*137.88))))</f>
        <v>2.2426366136815805E-3</v>
      </c>
      <c r="F7" s="111">
        <v>4930.3188702364851</v>
      </c>
      <c r="G7" s="112">
        <v>82.126863381442888</v>
      </c>
      <c r="H7" s="86">
        <v>0.36977275047044667</v>
      </c>
      <c r="I7" s="114">
        <v>5.5885815590738579</v>
      </c>
      <c r="J7" s="114">
        <v>0.10033728030717104</v>
      </c>
      <c r="K7" s="115">
        <v>7.6604972573804719E-2</v>
      </c>
      <c r="L7" s="115">
        <v>2.8578240959556047E-3</v>
      </c>
      <c r="M7" s="39">
        <f t="array" ref="M7:Q7">[1]!ConvertConc(I7:L7,TRUE,FALSE)</f>
        <v>1.8891550939217916</v>
      </c>
      <c r="N7" s="40">
        <v>7.8213805319615179E-2</v>
      </c>
      <c r="O7" s="40">
        <v>0.17893628095600708</v>
      </c>
      <c r="P7" s="40">
        <v>3.2126183700861895E-3</v>
      </c>
      <c r="Q7" s="39">
        <v>0.43365557036676611</v>
      </c>
      <c r="R7" s="174">
        <v>5.2391466037533578E-2</v>
      </c>
      <c r="S7" s="158">
        <v>1.7325449621664283E-3</v>
      </c>
      <c r="T7" s="38">
        <f>[1]!AgePb76(K7)</f>
        <v>1110.055362356406</v>
      </c>
      <c r="U7" s="41">
        <f>[1]!AgeErPb76(K7,L7,0,FALSE,1)*2</f>
        <v>149.03833685475539</v>
      </c>
      <c r="V7" s="38">
        <f t="shared" si="4"/>
        <v>149.15403124887655</v>
      </c>
      <c r="W7" s="42">
        <f>[1]!AgePb6U8(O7)</f>
        <v>1061.1608387048298</v>
      </c>
      <c r="X7" s="42">
        <f t="shared" si="5"/>
        <v>38.10412048160719</v>
      </c>
      <c r="Y7" s="38">
        <f t="shared" si="6"/>
        <v>39.572713186810766</v>
      </c>
      <c r="Z7" s="38">
        <f>[1]!AgePb7U5(M7)</f>
        <v>1077.2849716565072</v>
      </c>
      <c r="AA7" s="42">
        <f t="shared" si="7"/>
        <v>89.202371280139474</v>
      </c>
      <c r="AB7" s="38">
        <f t="shared" si="8"/>
        <v>89.864796603730355</v>
      </c>
      <c r="AC7" s="42">
        <f>[1]!AgePb8Th2(R7)</f>
        <v>1032.1406993994608</v>
      </c>
      <c r="AD7" s="42">
        <f t="shared" si="9"/>
        <v>68.264177517398366</v>
      </c>
      <c r="AE7" s="38">
        <f t="shared" si="10"/>
        <v>70.124124144155815</v>
      </c>
      <c r="AF7" s="43">
        <f t="shared" si="11"/>
        <v>95.595307647738963</v>
      </c>
      <c r="AH7" s="47" t="s">
        <v>26</v>
      </c>
      <c r="AI7" s="40"/>
      <c r="AJ7" s="1"/>
      <c r="AK7" s="1"/>
      <c r="AL7" s="1"/>
      <c r="AM7" s="1"/>
      <c r="AN7" s="1"/>
      <c r="AO7" s="1">
        <v>0.5</v>
      </c>
      <c r="AP7" s="1">
        <v>1</v>
      </c>
      <c r="AQ7" s="1">
        <v>1</v>
      </c>
      <c r="AR7" s="1">
        <v>1.5</v>
      </c>
      <c r="AS7" s="1"/>
      <c r="AT7" s="1"/>
    </row>
    <row r="8" spans="1:46" x14ac:dyDescent="0.25">
      <c r="A8" s="108" t="s">
        <v>822</v>
      </c>
      <c r="B8">
        <v>2014</v>
      </c>
      <c r="C8" s="108" t="s">
        <v>826</v>
      </c>
      <c r="D8" s="108" t="s">
        <v>6</v>
      </c>
      <c r="E8" s="37">
        <f>(K8-(((2.718282^(0.00098482*W8)-1)/((2.718282^(0.000155125*W8)-1)*137.88))))/(([1]!SingleStagePbR(W8,1)/[1]!SingleStagePbR(W8,0))-(((2.718282^(0.00098482*W8)-1)/((2.718282^(0.000155125*W8)-1)*137.88))))</f>
        <v>1.7086237363715536E-3</v>
      </c>
      <c r="F8" s="111">
        <v>4740.6858124505143</v>
      </c>
      <c r="G8" s="112">
        <v>78.922842327528187</v>
      </c>
      <c r="H8" s="86">
        <v>0.36781112822793333</v>
      </c>
      <c r="I8" s="114">
        <v>5.5726041038179073</v>
      </c>
      <c r="J8" s="114">
        <v>9.6546671150219573E-2</v>
      </c>
      <c r="K8" s="115">
        <v>7.6261327181796956E-2</v>
      </c>
      <c r="L8" s="115">
        <v>2.3236146069892613E-3</v>
      </c>
      <c r="M8" s="39">
        <f t="array" ref="M8:Q8">[1]!ConvertConc(I8:L8,TRUE,FALSE)</f>
        <v>1.8860726361297415</v>
      </c>
      <c r="N8" s="40">
        <v>6.6107593228169725E-2</v>
      </c>
      <c r="O8" s="40">
        <v>0.17944931693871438</v>
      </c>
      <c r="P8" s="40">
        <v>3.1090014413088676E-3</v>
      </c>
      <c r="Q8" s="39">
        <v>0.4942949595619453</v>
      </c>
      <c r="R8" s="174">
        <v>5.2156945257964341E-2</v>
      </c>
      <c r="S8" s="158">
        <v>1.6878822505325705E-3</v>
      </c>
      <c r="T8" s="38">
        <f>[1]!AgePb76(K8)</f>
        <v>1101.068492519629</v>
      </c>
      <c r="U8" s="41">
        <f>[1]!AgeErPb76(K8,L8,0,FALSE,1)*2</f>
        <v>121.88730031112553</v>
      </c>
      <c r="V8" s="38">
        <f t="shared" si="4"/>
        <v>122.02645951379793</v>
      </c>
      <c r="W8" s="42">
        <f>[1]!AgePb6U8(O8)</f>
        <v>1063.9655051596949</v>
      </c>
      <c r="X8" s="42">
        <f t="shared" si="5"/>
        <v>36.866903095252397</v>
      </c>
      <c r="Y8" s="38">
        <f t="shared" si="6"/>
        <v>38.390727783378182</v>
      </c>
      <c r="Z8" s="38">
        <f>[1]!AgePb7U5(M8)</f>
        <v>1076.201074761723</v>
      </c>
      <c r="AA8" s="42">
        <f t="shared" si="7"/>
        <v>75.442548202234832</v>
      </c>
      <c r="AB8" s="38">
        <f t="shared" si="8"/>
        <v>76.223081364109689</v>
      </c>
      <c r="AC8" s="42">
        <f>[1]!AgePb8Th2(R8)</f>
        <v>1027.6359918289916</v>
      </c>
      <c r="AD8" s="42">
        <f t="shared" si="9"/>
        <v>66.511891831001236</v>
      </c>
      <c r="AE8" s="38">
        <f t="shared" si="10"/>
        <v>68.403104814054458</v>
      </c>
      <c r="AF8" s="43">
        <f t="shared" si="11"/>
        <v>96.630274355137573</v>
      </c>
      <c r="AH8" s="47" t="s">
        <v>27</v>
      </c>
      <c r="AI8" s="40"/>
      <c r="AJ8" s="1"/>
      <c r="AK8" s="1"/>
      <c r="AL8" s="1"/>
      <c r="AM8" s="48"/>
      <c r="AN8" s="1"/>
      <c r="AO8" s="40">
        <f>SQRT(AP8^2+AQ8^2)</f>
        <v>0.17304623659588786</v>
      </c>
      <c r="AP8" s="48">
        <v>0.107</v>
      </c>
      <c r="AQ8" s="1">
        <v>0.13600000000000001</v>
      </c>
      <c r="AR8" s="1">
        <v>0.31</v>
      </c>
      <c r="AS8" s="1"/>
      <c r="AT8" s="1" t="s">
        <v>36</v>
      </c>
    </row>
    <row r="9" spans="1:46" x14ac:dyDescent="0.25">
      <c r="A9" s="108" t="s">
        <v>822</v>
      </c>
      <c r="B9">
        <v>2014</v>
      </c>
      <c r="C9" s="108" t="s">
        <v>827</v>
      </c>
      <c r="D9" s="108" t="s">
        <v>6</v>
      </c>
      <c r="E9" s="37">
        <f>(K9-(((2.718282^(0.00098482*W9)-1)/((2.718282^(0.000155125*W9)-1)*137.88))))/(([1]!SingleStagePbR(W9,1)/[1]!SingleStagePbR(W9,0))-(((2.718282^(0.00098482*W9)-1)/((2.718282^(0.000155125*W9)-1)*137.88))))</f>
        <v>-1.3893325349267631E-3</v>
      </c>
      <c r="F9" s="111">
        <v>4913.9271996285697</v>
      </c>
      <c r="G9" s="112">
        <v>80.679109566701243</v>
      </c>
      <c r="H9" s="86">
        <v>0.3641046238849372</v>
      </c>
      <c r="I9" s="114">
        <v>5.5808301894623851</v>
      </c>
      <c r="J9" s="114">
        <v>0.10852856561948968</v>
      </c>
      <c r="K9" s="115">
        <v>7.360760064474689E-2</v>
      </c>
      <c r="L9" s="115">
        <v>2.0839764925112817E-3</v>
      </c>
      <c r="M9" s="39">
        <f t="array" ref="M9:Q9">[1]!ConvertConc(I9:L9,TRUE,FALSE)</f>
        <v>1.8177581428680363</v>
      </c>
      <c r="N9" s="40">
        <v>6.2435186392455676E-2</v>
      </c>
      <c r="O9" s="40">
        <v>0.17918481051227478</v>
      </c>
      <c r="P9" s="40">
        <v>3.4845479624906095E-3</v>
      </c>
      <c r="Q9" s="39">
        <v>0.56617663265219176</v>
      </c>
      <c r="R9" s="174">
        <v>5.4458673896476795E-2</v>
      </c>
      <c r="S9" s="158">
        <v>1.9353751246147994E-3</v>
      </c>
      <c r="T9" s="38">
        <f>[1]!AgePb76(K9)</f>
        <v>1029.8490790384999</v>
      </c>
      <c r="U9" s="41">
        <f>[1]!AgeErPb76(K9,L9,0,FALSE,1)*2</f>
        <v>114.47386051622439</v>
      </c>
      <c r="V9" s="38">
        <f t="shared" si="4"/>
        <v>114.60348426913156</v>
      </c>
      <c r="W9" s="42">
        <f>[1]!AgePb6U8(O9)</f>
        <v>1062.519653116801</v>
      </c>
      <c r="X9" s="42">
        <f t="shared" si="5"/>
        <v>41.324939114978733</v>
      </c>
      <c r="Y9" s="38">
        <f t="shared" si="6"/>
        <v>42.686280681796887</v>
      </c>
      <c r="Z9" s="38">
        <f>[1]!AgePb7U5(M9)</f>
        <v>1051.8775285408556</v>
      </c>
      <c r="AA9" s="42">
        <f t="shared" si="7"/>
        <v>72.258424272949796</v>
      </c>
      <c r="AB9" s="38">
        <f t="shared" si="8"/>
        <v>73.036766876255328</v>
      </c>
      <c r="AC9" s="42">
        <f>[1]!AgePb8Th2(R9)</f>
        <v>1071.8045463983044</v>
      </c>
      <c r="AD9" s="42">
        <f t="shared" si="9"/>
        <v>76.180476281576389</v>
      </c>
      <c r="AE9" s="38">
        <f t="shared" si="10"/>
        <v>77.980912046559894</v>
      </c>
      <c r="AF9" s="43">
        <f t="shared" si="11"/>
        <v>103.17236522741793</v>
      </c>
      <c r="AH9" s="47" t="s">
        <v>28</v>
      </c>
      <c r="AI9" s="40"/>
      <c r="AJ9" s="1"/>
      <c r="AK9" s="1"/>
      <c r="AL9" s="1"/>
      <c r="AM9" s="48"/>
      <c r="AN9" s="1"/>
      <c r="AO9" s="1" t="s">
        <v>57</v>
      </c>
      <c r="AP9" s="1" t="s">
        <v>57</v>
      </c>
      <c r="AQ9" s="1" t="s">
        <v>57</v>
      </c>
      <c r="AR9" s="1" t="s">
        <v>57</v>
      </c>
      <c r="AS9" s="1"/>
      <c r="AT9" s="1"/>
    </row>
    <row r="10" spans="1:46" x14ac:dyDescent="0.25">
      <c r="A10" s="108" t="s">
        <v>822</v>
      </c>
      <c r="B10">
        <v>2014</v>
      </c>
      <c r="C10" s="108" t="s">
        <v>828</v>
      </c>
      <c r="D10" s="108" t="s">
        <v>6</v>
      </c>
      <c r="E10" s="37">
        <f>(K10-(((2.718282^(0.00098482*W10)-1)/((2.718282^(0.000155125*W10)-1)*137.88))))/(([1]!SingleStagePbR(W10,1)/[1]!SingleStagePbR(W10,0))-(((2.718282^(0.00098482*W10)-1)/((2.718282^(0.000155125*W10)-1)*137.88))))</f>
        <v>4.8222404686795962E-3</v>
      </c>
      <c r="F10" s="111">
        <v>4997.270209678205</v>
      </c>
      <c r="G10" s="112">
        <v>82.287109216910522</v>
      </c>
      <c r="H10" s="86">
        <v>0.36300686470327842</v>
      </c>
      <c r="I10" s="114">
        <v>5.5456559932306986</v>
      </c>
      <c r="J10" s="114">
        <v>9.7996800779333787E-2</v>
      </c>
      <c r="K10" s="115">
        <v>7.9053126259599649E-2</v>
      </c>
      <c r="L10" s="115">
        <v>2.3300396920617082E-3</v>
      </c>
      <c r="M10" s="39">
        <f t="array" ref="M10:Q10">[1]!ConvertConc(I10:L10,TRUE,FALSE)</f>
        <v>1.96461913151431</v>
      </c>
      <c r="N10" s="40">
        <v>6.751543301689808E-2</v>
      </c>
      <c r="O10" s="40">
        <v>0.18032131838337059</v>
      </c>
      <c r="P10" s="40">
        <v>3.1864422054761377E-3</v>
      </c>
      <c r="Q10" s="39">
        <v>0.51420261785887256</v>
      </c>
      <c r="R10" s="174">
        <v>5.4967209660263111E-2</v>
      </c>
      <c r="S10" s="158">
        <v>1.7644039247402816E-3</v>
      </c>
      <c r="T10" s="38">
        <f>[1]!AgePb76(K10)</f>
        <v>1172.6040054237512</v>
      </c>
      <c r="U10" s="41">
        <f>[1]!AgeErPb76(K10,L10,0,FALSE,1)*2</f>
        <v>116.67258005175739</v>
      </c>
      <c r="V10" s="38">
        <f t="shared" si="4"/>
        <v>116.83744061763173</v>
      </c>
      <c r="W10" s="42">
        <f>[1]!AgePb6U8(O10)</f>
        <v>1068.7297671192048</v>
      </c>
      <c r="X10" s="42">
        <f t="shared" si="5"/>
        <v>37.770860003997967</v>
      </c>
      <c r="Y10" s="38">
        <f t="shared" si="6"/>
        <v>39.272721219215114</v>
      </c>
      <c r="Z10" s="38">
        <f>[1]!AgePb7U5(M10)</f>
        <v>1103.4660805172562</v>
      </c>
      <c r="AA10" s="42">
        <f t="shared" si="7"/>
        <v>75.842680192325332</v>
      </c>
      <c r="AB10" s="38">
        <f t="shared" si="8"/>
        <v>76.658765770258626</v>
      </c>
      <c r="AC10" s="42">
        <f>[1]!AgePb8Th2(R10)</f>
        <v>1081.5499859376066</v>
      </c>
      <c r="AD10" s="42">
        <f t="shared" si="9"/>
        <v>69.433797050485936</v>
      </c>
      <c r="AE10" s="38">
        <f t="shared" si="10"/>
        <v>71.440046281104415</v>
      </c>
      <c r="AF10" s="43">
        <f t="shared" si="11"/>
        <v>91.141575687607443</v>
      </c>
      <c r="AH10" s="47" t="s">
        <v>1298</v>
      </c>
      <c r="AI10" s="40"/>
      <c r="AJ10" s="1"/>
      <c r="AK10" s="1"/>
      <c r="AL10" s="1"/>
      <c r="AM10" s="1"/>
      <c r="AN10" s="1"/>
      <c r="AO10" s="88">
        <f>SUMSQ(AO6:AO8)</f>
        <v>0.27997519888187805</v>
      </c>
      <c r="AP10" s="88">
        <f>SUMSQ(AP6:AP8)</f>
        <v>1.0130490000000001</v>
      </c>
      <c r="AQ10" s="88">
        <f>SUMSQ(AQ6:AQ8)</f>
        <v>1.0220960000000001</v>
      </c>
      <c r="AR10" s="88">
        <f>SUMSQ(AR6:AR8)</f>
        <v>2.4161397725851463</v>
      </c>
      <c r="AS10" s="1"/>
      <c r="AT10" s="1"/>
    </row>
    <row r="11" spans="1:46" x14ac:dyDescent="0.25">
      <c r="A11" s="108" t="s">
        <v>822</v>
      </c>
      <c r="B11">
        <v>2014</v>
      </c>
      <c r="C11" s="108" t="s">
        <v>829</v>
      </c>
      <c r="D11" s="108" t="s">
        <v>6</v>
      </c>
      <c r="E11" s="37">
        <f>(K11-(((2.718282^(0.00098482*W11)-1)/((2.718282^(0.000155125*W11)-1)*137.88))))/(([1]!SingleStagePbR(W11,1)/[1]!SingleStagePbR(W11,0))-(((2.718282^(0.00098482*W11)-1)/((2.718282^(0.000155125*W11)-1)*137.88))))</f>
        <v>3.8394581328297125E-3</v>
      </c>
      <c r="F11" s="111">
        <v>4810.7637069376033</v>
      </c>
      <c r="G11" s="112">
        <v>77.862896208215602</v>
      </c>
      <c r="H11" s="86">
        <v>0.36921522127091594</v>
      </c>
      <c r="I11" s="114">
        <v>5.536676886519488</v>
      </c>
      <c r="J11" s="114">
        <v>9.4026652303465699E-2</v>
      </c>
      <c r="K11" s="115">
        <v>7.8287988294470617E-2</v>
      </c>
      <c r="L11" s="115">
        <v>2.2924933496423065E-3</v>
      </c>
      <c r="M11" s="39">
        <f t="array" ref="M11:Q11">[1]!ConvertConc(I11:L11,TRUE,FALSE)</f>
        <v>1.9487592951313835</v>
      </c>
      <c r="N11" s="40">
        <v>6.5967424691658547E-2</v>
      </c>
      <c r="O11" s="40">
        <v>0.18061375451306647</v>
      </c>
      <c r="P11" s="40">
        <v>3.067274295556607E-3</v>
      </c>
      <c r="Q11" s="39">
        <v>0.50168424695607006</v>
      </c>
      <c r="R11" s="174">
        <v>5.4715429279683529E-2</v>
      </c>
      <c r="S11" s="158">
        <v>1.7283187404624467E-3</v>
      </c>
      <c r="T11" s="38">
        <f>[1]!AgePb76(K11)</f>
        <v>1153.3271133002306</v>
      </c>
      <c r="U11" s="41">
        <f>[1]!AgeErPb76(K11,L11,0,FALSE,1)*2</f>
        <v>116.24167219510589</v>
      </c>
      <c r="V11" s="38">
        <f t="shared" si="4"/>
        <v>116.40175098256933</v>
      </c>
      <c r="W11" s="42">
        <f>[1]!AgePb6U8(O11)</f>
        <v>1070.3267313433514</v>
      </c>
      <c r="X11" s="42">
        <f t="shared" si="5"/>
        <v>36.35366176565558</v>
      </c>
      <c r="Y11" s="38">
        <f t="shared" si="6"/>
        <v>37.916270221324609</v>
      </c>
      <c r="Z11" s="38">
        <f>[1]!AgePb7U5(M11)</f>
        <v>1098.0194993780408</v>
      </c>
      <c r="AA11" s="42">
        <f t="shared" si="7"/>
        <v>74.33808661352414</v>
      </c>
      <c r="AB11" s="38">
        <f t="shared" si="8"/>
        <v>75.162356274114842</v>
      </c>
      <c r="AC11" s="42">
        <f>[1]!AgePb8Th2(R11)</f>
        <v>1076.7255232542743</v>
      </c>
      <c r="AD11" s="42">
        <f t="shared" si="9"/>
        <v>68.021942792856024</v>
      </c>
      <c r="AE11" s="38">
        <f t="shared" si="10"/>
        <v>70.050674021210227</v>
      </c>
      <c r="AF11" s="43">
        <f t="shared" si="11"/>
        <v>92.803396278495981</v>
      </c>
    </row>
    <row r="12" spans="1:46" x14ac:dyDescent="0.25">
      <c r="A12" s="108" t="s">
        <v>822</v>
      </c>
      <c r="B12">
        <v>2014</v>
      </c>
      <c r="C12" s="108" t="s">
        <v>830</v>
      </c>
      <c r="D12" s="108" t="s">
        <v>6</v>
      </c>
      <c r="E12" s="37">
        <f>(K12-(((2.718282^(0.00098482*W12)-1)/((2.718282^(0.000155125*W12)-1)*137.88))))/(([1]!SingleStagePbR(W12,1)/[1]!SingleStagePbR(W12,0))-(((2.718282^(0.00098482*W12)-1)/((2.718282^(0.000155125*W12)-1)*137.88))))</f>
        <v>-9.5622751320191502E-4</v>
      </c>
      <c r="F12" s="111">
        <v>4965.0035360276515</v>
      </c>
      <c r="G12" s="112">
        <v>80.259019058347775</v>
      </c>
      <c r="H12" s="86">
        <v>0.36110953963320475</v>
      </c>
      <c r="I12" s="114">
        <v>5.5440685677999797</v>
      </c>
      <c r="J12" s="114">
        <v>0.10202483545697875</v>
      </c>
      <c r="K12" s="115">
        <v>7.4212577229250121E-2</v>
      </c>
      <c r="L12" s="115">
        <v>2.2657022822226989E-3</v>
      </c>
      <c r="M12" s="39">
        <f t="array" ref="M12:Q12">[1]!ConvertConc(I12:L12,TRUE,FALSE)</f>
        <v>1.8448504502883447</v>
      </c>
      <c r="N12" s="40">
        <v>6.5763868302984529E-2</v>
      </c>
      <c r="O12" s="40">
        <v>0.18037294953529481</v>
      </c>
      <c r="P12" s="40">
        <v>3.319316900968804E-3</v>
      </c>
      <c r="Q12" s="39">
        <v>0.51623937432238232</v>
      </c>
      <c r="R12" s="174">
        <v>5.3711804504662737E-2</v>
      </c>
      <c r="S12" s="158">
        <v>1.6644431015003698E-3</v>
      </c>
      <c r="T12" s="38">
        <f>[1]!AgePb76(K12)</f>
        <v>1046.3763501706842</v>
      </c>
      <c r="U12" s="41">
        <f>[1]!AgeErPb76(K12,L12,0,FALSE,1)*2</f>
        <v>123.13397289413308</v>
      </c>
      <c r="V12" s="38">
        <f t="shared" si="4"/>
        <v>123.25838657983313</v>
      </c>
      <c r="W12" s="42">
        <f>[1]!AgePb6U8(O12)</f>
        <v>1069.0117483944423</v>
      </c>
      <c r="X12" s="42">
        <f t="shared" si="5"/>
        <v>39.345021223213358</v>
      </c>
      <c r="Y12" s="38">
        <f t="shared" si="6"/>
        <v>40.789711061507774</v>
      </c>
      <c r="Z12" s="38">
        <f>[1]!AgePb7U5(M12)</f>
        <v>1061.5936441010494</v>
      </c>
      <c r="AA12" s="42">
        <f t="shared" si="7"/>
        <v>75.685814631787679</v>
      </c>
      <c r="AB12" s="38">
        <f t="shared" si="8"/>
        <v>76.442990655511096</v>
      </c>
      <c r="AC12" s="42">
        <f>[1]!AgePb8Th2(R12)</f>
        <v>1057.4832232252702</v>
      </c>
      <c r="AD12" s="42">
        <f t="shared" si="9"/>
        <v>65.539434844229817</v>
      </c>
      <c r="AE12" s="38">
        <f t="shared" si="10"/>
        <v>67.569278281369805</v>
      </c>
      <c r="AF12" s="43">
        <f t="shared" si="11"/>
        <v>102.16321768167502</v>
      </c>
    </row>
    <row r="13" spans="1:46" x14ac:dyDescent="0.25">
      <c r="A13" s="69" t="s">
        <v>831</v>
      </c>
      <c r="B13">
        <v>2015</v>
      </c>
      <c r="C13" s="69" t="s">
        <v>832</v>
      </c>
      <c r="D13" s="69" t="s">
        <v>6</v>
      </c>
      <c r="E13" s="37">
        <f>(K13-(((2.718282^(0.00098482*W13)-1)/((2.718282^(0.000155125*W13)-1)*137.88))))/(([1]!SingleStagePbR(W13,1)/[1]!SingleStagePbR(W13,0))-(((2.718282^(0.00098482*W13)-1)/((2.718282^(0.000155125*W13)-1)*137.88))))</f>
        <v>5.0192428596638377E-4</v>
      </c>
      <c r="F13" s="111">
        <v>20573.092693196224</v>
      </c>
      <c r="G13" s="73">
        <v>93.322212223654248</v>
      </c>
      <c r="H13" s="86">
        <v>0.36041160173201586</v>
      </c>
      <c r="I13" s="76">
        <v>5.6252447424014305</v>
      </c>
      <c r="J13" s="76">
        <v>6.5783042687453053E-2</v>
      </c>
      <c r="K13" s="77">
        <v>7.4907667749544896E-2</v>
      </c>
      <c r="L13" s="77">
        <v>9.581395882799715E-4</v>
      </c>
      <c r="M13" s="39">
        <f t="array" ref="M13:Q13">[1]!ConvertConc(I13:L13,TRUE,FALSE)</f>
        <v>1.8352578851235961</v>
      </c>
      <c r="N13" s="40">
        <v>3.180686526818912E-2</v>
      </c>
      <c r="O13" s="40">
        <v>0.17777004304582444</v>
      </c>
      <c r="P13" s="40">
        <v>2.078888095674488E-3</v>
      </c>
      <c r="Q13" s="39">
        <v>0.67475912163111174</v>
      </c>
      <c r="R13" s="98">
        <v>5.2623450091237069E-2</v>
      </c>
      <c r="S13" s="158">
        <v>1.2406289897576852E-3</v>
      </c>
      <c r="T13" s="38">
        <f>[1]!AgePb76(K13)</f>
        <v>1065.1499311995897</v>
      </c>
      <c r="U13" s="41">
        <f>[1]!AgeErPb76(K13,L13,0,FALSE,1)*2</f>
        <v>51.443396886766941</v>
      </c>
      <c r="V13" s="38">
        <f t="shared" si="4"/>
        <v>51.751207831109411</v>
      </c>
      <c r="W13" s="42">
        <f>[1]!AgePb6U8(O13)</f>
        <v>1054.7807028847342</v>
      </c>
      <c r="X13" s="42">
        <f t="shared" si="5"/>
        <v>24.669747604313784</v>
      </c>
      <c r="Y13" s="38">
        <f t="shared" si="6"/>
        <v>26.857111955016702</v>
      </c>
      <c r="Z13" s="38">
        <f>[1]!AgePb7U5(M13)</f>
        <v>1058.1640836806614</v>
      </c>
      <c r="AA13" s="42">
        <f t="shared" si="7"/>
        <v>36.678095993033651</v>
      </c>
      <c r="AB13" s="38">
        <f t="shared" si="8"/>
        <v>38.206386408593204</v>
      </c>
      <c r="AC13" s="42">
        <f>[1]!AgePb8Th2(R13)</f>
        <v>1036.5956936717075</v>
      </c>
      <c r="AD13" s="42">
        <f t="shared" si="9"/>
        <v>48.876714316427879</v>
      </c>
      <c r="AE13" s="38">
        <f t="shared" si="10"/>
        <v>51.464111981912701</v>
      </c>
      <c r="AF13" s="43">
        <f t="shared" si="11"/>
        <v>99.026500588215086</v>
      </c>
    </row>
    <row r="14" spans="1:46" x14ac:dyDescent="0.25">
      <c r="A14" s="69" t="s">
        <v>831</v>
      </c>
      <c r="B14">
        <v>2015</v>
      </c>
      <c r="C14" s="69" t="s">
        <v>833</v>
      </c>
      <c r="D14" s="69" t="s">
        <v>6</v>
      </c>
      <c r="E14" s="37">
        <f>(K14-(((2.718282^(0.00098482*W14)-1)/((2.718282^(0.000155125*W14)-1)*137.88))))/(([1]!SingleStagePbR(W14,1)/[1]!SingleStagePbR(W14,0))-(((2.718282^(0.00098482*W14)-1)/((2.718282^(0.000155125*W14)-1)*137.88))))</f>
        <v>1.7544888254328115E-3</v>
      </c>
      <c r="F14" s="111">
        <v>21188.667710639624</v>
      </c>
      <c r="G14" s="73">
        <v>90.88003916094496</v>
      </c>
      <c r="H14" s="86">
        <v>0.35635280509914902</v>
      </c>
      <c r="I14" s="76">
        <v>5.6038082480970983</v>
      </c>
      <c r="J14" s="76">
        <v>7.026015086999883E-2</v>
      </c>
      <c r="K14" s="77">
        <v>7.6096462794912056E-2</v>
      </c>
      <c r="L14" s="77">
        <v>1.1233099502391873E-3</v>
      </c>
      <c r="M14" s="39">
        <f t="array" ref="M14:Q14">[1]!ConvertConc(I14:L14,TRUE,FALSE)</f>
        <v>1.871515590483684</v>
      </c>
      <c r="N14" s="40">
        <v>3.6246875586239131E-2</v>
      </c>
      <c r="O14" s="40">
        <v>0.17845007461480733</v>
      </c>
      <c r="P14" s="40">
        <v>2.2373943950449149E-3</v>
      </c>
      <c r="Q14" s="39">
        <v>0.6473642079638483</v>
      </c>
      <c r="R14" s="98">
        <v>5.3272324735120564E-2</v>
      </c>
      <c r="S14" s="158">
        <v>1.4263325739002053E-3</v>
      </c>
      <c r="T14" s="38">
        <f>[1]!AgePb76(K14)</f>
        <v>1096.738363561326</v>
      </c>
      <c r="U14" s="41">
        <f>[1]!AgeErPb76(K14,L14,0,FALSE,1)*2</f>
        <v>59.089923870889962</v>
      </c>
      <c r="V14" s="38">
        <f t="shared" si="4"/>
        <v>59.374198950126356</v>
      </c>
      <c r="W14" s="42">
        <f>[1]!AgePb6U8(O14)</f>
        <v>1058.5017179456233</v>
      </c>
      <c r="X14" s="42">
        <f t="shared" si="5"/>
        <v>26.54283912168717</v>
      </c>
      <c r="Y14" s="38">
        <f t="shared" si="6"/>
        <v>28.601170274465318</v>
      </c>
      <c r="Z14" s="38">
        <f>[1]!AgePb7U5(M14)</f>
        <v>1071.0666301407289</v>
      </c>
      <c r="AA14" s="42">
        <f t="shared" si="7"/>
        <v>41.488106307733013</v>
      </c>
      <c r="AB14" s="38">
        <f t="shared" si="8"/>
        <v>42.877921530588118</v>
      </c>
      <c r="AC14" s="42">
        <f>[1]!AgePb8Th2(R14)</f>
        <v>1049.0513935936037</v>
      </c>
      <c r="AD14" s="42">
        <f t="shared" si="9"/>
        <v>56.175366170626567</v>
      </c>
      <c r="AE14" s="38">
        <f t="shared" si="10"/>
        <v>58.494188420378521</v>
      </c>
      <c r="AF14" s="43">
        <f t="shared" si="11"/>
        <v>96.513603710228509</v>
      </c>
    </row>
    <row r="15" spans="1:46" x14ac:dyDescent="0.25">
      <c r="A15" s="69" t="s">
        <v>831</v>
      </c>
      <c r="B15">
        <v>2015</v>
      </c>
      <c r="C15" s="69" t="s">
        <v>834</v>
      </c>
      <c r="D15" s="69" t="s">
        <v>6</v>
      </c>
      <c r="E15" s="37">
        <f>(K15-(((2.718282^(0.00098482*W15)-1)/((2.718282^(0.000155125*W15)-1)*137.88))))/(([1]!SingleStagePbR(W15,1)/[1]!SingleStagePbR(W15,0))-(((2.718282^(0.00098482*W15)-1)/((2.718282^(0.000155125*W15)-1)*137.88))))</f>
        <v>1.8973304701740875E-4</v>
      </c>
      <c r="F15" s="111">
        <v>20633.463172465068</v>
      </c>
      <c r="G15" s="73">
        <v>94.22750566274199</v>
      </c>
      <c r="H15" s="86">
        <v>0.36133486890381772</v>
      </c>
      <c r="I15" s="76">
        <v>5.5948491231712367</v>
      </c>
      <c r="J15" s="76">
        <v>6.6197395555210481E-2</v>
      </c>
      <c r="K15" s="77">
        <v>7.4841579102762498E-2</v>
      </c>
      <c r="L15" s="77">
        <v>9.4054669278204094E-4</v>
      </c>
      <c r="M15" s="39">
        <f t="array" ref="M15:Q15">[1]!ConvertConc(I15:L15,TRUE,FALSE)</f>
        <v>1.8436004626513027</v>
      </c>
      <c r="N15" s="40">
        <v>3.1821542646168786E-2</v>
      </c>
      <c r="O15" s="40">
        <v>0.17873582968635737</v>
      </c>
      <c r="P15" s="40">
        <v>2.1147748861778206E-3</v>
      </c>
      <c r="Q15" s="39">
        <v>0.6854852315652934</v>
      </c>
      <c r="R15" s="98">
        <v>5.2775840297264259E-2</v>
      </c>
      <c r="S15" s="158">
        <v>1.2430117599843632E-3</v>
      </c>
      <c r="T15" s="38">
        <f>[1]!AgePb76(K15)</f>
        <v>1063.3747316562585</v>
      </c>
      <c r="U15" s="41">
        <f>[1]!AgeErPb76(K15,L15,0,FALSE,1)*2</f>
        <v>50.55686947144779</v>
      </c>
      <c r="V15" s="38">
        <f t="shared" si="4"/>
        <v>50.869005192604703</v>
      </c>
      <c r="W15" s="42">
        <f>[1]!AgePb6U8(O15)</f>
        <v>1060.0646795699167</v>
      </c>
      <c r="X15" s="42">
        <f t="shared" si="5"/>
        <v>25.085044962864675</v>
      </c>
      <c r="Y15" s="38">
        <f t="shared" si="6"/>
        <v>27.259852491353548</v>
      </c>
      <c r="Z15" s="38">
        <f>[1]!AgePb7U5(M15)</f>
        <v>1061.1474008959005</v>
      </c>
      <c r="AA15" s="42">
        <f t="shared" si="7"/>
        <v>36.631957905802281</v>
      </c>
      <c r="AB15" s="38">
        <f t="shared" si="8"/>
        <v>38.170562020409996</v>
      </c>
      <c r="AC15" s="42">
        <f>[1]!AgePb8Th2(R15)</f>
        <v>1039.5216428437318</v>
      </c>
      <c r="AD15" s="42">
        <f t="shared" si="9"/>
        <v>48.967012918598819</v>
      </c>
      <c r="AE15" s="38">
        <f t="shared" si="10"/>
        <v>51.564112379525461</v>
      </c>
      <c r="AF15" s="43">
        <f t="shared" si="11"/>
        <v>99.688721954001451</v>
      </c>
    </row>
    <row r="16" spans="1:46" x14ac:dyDescent="0.25">
      <c r="A16" s="69" t="s">
        <v>831</v>
      </c>
      <c r="B16">
        <v>2015</v>
      </c>
      <c r="C16" s="69" t="s">
        <v>835</v>
      </c>
      <c r="D16" s="69" t="s">
        <v>6</v>
      </c>
      <c r="E16" s="37">
        <f>(K16-(((2.718282^(0.00098482*W16)-1)/((2.718282^(0.000155125*W16)-1)*137.88))))/(([1]!SingleStagePbR(W16,1)/[1]!SingleStagePbR(W16,0))-(((2.718282^(0.00098482*W16)-1)/((2.718282^(0.000155125*W16)-1)*137.88))))</f>
        <v>1.3814351909472043E-3</v>
      </c>
      <c r="F16" s="111">
        <v>20675.724532022115</v>
      </c>
      <c r="G16" s="73">
        <v>93.850571744246707</v>
      </c>
      <c r="H16" s="86">
        <v>0.35732517239042477</v>
      </c>
      <c r="I16" s="76">
        <v>5.5843003686229009</v>
      </c>
      <c r="J16" s="76">
        <v>6.6904915329246945E-2</v>
      </c>
      <c r="K16" s="77">
        <v>7.5910204988847638E-2</v>
      </c>
      <c r="L16" s="77">
        <v>9.4121532065792558E-4</v>
      </c>
      <c r="M16" s="39">
        <f t="array" ref="M16:Q16">[1]!ConvertConc(I16:L16,TRUE,FALSE)</f>
        <v>1.8734566124606431</v>
      </c>
      <c r="N16" s="40">
        <v>3.230170479039568E-2</v>
      </c>
      <c r="O16" s="40">
        <v>0.17907346202557545</v>
      </c>
      <c r="P16" s="40">
        <v>2.1454603126032697E-3</v>
      </c>
      <c r="Q16" s="39">
        <v>0.69487622276091665</v>
      </c>
      <c r="R16" s="98">
        <v>5.5130666806015964E-2</v>
      </c>
      <c r="S16" s="158">
        <v>1.2950990442182181E-3</v>
      </c>
      <c r="T16" s="38">
        <f>[1]!AgePb76(K16)</f>
        <v>1091.8316704002677</v>
      </c>
      <c r="U16" s="41">
        <f>[1]!AgeErPb76(K16,L16,0,FALSE,1)*2</f>
        <v>49.668871370667517</v>
      </c>
      <c r="V16" s="38">
        <f t="shared" si="4"/>
        <v>50.003725119287402</v>
      </c>
      <c r="W16" s="42">
        <f>[1]!AgePb6U8(O16)</f>
        <v>1061.9109000614565</v>
      </c>
      <c r="X16" s="42">
        <f t="shared" si="5"/>
        <v>25.445285592091636</v>
      </c>
      <c r="Y16" s="38">
        <f t="shared" si="6"/>
        <v>27.59890417255605</v>
      </c>
      <c r="Z16" s="38">
        <f>[1]!AgePb7U5(M16)</f>
        <v>1071.7527538770235</v>
      </c>
      <c r="AA16" s="42">
        <f t="shared" si="7"/>
        <v>36.95782526669695</v>
      </c>
      <c r="AB16" s="38">
        <f t="shared" si="8"/>
        <v>38.51343026516912</v>
      </c>
      <c r="AC16" s="42">
        <f>[1]!AgePb8Th2(R16)</f>
        <v>1084.6814361008662</v>
      </c>
      <c r="AD16" s="42">
        <f t="shared" si="9"/>
        <v>50.961469271479402</v>
      </c>
      <c r="AE16" s="38">
        <f t="shared" si="10"/>
        <v>53.678099495148096</v>
      </c>
      <c r="AF16" s="43">
        <f t="shared" si="11"/>
        <v>97.259580286048831</v>
      </c>
    </row>
    <row r="17" spans="1:32" x14ac:dyDescent="0.25">
      <c r="A17" s="69" t="s">
        <v>831</v>
      </c>
      <c r="B17">
        <v>2015</v>
      </c>
      <c r="C17" s="69" t="s">
        <v>836</v>
      </c>
      <c r="D17" s="69" t="s">
        <v>6</v>
      </c>
      <c r="E17" s="37">
        <f>(K17-(((2.718282^(0.00098482*W17)-1)/((2.718282^(0.000155125*W17)-1)*137.88))))/(([1]!SingleStagePbR(W17,1)/[1]!SingleStagePbR(W17,0))-(((2.718282^(0.00098482*W17)-1)/((2.718282^(0.000155125*W17)-1)*137.88))))</f>
        <v>5.9750692104471807E-4</v>
      </c>
      <c r="F17" s="111">
        <v>20396.999847874897</v>
      </c>
      <c r="G17" s="73">
        <v>89.595541138842037</v>
      </c>
      <c r="H17" s="86">
        <v>0.35648093746768994</v>
      </c>
      <c r="I17" s="76">
        <v>5.5962809085795104</v>
      </c>
      <c r="J17" s="76">
        <v>6.762620832435523E-2</v>
      </c>
      <c r="K17" s="77">
        <v>7.5174454344124522E-2</v>
      </c>
      <c r="L17" s="77">
        <v>1.0461477311325992E-3</v>
      </c>
      <c r="M17" s="39">
        <f t="array" ref="M17:Q17">[1]!ConvertConc(I17:L17,TRUE,FALSE)</f>
        <v>1.8513265268410251</v>
      </c>
      <c r="N17" s="40">
        <v>3.412114645823059E-2</v>
      </c>
      <c r="O17" s="40">
        <v>0.17869010086089968</v>
      </c>
      <c r="P17" s="40">
        <v>2.1593151208320121E-3</v>
      </c>
      <c r="Q17" s="39">
        <v>0.65565434122092869</v>
      </c>
      <c r="R17" s="98">
        <v>5.4604741700905575E-2</v>
      </c>
      <c r="S17" s="158">
        <v>1.2784947426643359E-3</v>
      </c>
      <c r="T17" s="38">
        <f>[1]!AgePb76(K17)</f>
        <v>1072.2953895339831</v>
      </c>
      <c r="U17" s="41">
        <f>[1]!AgeErPb76(K17,L17,0,FALSE,1)*2</f>
        <v>55.909417785343116</v>
      </c>
      <c r="V17" s="38">
        <f t="shared" si="4"/>
        <v>56.196574919544375</v>
      </c>
      <c r="W17" s="42">
        <f>[1]!AgePb6U8(O17)</f>
        <v>1059.814587344172</v>
      </c>
      <c r="X17" s="42">
        <f t="shared" si="5"/>
        <v>25.613882948245237</v>
      </c>
      <c r="Y17" s="38">
        <f t="shared" si="6"/>
        <v>27.746303689008222</v>
      </c>
      <c r="Z17" s="38">
        <f>[1]!AgePb7U5(M17)</f>
        <v>1063.9024562193504</v>
      </c>
      <c r="AA17" s="42">
        <f t="shared" si="7"/>
        <v>39.216822099853111</v>
      </c>
      <c r="AB17" s="38">
        <f t="shared" si="8"/>
        <v>40.665083301715271</v>
      </c>
      <c r="AC17" s="42">
        <f>[1]!AgePb8Th2(R17)</f>
        <v>1074.6042306634861</v>
      </c>
      <c r="AD17" s="42">
        <f t="shared" si="9"/>
        <v>50.320752980517646</v>
      </c>
      <c r="AE17" s="38">
        <f t="shared" si="10"/>
        <v>53.020635421720407</v>
      </c>
      <c r="AF17" s="43">
        <f t="shared" si="11"/>
        <v>98.836066786108702</v>
      </c>
    </row>
    <row r="18" spans="1:32" x14ac:dyDescent="0.25">
      <c r="A18" s="69" t="s">
        <v>831</v>
      </c>
      <c r="B18">
        <v>2015</v>
      </c>
      <c r="C18" s="69" t="s">
        <v>837</v>
      </c>
      <c r="D18" s="69" t="s">
        <v>6</v>
      </c>
      <c r="E18" s="37">
        <f>(K18-(((2.718282^(0.00098482*W18)-1)/((2.718282^(0.000155125*W18)-1)*137.88))))/(([1]!SingleStagePbR(W18,1)/[1]!SingleStagePbR(W18,0))-(((2.718282^(0.00098482*W18)-1)/((2.718282^(0.000155125*W18)-1)*137.88))))</f>
        <v>5.4478865435713449E-4</v>
      </c>
      <c r="F18" s="111">
        <v>20843.191609931982</v>
      </c>
      <c r="G18" s="73">
        <v>94.557525964663</v>
      </c>
      <c r="H18" s="86">
        <v>0.36527277938227848</v>
      </c>
      <c r="I18" s="76">
        <v>5.60417531954237</v>
      </c>
      <c r="J18" s="76">
        <v>6.4069315275739683E-2</v>
      </c>
      <c r="K18" s="77">
        <v>7.5079123679365936E-2</v>
      </c>
      <c r="L18" s="77">
        <v>1.0366350236636675E-3</v>
      </c>
      <c r="M18" s="39">
        <f t="array" ref="M18:Q18">[1]!ConvertConc(I18:L18,TRUE,FALSE)</f>
        <v>1.8463742184167016</v>
      </c>
      <c r="N18" s="40">
        <v>3.3098031067382384E-2</v>
      </c>
      <c r="O18" s="40">
        <v>0.1784383861998198</v>
      </c>
      <c r="P18" s="40">
        <v>2.0399835070941371E-3</v>
      </c>
      <c r="Q18" s="39">
        <v>0.63775803286463373</v>
      </c>
      <c r="R18" s="98">
        <v>5.3155292294514468E-2</v>
      </c>
      <c r="S18" s="158">
        <v>1.2409760293312553E-3</v>
      </c>
      <c r="T18" s="38">
        <f>[1]!AgePb76(K18)</f>
        <v>1069.7459015447846</v>
      </c>
      <c r="U18" s="41">
        <f>[1]!AgeErPb76(K18,L18,0,FALSE,1)*2</f>
        <v>55.492551783209713</v>
      </c>
      <c r="V18" s="38">
        <f t="shared" si="4"/>
        <v>55.780484414435321</v>
      </c>
      <c r="W18" s="42">
        <f>[1]!AgePb6U8(O18)</f>
        <v>1058.4377790996436</v>
      </c>
      <c r="X18" s="42">
        <f t="shared" si="5"/>
        <v>24.201021524939133</v>
      </c>
      <c r="Y18" s="38">
        <f t="shared" si="6"/>
        <v>26.442018893961304</v>
      </c>
      <c r="Z18" s="38">
        <f>[1]!AgePb7U5(M18)</f>
        <v>1062.1373613013579</v>
      </c>
      <c r="AA18" s="42">
        <f t="shared" si="7"/>
        <v>38.079664492202056</v>
      </c>
      <c r="AB18" s="38">
        <f t="shared" si="8"/>
        <v>39.564721079172635</v>
      </c>
      <c r="AC18" s="42">
        <f>[1]!AgePb8Th2(R18)</f>
        <v>1046.8054237792721</v>
      </c>
      <c r="AD18" s="42">
        <f t="shared" si="9"/>
        <v>48.877934151368926</v>
      </c>
      <c r="AE18" s="38">
        <f t="shared" si="10"/>
        <v>51.515176682420773</v>
      </c>
      <c r="AF18" s="43">
        <f t="shared" si="11"/>
        <v>98.942915095181831</v>
      </c>
    </row>
    <row r="19" spans="1:32" x14ac:dyDescent="0.25">
      <c r="A19" s="69" t="s">
        <v>831</v>
      </c>
      <c r="B19">
        <v>2015</v>
      </c>
      <c r="C19" s="69" t="s">
        <v>838</v>
      </c>
      <c r="D19" s="69" t="s">
        <v>6</v>
      </c>
      <c r="E19" s="37">
        <f>(K19-(((2.718282^(0.00098482*W19)-1)/((2.718282^(0.000155125*W19)-1)*137.88))))/(([1]!SingleStagePbR(W19,1)/[1]!SingleStagePbR(W19,0))-(((2.718282^(0.00098482*W19)-1)/((2.718282^(0.000155125*W19)-1)*137.88))))</f>
        <v>-3.3579677651592125E-4</v>
      </c>
      <c r="F19" s="111">
        <v>21011.070792724826</v>
      </c>
      <c r="G19" s="73">
        <v>91.865324683750956</v>
      </c>
      <c r="H19" s="86">
        <v>0.36110474740037041</v>
      </c>
      <c r="I19" s="76">
        <v>5.5568166984074701</v>
      </c>
      <c r="J19" s="76">
        <v>6.4556742489453839E-2</v>
      </c>
      <c r="K19" s="77">
        <v>7.4649175092036071E-2</v>
      </c>
      <c r="L19" s="77">
        <v>9.0295030968451416E-4</v>
      </c>
      <c r="M19" s="39">
        <f t="array" ref="M19:Q19">[1]!ConvertConc(I19:L19,TRUE,FALSE)</f>
        <v>1.851446587059979</v>
      </c>
      <c r="N19" s="40">
        <v>3.1051321398065934E-2</v>
      </c>
      <c r="O19" s="40">
        <v>0.17995914824517972</v>
      </c>
      <c r="P19" s="40">
        <v>2.0906891521570259E-3</v>
      </c>
      <c r="Q19" s="39">
        <v>0.69270231320992204</v>
      </c>
      <c r="R19" s="98">
        <v>5.3976480728776977E-2</v>
      </c>
      <c r="S19" s="158">
        <v>1.3691136250739882E-3</v>
      </c>
      <c r="T19" s="38">
        <f>[1]!AgePb76(K19)</f>
        <v>1058.194948543952</v>
      </c>
      <c r="U19" s="41">
        <f>[1]!AgeErPb76(K19,L19,0,FALSE,1)*2</f>
        <v>48.69891366717151</v>
      </c>
      <c r="V19" s="38">
        <f t="shared" si="4"/>
        <v>49.019742538767453</v>
      </c>
      <c r="W19" s="42">
        <f>[1]!AgePb6U8(O19)</f>
        <v>1066.7514439779479</v>
      </c>
      <c r="X19" s="42">
        <f t="shared" si="5"/>
        <v>24.786132783135987</v>
      </c>
      <c r="Y19" s="38">
        <f t="shared" si="6"/>
        <v>27.011722731060704</v>
      </c>
      <c r="Z19" s="38">
        <f>[1]!AgePb7U5(M19)</f>
        <v>1063.9452098443951</v>
      </c>
      <c r="AA19" s="42">
        <f t="shared" si="7"/>
        <v>35.687667029349477</v>
      </c>
      <c r="AB19" s="38">
        <f t="shared" si="8"/>
        <v>37.273432101916029</v>
      </c>
      <c r="AC19" s="42">
        <f>[1]!AgePb8Th2(R19)</f>
        <v>1062.5595870870113</v>
      </c>
      <c r="AD19" s="42">
        <f t="shared" si="9"/>
        <v>53.90365538812263</v>
      </c>
      <c r="AE19" s="38">
        <f t="shared" si="10"/>
        <v>56.377248849639379</v>
      </c>
      <c r="AF19" s="43">
        <f t="shared" si="11"/>
        <v>100.80859348702897</v>
      </c>
    </row>
    <row r="20" spans="1:32" x14ac:dyDescent="0.25">
      <c r="A20" s="69" t="s">
        <v>831</v>
      </c>
      <c r="B20">
        <v>2015</v>
      </c>
      <c r="C20" s="69" t="s">
        <v>839</v>
      </c>
      <c r="D20" s="69" t="s">
        <v>6</v>
      </c>
      <c r="E20" s="37">
        <f>(K20-(((2.718282^(0.00098482*W20)-1)/((2.718282^(0.000155125*W20)-1)*137.88))))/(([1]!SingleStagePbR(W20,1)/[1]!SingleStagePbR(W20,0))-(((2.718282^(0.00098482*W20)-1)/((2.718282^(0.000155125*W20)-1)*137.88))))</f>
        <v>-3.0737039765535505E-4</v>
      </c>
      <c r="F20" s="111">
        <v>21079.023514335848</v>
      </c>
      <c r="G20" s="73">
        <v>93.731588763730812</v>
      </c>
      <c r="H20" s="86">
        <v>0.35750070931834094</v>
      </c>
      <c r="I20" s="76">
        <v>5.55290377954221</v>
      </c>
      <c r="J20" s="76">
        <v>6.7230197337160291E-2</v>
      </c>
      <c r="K20" s="77">
        <v>7.4698850987080387E-2</v>
      </c>
      <c r="L20" s="77">
        <v>9.984270212732029E-4</v>
      </c>
      <c r="M20" s="39">
        <f t="array" ref="M20:Q20">[1]!ConvertConc(I20:L20,TRUE,FALSE)</f>
        <v>1.8539841588769892</v>
      </c>
      <c r="N20" s="40">
        <v>3.3435275830895117E-2</v>
      </c>
      <c r="O20" s="40">
        <v>0.18008595857255094</v>
      </c>
      <c r="P20" s="40">
        <v>2.1803393347259495E-3</v>
      </c>
      <c r="Q20" s="39">
        <v>0.6713443629081669</v>
      </c>
      <c r="R20" s="98">
        <v>5.4683693385801931E-2</v>
      </c>
      <c r="S20" s="158">
        <v>1.322977530911873E-3</v>
      </c>
      <c r="T20" s="38">
        <f>[1]!AgePb76(K20)</f>
        <v>1059.5339559975296</v>
      </c>
      <c r="U20" s="41">
        <f>[1]!AgeErPb76(K20,L20,0,FALSE,1)*2</f>
        <v>53.801638874405072</v>
      </c>
      <c r="V20" s="38">
        <f t="shared" si="4"/>
        <v>54.092945039789036</v>
      </c>
      <c r="W20" s="42">
        <f>[1]!AgePb6U8(O20)</f>
        <v>1067.444203528373</v>
      </c>
      <c r="X20" s="42">
        <f t="shared" si="5"/>
        <v>25.847551947149636</v>
      </c>
      <c r="Y20" s="38">
        <f t="shared" si="6"/>
        <v>27.991543471789772</v>
      </c>
      <c r="Z20" s="38">
        <f>[1]!AgePb7U5(M20)</f>
        <v>1064.8484221359988</v>
      </c>
      <c r="AA20" s="42">
        <f t="shared" si="7"/>
        <v>38.407556549756727</v>
      </c>
      <c r="AB20" s="38">
        <f t="shared" si="8"/>
        <v>39.887793703747846</v>
      </c>
      <c r="AC20" s="42">
        <f>[1]!AgePb8Th2(R20)</f>
        <v>1076.1173376067986</v>
      </c>
      <c r="AD20" s="42">
        <f t="shared" si="9"/>
        <v>52.069601379490756</v>
      </c>
      <c r="AE20" s="38">
        <f t="shared" si="10"/>
        <v>54.690394635196228</v>
      </c>
      <c r="AF20" s="43">
        <f t="shared" si="11"/>
        <v>100.74657801064961</v>
      </c>
    </row>
    <row r="21" spans="1:32" x14ac:dyDescent="0.25">
      <c r="A21" s="69" t="s">
        <v>831</v>
      </c>
      <c r="B21">
        <v>2015</v>
      </c>
      <c r="C21" s="69" t="s">
        <v>840</v>
      </c>
      <c r="D21" s="69" t="s">
        <v>6</v>
      </c>
      <c r="E21" s="37">
        <f>(K21-(((2.718282^(0.00098482*W21)-1)/((2.718282^(0.000155125*W21)-1)*137.88))))/(([1]!SingleStagePbR(W21,1)/[1]!SingleStagePbR(W21,0))-(((2.718282^(0.00098482*W21)-1)/((2.718282^(0.000155125*W21)-1)*137.88))))</f>
        <v>-1.8500408396342871E-3</v>
      </c>
      <c r="F21" s="111">
        <v>20804.062237213337</v>
      </c>
      <c r="G21" s="73">
        <v>95.196634684290814</v>
      </c>
      <c r="H21" s="86">
        <v>0.35995993907717438</v>
      </c>
      <c r="I21" s="76">
        <v>5.5573746969040059</v>
      </c>
      <c r="J21" s="76">
        <v>6.4018107517758285E-2</v>
      </c>
      <c r="K21" s="77">
        <v>7.3374428613948842E-2</v>
      </c>
      <c r="L21" s="77">
        <v>9.5951026307160129E-4</v>
      </c>
      <c r="M21" s="39">
        <f t="array" ref="M21:Q21">[1]!ConvertConc(I21:L21,TRUE,FALSE)</f>
        <v>1.8196476399563353</v>
      </c>
      <c r="N21" s="40">
        <v>3.1711189656189097E-2</v>
      </c>
      <c r="O21" s="40">
        <v>0.17994107911368593</v>
      </c>
      <c r="P21" s="40">
        <v>2.0728289845165309E-3</v>
      </c>
      <c r="Q21" s="39">
        <v>0.66100982638616324</v>
      </c>
      <c r="R21" s="98">
        <v>5.4985904507468604E-2</v>
      </c>
      <c r="S21" s="158">
        <v>1.3685080247584072E-3</v>
      </c>
      <c r="T21" s="38">
        <f>[1]!AgePb76(K21)</f>
        <v>1023.4316708084193</v>
      </c>
      <c r="U21" s="41">
        <f>[1]!AgeErPb76(K21,L21,0,FALSE,1)*2</f>
        <v>52.925264519967655</v>
      </c>
      <c r="V21" s="38">
        <f t="shared" si="4"/>
        <v>53.201584314600098</v>
      </c>
      <c r="W21" s="42">
        <f>[1]!AgePb6U8(O21)</f>
        <v>1066.6527270032457</v>
      </c>
      <c r="X21" s="42">
        <f t="shared" si="5"/>
        <v>24.574585190178102</v>
      </c>
      <c r="Y21" s="38">
        <f t="shared" si="6"/>
        <v>26.817339329044067</v>
      </c>
      <c r="Z21" s="38">
        <f>[1]!AgePb7U5(M21)</f>
        <v>1052.558183249206</v>
      </c>
      <c r="AA21" s="42">
        <f t="shared" si="7"/>
        <v>36.686082997904307</v>
      </c>
      <c r="AB21" s="38">
        <f t="shared" si="8"/>
        <v>38.19822675833899</v>
      </c>
      <c r="AC21" s="42">
        <f>[1]!AgePb8Th2(R21)</f>
        <v>1081.9081593198086</v>
      </c>
      <c r="AD21" s="42">
        <f t="shared" si="9"/>
        <v>53.853801673105117</v>
      </c>
      <c r="AE21" s="38">
        <f t="shared" si="10"/>
        <v>56.41850068420252</v>
      </c>
      <c r="AF21" s="43">
        <f t="shared" si="11"/>
        <v>104.22315015526983</v>
      </c>
    </row>
    <row r="22" spans="1:32" x14ac:dyDescent="0.25">
      <c r="A22" s="69" t="s">
        <v>831</v>
      </c>
      <c r="B22">
        <v>2015</v>
      </c>
      <c r="C22" s="69" t="s">
        <v>841</v>
      </c>
      <c r="D22" s="69" t="s">
        <v>6</v>
      </c>
      <c r="E22" s="37">
        <f>(K22-(((2.718282^(0.00098482*W22)-1)/((2.718282^(0.000155125*W22)-1)*137.88))))/(([1]!SingleStagePbR(W22,1)/[1]!SingleStagePbR(W22,0))-(((2.718282^(0.00098482*W22)-1)/((2.718282^(0.000155125*W22)-1)*137.88))))</f>
        <v>-5.1880775029687078E-4</v>
      </c>
      <c r="F22" s="111">
        <v>20701.379973837407</v>
      </c>
      <c r="G22" s="73">
        <v>91.410705248893038</v>
      </c>
      <c r="H22" s="86">
        <v>0.36145454598325133</v>
      </c>
      <c r="I22" s="76">
        <v>5.5522727283199513</v>
      </c>
      <c r="J22" s="76">
        <v>6.5470261294492377E-2</v>
      </c>
      <c r="K22" s="77">
        <v>7.4525527132815392E-2</v>
      </c>
      <c r="L22" s="77">
        <v>1.0401276061901186E-3</v>
      </c>
      <c r="M22" s="39">
        <f t="array" ref="M22:Q22">[1]!ConvertConc(I22:L22,TRUE,FALSE)</f>
        <v>1.8498925848969465</v>
      </c>
      <c r="N22" s="40">
        <v>3.3799446038458206E-2</v>
      </c>
      <c r="O22" s="40">
        <v>0.18010642649079445</v>
      </c>
      <c r="P22" s="40">
        <v>2.1237456047548285E-3</v>
      </c>
      <c r="Q22" s="39">
        <v>0.64537213904407331</v>
      </c>
      <c r="R22" s="98">
        <v>5.2251352753696759E-2</v>
      </c>
      <c r="S22" s="158">
        <v>1.276198306095266E-3</v>
      </c>
      <c r="T22" s="38">
        <f>[1]!AgePb76(K22)</f>
        <v>1054.8569879237489</v>
      </c>
      <c r="U22" s="41">
        <f>[1]!AgeErPb76(K22,L22,0,FALSE,1)*2</f>
        <v>56.218576320404431</v>
      </c>
      <c r="V22" s="38">
        <f t="shared" si="4"/>
        <v>56.494971592472091</v>
      </c>
      <c r="W22" s="42">
        <f>[1]!AgePb6U8(O22)</f>
        <v>1067.5560119379604</v>
      </c>
      <c r="X22" s="42">
        <f t="shared" si="5"/>
        <v>25.176418547160704</v>
      </c>
      <c r="Y22" s="38">
        <f t="shared" si="6"/>
        <v>27.373468865420168</v>
      </c>
      <c r="Z22" s="38">
        <f>[1]!AgePb7U5(M22)</f>
        <v>1063.3916881357045</v>
      </c>
      <c r="AA22" s="42">
        <f t="shared" si="7"/>
        <v>38.858526461837755</v>
      </c>
      <c r="AB22" s="38">
        <f t="shared" si="8"/>
        <v>40.318282290597381</v>
      </c>
      <c r="AC22" s="42">
        <f>[1]!AgePb8Th2(R22)</f>
        <v>1029.4495047953915</v>
      </c>
      <c r="AD22" s="42">
        <f t="shared" si="9"/>
        <v>50.286993350140179</v>
      </c>
      <c r="AE22" s="38">
        <f t="shared" si="10"/>
        <v>52.771545806226449</v>
      </c>
      <c r="AF22" s="43">
        <f t="shared" si="11"/>
        <v>101.20386214999692</v>
      </c>
    </row>
    <row r="23" spans="1:32" x14ac:dyDescent="0.25">
      <c r="A23" s="108"/>
      <c r="C23" s="108"/>
      <c r="D23" s="108"/>
      <c r="F23" s="111"/>
      <c r="G23" s="112"/>
      <c r="H23" s="86"/>
      <c r="I23" s="114"/>
      <c r="J23" s="114"/>
      <c r="K23" s="115"/>
      <c r="L23" s="115"/>
      <c r="M23" s="86"/>
      <c r="N23" s="85"/>
      <c r="O23" s="85"/>
      <c r="P23" s="85"/>
      <c r="R23" s="174"/>
      <c r="S23" s="85"/>
    </row>
    <row r="24" spans="1:32" x14ac:dyDescent="0.25">
      <c r="A24" s="108" t="s">
        <v>842</v>
      </c>
      <c r="B24">
        <v>2014</v>
      </c>
      <c r="C24" s="108" t="s">
        <v>843</v>
      </c>
      <c r="D24" s="108" t="s">
        <v>6</v>
      </c>
      <c r="E24" s="37">
        <f>(K24-(((2.718282^(0.00098482*W24)-1)/((2.718282^(0.000155125*W24)-1)*137.88))))/(([1]!SingleStagePbR(W24,1)/[1]!SingleStagePbR(W24,0))-(((2.718282^(0.00098482*W24)-1)/((2.718282^(0.000155125*W24)-1)*137.88))))</f>
        <v>2.4473859348368085E-2</v>
      </c>
      <c r="F24" s="111">
        <v>815.79844599898479</v>
      </c>
      <c r="G24" s="112">
        <v>22.047939724030368</v>
      </c>
      <c r="H24" s="86">
        <v>0.53063465941071319</v>
      </c>
      <c r="I24" s="114">
        <v>8.7168573270892225</v>
      </c>
      <c r="J24" s="114">
        <v>0.30851811766275417</v>
      </c>
      <c r="K24" s="115">
        <v>8.287548490071181E-2</v>
      </c>
      <c r="L24" s="115">
        <v>7.2585022623571924E-3</v>
      </c>
      <c r="M24" s="39">
        <f t="array" ref="M24:Q24">[1]!ConvertConc(I24:L24,TRUE,FALSE)</f>
        <v>1.3103230786536413</v>
      </c>
      <c r="N24" s="40">
        <v>0.12377876071507528</v>
      </c>
      <c r="O24" s="40">
        <v>0.11472024406001435</v>
      </c>
      <c r="P24" s="40">
        <v>4.0603250032802919E-3</v>
      </c>
      <c r="Q24" s="39">
        <v>0.3746735155743578</v>
      </c>
      <c r="R24" s="174">
        <v>3.794656054176445E-2</v>
      </c>
      <c r="S24" s="158">
        <v>2.2103246645207961E-3</v>
      </c>
      <c r="T24" s="38">
        <f>[1]!AgePb76(K24)</f>
        <v>1265.4349002839758</v>
      </c>
      <c r="U24" s="41">
        <f>[1]!AgeErPb76(K24,L24,0,FALSE,1)*2</f>
        <v>342.08523536319268</v>
      </c>
      <c r="V24" s="38">
        <f t="shared" ref="V24" si="12">SQRT((U24/T24*100)^2+AO$6^2+AO$8^2+AO$7^2)*T24/100</f>
        <v>342.15075828595889</v>
      </c>
      <c r="W24" s="42">
        <f>[1]!AgePb6U8(O24)</f>
        <v>700.10295724437833</v>
      </c>
      <c r="X24" s="42">
        <f t="shared" si="5"/>
        <v>49.557871245161067</v>
      </c>
      <c r="Y24" s="38">
        <f t="shared" ref="Y24" si="13">SQRT((X24/W24*100)^2+AP$6^2+AP$7^2+AP$8^2)*W24/100</f>
        <v>50.056334329717942</v>
      </c>
      <c r="Z24" s="38">
        <f>[1]!AgePb7U5(M24)</f>
        <v>850.26895023922634</v>
      </c>
      <c r="AA24" s="42">
        <f t="shared" si="7"/>
        <v>160.64013318495324</v>
      </c>
      <c r="AB24" s="38">
        <f t="shared" ref="AB24" si="14">SQRT((AA24/Z24*100)^2+AQ$6^2+AQ$8^2+AQ$7^2)*Z24/100</f>
        <v>160.86996476930241</v>
      </c>
      <c r="AC24" s="42">
        <f>[1]!AgePb8Th2(R24)</f>
        <v>752.79030455739087</v>
      </c>
      <c r="AD24" s="42">
        <f t="shared" si="9"/>
        <v>87.697591224058471</v>
      </c>
      <c r="AE24" s="38">
        <f t="shared" ref="AE24" si="15">SQRT((AD24/AC24*100)^2+AR$6^2+AR$8^2+AR$7^2)*AC24/100</f>
        <v>88.474790278026504</v>
      </c>
      <c r="AF24" s="43">
        <f t="shared" ref="AF24" si="16">W24/T24*100</f>
        <v>55.325086820923651</v>
      </c>
    </row>
    <row r="25" spans="1:32" x14ac:dyDescent="0.25">
      <c r="A25" s="108" t="s">
        <v>842</v>
      </c>
      <c r="B25">
        <v>2014</v>
      </c>
      <c r="C25" s="108" t="s">
        <v>844</v>
      </c>
      <c r="D25" s="108" t="s">
        <v>6</v>
      </c>
      <c r="E25" s="37">
        <f>(K25-(((2.718282^(0.00098482*W25)-1)/((2.718282^(0.000155125*W25)-1)*137.88))))/(([1]!SingleStagePbR(W25,1)/[1]!SingleStagePbR(W25,0))-(((2.718282^(0.00098482*W25)-1)/((2.718282^(0.000155125*W25)-1)*137.88))))</f>
        <v>3.4242477971823029E-3</v>
      </c>
      <c r="F25" s="111">
        <v>824.59671344055255</v>
      </c>
      <c r="G25" s="112">
        <v>21.603936630299945</v>
      </c>
      <c r="H25" s="86">
        <v>0.52074306525003433</v>
      </c>
      <c r="I25" s="114">
        <v>8.7999671640419628</v>
      </c>
      <c r="J25" s="114">
        <v>0.3011172128108166</v>
      </c>
      <c r="K25" s="115">
        <v>6.5386648160353181E-2</v>
      </c>
      <c r="L25" s="115">
        <v>5.7085060165461754E-3</v>
      </c>
      <c r="M25" s="39">
        <f t="array" ref="M25:Q25">[1]!ConvertConc(I25:L25,TRUE,FALSE)</f>
        <v>1.0240478948924523</v>
      </c>
      <c r="N25" s="40">
        <v>9.6025080694122189E-2</v>
      </c>
      <c r="O25" s="40">
        <v>0.11363678765599897</v>
      </c>
      <c r="P25" s="40">
        <v>3.8884227786177509E-3</v>
      </c>
      <c r="Q25" s="39">
        <v>0.36491365809911397</v>
      </c>
      <c r="R25" s="174">
        <v>3.8611865557430576E-2</v>
      </c>
      <c r="S25" s="158">
        <v>2.155157810960187E-3</v>
      </c>
      <c r="T25" s="38">
        <f>[1]!AgePb76(K25)</f>
        <v>785.88803367142054</v>
      </c>
      <c r="U25" s="41">
        <f>[1]!AgeErPb76(K25,L25,0,FALSE,1)*2</f>
        <v>366.68193639582643</v>
      </c>
      <c r="V25" s="38">
        <f t="shared" ref="V25:V50" si="17">SQRT((U25/T25*100)^2+AO$6^2+AO$8^2+AO$7^2)*T25/100</f>
        <v>366.70551442167789</v>
      </c>
      <c r="W25" s="42">
        <f>[1]!AgePb6U8(O25)</f>
        <v>693.83429456643705</v>
      </c>
      <c r="X25" s="42">
        <f t="shared" si="5"/>
        <v>47.483233752531852</v>
      </c>
      <c r="Y25" s="38">
        <f t="shared" ref="Y25:Y50" si="18">SQRT((X25/W25*100)^2+AP$6^2+AP$7^2+AP$8^2)*W25/100</f>
        <v>47.994023348283491</v>
      </c>
      <c r="Z25" s="38">
        <f>[1]!AgePb7U5(M25)</f>
        <v>715.94599647627183</v>
      </c>
      <c r="AA25" s="42">
        <f t="shared" si="7"/>
        <v>134.26866541527897</v>
      </c>
      <c r="AB25" s="38">
        <f t="shared" ref="AB25:AB50" si="19">SQRT((AA25/Z25*100)^2+AQ$6^2+AQ$8^2+AQ$7^2)*Z25/100</f>
        <v>134.46361951552589</v>
      </c>
      <c r="AC25" s="42">
        <f>[1]!AgePb8Th2(R25)</f>
        <v>765.74182782994035</v>
      </c>
      <c r="AD25" s="42">
        <f t="shared" si="9"/>
        <v>85.481209343382247</v>
      </c>
      <c r="AE25" s="38">
        <f t="shared" ref="AE25:AE50" si="20">SQRT((AD25/AC25*100)^2+AR$6^2+AR$8^2+AR$7^2)*AC25/100</f>
        <v>86.305909731885166</v>
      </c>
      <c r="AF25" s="43">
        <f t="shared" ref="AF25:AF50" si="21">W25/T25*100</f>
        <v>88.286659783463364</v>
      </c>
    </row>
    <row r="26" spans="1:32" x14ac:dyDescent="0.25">
      <c r="A26" s="108" t="s">
        <v>842</v>
      </c>
      <c r="B26">
        <v>2014</v>
      </c>
      <c r="C26" s="108" t="s">
        <v>845</v>
      </c>
      <c r="D26" s="108" t="s">
        <v>6</v>
      </c>
      <c r="E26" s="37">
        <f>(K26-(((2.718282^(0.00098482*W26)-1)/((2.718282^(0.000155125*W26)-1)*137.88))))/(([1]!SingleStagePbR(W26,1)/[1]!SingleStagePbR(W26,0))-(((2.718282^(0.00098482*W26)-1)/((2.718282^(0.000155125*W26)-1)*137.88))))</f>
        <v>1.4263228305576772E-2</v>
      </c>
      <c r="F26" s="111">
        <v>756.97080787834011</v>
      </c>
      <c r="G26" s="112">
        <v>19.903837843016557</v>
      </c>
      <c r="H26" s="86">
        <v>0.5155160666324996</v>
      </c>
      <c r="I26" s="114">
        <v>8.6882439096716393</v>
      </c>
      <c r="J26" s="114">
        <v>0.3335699541985534</v>
      </c>
      <c r="K26" s="115">
        <v>7.4547920125571945E-2</v>
      </c>
      <c r="L26" s="115">
        <v>7.8966732757632784E-3</v>
      </c>
      <c r="M26" s="39">
        <f t="array" ref="M26:Q26">[1]!ConvertConc(I26:L26,TRUE,FALSE)</f>
        <v>1.1825398157007569</v>
      </c>
      <c r="N26" s="40">
        <v>0.13323751641328299</v>
      </c>
      <c r="O26" s="40">
        <v>0.11509805783500313</v>
      </c>
      <c r="P26" s="40">
        <v>4.4189889555961452E-3</v>
      </c>
      <c r="Q26" s="39">
        <v>0.34075651205483048</v>
      </c>
      <c r="R26" s="174">
        <v>3.5050481788620698E-2</v>
      </c>
      <c r="S26" s="158">
        <v>2.3441596091264782E-3</v>
      </c>
      <c r="T26" s="38">
        <f>[1]!AgePb76(K26)</f>
        <v>1055.4620366825418</v>
      </c>
      <c r="U26" s="41">
        <f>[1]!AgeErPb76(K26,L26,0,FALSE,1)*2</f>
        <v>426.64574109455543</v>
      </c>
      <c r="V26" s="38">
        <f t="shared" si="17"/>
        <v>426.68229121253933</v>
      </c>
      <c r="W26" s="42">
        <f>[1]!AgePb6U8(O26)</f>
        <v>702.28747972185749</v>
      </c>
      <c r="X26" s="42">
        <f t="shared" si="5"/>
        <v>53.926203011925139</v>
      </c>
      <c r="Y26" s="38">
        <f t="shared" si="18"/>
        <v>54.387496066963301</v>
      </c>
      <c r="Z26" s="38">
        <f>[1]!AgePb7U5(M26)</f>
        <v>792.49555945278428</v>
      </c>
      <c r="AA26" s="42">
        <f t="shared" si="7"/>
        <v>178.58196182167947</v>
      </c>
      <c r="AB26" s="38">
        <f t="shared" si="19"/>
        <v>178.76160031391896</v>
      </c>
      <c r="AC26" s="42">
        <f>[1]!AgePb8Th2(R26)</f>
        <v>696.31531486372023</v>
      </c>
      <c r="AD26" s="42">
        <f t="shared" si="9"/>
        <v>93.138476450252071</v>
      </c>
      <c r="AE26" s="38">
        <f t="shared" si="20"/>
        <v>93.765257663474316</v>
      </c>
      <c r="AF26" s="43">
        <f t="shared" si="21"/>
        <v>66.538393169425675</v>
      </c>
    </row>
    <row r="27" spans="1:32" x14ac:dyDescent="0.25">
      <c r="A27" s="108" t="s">
        <v>842</v>
      </c>
      <c r="B27">
        <v>2014</v>
      </c>
      <c r="C27" s="108" t="s">
        <v>846</v>
      </c>
      <c r="D27" s="108" t="s">
        <v>6</v>
      </c>
      <c r="E27" s="37">
        <f>(K27-(((2.718282^(0.00098482*W27)-1)/((2.718282^(0.000155125*W27)-1)*137.88))))/(([1]!SingleStagePbR(W27,1)/[1]!SingleStagePbR(W27,0))-(((2.718282^(0.00098482*W27)-1)/((2.718282^(0.000155125*W27)-1)*137.88))))</f>
        <v>1.6730390250045881E-2</v>
      </c>
      <c r="F27" s="111">
        <v>807.15095792248883</v>
      </c>
      <c r="G27" s="112">
        <v>20.922919412782282</v>
      </c>
      <c r="H27" s="86">
        <v>0.54753989549163862</v>
      </c>
      <c r="I27" s="114">
        <v>8.6079711928658487</v>
      </c>
      <c r="J27" s="114">
        <v>0.27453429245721339</v>
      </c>
      <c r="K27" s="115">
        <v>7.6764563044435491E-2</v>
      </c>
      <c r="L27" s="115">
        <v>6.0977445047429605E-3</v>
      </c>
      <c r="M27" s="39">
        <f t="array" ref="M27:Q27">[1]!ConvertConc(I27:L27,TRUE,FALSE)</f>
        <v>1.229057560921252</v>
      </c>
      <c r="N27" s="40">
        <v>0.10520462895685832</v>
      </c>
      <c r="O27" s="40">
        <v>0.11617139249127417</v>
      </c>
      <c r="P27" s="40">
        <v>3.705057826842361E-3</v>
      </c>
      <c r="Q27" s="39">
        <v>0.37259169421295507</v>
      </c>
      <c r="R27" s="174">
        <v>3.5572294003449606E-2</v>
      </c>
      <c r="S27" s="158">
        <v>2.3015759179623157E-3</v>
      </c>
      <c r="T27" s="38">
        <f>[1]!AgePb76(K27)</f>
        <v>1114.2111537004077</v>
      </c>
      <c r="U27" s="41">
        <f>[1]!AgeErPb76(K27,L27,0,FALSE,1)*2</f>
        <v>317.14691271443661</v>
      </c>
      <c r="V27" s="38">
        <f t="shared" si="17"/>
        <v>317.2017059020705</v>
      </c>
      <c r="W27" s="42">
        <f>[1]!AgePb6U8(O27)</f>
        <v>708.48947409149901</v>
      </c>
      <c r="X27" s="42">
        <f t="shared" si="5"/>
        <v>45.191753579355684</v>
      </c>
      <c r="Y27" s="38">
        <f t="shared" si="18"/>
        <v>45.750905228130307</v>
      </c>
      <c r="Z27" s="38">
        <f>[1]!AgePb7U5(M27)</f>
        <v>813.90960828829816</v>
      </c>
      <c r="AA27" s="42">
        <f t="shared" si="7"/>
        <v>139.3377512444734</v>
      </c>
      <c r="AB27" s="38">
        <f t="shared" si="19"/>
        <v>139.58050563704492</v>
      </c>
      <c r="AC27" s="42">
        <f>[1]!AgePb8Th2(R27)</f>
        <v>706.5025764100111</v>
      </c>
      <c r="AD27" s="42">
        <f t="shared" si="9"/>
        <v>91.423359746544591</v>
      </c>
      <c r="AE27" s="38">
        <f t="shared" si="20"/>
        <v>92.080569780903147</v>
      </c>
      <c r="AF27" s="43">
        <f t="shared" si="21"/>
        <v>63.586643495582848</v>
      </c>
    </row>
    <row r="28" spans="1:32" x14ac:dyDescent="0.25">
      <c r="A28" s="108" t="s">
        <v>842</v>
      </c>
      <c r="B28">
        <v>2014</v>
      </c>
      <c r="C28" s="108" t="s">
        <v>847</v>
      </c>
      <c r="D28" s="108" t="s">
        <v>6</v>
      </c>
      <c r="E28" s="37">
        <f>(K28-(((2.718282^(0.00098482*W28)-1)/((2.718282^(0.000155125*W28)-1)*137.88))))/(([1]!SingleStagePbR(W28,1)/[1]!SingleStagePbR(W28,0))-(((2.718282^(0.00098482*W28)-1)/((2.718282^(0.000155125*W28)-1)*137.88))))</f>
        <v>1.7965315304553234E-3</v>
      </c>
      <c r="F28" s="111">
        <v>863.98722241382768</v>
      </c>
      <c r="G28" s="112">
        <v>21.92445263910783</v>
      </c>
      <c r="H28" s="86">
        <v>0.54125834121890803</v>
      </c>
      <c r="I28" s="114">
        <v>8.6401278906367391</v>
      </c>
      <c r="J28" s="114">
        <v>0.29758785619338113</v>
      </c>
      <c r="K28" s="115">
        <v>6.4408371664514602E-2</v>
      </c>
      <c r="L28" s="115">
        <v>5.428422351416105E-3</v>
      </c>
      <c r="M28" s="39">
        <f t="array" ref="M28:Q28">[1]!ConvertConc(I28:L28,TRUE,FALSE)</f>
        <v>1.0273877765655648</v>
      </c>
      <c r="N28" s="40">
        <v>9.3540980534508489E-2</v>
      </c>
      <c r="O28" s="40">
        <v>0.11573902755348039</v>
      </c>
      <c r="P28" s="40">
        <v>3.9863448230751403E-3</v>
      </c>
      <c r="Q28" s="39">
        <v>0.37829230756775428</v>
      </c>
      <c r="R28" s="174">
        <v>3.5803322022770798E-2</v>
      </c>
      <c r="S28" s="158">
        <v>1.9256262188808439E-3</v>
      </c>
      <c r="T28" s="38">
        <f>[1]!AgePb76(K28)</f>
        <v>754.15023242651807</v>
      </c>
      <c r="U28" s="41">
        <f>[1]!AgeErPb76(K28,L28,0,FALSE,1)*2</f>
        <v>355.80246452779477</v>
      </c>
      <c r="V28" s="38">
        <f t="shared" si="17"/>
        <v>355.82484054033301</v>
      </c>
      <c r="W28" s="42">
        <f>[1]!AgePb6U8(O28)</f>
        <v>705.99187967491775</v>
      </c>
      <c r="X28" s="42">
        <f t="shared" si="5"/>
        <v>48.632291702550532</v>
      </c>
      <c r="Y28" s="38">
        <f t="shared" si="18"/>
        <v>49.148678963256906</v>
      </c>
      <c r="Z28" s="38">
        <f>[1]!AgePb7U5(M28)</f>
        <v>717.62009933460945</v>
      </c>
      <c r="AA28" s="42">
        <f t="shared" si="7"/>
        <v>130.67488104136874</v>
      </c>
      <c r="AB28" s="38">
        <f t="shared" si="19"/>
        <v>130.87612575486307</v>
      </c>
      <c r="AC28" s="42">
        <f>[1]!AgePb8Th2(R28)</f>
        <v>711.01126240219264</v>
      </c>
      <c r="AD28" s="42">
        <f t="shared" si="9"/>
        <v>76.481278912077485</v>
      </c>
      <c r="AE28" s="38">
        <f t="shared" si="20"/>
        <v>77.275680734213026</v>
      </c>
      <c r="AF28" s="43">
        <f t="shared" si="21"/>
        <v>93.614222911972291</v>
      </c>
    </row>
    <row r="29" spans="1:32" x14ac:dyDescent="0.25">
      <c r="A29" s="108" t="s">
        <v>842</v>
      </c>
      <c r="B29">
        <v>2014</v>
      </c>
      <c r="C29" s="108" t="s">
        <v>848</v>
      </c>
      <c r="D29" s="108" t="s">
        <v>6</v>
      </c>
      <c r="E29" s="37">
        <f>(K29-(((2.718282^(0.00098482*W29)-1)/((2.718282^(0.000155125*W29)-1)*137.88))))/(([1]!SingleStagePbR(W29,1)/[1]!SingleStagePbR(W29,0))-(((2.718282^(0.00098482*W29)-1)/((2.718282^(0.000155125*W29)-1)*137.88))))</f>
        <v>2.3068512384759237E-4</v>
      </c>
      <c r="F29" s="111">
        <v>840.05357752165901</v>
      </c>
      <c r="G29" s="112">
        <v>21.474138025556847</v>
      </c>
      <c r="H29" s="86">
        <v>0.5231818914402433</v>
      </c>
      <c r="I29" s="114">
        <v>8.6498648756501773</v>
      </c>
      <c r="J29" s="114">
        <v>0.28426072403673147</v>
      </c>
      <c r="K29" s="115">
        <v>6.3098488668238722E-2</v>
      </c>
      <c r="L29" s="115">
        <v>5.5672615149157919E-3</v>
      </c>
      <c r="M29" s="39">
        <f t="array" ref="M29:Q29">[1]!ConvertConc(I29:L29,TRUE,FALSE)</f>
        <v>1.0053606424230987</v>
      </c>
      <c r="N29" s="40">
        <v>9.4657468672027303E-2</v>
      </c>
      <c r="O29" s="40">
        <v>0.11560874237643323</v>
      </c>
      <c r="P29" s="40">
        <v>3.7992529693049895E-3</v>
      </c>
      <c r="Q29" s="39">
        <v>0.34903945986913792</v>
      </c>
      <c r="R29" s="174">
        <v>3.5400743659741898E-2</v>
      </c>
      <c r="S29" s="158">
        <v>2.2877604023604945E-3</v>
      </c>
      <c r="T29" s="38">
        <f>[1]!AgePb76(K29)</f>
        <v>710.62659895665058</v>
      </c>
      <c r="U29" s="41">
        <f>[1]!AgeErPb76(K29,L29,0,FALSE,1)*2</f>
        <v>375.12316801920463</v>
      </c>
      <c r="V29" s="38">
        <f t="shared" si="17"/>
        <v>375.14201265240933</v>
      </c>
      <c r="W29" s="42">
        <f>[1]!AgePb6U8(O29)</f>
        <v>705.23908602678364</v>
      </c>
      <c r="X29" s="42">
        <f t="shared" si="5"/>
        <v>46.352579166251445</v>
      </c>
      <c r="Y29" s="38">
        <f t="shared" si="18"/>
        <v>46.892929318855948</v>
      </c>
      <c r="Z29" s="38">
        <f>[1]!AgePb7U5(M29)</f>
        <v>706.5278124753064</v>
      </c>
      <c r="AA29" s="42">
        <f t="shared" si="7"/>
        <v>133.04307221358707</v>
      </c>
      <c r="AB29" s="38">
        <f t="shared" si="19"/>
        <v>133.23468096018507</v>
      </c>
      <c r="AC29" s="42">
        <f>[1]!AgePb8Th2(R29)</f>
        <v>703.15399130177764</v>
      </c>
      <c r="AD29" s="42">
        <f t="shared" si="9"/>
        <v>90.882150585515191</v>
      </c>
      <c r="AE29" s="38">
        <f t="shared" si="20"/>
        <v>91.537016638814634</v>
      </c>
      <c r="AF29" s="43">
        <f t="shared" si="21"/>
        <v>99.241864442201148</v>
      </c>
    </row>
    <row r="30" spans="1:32" x14ac:dyDescent="0.25">
      <c r="A30" s="108" t="s">
        <v>842</v>
      </c>
      <c r="B30">
        <v>2014</v>
      </c>
      <c r="C30" s="108" t="s">
        <v>849</v>
      </c>
      <c r="D30" s="108" t="s">
        <v>6</v>
      </c>
      <c r="E30" s="37">
        <f>(K30-(((2.718282^(0.00098482*W30)-1)/((2.718282^(0.000155125*W30)-1)*137.88))))/(([1]!SingleStagePbR(W30,1)/[1]!SingleStagePbR(W30,0))-(((2.718282^(0.00098482*W30)-1)/((2.718282^(0.000155125*W30)-1)*137.88))))</f>
        <v>3.7954253811262307E-3</v>
      </c>
      <c r="F30" s="111">
        <v>861.86188624516103</v>
      </c>
      <c r="G30" s="112">
        <v>21.925288231683616</v>
      </c>
      <c r="H30" s="86">
        <v>0.54806714916199206</v>
      </c>
      <c r="I30" s="114">
        <v>8.5975589256913239</v>
      </c>
      <c r="J30" s="114">
        <v>0.29400241567820889</v>
      </c>
      <c r="K30" s="115">
        <v>6.6150694717402356E-2</v>
      </c>
      <c r="L30" s="115">
        <v>5.1130629069336374E-3</v>
      </c>
      <c r="M30" s="39">
        <f t="array" ref="M30:Q30">[1]!ConvertConc(I30:L30,TRUE,FALSE)</f>
        <v>1.0604043339219462</v>
      </c>
      <c r="N30" s="40">
        <v>8.9626169263300123E-2</v>
      </c>
      <c r="O30" s="40">
        <v>0.11631208446990558</v>
      </c>
      <c r="P30" s="40">
        <v>3.9774119726629789E-3</v>
      </c>
      <c r="Q30" s="39">
        <v>0.40458744080715409</v>
      </c>
      <c r="R30" s="174">
        <v>3.7905166658923906E-2</v>
      </c>
      <c r="S30" s="158">
        <v>2.0784152102451738E-3</v>
      </c>
      <c r="T30" s="38">
        <f>[1]!AgePb76(K30)</f>
        <v>810.23720355212345</v>
      </c>
      <c r="U30" s="41">
        <f>[1]!AgeErPb76(K30,L30,0,FALSE,1)*2</f>
        <v>323.37751377608339</v>
      </c>
      <c r="V30" s="38">
        <f t="shared" si="17"/>
        <v>323.40593122108169</v>
      </c>
      <c r="W30" s="42">
        <f>[1]!AgePb6U8(O30)</f>
        <v>709.30198515992902</v>
      </c>
      <c r="X30" s="42">
        <f t="shared" si="5"/>
        <v>48.510629327405262</v>
      </c>
      <c r="Y30" s="38">
        <f t="shared" si="18"/>
        <v>49.033137730413408</v>
      </c>
      <c r="Z30" s="38">
        <f>[1]!AgePb7U5(M30)</f>
        <v>734.02268583464638</v>
      </c>
      <c r="AA30" s="42">
        <f t="shared" si="7"/>
        <v>124.08029537261521</v>
      </c>
      <c r="AB30" s="38">
        <f t="shared" si="19"/>
        <v>124.30200778318927</v>
      </c>
      <c r="AC30" s="42">
        <f>[1]!AgePb8Th2(R30)</f>
        <v>751.98421363730438</v>
      </c>
      <c r="AD30" s="42">
        <f t="shared" si="9"/>
        <v>82.465561571146523</v>
      </c>
      <c r="AE30" s="38">
        <f t="shared" si="20"/>
        <v>83.289835990562082</v>
      </c>
      <c r="AF30" s="43">
        <f t="shared" si="21"/>
        <v>87.542510026731804</v>
      </c>
    </row>
    <row r="31" spans="1:32" x14ac:dyDescent="0.25">
      <c r="A31" s="108" t="s">
        <v>842</v>
      </c>
      <c r="B31">
        <v>2014</v>
      </c>
      <c r="C31" s="108" t="s">
        <v>850</v>
      </c>
      <c r="D31" s="108" t="s">
        <v>6</v>
      </c>
      <c r="E31" s="37">
        <f>(K31-(((2.718282^(0.00098482*W31)-1)/((2.718282^(0.000155125*W31)-1)*137.88))))/(([1]!SingleStagePbR(W31,1)/[1]!SingleStagePbR(W31,0))-(((2.718282^(0.00098482*W31)-1)/((2.718282^(0.000155125*W31)-1)*137.88))))</f>
        <v>-7.146133181784556E-3</v>
      </c>
      <c r="F31" s="111">
        <v>853.98202721526764</v>
      </c>
      <c r="G31" s="112">
        <v>22.224000913150658</v>
      </c>
      <c r="H31" s="86">
        <v>0.53951541605260545</v>
      </c>
      <c r="I31" s="114">
        <v>8.6288426808099636</v>
      </c>
      <c r="J31" s="114">
        <v>0.3005213520545873</v>
      </c>
      <c r="K31" s="115">
        <v>5.7080300473077807E-2</v>
      </c>
      <c r="L31" s="115">
        <v>5.1318361319612907E-3</v>
      </c>
      <c r="M31" s="39">
        <f t="array" ref="M31:Q31">[1]!ConvertConc(I31:L31,TRUE,FALSE)</f>
        <v>0.91168738406772631</v>
      </c>
      <c r="N31" s="40">
        <v>8.7900878896795043E-2</v>
      </c>
      <c r="O31" s="40">
        <v>0.11589039654459583</v>
      </c>
      <c r="P31" s="40">
        <v>4.0361772659476807E-3</v>
      </c>
      <c r="Q31" s="39">
        <v>0.3612230959770219</v>
      </c>
      <c r="R31" s="174">
        <v>3.6633848378481305E-2</v>
      </c>
      <c r="S31" s="158">
        <v>2.1665646484121622E-3</v>
      </c>
      <c r="T31" s="38">
        <f>[1]!AgePb76(K31)</f>
        <v>493.67756835053768</v>
      </c>
      <c r="U31" s="41">
        <f>[1]!AgeErPb76(K31,L31,0,FALSE,1)*2</f>
        <v>396.39237825501226</v>
      </c>
      <c r="V31" s="38">
        <f t="shared" si="17"/>
        <v>396.40098514683314</v>
      </c>
      <c r="W31" s="42">
        <f>[1]!AgePb6U8(O31)</f>
        <v>706.86638616960556</v>
      </c>
      <c r="X31" s="42">
        <f t="shared" si="5"/>
        <v>49.23683278316296</v>
      </c>
      <c r="Y31" s="38">
        <f t="shared" si="18"/>
        <v>49.748203161074024</v>
      </c>
      <c r="Z31" s="38">
        <f>[1]!AgePb7U5(M31)</f>
        <v>657.95430695503126</v>
      </c>
      <c r="AA31" s="42">
        <f t="shared" si="7"/>
        <v>126.87410809006556</v>
      </c>
      <c r="AB31" s="38">
        <f t="shared" si="19"/>
        <v>127.04836179599071</v>
      </c>
      <c r="AC31" s="42">
        <f>[1]!AgePb8Th2(R31)</f>
        <v>727.21130892783265</v>
      </c>
      <c r="AD31" s="42">
        <f t="shared" si="9"/>
        <v>86.016096238147625</v>
      </c>
      <c r="AE31" s="38">
        <f t="shared" si="20"/>
        <v>86.755651405958091</v>
      </c>
      <c r="AF31" s="43">
        <f t="shared" si="21"/>
        <v>143.1838170268438</v>
      </c>
    </row>
    <row r="32" spans="1:32" x14ac:dyDescent="0.25">
      <c r="A32" s="108" t="s">
        <v>842</v>
      </c>
      <c r="B32">
        <v>2014</v>
      </c>
      <c r="C32" s="108" t="s">
        <v>851</v>
      </c>
      <c r="D32" s="108" t="s">
        <v>6</v>
      </c>
      <c r="E32" s="37">
        <f>(K32-(((2.718282^(0.00098482*W32)-1)/((2.718282^(0.000155125*W32)-1)*137.88))))/(([1]!SingleStagePbR(W32,1)/[1]!SingleStagePbR(W32,0))-(((2.718282^(0.00098482*W32)-1)/((2.718282^(0.000155125*W32)-1)*137.88))))</f>
        <v>1.1862506452705769E-2</v>
      </c>
      <c r="F32" s="111">
        <v>852.77297150506854</v>
      </c>
      <c r="G32" s="112">
        <v>21.749793847174818</v>
      </c>
      <c r="H32" s="86">
        <v>0.52623966372033071</v>
      </c>
      <c r="I32" s="114">
        <v>8.507842519179146</v>
      </c>
      <c r="J32" s="114">
        <v>0.28891905235095772</v>
      </c>
      <c r="K32" s="115">
        <v>7.2999896271727566E-2</v>
      </c>
      <c r="L32" s="115">
        <v>6.91794006745328E-3</v>
      </c>
      <c r="M32" s="39">
        <f t="array" ref="M32:Q32">[1]!ConvertConc(I32:L32,TRUE,FALSE)</f>
        <v>1.1825378386458643</v>
      </c>
      <c r="N32" s="40">
        <v>0.11904286651432869</v>
      </c>
      <c r="O32" s="40">
        <v>0.11753861190374761</v>
      </c>
      <c r="P32" s="40">
        <v>3.9915106902042429E-3</v>
      </c>
      <c r="Q32" s="39">
        <v>0.3373404417798887</v>
      </c>
      <c r="R32" s="174">
        <v>3.4399167810351183E-2</v>
      </c>
      <c r="S32" s="158">
        <v>2.1704928420514863E-3</v>
      </c>
      <c r="T32" s="38">
        <f>[1]!AgePb76(K32)</f>
        <v>1013.067733577125</v>
      </c>
      <c r="U32" s="41">
        <f>[1]!AgeErPb76(K32,L32,0,FALSE,1)*2</f>
        <v>384.14536809393383</v>
      </c>
      <c r="V32" s="38">
        <f t="shared" si="17"/>
        <v>384.18276621575382</v>
      </c>
      <c r="W32" s="42">
        <f>[1]!AgePb6U8(O32)</f>
        <v>716.38097629541744</v>
      </c>
      <c r="X32" s="42">
        <f t="shared" si="5"/>
        <v>48.65536998996906</v>
      </c>
      <c r="Y32" s="38">
        <f t="shared" si="18"/>
        <v>49.186734757280675</v>
      </c>
      <c r="Z32" s="38">
        <f>[1]!AgePb7U5(M32)</f>
        <v>792.49463966707037</v>
      </c>
      <c r="AA32" s="42">
        <f t="shared" si="7"/>
        <v>159.55655797236676</v>
      </c>
      <c r="AB32" s="38">
        <f t="shared" si="19"/>
        <v>159.75759043531033</v>
      </c>
      <c r="AC32" s="42">
        <f>[1]!AgePb8Th2(R32)</f>
        <v>683.59260153273567</v>
      </c>
      <c r="AD32" s="42">
        <f t="shared" si="9"/>
        <v>86.265624603841786</v>
      </c>
      <c r="AE32" s="38">
        <f t="shared" si="20"/>
        <v>86.917569689725994</v>
      </c>
      <c r="AF32" s="43">
        <f t="shared" si="21"/>
        <v>70.714025583056355</v>
      </c>
    </row>
    <row r="33" spans="1:32" x14ac:dyDescent="0.25">
      <c r="A33" s="108" t="s">
        <v>842</v>
      </c>
      <c r="B33">
        <v>2014</v>
      </c>
      <c r="C33" s="108" t="s">
        <v>852</v>
      </c>
      <c r="D33" s="108" t="s">
        <v>6</v>
      </c>
      <c r="E33" s="37">
        <f>(K33-(((2.718282^(0.00098482*W33)-1)/((2.718282^(0.000155125*W33)-1)*137.88))))/(([1]!SingleStagePbR(W33,1)/[1]!SingleStagePbR(W33,0))-(((2.718282^(0.00098482*W33)-1)/((2.718282^(0.000155125*W33)-1)*137.88))))</f>
        <v>2.0201592185688467E-3</v>
      </c>
      <c r="F33" s="111">
        <v>808.70659825898565</v>
      </c>
      <c r="G33" s="112">
        <v>21.33413437680062</v>
      </c>
      <c r="H33" s="86">
        <v>0.53088248045358677</v>
      </c>
      <c r="I33" s="114">
        <v>8.575614465688739</v>
      </c>
      <c r="J33" s="114">
        <v>0.31629246121370042</v>
      </c>
      <c r="K33" s="115">
        <v>6.4741728973718923E-2</v>
      </c>
      <c r="L33" s="115">
        <v>5.6008026603536921E-3</v>
      </c>
      <c r="M33" s="39">
        <f t="array" ref="M33:Q33">[1]!ConvertConc(I33:L33,TRUE,FALSE)</f>
        <v>1.0404741401164805</v>
      </c>
      <c r="N33" s="40">
        <v>9.7850536729904292E-2</v>
      </c>
      <c r="O33" s="40">
        <v>0.11660971980503863</v>
      </c>
      <c r="P33" s="40">
        <v>4.3008900908669129E-3</v>
      </c>
      <c r="Q33" s="39">
        <v>0.39218562488842595</v>
      </c>
      <c r="R33" s="174">
        <v>3.3384782140312756E-2</v>
      </c>
      <c r="S33" s="158">
        <v>2.2292764941717288E-3</v>
      </c>
      <c r="T33" s="38">
        <f>[1]!AgePb76(K33)</f>
        <v>765.03731846289134</v>
      </c>
      <c r="U33" s="41">
        <f>[1]!AgeErPb76(K33,L33,0,FALSE,1)*2</f>
        <v>364.56896047033285</v>
      </c>
      <c r="V33" s="38">
        <f t="shared" si="17"/>
        <v>364.59143350552824</v>
      </c>
      <c r="W33" s="42">
        <f>[1]!AgePb6U8(O33)</f>
        <v>711.02052331311438</v>
      </c>
      <c r="X33" s="42">
        <f t="shared" si="5"/>
        <v>52.448820359625721</v>
      </c>
      <c r="Y33" s="38">
        <f t="shared" si="18"/>
        <v>52.934803938518407</v>
      </c>
      <c r="Z33" s="38">
        <f>[1]!AgePb7U5(M33)</f>
        <v>724.1531222786507</v>
      </c>
      <c r="AA33" s="42">
        <f t="shared" si="7"/>
        <v>136.2047723390211</v>
      </c>
      <c r="AB33" s="38">
        <f t="shared" si="19"/>
        <v>136.40138742561024</v>
      </c>
      <c r="AC33" s="42">
        <f>[1]!AgePb8Th2(R33)</f>
        <v>663.76171301861643</v>
      </c>
      <c r="AD33" s="42">
        <f t="shared" si="9"/>
        <v>88.64568163689087</v>
      </c>
      <c r="AE33" s="38">
        <f t="shared" si="20"/>
        <v>89.244087003809213</v>
      </c>
      <c r="AF33" s="43">
        <f t="shared" si="21"/>
        <v>92.939325462147764</v>
      </c>
    </row>
    <row r="34" spans="1:32" x14ac:dyDescent="0.25">
      <c r="A34" s="108" t="s">
        <v>842</v>
      </c>
      <c r="B34">
        <v>2014</v>
      </c>
      <c r="C34" s="108" t="s">
        <v>853</v>
      </c>
      <c r="D34" s="108" t="s">
        <v>6</v>
      </c>
      <c r="E34" s="37">
        <f>(K34-(((2.718282^(0.00098482*W34)-1)/((2.718282^(0.000155125*W34)-1)*137.88))))/(([1]!SingleStagePbR(W34,1)/[1]!SingleStagePbR(W34,0))-(((2.718282^(0.00098482*W34)-1)/((2.718282^(0.000155125*W34)-1)*137.88))))</f>
        <v>7.007552112690418E-3</v>
      </c>
      <c r="F34" s="111">
        <v>779.80010663655855</v>
      </c>
      <c r="G34" s="112">
        <v>19.977656946219263</v>
      </c>
      <c r="H34" s="86">
        <v>0.53528774183956873</v>
      </c>
      <c r="I34" s="114">
        <v>8.4713299500553028</v>
      </c>
      <c r="J34" s="114">
        <v>0.2860700437561004</v>
      </c>
      <c r="K34" s="115">
        <v>6.909326864919603E-2</v>
      </c>
      <c r="L34" s="115">
        <v>5.6991145631188076E-3</v>
      </c>
      <c r="M34" s="39">
        <f t="array" ref="M34:Q34">[1]!ConvertConc(I34:L34,TRUE,FALSE)</f>
        <v>1.1240778415401034</v>
      </c>
      <c r="N34" s="40">
        <v>0.10018825665368547</v>
      </c>
      <c r="O34" s="40">
        <v>0.11804521909732388</v>
      </c>
      <c r="P34" s="40">
        <v>3.986292729885872E-3</v>
      </c>
      <c r="Q34" s="39">
        <v>0.3788788409927954</v>
      </c>
      <c r="R34" s="174">
        <v>3.6728023682280106E-2</v>
      </c>
      <c r="S34" s="158">
        <v>1.8791323479055383E-3</v>
      </c>
      <c r="T34" s="38">
        <f>[1]!AgePb76(K34)</f>
        <v>900.62848896072035</v>
      </c>
      <c r="U34" s="41">
        <f>[1]!AgeErPb76(K34,L34,0,FALSE,1)*2</f>
        <v>340.2009423453884</v>
      </c>
      <c r="V34" s="38">
        <f t="shared" si="17"/>
        <v>340.23431756349413</v>
      </c>
      <c r="W34" s="42">
        <f>[1]!AgePb6U8(O34)</f>
        <v>719.30262907179224</v>
      </c>
      <c r="X34" s="42">
        <f t="shared" si="5"/>
        <v>48.580550110930893</v>
      </c>
      <c r="Y34" s="38">
        <f t="shared" si="18"/>
        <v>49.117050264599641</v>
      </c>
      <c r="Z34" s="38">
        <f>[1]!AgePb7U5(M34)</f>
        <v>764.92638601565818</v>
      </c>
      <c r="AA34" s="42">
        <f t="shared" si="7"/>
        <v>136.3546869286431</v>
      </c>
      <c r="AB34" s="38">
        <f t="shared" si="19"/>
        <v>136.57380696647743</v>
      </c>
      <c r="AC34" s="42">
        <f>[1]!AgePb8Th2(R34)</f>
        <v>729.04745029495734</v>
      </c>
      <c r="AD34" s="42">
        <f t="shared" si="9"/>
        <v>74.601163343742442</v>
      </c>
      <c r="AE34" s="38">
        <f t="shared" si="20"/>
        <v>75.456966954272858</v>
      </c>
      <c r="AF34" s="43">
        <f t="shared" si="21"/>
        <v>79.866741712982119</v>
      </c>
    </row>
    <row r="35" spans="1:32" x14ac:dyDescent="0.25">
      <c r="A35" s="108" t="s">
        <v>842</v>
      </c>
      <c r="B35">
        <v>2014</v>
      </c>
      <c r="C35" s="108" t="s">
        <v>854</v>
      </c>
      <c r="D35" s="108" t="s">
        <v>6</v>
      </c>
      <c r="E35" s="37">
        <f>(K35-(((2.718282^(0.00098482*W35)-1)/((2.718282^(0.000155125*W35)-1)*137.88))))/(([1]!SingleStagePbR(W35,1)/[1]!SingleStagePbR(W35,0))-(((2.718282^(0.00098482*W35)-1)/((2.718282^(0.000155125*W35)-1)*137.88))))</f>
        <v>3.2091501848045831E-3</v>
      </c>
      <c r="F35" s="111">
        <v>850.59842774562185</v>
      </c>
      <c r="G35" s="112">
        <v>21.921767125212131</v>
      </c>
      <c r="H35" s="86">
        <v>0.53233360313608857</v>
      </c>
      <c r="I35" s="114">
        <v>8.5011320908749859</v>
      </c>
      <c r="J35" s="114">
        <v>0.31203101187904958</v>
      </c>
      <c r="K35" s="115">
        <v>6.589590564033708E-2</v>
      </c>
      <c r="L35" s="115">
        <v>5.9165576791720426E-3</v>
      </c>
      <c r="M35" s="39">
        <f t="array" ref="M35:Q35">[1]!ConvertConc(I35:L35,TRUE,FALSE)</f>
        <v>1.0683016824429212</v>
      </c>
      <c r="N35" s="40">
        <v>0.10362434122679957</v>
      </c>
      <c r="O35" s="40">
        <v>0.11763139183231702</v>
      </c>
      <c r="P35" s="40">
        <v>4.3176181513021276E-3</v>
      </c>
      <c r="Q35" s="39">
        <v>0.37840174012395206</v>
      </c>
      <c r="R35" s="174">
        <v>3.345500039717849E-2</v>
      </c>
      <c r="S35" s="158">
        <v>2.0715890594326879E-3</v>
      </c>
      <c r="T35" s="38">
        <f>[1]!AgePb76(K35)</f>
        <v>802.15932384801374</v>
      </c>
      <c r="U35" s="41">
        <f>[1]!AgeErPb76(K35,L35,0,FALSE,1)*2</f>
        <v>376.12685533475246</v>
      </c>
      <c r="V35" s="38">
        <f t="shared" si="17"/>
        <v>376.15080297192173</v>
      </c>
      <c r="W35" s="42">
        <f>[1]!AgePb6U8(O35)</f>
        <v>716.91614619004679</v>
      </c>
      <c r="X35" s="42">
        <f t="shared" si="5"/>
        <v>52.628301298417867</v>
      </c>
      <c r="Y35" s="38">
        <f t="shared" si="18"/>
        <v>53.120670660860888</v>
      </c>
      <c r="Z35" s="38">
        <f>[1]!AgePb7U5(M35)</f>
        <v>737.90712013526183</v>
      </c>
      <c r="AA35" s="42">
        <f t="shared" si="7"/>
        <v>143.15270764289346</v>
      </c>
      <c r="AB35" s="38">
        <f t="shared" si="19"/>
        <v>143.34696208769915</v>
      </c>
      <c r="AC35" s="42">
        <f>[1]!AgePb8Th2(R35)</f>
        <v>665.13508260248932</v>
      </c>
      <c r="AD35" s="42">
        <f t="shared" si="9"/>
        <v>82.372532883328347</v>
      </c>
      <c r="AE35" s="38">
        <f t="shared" si="20"/>
        <v>83.018825138944266</v>
      </c>
      <c r="AF35" s="43">
        <f t="shared" si="21"/>
        <v>89.37328593912622</v>
      </c>
    </row>
    <row r="36" spans="1:32" x14ac:dyDescent="0.25">
      <c r="A36" s="108" t="s">
        <v>842</v>
      </c>
      <c r="B36">
        <v>2014</v>
      </c>
      <c r="C36" s="108" t="s">
        <v>855</v>
      </c>
      <c r="D36" s="108" t="s">
        <v>6</v>
      </c>
      <c r="E36" s="37">
        <f>(K36-(((2.718282^(0.00098482*W36)-1)/((2.718282^(0.000155125*W36)-1)*137.88))))/(([1]!SingleStagePbR(W36,1)/[1]!SingleStagePbR(W36,0))-(((2.718282^(0.00098482*W36)-1)/((2.718282^(0.000155125*W36)-1)*137.88))))</f>
        <v>9.6311130755385669E-3</v>
      </c>
      <c r="F36" s="111">
        <v>879.52171875781596</v>
      </c>
      <c r="G36" s="112">
        <v>22.587850299973443</v>
      </c>
      <c r="H36" s="86">
        <v>0.55474883888521875</v>
      </c>
      <c r="I36" s="114">
        <v>8.4147433222778769</v>
      </c>
      <c r="J36" s="114">
        <v>0.26194017684236631</v>
      </c>
      <c r="K36" s="115">
        <v>7.139107995080668E-2</v>
      </c>
      <c r="L36" s="115">
        <v>5.8704860165444935E-3</v>
      </c>
      <c r="M36" s="39">
        <f t="array" ref="M36:Q36">[1]!ConvertConc(I36:L36,TRUE,FALSE)</f>
        <v>1.1692713921256863</v>
      </c>
      <c r="N36" s="40">
        <v>0.10280791230328795</v>
      </c>
      <c r="O36" s="40">
        <v>0.11883903782929642</v>
      </c>
      <c r="P36" s="40">
        <v>3.6993069654744975E-3</v>
      </c>
      <c r="Q36" s="39">
        <v>0.35403812118411598</v>
      </c>
      <c r="R36" s="174">
        <v>3.4396049452652552E-2</v>
      </c>
      <c r="S36" s="158">
        <v>2.1631348301505197E-3</v>
      </c>
      <c r="T36" s="38">
        <f>[1]!AgePb76(K36)</f>
        <v>967.74403027249593</v>
      </c>
      <c r="U36" s="41">
        <f>[1]!AgeErPb76(K36,L36,0,FALSE,1)*2</f>
        <v>335.64366124876113</v>
      </c>
      <c r="V36" s="38">
        <f t="shared" si="17"/>
        <v>335.68271896540239</v>
      </c>
      <c r="W36" s="42">
        <f>[1]!AgePb6U8(O36)</f>
        <v>723.87799727047138</v>
      </c>
      <c r="X36" s="42">
        <f t="shared" si="5"/>
        <v>45.066788933497008</v>
      </c>
      <c r="Y36" s="38">
        <f t="shared" si="18"/>
        <v>45.651934975725297</v>
      </c>
      <c r="Z36" s="38">
        <f>[1]!AgePb7U5(M36)</f>
        <v>786.30385050884581</v>
      </c>
      <c r="AA36" s="42">
        <f t="shared" si="7"/>
        <v>138.27116245423659</v>
      </c>
      <c r="AB36" s="38">
        <f t="shared" si="19"/>
        <v>138.49948692556976</v>
      </c>
      <c r="AC36" s="42">
        <f>[1]!AgePb8Th2(R36)</f>
        <v>683.53166852447271</v>
      </c>
      <c r="AD36" s="42">
        <f t="shared" si="9"/>
        <v>85.973312820793282</v>
      </c>
      <c r="AE36" s="38">
        <f t="shared" si="20"/>
        <v>86.627341657767587</v>
      </c>
      <c r="AF36" s="43">
        <f t="shared" si="21"/>
        <v>74.800564470198054</v>
      </c>
    </row>
    <row r="37" spans="1:32" x14ac:dyDescent="0.25">
      <c r="A37" s="108" t="s">
        <v>842</v>
      </c>
      <c r="B37">
        <v>2014</v>
      </c>
      <c r="C37" s="108" t="s">
        <v>856</v>
      </c>
      <c r="D37" s="108" t="s">
        <v>6</v>
      </c>
      <c r="E37" s="37">
        <f>(K37-(((2.718282^(0.00098482*W37)-1)/((2.718282^(0.000155125*W37)-1)*137.88))))/(([1]!SingleStagePbR(W37,1)/[1]!SingleStagePbR(W37,0))-(((2.718282^(0.00098482*W37)-1)/((2.718282^(0.000155125*W37)-1)*137.88))))</f>
        <v>-6.9602142466910585E-5</v>
      </c>
      <c r="F37" s="111">
        <v>817.3702641446996</v>
      </c>
      <c r="G37" s="112">
        <v>21.165300555487711</v>
      </c>
      <c r="H37" s="86">
        <v>0.52902736948994344</v>
      </c>
      <c r="I37" s="114">
        <v>8.4959651082478924</v>
      </c>
      <c r="J37" s="114">
        <v>0.29435920095867585</v>
      </c>
      <c r="K37" s="115">
        <v>6.3210344819644645E-2</v>
      </c>
      <c r="L37" s="115">
        <v>5.1260270044724016E-3</v>
      </c>
      <c r="M37" s="39">
        <f t="array" ref="M37:Q37">[1]!ConvertConc(I37:L37,TRUE,FALSE)</f>
        <v>1.025386711462144</v>
      </c>
      <c r="N37" s="40">
        <v>9.0424741623320606E-2</v>
      </c>
      <c r="O37" s="40">
        <v>0.11770293159857717</v>
      </c>
      <c r="P37" s="40">
        <v>4.0780465143642787E-3</v>
      </c>
      <c r="Q37" s="39">
        <v>0.39288486922540966</v>
      </c>
      <c r="R37" s="174">
        <v>2.9493011466021304E-2</v>
      </c>
      <c r="S37" s="158">
        <v>1.9408769766584061E-3</v>
      </c>
      <c r="T37" s="38">
        <f>[1]!AgePb76(K37)</f>
        <v>714.39054974168675</v>
      </c>
      <c r="U37" s="41">
        <f>[1]!AgeErPb76(K37,L37,0,FALSE,1)*2</f>
        <v>344.5695607877106</v>
      </c>
      <c r="V37" s="38">
        <f t="shared" si="17"/>
        <v>344.59029420996876</v>
      </c>
      <c r="W37" s="42">
        <f>[1]!AgePb6U8(O37)</f>
        <v>717.32876899919643</v>
      </c>
      <c r="X37" s="42">
        <f t="shared" si="5"/>
        <v>49.706494924817214</v>
      </c>
      <c r="Y37" s="38">
        <f t="shared" si="18"/>
        <v>50.228111094014992</v>
      </c>
      <c r="Z37" s="38">
        <f>[1]!AgePb7U5(M37)</f>
        <v>716.61740462973762</v>
      </c>
      <c r="AA37" s="42">
        <f t="shared" si="7"/>
        <v>126.39122963475415</v>
      </c>
      <c r="AB37" s="38">
        <f t="shared" si="19"/>
        <v>126.59870338256231</v>
      </c>
      <c r="AC37" s="42">
        <f>[1]!AgePb8Th2(R37)</f>
        <v>587.4979117319815</v>
      </c>
      <c r="AD37" s="42">
        <f t="shared" si="9"/>
        <v>77.324160133947828</v>
      </c>
      <c r="AE37" s="38">
        <f t="shared" si="20"/>
        <v>77.861541995440689</v>
      </c>
      <c r="AF37" s="43">
        <f t="shared" si="21"/>
        <v>100.4112903311182</v>
      </c>
    </row>
    <row r="38" spans="1:32" x14ac:dyDescent="0.25">
      <c r="A38" s="108" t="s">
        <v>842</v>
      </c>
      <c r="B38">
        <v>2014</v>
      </c>
      <c r="C38" s="108" t="s">
        <v>857</v>
      </c>
      <c r="D38" s="108" t="s">
        <v>6</v>
      </c>
      <c r="E38" s="37">
        <f>(K38-(((2.718282^(0.00098482*W38)-1)/((2.718282^(0.000155125*W38)-1)*137.88))))/(([1]!SingleStagePbR(W38,1)/[1]!SingleStagePbR(W38,0))-(((2.718282^(0.00098482*W38)-1)/((2.718282^(0.000155125*W38)-1)*137.88))))</f>
        <v>7.509885077678552E-3</v>
      </c>
      <c r="F38" s="111">
        <v>864.37716017501293</v>
      </c>
      <c r="G38" s="112">
        <v>21.55805310060644</v>
      </c>
      <c r="H38" s="86">
        <v>0.55996357190853763</v>
      </c>
      <c r="I38" s="114">
        <v>8.4262648198381438</v>
      </c>
      <c r="J38" s="114">
        <v>0.28244881826425289</v>
      </c>
      <c r="K38" s="115">
        <v>6.96166360833365E-2</v>
      </c>
      <c r="L38" s="115">
        <v>4.9535580665418591E-3</v>
      </c>
      <c r="M38" s="39">
        <f t="array" ref="M38:Q38">[1]!ConvertConc(I38:L38,TRUE,FALSE)</f>
        <v>1.1386498039340915</v>
      </c>
      <c r="N38" s="40">
        <v>8.9560433745822843E-2</v>
      </c>
      <c r="O38" s="40">
        <v>0.11867654546599077</v>
      </c>
      <c r="P38" s="40">
        <v>3.9780437405237921E-3</v>
      </c>
      <c r="Q38" s="39">
        <v>0.42616585013827091</v>
      </c>
      <c r="R38" s="174">
        <v>3.520064188214711E-2</v>
      </c>
      <c r="S38" s="158">
        <v>2.2596128601100646E-3</v>
      </c>
      <c r="T38" s="38">
        <f>[1]!AgePb76(K38)</f>
        <v>916.17162064976799</v>
      </c>
      <c r="U38" s="41">
        <f>[1]!AgeErPb76(K38,L38,0,FALSE,1)*2</f>
        <v>292.76268759202583</v>
      </c>
      <c r="V38" s="38">
        <f t="shared" si="17"/>
        <v>292.80282023343136</v>
      </c>
      <c r="W38" s="42">
        <f>[1]!AgePb6U8(O38)</f>
        <v>722.94169713029771</v>
      </c>
      <c r="X38" s="42">
        <f t="shared" si="5"/>
        <v>48.466083702393838</v>
      </c>
      <c r="Y38" s="38">
        <f t="shared" si="18"/>
        <v>49.009261759978706</v>
      </c>
      <c r="Z38" s="38">
        <f>[1]!AgePb7U5(M38)</f>
        <v>771.86850502194272</v>
      </c>
      <c r="AA38" s="42">
        <f t="shared" si="7"/>
        <v>121.42254425489088</v>
      </c>
      <c r="AB38" s="38">
        <f t="shared" si="19"/>
        <v>121.67304052216667</v>
      </c>
      <c r="AC38" s="42">
        <f>[1]!AgePb8Th2(R38)</f>
        <v>699.24739404702905</v>
      </c>
      <c r="AD38" s="42">
        <f t="shared" si="9"/>
        <v>89.772704104493485</v>
      </c>
      <c r="AE38" s="38">
        <f t="shared" si="20"/>
        <v>90.428285463006105</v>
      </c>
      <c r="AF38" s="43">
        <f t="shared" si="21"/>
        <v>78.908981771076085</v>
      </c>
    </row>
    <row r="39" spans="1:32" x14ac:dyDescent="0.25">
      <c r="A39" s="108" t="s">
        <v>842</v>
      </c>
      <c r="B39">
        <v>2014</v>
      </c>
      <c r="C39" s="108" t="s">
        <v>858</v>
      </c>
      <c r="D39" s="108" t="s">
        <v>6</v>
      </c>
      <c r="E39" s="37">
        <f>(K39-(((2.718282^(0.00098482*W39)-1)/((2.718282^(0.000155125*W39)-1)*137.88))))/(([1]!SingleStagePbR(W39,1)/[1]!SingleStagePbR(W39,0))-(((2.718282^(0.00098482*W39)-1)/((2.718282^(0.000155125*W39)-1)*137.88))))</f>
        <v>-6.6569696676914685E-3</v>
      </c>
      <c r="F39" s="111">
        <v>868.40523646912357</v>
      </c>
      <c r="G39" s="112">
        <v>22.407739094024816</v>
      </c>
      <c r="H39" s="86">
        <v>0.53804877990295785</v>
      </c>
      <c r="I39" s="114">
        <v>8.4708809597021997</v>
      </c>
      <c r="J39" s="114">
        <v>0.26467909778828491</v>
      </c>
      <c r="K39" s="115">
        <v>5.7849227940766045E-2</v>
      </c>
      <c r="L39" s="115">
        <v>4.8600229283731313E-3</v>
      </c>
      <c r="M39" s="39">
        <f t="array" ref="M39:Q39">[1]!ConvertConc(I39:L39,TRUE,FALSE)</f>
        <v>0.9411985167451421</v>
      </c>
      <c r="N39" s="40">
        <v>8.436360297393658E-2</v>
      </c>
      <c r="O39" s="40">
        <v>0.11805147596303323</v>
      </c>
      <c r="P39" s="40">
        <v>3.688607867247081E-3</v>
      </c>
      <c r="Q39" s="39">
        <v>0.34859181197946543</v>
      </c>
      <c r="R39" s="174">
        <v>2.976897239451742E-2</v>
      </c>
      <c r="S39" s="158">
        <v>2.0157078136763553E-3</v>
      </c>
      <c r="T39" s="38">
        <f>[1]!AgePb76(K39)</f>
        <v>523.10172313254577</v>
      </c>
      <c r="U39" s="41">
        <f>[1]!AgeErPb76(K39,L39,0,FALSE,1)*2</f>
        <v>368.54693842945716</v>
      </c>
      <c r="V39" s="38">
        <f t="shared" si="17"/>
        <v>368.55733195615102</v>
      </c>
      <c r="W39" s="42">
        <f>[1]!AgePb6U8(O39)</f>
        <v>719.33870474592095</v>
      </c>
      <c r="X39" s="42">
        <f t="shared" si="5"/>
        <v>44.952566393528279</v>
      </c>
      <c r="Y39" s="38">
        <f t="shared" si="18"/>
        <v>45.531892786254282</v>
      </c>
      <c r="Z39" s="38">
        <f>[1]!AgePb7U5(M39)</f>
        <v>673.50923943433668</v>
      </c>
      <c r="AA39" s="42">
        <f t="shared" si="7"/>
        <v>120.73896221470993</v>
      </c>
      <c r="AB39" s="38">
        <f t="shared" si="19"/>
        <v>120.93080985950975</v>
      </c>
      <c r="AC39" s="42">
        <f>[1]!AgePb8Th2(R39)</f>
        <v>592.91517810492826</v>
      </c>
      <c r="AD39" s="42">
        <f t="shared" si="9"/>
        <v>80.294592740025024</v>
      </c>
      <c r="AE39" s="38">
        <f t="shared" si="20"/>
        <v>80.821783155566877</v>
      </c>
      <c r="AF39" s="43">
        <f t="shared" si="21"/>
        <v>137.51411492935415</v>
      </c>
    </row>
    <row r="40" spans="1:32" x14ac:dyDescent="0.25">
      <c r="A40" s="108" t="s">
        <v>842</v>
      </c>
      <c r="B40">
        <v>2014</v>
      </c>
      <c r="C40" s="108" t="s">
        <v>859</v>
      </c>
      <c r="D40" s="108" t="s">
        <v>6</v>
      </c>
      <c r="E40" s="37">
        <f>(K40-(((2.718282^(0.00098482*W40)-1)/((2.718282^(0.000155125*W40)-1)*137.88))))/(([1]!SingleStagePbR(W40,1)/[1]!SingleStagePbR(W40,0))-(((2.718282^(0.00098482*W40)-1)/((2.718282^(0.000155125*W40)-1)*137.88))))</f>
        <v>-2.7692335598102865E-3</v>
      </c>
      <c r="F40" s="111">
        <v>856.13094542884062</v>
      </c>
      <c r="G40" s="112">
        <v>21.586082173407597</v>
      </c>
      <c r="H40" s="86">
        <v>0.54164862200576958</v>
      </c>
      <c r="I40" s="114">
        <v>8.4446683514239727</v>
      </c>
      <c r="J40" s="114">
        <v>0.30960689437176636</v>
      </c>
      <c r="K40" s="115">
        <v>6.1111396659086471E-2</v>
      </c>
      <c r="L40" s="115">
        <v>5.4827586336281698E-3</v>
      </c>
      <c r="M40" s="39">
        <f t="array" ref="M40:Q40">[1]!ConvertConc(I40:L40,TRUE,FALSE)</f>
        <v>0.99735979402140573</v>
      </c>
      <c r="N40" s="40">
        <v>9.6663648397196281E-2</v>
      </c>
      <c r="O40" s="40">
        <v>0.11841791274507259</v>
      </c>
      <c r="P40" s="40">
        <v>4.3415561958459244E-3</v>
      </c>
      <c r="Q40" s="39">
        <v>0.37828289053529857</v>
      </c>
      <c r="R40" s="174">
        <v>3.7199551844700439E-2</v>
      </c>
      <c r="S40" s="158">
        <v>2.0926758754499868E-3</v>
      </c>
      <c r="T40" s="38">
        <f>[1]!AgePb76(K40)</f>
        <v>642.22151984614732</v>
      </c>
      <c r="U40" s="41">
        <f>[1]!AgeErPb76(K40,L40,0,FALSE,1)*2</f>
        <v>385.76440027339771</v>
      </c>
      <c r="V40" s="38">
        <f t="shared" si="17"/>
        <v>385.77936706468813</v>
      </c>
      <c r="W40" s="42">
        <f>[1]!AgePb6U8(O40)</f>
        <v>721.45114438104429</v>
      </c>
      <c r="X40" s="42">
        <f t="shared" si="5"/>
        <v>52.901129791581944</v>
      </c>
      <c r="Y40" s="38">
        <f t="shared" si="18"/>
        <v>53.397171257362608</v>
      </c>
      <c r="Z40" s="38">
        <f>[1]!AgePb7U5(M40)</f>
        <v>702.46860483028036</v>
      </c>
      <c r="AA40" s="42">
        <f t="shared" si="7"/>
        <v>136.16586237869916</v>
      </c>
      <c r="AB40" s="38">
        <f t="shared" si="19"/>
        <v>136.35093929034122</v>
      </c>
      <c r="AC40" s="42">
        <f>[1]!AgePb8Th2(R40)</f>
        <v>738.23835473318388</v>
      </c>
      <c r="AD40" s="42">
        <f t="shared" si="9"/>
        <v>83.059796082038744</v>
      </c>
      <c r="AE40" s="38">
        <f t="shared" si="20"/>
        <v>83.848722975029503</v>
      </c>
      <c r="AF40" s="43">
        <f t="shared" si="21"/>
        <v>112.33680623998359</v>
      </c>
    </row>
    <row r="41" spans="1:32" x14ac:dyDescent="0.25">
      <c r="A41" s="108" t="s">
        <v>842</v>
      </c>
      <c r="B41">
        <v>2014</v>
      </c>
      <c r="C41" s="108" t="s">
        <v>860</v>
      </c>
      <c r="D41" s="108" t="s">
        <v>6</v>
      </c>
      <c r="E41" s="37">
        <f>(K41-(((2.718282^(0.00098482*W41)-1)/((2.718282^(0.000155125*W41)-1)*137.88))))/(([1]!SingleStagePbR(W41,1)/[1]!SingleStagePbR(W41,0))-(((2.718282^(0.00098482*W41)-1)/((2.718282^(0.000155125*W41)-1)*137.88))))</f>
        <v>-2.1221001324651114E-3</v>
      </c>
      <c r="F41" s="111">
        <v>853.37322368322236</v>
      </c>
      <c r="G41" s="112">
        <v>21.833321160160374</v>
      </c>
      <c r="H41" s="86">
        <v>0.5481569814094438</v>
      </c>
      <c r="I41" s="114">
        <v>8.3612510539831426</v>
      </c>
      <c r="J41" s="114">
        <v>0.291151963127941</v>
      </c>
      <c r="K41" s="115">
        <v>6.184707207208022E-2</v>
      </c>
      <c r="L41" s="115">
        <v>5.723823497528399E-3</v>
      </c>
      <c r="M41" s="39">
        <f t="array" ref="M41:Q41">[1]!ConvertConc(I41:L41,TRUE,FALSE)</f>
        <v>1.0194363759611709</v>
      </c>
      <c r="N41" s="40">
        <v>0.10080404559420653</v>
      </c>
      <c r="O41" s="40">
        <v>0.1195993271274421</v>
      </c>
      <c r="P41" s="40">
        <v>4.1646374037946432E-3</v>
      </c>
      <c r="Q41" s="39">
        <v>0.35215237614120748</v>
      </c>
      <c r="R41" s="174">
        <v>3.1307849426312748E-2</v>
      </c>
      <c r="S41" s="158">
        <v>1.8169000869307464E-3</v>
      </c>
      <c r="T41" s="38">
        <f>[1]!AgePb76(K41)</f>
        <v>667.89318880887163</v>
      </c>
      <c r="U41" s="41">
        <f>[1]!AgeErPb76(K41,L41,0,FALSE,1)*2</f>
        <v>396.24754183299297</v>
      </c>
      <c r="V41" s="38">
        <f t="shared" si="17"/>
        <v>396.2633008229306</v>
      </c>
      <c r="W41" s="42">
        <f>[1]!AgePb6U8(O41)</f>
        <v>728.25706794694986</v>
      </c>
      <c r="X41" s="42">
        <f t="shared" si="5"/>
        <v>50.718121875683664</v>
      </c>
      <c r="Y41" s="38">
        <f t="shared" si="18"/>
        <v>51.245056219290454</v>
      </c>
      <c r="Z41" s="38">
        <f>[1]!AgePb7U5(M41)</f>
        <v>713.62994433455617</v>
      </c>
      <c r="AA41" s="42">
        <f t="shared" si="7"/>
        <v>141.13050533098036</v>
      </c>
      <c r="AB41" s="38">
        <f t="shared" si="19"/>
        <v>141.31479604990858</v>
      </c>
      <c r="AC41" s="42">
        <f>[1]!AgePb8Th2(R41)</f>
        <v>623.09759488232396</v>
      </c>
      <c r="AD41" s="42">
        <f t="shared" si="9"/>
        <v>72.320909615500611</v>
      </c>
      <c r="AE41" s="38">
        <f t="shared" si="20"/>
        <v>72.966572773651237</v>
      </c>
      <c r="AF41" s="43">
        <f t="shared" si="21"/>
        <v>109.03795399466969</v>
      </c>
    </row>
    <row r="42" spans="1:32" x14ac:dyDescent="0.25">
      <c r="A42" s="108" t="s">
        <v>842</v>
      </c>
      <c r="B42">
        <v>2014</v>
      </c>
      <c r="C42" s="108" t="s">
        <v>861</v>
      </c>
      <c r="D42" s="108" t="s">
        <v>6</v>
      </c>
      <c r="E42" s="37">
        <f>(K42-(((2.718282^(0.00098482*W42)-1)/((2.718282^(0.000155125*W42)-1)*137.88))))/(([1]!SingleStagePbR(W42,1)/[1]!SingleStagePbR(W42,0))-(((2.718282^(0.00098482*W42)-1)/((2.718282^(0.000155125*W42)-1)*137.88))))</f>
        <v>1.1733360734807618E-2</v>
      </c>
      <c r="F42" s="111">
        <v>864.78347375115209</v>
      </c>
      <c r="G42" s="112">
        <v>21.358032227239114</v>
      </c>
      <c r="H42" s="86">
        <v>0.53874185827908971</v>
      </c>
      <c r="I42" s="114">
        <v>8.2103619889278114</v>
      </c>
      <c r="J42" s="114">
        <v>0.28763701416048126</v>
      </c>
      <c r="K42" s="115">
        <v>7.3643053055507224E-2</v>
      </c>
      <c r="L42" s="115">
        <v>6.0225152809897453E-3</v>
      </c>
      <c r="M42" s="39">
        <f t="array" ref="M42:Q42">[1]!ConvertConc(I42:L42,TRUE,FALSE)</f>
        <v>1.2361800351552372</v>
      </c>
      <c r="N42" s="40">
        <v>0.10998027988646271</v>
      </c>
      <c r="O42" s="40">
        <v>0.12179730946681312</v>
      </c>
      <c r="P42" s="40">
        <v>4.2669756187436077E-3</v>
      </c>
      <c r="Q42" s="39">
        <v>0.39377611626094866</v>
      </c>
      <c r="R42" s="174">
        <v>3.4733554289947809E-2</v>
      </c>
      <c r="S42" s="158">
        <v>2.1043180182581862E-3</v>
      </c>
      <c r="T42" s="38">
        <f>[1]!AgePb76(K42)</f>
        <v>1030.8224821938356</v>
      </c>
      <c r="U42" s="41">
        <f>[1]!AgeErPb76(K42,L42,0,FALSE,1)*2</f>
        <v>330.61180347453626</v>
      </c>
      <c r="V42" s="38">
        <f t="shared" si="17"/>
        <v>330.65679279434931</v>
      </c>
      <c r="W42" s="42">
        <f>[1]!AgePb6U8(O42)</f>
        <v>740.90017522663902</v>
      </c>
      <c r="X42" s="42">
        <f t="shared" si="5"/>
        <v>51.912525776710083</v>
      </c>
      <c r="Y42" s="38">
        <f t="shared" si="18"/>
        <v>52.445399628997613</v>
      </c>
      <c r="Z42" s="38">
        <f>[1]!AgePb7U5(M42)</f>
        <v>817.14887411118059</v>
      </c>
      <c r="AA42" s="42">
        <f t="shared" si="7"/>
        <v>145.3999568474988</v>
      </c>
      <c r="AB42" s="38">
        <f t="shared" si="19"/>
        <v>145.63446055364767</v>
      </c>
      <c r="AC42" s="42">
        <f>[1]!AgePb8Th2(R42)</f>
        <v>690.12547966618695</v>
      </c>
      <c r="AD42" s="42">
        <f t="shared" si="9"/>
        <v>83.621933396025781</v>
      </c>
      <c r="AE42" s="38">
        <f t="shared" si="20"/>
        <v>84.307188315180284</v>
      </c>
      <c r="AF42" s="43">
        <f t="shared" si="21"/>
        <v>71.874662031994788</v>
      </c>
    </row>
    <row r="43" spans="1:32" x14ac:dyDescent="0.25">
      <c r="A43" s="108" t="s">
        <v>842</v>
      </c>
      <c r="B43">
        <v>2014</v>
      </c>
      <c r="C43" s="108" t="s">
        <v>862</v>
      </c>
      <c r="D43" s="108" t="s">
        <v>6</v>
      </c>
      <c r="E43" s="37">
        <f>(K43-(((2.718282^(0.00098482*W43)-1)/((2.718282^(0.000155125*W43)-1)*137.88))))/(([1]!SingleStagePbR(W43,1)/[1]!SingleStagePbR(W43,0))-(((2.718282^(0.00098482*W43)-1)/((2.718282^(0.000155125*W43)-1)*137.88))))</f>
        <v>6.4472644986196832E-3</v>
      </c>
      <c r="F43" s="111">
        <v>885.75393899824587</v>
      </c>
      <c r="G43" s="112">
        <v>22.149178443324118</v>
      </c>
      <c r="H43" s="86">
        <v>0.54603538031767329</v>
      </c>
      <c r="I43" s="114">
        <v>8.1994567092527699</v>
      </c>
      <c r="J43" s="114">
        <v>0.26119478103661631</v>
      </c>
      <c r="K43" s="115">
        <v>6.9315932747440079E-2</v>
      </c>
      <c r="L43" s="115">
        <v>5.8703793709620712E-3</v>
      </c>
      <c r="M43" s="39">
        <f t="array" ref="M43:Q43">[1]!ConvertConc(I43:L43,TRUE,FALSE)</f>
        <v>1.1650920530468638</v>
      </c>
      <c r="N43" s="40">
        <v>0.1054210507490824</v>
      </c>
      <c r="O43" s="40">
        <v>0.12195929992185198</v>
      </c>
      <c r="P43" s="40">
        <v>3.8850296755051899E-3</v>
      </c>
      <c r="Q43" s="39">
        <v>0.35205645952219738</v>
      </c>
      <c r="R43" s="174">
        <v>3.7158741154323272E-2</v>
      </c>
      <c r="S43" s="158">
        <v>2.2156475901241078E-3</v>
      </c>
      <c r="T43" s="38">
        <f>[1]!AgePb76(K43)</f>
        <v>907.26018552734115</v>
      </c>
      <c r="U43" s="41">
        <f>[1]!AgeErPb76(K43,L43,0,FALSE,1)*2</f>
        <v>348.93735637627327</v>
      </c>
      <c r="V43" s="38">
        <f t="shared" si="17"/>
        <v>348.97037699877757</v>
      </c>
      <c r="W43" s="42">
        <f>[1]!AgePb6U8(O43)</f>
        <v>741.83098703053349</v>
      </c>
      <c r="X43" s="42">
        <f t="shared" si="5"/>
        <v>47.262248974365285</v>
      </c>
      <c r="Y43" s="38">
        <f t="shared" si="18"/>
        <v>47.848402305184884</v>
      </c>
      <c r="Z43" s="38">
        <f>[1]!AgePb7U5(M43)</f>
        <v>784.34571688978144</v>
      </c>
      <c r="AA43" s="42">
        <f t="shared" si="7"/>
        <v>141.93994270036814</v>
      </c>
      <c r="AB43" s="38">
        <f t="shared" si="19"/>
        <v>142.16126932499867</v>
      </c>
      <c r="AC43" s="42">
        <f>[1]!AgePb8Th2(R43)</f>
        <v>737.44304854342909</v>
      </c>
      <c r="AD43" s="42">
        <f t="shared" si="9"/>
        <v>87.942371705933027</v>
      </c>
      <c r="AE43" s="38">
        <f t="shared" si="20"/>
        <v>88.686277393806648</v>
      </c>
      <c r="AF43" s="43">
        <f t="shared" si="21"/>
        <v>81.766068748993689</v>
      </c>
    </row>
    <row r="44" spans="1:32" x14ac:dyDescent="0.25">
      <c r="A44" s="69" t="s">
        <v>863</v>
      </c>
      <c r="B44">
        <v>2015</v>
      </c>
      <c r="C44" s="69" t="s">
        <v>864</v>
      </c>
      <c r="D44" s="69" t="s">
        <v>6</v>
      </c>
      <c r="E44" s="37">
        <f>(K44-(((2.718282^(0.00098482*W44)-1)/((2.718282^(0.000155125*W44)-1)*137.88))))/(([1]!SingleStagePbR(W44,1)/[1]!SingleStagePbR(W44,0))-(((2.718282^(0.00098482*W44)-1)/((2.718282^(0.000155125*W44)-1)*137.88))))</f>
        <v>6.0054621968178012E-3</v>
      </c>
      <c r="F44" s="111">
        <v>2152.4036534313718</v>
      </c>
      <c r="G44" s="73">
        <v>15.470974516886647</v>
      </c>
      <c r="H44" s="86">
        <v>0.5218545684699365</v>
      </c>
      <c r="I44" s="76">
        <v>8.7103703414959863</v>
      </c>
      <c r="J44" s="76">
        <v>0.19359434705732004</v>
      </c>
      <c r="K44" s="77">
        <v>6.7708578320884602E-2</v>
      </c>
      <c r="L44" s="77">
        <v>2.8277701151523714E-3</v>
      </c>
      <c r="M44" s="39">
        <f t="array" ref="M44:Q44">[1]!ConvertConc(I44:L44,TRUE,FALSE)</f>
        <v>1.0713202651934126</v>
      </c>
      <c r="N44" s="40">
        <v>5.0683767737640245E-2</v>
      </c>
      <c r="O44" s="40">
        <v>0.11480568113574058</v>
      </c>
      <c r="P44" s="40">
        <v>2.5516401721820889E-3</v>
      </c>
      <c r="Q44" s="39">
        <v>0.46979293294712748</v>
      </c>
      <c r="R44" s="98">
        <v>3.6013706830428378E-2</v>
      </c>
      <c r="S44" s="158">
        <v>1.7402801908418222E-3</v>
      </c>
      <c r="T44" s="38">
        <f>[1]!AgePb76(K44)</f>
        <v>858.74295189173017</v>
      </c>
      <c r="U44" s="41">
        <f>[1]!AgeErPb76(K44,L44,0,FALSE,1)*2</f>
        <v>173.38840844513649</v>
      </c>
      <c r="V44" s="38">
        <f t="shared" si="17"/>
        <v>173.44793645072008</v>
      </c>
      <c r="W44" s="42">
        <f>[1]!AgePb6U8(O44)</f>
        <v>700.59701992441694</v>
      </c>
      <c r="X44" s="42">
        <f t="shared" si="5"/>
        <v>31.142561637460137</v>
      </c>
      <c r="Y44" s="38">
        <f t="shared" si="18"/>
        <v>31.930913797018544</v>
      </c>
      <c r="Z44" s="38">
        <f>[1]!AgePb7U5(M44)</f>
        <v>739.38794053466984</v>
      </c>
      <c r="AA44" s="42">
        <f t="shared" si="7"/>
        <v>69.960343071277123</v>
      </c>
      <c r="AB44" s="38">
        <f t="shared" si="19"/>
        <v>70.358560470902162</v>
      </c>
      <c r="AC44" s="42">
        <f>[1]!AgePb8Th2(R44)</f>
        <v>715.11620578211694</v>
      </c>
      <c r="AD44" s="42">
        <f t="shared" si="9"/>
        <v>69.112717162515935</v>
      </c>
      <c r="AE44" s="38">
        <f t="shared" si="20"/>
        <v>70.00090665411787</v>
      </c>
      <c r="AF44" s="43">
        <f t="shared" si="21"/>
        <v>81.58401980255762</v>
      </c>
    </row>
    <row r="45" spans="1:32" x14ac:dyDescent="0.25">
      <c r="A45" s="69" t="s">
        <v>863</v>
      </c>
      <c r="B45">
        <v>2015</v>
      </c>
      <c r="C45" s="69" t="s">
        <v>865</v>
      </c>
      <c r="D45" s="69" t="s">
        <v>6</v>
      </c>
      <c r="E45" s="37">
        <f>(K45-(((2.718282^(0.00098482*W45)-1)/((2.718282^(0.000155125*W45)-1)*137.88))))/(([1]!SingleStagePbR(W45,1)/[1]!SingleStagePbR(W45,0))-(((2.718282^(0.00098482*W45)-1)/((2.718282^(0.000155125*W45)-1)*137.88))))</f>
        <v>-2.8861894692932998E-5</v>
      </c>
      <c r="F45" s="111">
        <v>1970.7197568398783</v>
      </c>
      <c r="G45" s="73">
        <v>14.009828154881447</v>
      </c>
      <c r="H45" s="86">
        <v>0.52845533366577435</v>
      </c>
      <c r="I45" s="76">
        <v>8.7274430150717279</v>
      </c>
      <c r="J45" s="76">
        <v>0.1786602488710067</v>
      </c>
      <c r="K45" s="77">
        <v>6.270976116810624E-2</v>
      </c>
      <c r="L45" s="77">
        <v>2.9683599096170027E-3</v>
      </c>
      <c r="M45" s="39">
        <f t="array" ref="M45:Q45">[1]!ConvertConc(I45:L45,TRUE,FALSE)</f>
        <v>0.99028538705587532</v>
      </c>
      <c r="N45" s="40">
        <v>5.1070867829929784E-2</v>
      </c>
      <c r="O45" s="40">
        <v>0.11458109761049884</v>
      </c>
      <c r="P45" s="40">
        <v>2.3455996652917235E-3</v>
      </c>
      <c r="Q45" s="39">
        <v>0.39694290670232757</v>
      </c>
      <c r="R45" s="98">
        <v>3.7971241755407011E-2</v>
      </c>
      <c r="S45" s="158">
        <v>1.9126270526184357E-3</v>
      </c>
      <c r="T45" s="38">
        <f>[1]!AgePb76(K45)</f>
        <v>697.47568730676392</v>
      </c>
      <c r="U45" s="41">
        <f>[1]!AgeErPb76(K45,L45,0,FALSE,1)*2</f>
        <v>201.68216721188119</v>
      </c>
      <c r="V45" s="38">
        <f t="shared" si="17"/>
        <v>201.71593043222484</v>
      </c>
      <c r="W45" s="42">
        <f>[1]!AgePb6U8(O45)</f>
        <v>699.29822472128205</v>
      </c>
      <c r="X45" s="42">
        <f t="shared" si="5"/>
        <v>28.63079017485412</v>
      </c>
      <c r="Y45" s="38">
        <f t="shared" si="18"/>
        <v>29.483250606807573</v>
      </c>
      <c r="Z45" s="38">
        <f>[1]!AgePb7U5(M45)</f>
        <v>698.86585676491723</v>
      </c>
      <c r="AA45" s="42">
        <f t="shared" si="7"/>
        <v>72.083636228952813</v>
      </c>
      <c r="AB45" s="38">
        <f t="shared" si="19"/>
        <v>72.429076750993403</v>
      </c>
      <c r="AC45" s="42">
        <f>[1]!AgePb8Th2(R45)</f>
        <v>753.27092313174921</v>
      </c>
      <c r="AD45" s="42">
        <f t="shared" si="9"/>
        <v>75.885131953973556</v>
      </c>
      <c r="AE45" s="38">
        <f t="shared" si="20"/>
        <v>76.783130634362919</v>
      </c>
      <c r="AF45" s="43">
        <f t="shared" si="21"/>
        <v>100.26130479494644</v>
      </c>
    </row>
    <row r="46" spans="1:32" x14ac:dyDescent="0.25">
      <c r="A46" s="69" t="s">
        <v>863</v>
      </c>
      <c r="B46">
        <v>2015</v>
      </c>
      <c r="C46" s="69" t="s">
        <v>866</v>
      </c>
      <c r="D46" s="69" t="s">
        <v>6</v>
      </c>
      <c r="E46" s="37">
        <f>(K46-(((2.718282^(0.00098482*W46)-1)/((2.718282^(0.000155125*W46)-1)*137.88))))/(([1]!SingleStagePbR(W46,1)/[1]!SingleStagePbR(W46,0))-(((2.718282^(0.00098482*W46)-1)/((2.718282^(0.000155125*W46)-1)*137.88))))</f>
        <v>-3.179683001028995E-3</v>
      </c>
      <c r="F46" s="111">
        <v>2027.0991614345805</v>
      </c>
      <c r="G46" s="73">
        <v>14.72011616720037</v>
      </c>
      <c r="H46" s="86">
        <v>0.52963456644607554</v>
      </c>
      <c r="I46" s="76">
        <v>8.6991958570897747</v>
      </c>
      <c r="J46" s="76">
        <v>0.19573241357535898</v>
      </c>
      <c r="K46" s="77">
        <v>6.0182897474323309E-2</v>
      </c>
      <c r="L46" s="77">
        <v>2.7080110701939012E-3</v>
      </c>
      <c r="M46" s="39">
        <f t="array" ref="M46:Q46">[1]!ConvertConc(I46:L46,TRUE,FALSE)</f>
        <v>0.95346823616476728</v>
      </c>
      <c r="N46" s="40">
        <v>4.796736238395484E-2</v>
      </c>
      <c r="O46" s="40">
        <v>0.11495315388088521</v>
      </c>
      <c r="P46" s="40">
        <v>2.5864526591694035E-3</v>
      </c>
      <c r="Q46" s="39">
        <v>0.44724349628359267</v>
      </c>
      <c r="R46" s="98">
        <v>3.8186669462162252E-2</v>
      </c>
      <c r="S46" s="158">
        <v>1.6289842467012445E-3</v>
      </c>
      <c r="T46" s="38">
        <f>[1]!AgePb76(K46)</f>
        <v>609.21594244911626</v>
      </c>
      <c r="U46" s="41">
        <f>[1]!AgeErPb76(K46,L46,0,FALSE,1)*2</f>
        <v>194.54120450550027</v>
      </c>
      <c r="V46" s="38">
        <f t="shared" si="17"/>
        <v>194.5679093884165</v>
      </c>
      <c r="W46" s="42">
        <f>[1]!AgePb6U8(O46)</f>
        <v>701.44973133179633</v>
      </c>
      <c r="X46" s="42">
        <f t="shared" si="5"/>
        <v>31.565319638932856</v>
      </c>
      <c r="Y46" s="38">
        <f t="shared" si="18"/>
        <v>32.345241205859963</v>
      </c>
      <c r="Z46" s="38">
        <f>[1]!AgePb7U5(M46)</f>
        <v>679.90696595325892</v>
      </c>
      <c r="AA46" s="42">
        <f t="shared" si="7"/>
        <v>68.409921980073932</v>
      </c>
      <c r="AB46" s="38">
        <f t="shared" si="19"/>
        <v>68.754390500109778</v>
      </c>
      <c r="AC46" s="42">
        <f>[1]!AgePb8Th2(R46)</f>
        <v>757.46547307839171</v>
      </c>
      <c r="AD46" s="42">
        <f t="shared" si="9"/>
        <v>64.624610653067336</v>
      </c>
      <c r="AE46" s="38">
        <f t="shared" si="20"/>
        <v>65.68841050119714</v>
      </c>
      <c r="AF46" s="43">
        <f t="shared" si="21"/>
        <v>115.13975299331301</v>
      </c>
    </row>
    <row r="47" spans="1:32" x14ac:dyDescent="0.25">
      <c r="A47" s="69" t="s">
        <v>863</v>
      </c>
      <c r="B47">
        <v>2015</v>
      </c>
      <c r="C47" s="69" t="s">
        <v>867</v>
      </c>
      <c r="D47" s="69" t="s">
        <v>6</v>
      </c>
      <c r="E47" s="37">
        <f>(K47-(((2.718282^(0.00098482*W47)-1)/((2.718282^(0.000155125*W47)-1)*137.88))))/(([1]!SingleStagePbR(W47,1)/[1]!SingleStagePbR(W47,0))-(((2.718282^(0.00098482*W47)-1)/((2.718282^(0.000155125*W47)-1)*137.88))))</f>
        <v>1.6037668758715274E-3</v>
      </c>
      <c r="F47" s="111">
        <v>2384.2874443355922</v>
      </c>
      <c r="G47" s="73">
        <v>16.777633583285997</v>
      </c>
      <c r="H47" s="86">
        <v>0.51942394322070751</v>
      </c>
      <c r="I47" s="76">
        <v>8.5974947395684804</v>
      </c>
      <c r="J47" s="76">
        <v>0.18887089240642871</v>
      </c>
      <c r="K47" s="77">
        <v>6.4348275391383367E-2</v>
      </c>
      <c r="L47" s="77">
        <v>2.6814486695082461E-3</v>
      </c>
      <c r="M47" s="39">
        <f t="array" ref="M47:Q47">[1]!ConvertConc(I47:L47,TRUE,FALSE)</f>
        <v>1.0315190160716023</v>
      </c>
      <c r="N47" s="40">
        <v>4.8591665691798326E-2</v>
      </c>
      <c r="O47" s="40">
        <v>0.11631295281841503</v>
      </c>
      <c r="P47" s="40">
        <v>2.5551782074534298E-3</v>
      </c>
      <c r="Q47" s="39">
        <v>0.46634633233687661</v>
      </c>
      <c r="R47" s="98">
        <v>3.6356502870143741E-2</v>
      </c>
      <c r="S47" s="158">
        <v>1.5381634563455154E-3</v>
      </c>
      <c r="T47" s="38">
        <f>[1]!AgePb76(K47)</f>
        <v>752.17951301989956</v>
      </c>
      <c r="U47" s="41">
        <f>[1]!AgeErPb76(K47,L47,0,FALSE,1)*2</f>
        <v>175.97408249996818</v>
      </c>
      <c r="V47" s="38">
        <f t="shared" si="17"/>
        <v>176.01908413884379</v>
      </c>
      <c r="W47" s="42">
        <f>[1]!AgePb6U8(O47)</f>
        <v>709.30699964651171</v>
      </c>
      <c r="X47" s="42">
        <f t="shared" si="5"/>
        <v>31.164298454711723</v>
      </c>
      <c r="Y47" s="38">
        <f t="shared" si="18"/>
        <v>31.971575762937142</v>
      </c>
      <c r="Z47" s="38">
        <f>[1]!AgePb7U5(M47)</f>
        <v>719.68705590504828</v>
      </c>
      <c r="AA47" s="42">
        <f t="shared" si="7"/>
        <v>67.804455910922727</v>
      </c>
      <c r="AB47" s="38">
        <f t="shared" si="19"/>
        <v>68.193721473045841</v>
      </c>
      <c r="AC47" s="42">
        <f>[1]!AgePb8Th2(R47)</f>
        <v>721.8029183004478</v>
      </c>
      <c r="AD47" s="42">
        <f t="shared" si="9"/>
        <v>61.075779239759804</v>
      </c>
      <c r="AE47" s="38">
        <f t="shared" si="20"/>
        <v>62.097758089166092</v>
      </c>
      <c r="AF47" s="43">
        <f t="shared" si="21"/>
        <v>94.300228518421022</v>
      </c>
    </row>
    <row r="48" spans="1:32" x14ac:dyDescent="0.25">
      <c r="A48" s="69" t="s">
        <v>863</v>
      </c>
      <c r="B48">
        <v>2015</v>
      </c>
      <c r="C48" s="69" t="s">
        <v>868</v>
      </c>
      <c r="D48" s="69" t="s">
        <v>6</v>
      </c>
      <c r="E48" s="37">
        <f>(K48-(((2.718282^(0.00098482*W48)-1)/((2.718282^(0.000155125*W48)-1)*137.88))))/(([1]!SingleStagePbR(W48,1)/[1]!SingleStagePbR(W48,0))-(((2.718282^(0.00098482*W48)-1)/((2.718282^(0.000155125*W48)-1)*137.88))))</f>
        <v>5.4649082047383496E-3</v>
      </c>
      <c r="F48" s="111">
        <v>2053.7326219382339</v>
      </c>
      <c r="G48" s="73">
        <v>14.918592940033212</v>
      </c>
      <c r="H48" s="86">
        <v>0.52590625441026373</v>
      </c>
      <c r="I48" s="76">
        <v>8.5413624520450231</v>
      </c>
      <c r="J48" s="76">
        <v>0.18802959938851321</v>
      </c>
      <c r="K48" s="77">
        <v>6.7656066313843161E-2</v>
      </c>
      <c r="L48" s="77">
        <v>2.9906768142535776E-3</v>
      </c>
      <c r="M48" s="39">
        <f t="array" ref="M48:Q48">[1]!ConvertConc(I48:L48,TRUE,FALSE)</f>
        <v>1.0916711603944838</v>
      </c>
      <c r="N48" s="40">
        <v>5.3909332538747808E-2</v>
      </c>
      <c r="O48" s="40">
        <v>0.11707734048454695</v>
      </c>
      <c r="P48" s="40">
        <v>2.5773412090141661E-3</v>
      </c>
      <c r="Q48" s="39">
        <v>0.44578654046765603</v>
      </c>
      <c r="R48" s="98">
        <v>3.8020146314743292E-2</v>
      </c>
      <c r="S48" s="158">
        <v>1.9010696349853003E-3</v>
      </c>
      <c r="T48" s="38">
        <f>[1]!AgePb76(K48)</f>
        <v>857.13220151024825</v>
      </c>
      <c r="U48" s="41">
        <f>[1]!AgeErPb76(K48,L48,0,FALSE,1)*2</f>
        <v>183.56623358489998</v>
      </c>
      <c r="V48" s="38">
        <f t="shared" si="17"/>
        <v>183.62225139555565</v>
      </c>
      <c r="W48" s="42">
        <f>[1]!AgePb6U8(O48)</f>
        <v>713.719627120322</v>
      </c>
      <c r="X48" s="42">
        <f t="shared" si="5"/>
        <v>31.423655492109958</v>
      </c>
      <c r="Y48" s="38">
        <f t="shared" si="18"/>
        <v>32.234304794076564</v>
      </c>
      <c r="Z48" s="38">
        <f>[1]!AgePb7U5(M48)</f>
        <v>749.3154741769805</v>
      </c>
      <c r="AA48" s="42">
        <f t="shared" si="7"/>
        <v>74.005980077808886</v>
      </c>
      <c r="AB48" s="38">
        <f t="shared" si="19"/>
        <v>74.392695121928</v>
      </c>
      <c r="AC48" s="42">
        <f>[1]!AgePb8Th2(R48)</f>
        <v>754.22321043783563</v>
      </c>
      <c r="AD48" s="42">
        <f t="shared" si="9"/>
        <v>75.424793555225875</v>
      </c>
      <c r="AE48" s="38">
        <f t="shared" si="20"/>
        <v>76.330480375601084</v>
      </c>
      <c r="AF48" s="43">
        <f t="shared" si="21"/>
        <v>83.268324986829754</v>
      </c>
    </row>
    <row r="49" spans="1:32" x14ac:dyDescent="0.25">
      <c r="A49" s="69" t="s">
        <v>863</v>
      </c>
      <c r="B49">
        <v>2015</v>
      </c>
      <c r="C49" s="69" t="s">
        <v>869</v>
      </c>
      <c r="D49" s="69" t="s">
        <v>6</v>
      </c>
      <c r="E49" s="37">
        <f>(K49-(((2.718282^(0.00098482*W49)-1)/((2.718282^(0.000155125*W49)-1)*137.88))))/(([1]!SingleStagePbR(W49,1)/[1]!SingleStagePbR(W49,0))-(((2.718282^(0.00098482*W49)-1)/((2.718282^(0.000155125*W49)-1)*137.88))))</f>
        <v>-1.0763328449068194E-3</v>
      </c>
      <c r="F49" s="111">
        <v>2105.7511031156159</v>
      </c>
      <c r="G49" s="73">
        <v>14.788844500500407</v>
      </c>
      <c r="H49" s="86">
        <v>0.52960881747941424</v>
      </c>
      <c r="I49" s="76">
        <v>8.3930448928577128</v>
      </c>
      <c r="J49" s="76">
        <v>0.17070368700237978</v>
      </c>
      <c r="K49" s="77">
        <v>6.2630044258962722E-2</v>
      </c>
      <c r="L49" s="77">
        <v>2.9628990746231806E-3</v>
      </c>
      <c r="M49" s="39">
        <f t="array" ref="M49:Q49">[1]!ConvertConc(I49:L49,TRUE,FALSE)</f>
        <v>1.0284316133130178</v>
      </c>
      <c r="N49" s="40">
        <v>5.2958788844910114E-2</v>
      </c>
      <c r="O49" s="40">
        <v>0.11914627084277565</v>
      </c>
      <c r="P49" s="40">
        <v>2.4232811792480359E-3</v>
      </c>
      <c r="Q49" s="39">
        <v>0.39496692532069955</v>
      </c>
      <c r="R49" s="98">
        <v>3.2938568396228989E-2</v>
      </c>
      <c r="S49" s="158">
        <v>1.5448501927790351E-3</v>
      </c>
      <c r="T49" s="38">
        <f>[1]!AgePb76(K49)</f>
        <v>694.76522053802603</v>
      </c>
      <c r="U49" s="41">
        <f>[1]!AgeErPb76(K49,L49,0,FALSE,1)*2</f>
        <v>201.65698266157952</v>
      </c>
      <c r="V49" s="38">
        <f t="shared" si="17"/>
        <v>201.69048818165058</v>
      </c>
      <c r="W49" s="42">
        <f>[1]!AgePb6U8(O49)</f>
        <v>725.64793852975731</v>
      </c>
      <c r="X49" s="42">
        <f t="shared" si="5"/>
        <v>29.517482666658196</v>
      </c>
      <c r="Y49" s="38">
        <f t="shared" si="18"/>
        <v>30.407653487629986</v>
      </c>
      <c r="Z49" s="38">
        <f>[1]!AgePb7U5(M49)</f>
        <v>718.1427528678397</v>
      </c>
      <c r="AA49" s="42">
        <f t="shared" si="7"/>
        <v>73.96110721861838</v>
      </c>
      <c r="AB49" s="38">
        <f t="shared" si="19"/>
        <v>74.316605393289095</v>
      </c>
      <c r="AC49" s="42">
        <f>[1]!AgePb8Th2(R49)</f>
        <v>655.03222327280025</v>
      </c>
      <c r="AD49" s="42">
        <f t="shared" si="9"/>
        <v>61.443268828606229</v>
      </c>
      <c r="AE49" s="38">
        <f t="shared" si="20"/>
        <v>62.281168263894571</v>
      </c>
      <c r="AF49" s="43">
        <f t="shared" si="21"/>
        <v>104.44505814033347</v>
      </c>
    </row>
    <row r="50" spans="1:32" x14ac:dyDescent="0.25">
      <c r="A50" s="69" t="s">
        <v>863</v>
      </c>
      <c r="B50">
        <v>2015</v>
      </c>
      <c r="C50" s="69" t="s">
        <v>870</v>
      </c>
      <c r="D50" s="69" t="s">
        <v>6</v>
      </c>
      <c r="E50" s="37">
        <f>(K50-(((2.718282^(0.00098482*W50)-1)/((2.718282^(0.000155125*W50)-1)*137.88))))/(([1]!SingleStagePbR(W50,1)/[1]!SingleStagePbR(W50,0))-(((2.718282^(0.00098482*W50)-1)/((2.718282^(0.000155125*W50)-1)*137.88))))</f>
        <v>3.5288104651032813E-3</v>
      </c>
      <c r="F50" s="111">
        <v>2046.3266622333708</v>
      </c>
      <c r="G50" s="73">
        <v>14.642500477445308</v>
      </c>
      <c r="H50" s="86">
        <v>0.53767990644071439</v>
      </c>
      <c r="I50" s="76">
        <v>8.3606082438565501</v>
      </c>
      <c r="J50" s="76">
        <v>0.19606773389359514</v>
      </c>
      <c r="K50" s="77">
        <v>6.6501438757937875E-2</v>
      </c>
      <c r="L50" s="77">
        <v>2.7396724561533615E-3</v>
      </c>
      <c r="M50" s="39">
        <f t="array" ref="M50:Q50">[1]!ConvertConc(I50:L50,TRUE,FALSE)</f>
        <v>1.0962394149198043</v>
      </c>
      <c r="N50" s="40">
        <v>5.1966551279516229E-2</v>
      </c>
      <c r="O50" s="40">
        <v>0.11960852258982581</v>
      </c>
      <c r="P50" s="40">
        <v>2.80498395505857E-3</v>
      </c>
      <c r="Q50" s="39">
        <v>0.49470895535381987</v>
      </c>
      <c r="R50" s="98">
        <v>3.5190456037492865E-2</v>
      </c>
      <c r="S50" s="158">
        <v>1.8720852475364927E-3</v>
      </c>
      <c r="T50" s="38">
        <f>[1]!AgePb76(K50)</f>
        <v>821.28962184881175</v>
      </c>
      <c r="U50" s="41">
        <f>[1]!AgeErPb76(K50,L50,0,FALSE,1)*2</f>
        <v>172.05426368513608</v>
      </c>
      <c r="V50" s="38">
        <f t="shared" si="17"/>
        <v>172.10913527573263</v>
      </c>
      <c r="W50" s="42">
        <f>[1]!AgePb6U8(O50)</f>
        <v>728.31001324108991</v>
      </c>
      <c r="X50" s="42">
        <f t="shared" si="5"/>
        <v>34.159738072436078</v>
      </c>
      <c r="Y50" s="38">
        <f t="shared" si="18"/>
        <v>34.937421455625412</v>
      </c>
      <c r="Z50" s="38">
        <f>[1]!AgePb7U5(M50)</f>
        <v>751.53067432719013</v>
      </c>
      <c r="AA50" s="42">
        <f t="shared" si="7"/>
        <v>71.251693369208724</v>
      </c>
      <c r="AB50" s="38">
        <f t="shared" si="19"/>
        <v>71.655646126939743</v>
      </c>
      <c r="AC50" s="42">
        <f>[1]!AgePb8Th2(R50)</f>
        <v>699.04851508277227</v>
      </c>
      <c r="AD50" s="42">
        <f t="shared" si="9"/>
        <v>74.37689417860615</v>
      </c>
      <c r="AE50" s="38">
        <f t="shared" si="20"/>
        <v>75.166426058273245</v>
      </c>
      <c r="AF50" s="43">
        <f t="shared" si="21"/>
        <v>88.678828255687108</v>
      </c>
    </row>
    <row r="51" spans="1:32" x14ac:dyDescent="0.25">
      <c r="A51" s="108"/>
      <c r="C51" s="108"/>
      <c r="D51" s="108"/>
      <c r="F51" s="111"/>
      <c r="G51" s="112"/>
      <c r="H51" s="86"/>
      <c r="I51" s="114"/>
      <c r="J51" s="114"/>
      <c r="K51" s="115"/>
      <c r="L51" s="115"/>
      <c r="O51" s="85"/>
      <c r="P51" s="85"/>
      <c r="R51" s="118"/>
      <c r="S51" s="85"/>
    </row>
    <row r="52" spans="1:32" x14ac:dyDescent="0.25">
      <c r="A52" s="108" t="s">
        <v>871</v>
      </c>
      <c r="B52">
        <v>2014</v>
      </c>
      <c r="C52" s="108" t="s">
        <v>872</v>
      </c>
      <c r="D52" s="108" t="s">
        <v>6</v>
      </c>
      <c r="E52" s="37"/>
      <c r="F52" s="111">
        <v>26315.378798726255</v>
      </c>
      <c r="G52" s="112">
        <v>464.009272044895</v>
      </c>
      <c r="H52" s="86">
        <v>0.98835648848480739</v>
      </c>
      <c r="I52" s="114">
        <v>4.4566087052349435</v>
      </c>
      <c r="J52" s="114">
        <v>6.6869487524234147E-2</v>
      </c>
      <c r="K52" s="115">
        <v>0.90963449177561895</v>
      </c>
      <c r="L52" s="115">
        <v>6.0665718361762044E-3</v>
      </c>
      <c r="M52" s="43">
        <f t="array" ref="M52:Q52">[1]!ConvertConc(I52:L52,TRUE,FALSE)</f>
        <v>28.130319251330089</v>
      </c>
      <c r="N52" s="39">
        <v>0.46189935682684691</v>
      </c>
      <c r="O52" s="40">
        <v>0.22438586515916301</v>
      </c>
      <c r="P52" s="62">
        <v>3.3668129295825458E-3</v>
      </c>
      <c r="Q52" s="39">
        <v>0.91379924329787665</v>
      </c>
      <c r="R52" s="174">
        <v>0.48936483324691349</v>
      </c>
      <c r="S52" s="158">
        <v>7.2147615992382477E-3</v>
      </c>
      <c r="T52" s="38"/>
      <c r="U52" s="41"/>
      <c r="V52" s="38"/>
      <c r="W52" s="42"/>
      <c r="X52" s="42"/>
      <c r="Y52" s="38"/>
      <c r="Z52" s="38"/>
      <c r="AA52" s="42"/>
      <c r="AB52" s="38"/>
      <c r="AC52" s="42"/>
      <c r="AD52" s="42"/>
      <c r="AE52" s="38"/>
      <c r="AF52" s="43"/>
    </row>
    <row r="53" spans="1:32" x14ac:dyDescent="0.25">
      <c r="A53" s="108" t="s">
        <v>871</v>
      </c>
      <c r="B53">
        <v>2014</v>
      </c>
      <c r="C53" s="108" t="s">
        <v>873</v>
      </c>
      <c r="D53" s="108" t="s">
        <v>6</v>
      </c>
      <c r="E53" s="37"/>
      <c r="F53" s="111">
        <v>26557.816957660812</v>
      </c>
      <c r="G53" s="112">
        <v>456.7576638247923</v>
      </c>
      <c r="H53" s="86">
        <v>0.99512443225585989</v>
      </c>
      <c r="I53" s="114">
        <v>4.413710140771447</v>
      </c>
      <c r="J53" s="114">
        <v>6.3461533918181462E-2</v>
      </c>
      <c r="K53" s="115">
        <v>0.90921016534749199</v>
      </c>
      <c r="L53" s="115">
        <v>6.07620905677208E-3</v>
      </c>
      <c r="M53" s="43">
        <f t="array" ref="M53:Q53">[1]!ConvertConc(I53:L53,TRUE,FALSE)</f>
        <v>28.39047898290158</v>
      </c>
      <c r="N53" s="39">
        <v>0.45014501438356308</v>
      </c>
      <c r="O53" s="40">
        <v>0.22656675860123787</v>
      </c>
      <c r="P53" s="62">
        <v>3.2576389425499957E-3</v>
      </c>
      <c r="Q53" s="39">
        <v>0.90683240684134669</v>
      </c>
      <c r="R53" s="174">
        <v>0.49000538265356275</v>
      </c>
      <c r="S53" s="158">
        <v>7.1619298636268151E-3</v>
      </c>
      <c r="T53" s="38"/>
      <c r="U53" s="41"/>
      <c r="V53" s="38"/>
      <c r="W53" s="42"/>
      <c r="X53" s="42"/>
      <c r="Y53" s="38"/>
      <c r="Z53" s="38"/>
      <c r="AA53" s="42"/>
      <c r="AB53" s="38"/>
      <c r="AC53" s="42"/>
      <c r="AD53" s="42"/>
      <c r="AE53" s="38"/>
      <c r="AF53" s="43"/>
    </row>
    <row r="54" spans="1:32" x14ac:dyDescent="0.25">
      <c r="A54" s="108" t="s">
        <v>871</v>
      </c>
      <c r="B54">
        <v>2014</v>
      </c>
      <c r="C54" s="108" t="s">
        <v>874</v>
      </c>
      <c r="D54" s="108" t="s">
        <v>6</v>
      </c>
      <c r="E54" s="37"/>
      <c r="F54" s="111">
        <v>25957.230892016501</v>
      </c>
      <c r="G54" s="112">
        <v>463.73358942046241</v>
      </c>
      <c r="H54" s="86">
        <v>0.98863405386020509</v>
      </c>
      <c r="I54" s="114">
        <v>4.4086485127230288</v>
      </c>
      <c r="J54" s="114">
        <v>6.5094349584931988E-2</v>
      </c>
      <c r="K54" s="115">
        <v>0.90815501987531055</v>
      </c>
      <c r="L54" s="115">
        <v>5.9362100260391074E-3</v>
      </c>
      <c r="M54" s="43">
        <f t="array" ref="M54:Q54">[1]!ConvertConc(I54:L54,TRUE,FALSE)</f>
        <v>28.390089270670451</v>
      </c>
      <c r="N54" s="39">
        <v>0.45842410652268928</v>
      </c>
      <c r="O54" s="40">
        <v>0.22682688291300043</v>
      </c>
      <c r="P54" s="62">
        <v>3.3491325899509057E-3</v>
      </c>
      <c r="Q54" s="39">
        <v>0.91440191633826007</v>
      </c>
      <c r="R54" s="174">
        <v>0.48581567151670968</v>
      </c>
      <c r="S54" s="158">
        <v>7.1510350785931719E-3</v>
      </c>
      <c r="T54" s="38"/>
      <c r="U54" s="41"/>
      <c r="V54" s="38"/>
      <c r="W54" s="42"/>
      <c r="X54" s="42"/>
      <c r="Y54" s="38"/>
      <c r="Z54" s="38"/>
      <c r="AA54" s="42"/>
      <c r="AB54" s="38"/>
      <c r="AC54" s="42"/>
      <c r="AD54" s="42"/>
      <c r="AE54" s="38"/>
      <c r="AF54" s="43"/>
    </row>
    <row r="55" spans="1:32" x14ac:dyDescent="0.25">
      <c r="A55" s="69" t="s">
        <v>875</v>
      </c>
      <c r="B55">
        <v>2015</v>
      </c>
      <c r="C55" s="69" t="s">
        <v>876</v>
      </c>
      <c r="D55" s="69" t="s">
        <v>6</v>
      </c>
      <c r="E55" s="37"/>
      <c r="F55" s="111">
        <v>98886.890688183004</v>
      </c>
      <c r="G55" s="73">
        <v>462.789462961651</v>
      </c>
      <c r="H55" s="86">
        <v>0.98394373079487152</v>
      </c>
      <c r="I55" s="76">
        <v>4.4394392393394995</v>
      </c>
      <c r="J55" s="76">
        <v>5.4255043334672473E-2</v>
      </c>
      <c r="K55" s="77">
        <v>0.91339363100483284</v>
      </c>
      <c r="L55" s="77">
        <v>3.4335065007375055E-3</v>
      </c>
      <c r="M55" s="43">
        <f t="array" ref="M55:Q55">[1]!ConvertConc(I55:L55,TRUE,FALSE)</f>
        <v>28.355813299477681</v>
      </c>
      <c r="N55" s="39">
        <v>0.36256323084480058</v>
      </c>
      <c r="O55" s="40">
        <v>0.22525367418899062</v>
      </c>
      <c r="P55" s="62">
        <v>2.7528584570145269E-3</v>
      </c>
      <c r="Q55" s="39">
        <v>0.95580731134185648</v>
      </c>
      <c r="R55" s="98">
        <v>0.50578967035496913</v>
      </c>
      <c r="S55" s="158">
        <v>8.1750109667499404E-3</v>
      </c>
      <c r="T55" s="38"/>
      <c r="U55" s="41"/>
      <c r="V55" s="38"/>
      <c r="W55" s="42"/>
      <c r="X55" s="42"/>
      <c r="Y55" s="38"/>
      <c r="Z55" s="38"/>
      <c r="AA55" s="42"/>
      <c r="AB55" s="38"/>
      <c r="AC55" s="42"/>
      <c r="AD55" s="42"/>
      <c r="AE55" s="38"/>
      <c r="AF55" s="43"/>
    </row>
    <row r="56" spans="1:32" x14ac:dyDescent="0.25">
      <c r="A56" s="69" t="s">
        <v>875</v>
      </c>
      <c r="B56">
        <v>2015</v>
      </c>
      <c r="C56" s="69" t="s">
        <v>877</v>
      </c>
      <c r="D56" s="69" t="s">
        <v>6</v>
      </c>
      <c r="E56" s="37"/>
      <c r="F56" s="111">
        <v>100422.94589402591</v>
      </c>
      <c r="G56" s="73">
        <v>462.86133311733801</v>
      </c>
      <c r="H56" s="86">
        <v>0.99067949597837857</v>
      </c>
      <c r="I56" s="76">
        <v>4.3767373998770172</v>
      </c>
      <c r="J56" s="76">
        <v>5.3375908507530656E-2</v>
      </c>
      <c r="K56" s="77">
        <v>0.90925141730328085</v>
      </c>
      <c r="L56" s="77">
        <v>3.4283545024489004E-3</v>
      </c>
      <c r="M56" s="43">
        <f t="array" ref="M56:Q56">[1]!ConvertConc(I56:L56,TRUE,FALSE)</f>
        <v>28.631608178333789</v>
      </c>
      <c r="N56" s="39">
        <v>0.36548084841377054</v>
      </c>
      <c r="O56" s="40">
        <v>0.22848069432452109</v>
      </c>
      <c r="P56" s="62">
        <v>2.7864053795746109E-3</v>
      </c>
      <c r="Q56" s="39">
        <v>0.95537947710636295</v>
      </c>
      <c r="R56" s="98">
        <v>0.50440206635495211</v>
      </c>
      <c r="S56" s="158">
        <v>8.1292291557229363E-3</v>
      </c>
      <c r="T56" s="38"/>
      <c r="U56" s="41"/>
      <c r="V56" s="38"/>
      <c r="W56" s="42"/>
      <c r="X56" s="42"/>
      <c r="Y56" s="38"/>
      <c r="Z56" s="38"/>
      <c r="AA56" s="42"/>
      <c r="AB56" s="38"/>
      <c r="AC56" s="42"/>
      <c r="AD56" s="42"/>
      <c r="AE56" s="38"/>
      <c r="AF56" s="43"/>
    </row>
    <row r="57" spans="1:32" x14ac:dyDescent="0.25">
      <c r="A57" s="69" t="s">
        <v>875</v>
      </c>
      <c r="B57">
        <v>2015</v>
      </c>
      <c r="C57" s="69" t="s">
        <v>878</v>
      </c>
      <c r="D57" s="69" t="s">
        <v>6</v>
      </c>
      <c r="E57" s="37"/>
      <c r="F57" s="111">
        <v>101274.45655889454</v>
      </c>
      <c r="G57" s="73">
        <v>460.1344897560308</v>
      </c>
      <c r="H57" s="86">
        <v>0.9904650166144775</v>
      </c>
      <c r="I57" s="76">
        <v>4.3686913294170298</v>
      </c>
      <c r="J57" s="76">
        <v>5.2950687719650877E-2</v>
      </c>
      <c r="K57" s="77">
        <v>0.90888015768020336</v>
      </c>
      <c r="L57" s="77">
        <v>3.5950903774602254E-3</v>
      </c>
      <c r="M57" s="43">
        <f t="array" ref="M57:Q57">[1]!ConvertConc(I57:L57,TRUE,FALSE)</f>
        <v>28.672628456952786</v>
      </c>
      <c r="N57" s="39">
        <v>0.3655646932763566</v>
      </c>
      <c r="O57" s="40">
        <v>0.22890150037985008</v>
      </c>
      <c r="P57" s="62">
        <v>2.7743987732798646E-3</v>
      </c>
      <c r="Q57" s="39">
        <v>0.95065624869550425</v>
      </c>
      <c r="R57" s="98">
        <v>0.5074288361195618</v>
      </c>
      <c r="S57" s="158">
        <v>8.232524303418632E-3</v>
      </c>
      <c r="T57" s="38"/>
      <c r="U57" s="41"/>
      <c r="V57" s="38"/>
      <c r="W57" s="42"/>
      <c r="X57" s="42"/>
      <c r="Y57" s="38"/>
      <c r="Z57" s="38"/>
      <c r="AA57" s="42"/>
      <c r="AB57" s="38"/>
      <c r="AC57" s="42"/>
      <c r="AD57" s="42"/>
      <c r="AE57" s="38"/>
      <c r="AF57" s="43"/>
    </row>
    <row r="58" spans="1:32" x14ac:dyDescent="0.25">
      <c r="A58" s="69" t="s">
        <v>875</v>
      </c>
      <c r="B58">
        <v>2015</v>
      </c>
      <c r="C58" s="69" t="s">
        <v>879</v>
      </c>
      <c r="D58" s="69" t="s">
        <v>6</v>
      </c>
      <c r="E58" s="37"/>
      <c r="F58" s="111">
        <v>101692.70282638026</v>
      </c>
      <c r="G58" s="73">
        <v>460.21474961458318</v>
      </c>
      <c r="H58" s="86">
        <v>0.99767953605983106</v>
      </c>
      <c r="I58" s="76">
        <v>4.3459459658936916</v>
      </c>
      <c r="J58" s="76">
        <v>5.3257602664762156E-2</v>
      </c>
      <c r="K58" s="77">
        <v>0.90527618452737457</v>
      </c>
      <c r="L58" s="77">
        <v>3.3750907028099087E-3</v>
      </c>
      <c r="M58" s="43">
        <f t="array" ref="M58:Q58">[1]!ConvertConc(I58:L58,TRUE,FALSE)</f>
        <v>28.70840197524322</v>
      </c>
      <c r="N58" s="39">
        <v>0.36772958115798854</v>
      </c>
      <c r="O58" s="40">
        <v>0.23009950143141322</v>
      </c>
      <c r="P58" s="62">
        <v>2.8197653437861086E-3</v>
      </c>
      <c r="Q58" s="39">
        <v>0.95670433624241713</v>
      </c>
      <c r="R58" s="98">
        <v>0.50739751260183119</v>
      </c>
      <c r="S58" s="158">
        <v>8.1577496533741765E-3</v>
      </c>
      <c r="T58" s="38"/>
      <c r="U58" s="41"/>
      <c r="V58" s="38"/>
      <c r="W58" s="42"/>
      <c r="X58" s="42"/>
      <c r="Y58" s="38"/>
      <c r="Z58" s="38"/>
      <c r="AA58" s="42"/>
      <c r="AB58" s="38"/>
      <c r="AC58" s="42"/>
      <c r="AD58" s="42"/>
      <c r="AE58" s="38"/>
      <c r="AF58" s="43"/>
    </row>
    <row r="59" spans="1:32" x14ac:dyDescent="0.25">
      <c r="A59" s="108"/>
      <c r="C59" s="108"/>
      <c r="D59" s="108"/>
      <c r="F59" s="111"/>
      <c r="G59" s="112"/>
      <c r="H59" s="86"/>
      <c r="I59" s="114"/>
      <c r="J59" s="114"/>
      <c r="K59" s="115"/>
      <c r="L59" s="115"/>
      <c r="R59" s="118"/>
      <c r="S59" s="85"/>
    </row>
    <row r="60" spans="1:32" x14ac:dyDescent="0.25">
      <c r="A60" s="69" t="s">
        <v>880</v>
      </c>
      <c r="B60">
        <v>2015</v>
      </c>
      <c r="C60" s="69" t="s">
        <v>881</v>
      </c>
      <c r="D60" s="69" t="s">
        <v>6</v>
      </c>
      <c r="E60" s="37">
        <f>(K60-(((2.718282^(0.00098482*W60)-1)/((2.718282^(0.000155125*W60)-1)*137.88))))/(([1]!SingleStagePbR(W60,1)/[1]!SingleStagePbR(W60,0))-(((2.718282^(0.00098482*W60)-1)/((2.718282^(0.000155125*W60)-1)*137.88))))</f>
        <v>-1.6363113876640518E-4</v>
      </c>
      <c r="F60" s="111">
        <v>97693.297428875303</v>
      </c>
      <c r="G60" s="73">
        <v>861.74278457267121</v>
      </c>
      <c r="H60" s="86">
        <v>0.28268542784556294</v>
      </c>
      <c r="I60" s="142">
        <v>10.966747281008359</v>
      </c>
      <c r="J60" s="76">
        <v>0.11378898987670998</v>
      </c>
      <c r="K60" s="77">
        <v>5.8740926488637352E-2</v>
      </c>
      <c r="L60" s="77">
        <v>4.5686033580036512E-4</v>
      </c>
      <c r="M60" s="40">
        <f t="array" ref="M60:Q60">[1]!ConvertConc(I60:L60,TRUE,FALSE)</f>
        <v>0.7382019737688007</v>
      </c>
      <c r="N60" s="40">
        <v>9.5724011375391462E-3</v>
      </c>
      <c r="O60" s="62">
        <v>9.1184740048833604E-2</v>
      </c>
      <c r="P60" s="62">
        <v>9.4611640046593027E-4</v>
      </c>
      <c r="Q60" s="39">
        <v>0.80015978190898507</v>
      </c>
      <c r="R60" s="98">
        <v>2.785054582553723E-2</v>
      </c>
      <c r="S60" s="190">
        <v>5.1854410641489514E-4</v>
      </c>
      <c r="T60" s="38">
        <f>[1]!AgePb76(K60)</f>
        <v>556.55818824431549</v>
      </c>
      <c r="U60" s="41">
        <f>[1]!AgeErPb76(K60,L60,0,FALSE,1)*2</f>
        <v>33.925452896742385</v>
      </c>
      <c r="V60" s="38">
        <f t="shared" ref="V60" si="22">SQRT((U60/T60*100)^2+AO$6^2+AO$8^2+AO$7^2)*T60/100</f>
        <v>34.053028976734211</v>
      </c>
      <c r="W60" s="42">
        <f>[1]!AgePb6U8(O60)</f>
        <v>562.54003835566459</v>
      </c>
      <c r="X60" s="42">
        <f t="shared" si="5"/>
        <v>11.67362775661794</v>
      </c>
      <c r="Y60" s="38">
        <f t="shared" ref="Y60" si="23">SQRT((X60/W60*100)^2+AP$6^2+AP$7^2+AP$8^2)*W60/100</f>
        <v>12.974268833730996</v>
      </c>
      <c r="Z60" s="38">
        <f>[1]!AgePb7U5(M60)</f>
        <v>561.35577046773017</v>
      </c>
      <c r="AA60" s="42">
        <f t="shared" si="7"/>
        <v>14.558407608572477</v>
      </c>
      <c r="AB60" s="38">
        <f t="shared" ref="AB60" si="24">SQRT((AA60/Z60*100)^2+AQ$6^2+AQ$8^2+AQ$7^2)*Z60/100</f>
        <v>15.62547765728316</v>
      </c>
      <c r="AC60" s="42">
        <f>[1]!AgePb8Th2(R60)</f>
        <v>555.22532643928184</v>
      </c>
      <c r="AD60" s="42">
        <f t="shared" si="9"/>
        <v>20.67527312110208</v>
      </c>
      <c r="AE60" s="38">
        <f t="shared" ref="AE60" si="25">SQRT((AD60/AC60*100)^2+AR$6^2+AR$8^2+AR$7^2)*AC60/100</f>
        <v>22.404251982235692</v>
      </c>
      <c r="AF60" s="43">
        <f t="shared" ref="AF60" si="26">W60/T60*100</f>
        <v>101.07479329883171</v>
      </c>
    </row>
    <row r="61" spans="1:32" x14ac:dyDescent="0.25">
      <c r="A61" s="69" t="s">
        <v>880</v>
      </c>
      <c r="B61">
        <v>2015</v>
      </c>
      <c r="C61" s="69" t="s">
        <v>882</v>
      </c>
      <c r="D61" s="69" t="s">
        <v>6</v>
      </c>
      <c r="E61" s="37">
        <f>(K61-(((2.718282^(0.00098482*W61)-1)/((2.718282^(0.000155125*W61)-1)*137.88))))/(([1]!SingleStagePbR(W61,1)/[1]!SingleStagePbR(W61,0))-(((2.718282^(0.00098482*W61)-1)/((2.718282^(0.000155125*W61)-1)*137.88))))</f>
        <v>-7.2197899310155408E-4</v>
      </c>
      <c r="F61" s="111">
        <v>97154.027170296235</v>
      </c>
      <c r="G61" s="73">
        <v>859.34366300647071</v>
      </c>
      <c r="H61" s="86">
        <v>0.28306416418129959</v>
      </c>
      <c r="I61" s="142">
        <v>10.92801518452632</v>
      </c>
      <c r="J61" s="76">
        <v>0.11393646346411136</v>
      </c>
      <c r="K61" s="77">
        <v>5.8337125043215254E-2</v>
      </c>
      <c r="L61" s="77">
        <v>4.7304877439767993E-4</v>
      </c>
      <c r="M61" s="40">
        <f t="array" ref="M61:Q61">[1]!ConvertConc(I61:L61,TRUE,FALSE)</f>
        <v>0.73572578713473158</v>
      </c>
      <c r="N61" s="40">
        <v>9.7176338371072982E-3</v>
      </c>
      <c r="O61" s="62">
        <v>9.1507925557786959E-2</v>
      </c>
      <c r="P61" s="62">
        <v>9.5406981422888103E-4</v>
      </c>
      <c r="Q61" s="39">
        <v>0.78936323097109995</v>
      </c>
      <c r="R61" s="98">
        <v>2.8551209682374283E-2</v>
      </c>
      <c r="S61" s="190">
        <v>5.2637801622440982E-4</v>
      </c>
      <c r="T61" s="38">
        <f>[1]!AgePb76(K61)</f>
        <v>541.49449817660252</v>
      </c>
      <c r="U61" s="41">
        <f>[1]!AgeErPb76(K61,L61,0,FALSE,1)*2</f>
        <v>35.461189521231056</v>
      </c>
      <c r="V61" s="38">
        <f t="shared" ref="V61:V64" si="27">SQRT((U61/T61*100)^2+AO$6^2+AO$8^2+AO$7^2)*T61/100</f>
        <v>35.576752117289089</v>
      </c>
      <c r="W61" s="42">
        <f>[1]!AgePb6U8(O61)</f>
        <v>564.44904524098786</v>
      </c>
      <c r="X61" s="42">
        <f t="shared" si="5"/>
        <v>11.769992434035945</v>
      </c>
      <c r="Y61" s="38">
        <f t="shared" ref="Y61:Y64" si="28">SQRT((X61/W61*100)^2+AP$6^2+AP$7^2+AP$8^2)*W61/100</f>
        <v>13.06938173977775</v>
      </c>
      <c r="Z61" s="38">
        <f>[1]!AgePb7U5(M61)</f>
        <v>559.90825713769334</v>
      </c>
      <c r="AA61" s="42">
        <f t="shared" si="7"/>
        <v>14.790791679130392</v>
      </c>
      <c r="AB61" s="38">
        <f t="shared" ref="AB61:AB64" si="29">SQRT((AA61/Z61*100)^2+AQ$6^2+AQ$8^2+AQ$7^2)*Z61/100</f>
        <v>15.836980383718842</v>
      </c>
      <c r="AC61" s="42">
        <f>[1]!AgePb8Th2(R61)</f>
        <v>568.99887863047638</v>
      </c>
      <c r="AD61" s="42">
        <f t="shared" si="9"/>
        <v>20.98044211081687</v>
      </c>
      <c r="AE61" s="38">
        <f t="shared" ref="AE61:AE64" si="30">SQRT((AD61/AC61*100)^2+AR$6^2+AR$8^2+AR$7^2)*AC61/100</f>
        <v>22.768483167061547</v>
      </c>
      <c r="AF61" s="43">
        <f t="shared" ref="AF61:AF64" si="31">W61/T61*100</f>
        <v>104.2391099340217</v>
      </c>
    </row>
    <row r="62" spans="1:32" x14ac:dyDescent="0.25">
      <c r="A62" s="69" t="s">
        <v>880</v>
      </c>
      <c r="B62">
        <v>2015</v>
      </c>
      <c r="C62" s="69" t="s">
        <v>883</v>
      </c>
      <c r="D62" s="69" t="s">
        <v>6</v>
      </c>
      <c r="E62" s="37">
        <f>(K62-(((2.718282^(0.00098482*W62)-1)/((2.718282^(0.000155125*W62)-1)*137.88))))/(([1]!SingleStagePbR(W62,1)/[1]!SingleStagePbR(W62,0))-(((2.718282^(0.00098482*W62)-1)/((2.718282^(0.000155125*W62)-1)*137.88))))</f>
        <v>2.60666557254629E-4</v>
      </c>
      <c r="F62" s="111">
        <v>98677.994616818483</v>
      </c>
      <c r="G62" s="73">
        <v>850.97138243666325</v>
      </c>
      <c r="H62" s="86">
        <v>0.28087662890914522</v>
      </c>
      <c r="I62" s="142">
        <v>10.886263366474076</v>
      </c>
      <c r="J62" s="76">
        <v>0.11097283323531297</v>
      </c>
      <c r="K62" s="77">
        <v>5.9194718684565426E-2</v>
      </c>
      <c r="L62" s="77">
        <v>4.2714938153606586E-4</v>
      </c>
      <c r="M62" s="40">
        <f t="array" ref="M62:Q62">[1]!ConvertConc(I62:L62,TRUE,FALSE)</f>
        <v>0.74940462622200466</v>
      </c>
      <c r="N62" s="40">
        <v>9.3596141512581072E-3</v>
      </c>
      <c r="O62" s="62">
        <v>9.1858883653288606E-2</v>
      </c>
      <c r="P62" s="62">
        <v>9.363948155279722E-4</v>
      </c>
      <c r="Q62" s="39">
        <v>0.8161993821321607</v>
      </c>
      <c r="R62" s="98">
        <v>2.8553075701819433E-2</v>
      </c>
      <c r="S62" s="190">
        <v>5.3701296232014101E-4</v>
      </c>
      <c r="T62" s="38">
        <f>[1]!AgePb76(K62)</f>
        <v>573.31847933490133</v>
      </c>
      <c r="U62" s="41">
        <f>[1]!AgeErPb76(K62,L62,0,FALSE,1)*2</f>
        <v>31.387002917504191</v>
      </c>
      <c r="V62" s="38">
        <f t="shared" si="27"/>
        <v>31.533261346556941</v>
      </c>
      <c r="W62" s="42">
        <f>[1]!AgePb6U8(O62)</f>
        <v>566.52146042483105</v>
      </c>
      <c r="X62" s="42">
        <f t="shared" si="5"/>
        <v>11.550058901856799</v>
      </c>
      <c r="Y62" s="38">
        <f t="shared" si="28"/>
        <v>12.880889733297829</v>
      </c>
      <c r="Z62" s="38">
        <f>[1]!AgePb7U5(M62)</f>
        <v>567.87888151721063</v>
      </c>
      <c r="AA62" s="42">
        <f t="shared" si="7"/>
        <v>14.184933024618266</v>
      </c>
      <c r="AB62" s="38">
        <f t="shared" si="29"/>
        <v>15.30272960366424</v>
      </c>
      <c r="AC62" s="42">
        <f>[1]!AgePb8Th2(R62)</f>
        <v>569.03554805116596</v>
      </c>
      <c r="AD62" s="42">
        <f t="shared" si="9"/>
        <v>21.40431164163164</v>
      </c>
      <c r="AE62" s="38">
        <f t="shared" si="30"/>
        <v>23.159868614127717</v>
      </c>
      <c r="AF62" s="43">
        <f t="shared" si="31"/>
        <v>98.814442730338044</v>
      </c>
    </row>
    <row r="63" spans="1:32" x14ac:dyDescent="0.25">
      <c r="A63" s="69" t="s">
        <v>880</v>
      </c>
      <c r="B63">
        <v>2015</v>
      </c>
      <c r="C63" s="69" t="s">
        <v>884</v>
      </c>
      <c r="D63" s="69" t="s">
        <v>6</v>
      </c>
      <c r="E63" s="37">
        <f>(K63-(((2.718282^(0.00098482*W63)-1)/((2.718282^(0.000155125*W63)-1)*137.88))))/(([1]!SingleStagePbR(W63,1)/[1]!SingleStagePbR(W63,0))-(((2.718282^(0.00098482*W63)-1)/((2.718282^(0.000155125*W63)-1)*137.88))))</f>
        <v>-1.16811475413205E-3</v>
      </c>
      <c r="F63" s="111">
        <v>98473.414665535267</v>
      </c>
      <c r="G63" s="73">
        <v>860.63385738119916</v>
      </c>
      <c r="H63" s="86">
        <v>0.28226751927100208</v>
      </c>
      <c r="I63" s="142">
        <v>10.883906884122036</v>
      </c>
      <c r="J63" s="76">
        <v>0.11131335224546812</v>
      </c>
      <c r="K63" s="77">
        <v>5.8032409386791967E-2</v>
      </c>
      <c r="L63" s="77">
        <v>4.189798637885712E-4</v>
      </c>
      <c r="M63" s="40">
        <f t="array" ref="M63:Q63">[1]!ConvertConc(I63:L63,TRUE,FALSE)</f>
        <v>0.73484886877850564</v>
      </c>
      <c r="N63" s="40">
        <v>9.1995109396859464E-3</v>
      </c>
      <c r="O63" s="62">
        <v>9.1878772084943855E-2</v>
      </c>
      <c r="P63" s="62">
        <v>9.3967490073739639E-4</v>
      </c>
      <c r="Q63" s="39">
        <v>0.81695048342134768</v>
      </c>
      <c r="R63" s="98">
        <v>2.8119496172046565E-2</v>
      </c>
      <c r="S63" s="190">
        <v>5.110645744168435E-4</v>
      </c>
      <c r="T63" s="38">
        <f>[1]!AgePb76(K63)</f>
        <v>530.03219330451782</v>
      </c>
      <c r="U63" s="41">
        <f>[1]!AgeErPb76(K63,L63,0,FALSE,1)*2</f>
        <v>31.634547619033256</v>
      </c>
      <c r="V63" s="38">
        <f t="shared" si="27"/>
        <v>31.758621850438285</v>
      </c>
      <c r="W63" s="42">
        <f>[1]!AgePb6U8(O63)</f>
        <v>566.63888210096479</v>
      </c>
      <c r="X63" s="42">
        <f t="shared" si="5"/>
        <v>11.590410346361754</v>
      </c>
      <c r="Y63" s="38">
        <f t="shared" si="28"/>
        <v>12.917606243711919</v>
      </c>
      <c r="Z63" s="38">
        <f>[1]!AgePb7U5(M63)</f>
        <v>559.39513862261765</v>
      </c>
      <c r="AA63" s="42">
        <f t="shared" si="7"/>
        <v>14.006041013358454</v>
      </c>
      <c r="AB63" s="38">
        <f t="shared" si="29"/>
        <v>15.104731426471499</v>
      </c>
      <c r="AC63" s="42">
        <f>[1]!AgePb8Th2(R63)</f>
        <v>560.51342475918227</v>
      </c>
      <c r="AD63" s="42">
        <f t="shared" si="9"/>
        <v>20.374373219691307</v>
      </c>
      <c r="AE63" s="38">
        <f t="shared" si="30"/>
        <v>22.159066490356782</v>
      </c>
      <c r="AF63" s="43">
        <f t="shared" si="31"/>
        <v>106.90650289904475</v>
      </c>
    </row>
    <row r="64" spans="1:32" x14ac:dyDescent="0.25">
      <c r="A64" s="69" t="s">
        <v>880</v>
      </c>
      <c r="B64">
        <v>2015</v>
      </c>
      <c r="C64" s="69" t="s">
        <v>885</v>
      </c>
      <c r="D64" s="69" t="s">
        <v>6</v>
      </c>
      <c r="E64" s="37">
        <f>(K64-(((2.718282^(0.00098482*W64)-1)/((2.718282^(0.000155125*W64)-1)*137.88))))/(([1]!SingleStagePbR(W64,1)/[1]!SingleStagePbR(W64,0))-(((2.718282^(0.00098482*W64)-1)/((2.718282^(0.000155125*W64)-1)*137.88))))</f>
        <v>4.7976305756181037E-5</v>
      </c>
      <c r="F64" s="111">
        <v>99276.446263004444</v>
      </c>
      <c r="G64" s="73">
        <v>859.51648385879389</v>
      </c>
      <c r="H64" s="86">
        <v>0.28101621639816565</v>
      </c>
      <c r="I64" s="142">
        <v>10.839766616839675</v>
      </c>
      <c r="J64" s="76">
        <v>0.11032759920066072</v>
      </c>
      <c r="K64" s="77">
        <v>5.9084280185882382E-2</v>
      </c>
      <c r="L64" s="77">
        <v>4.4877440239769718E-4</v>
      </c>
      <c r="M64" s="40">
        <f t="array" ref="M64:Q64">[1]!ConvertConc(I64:L64,TRUE,FALSE)</f>
        <v>0.75121501994038253</v>
      </c>
      <c r="N64" s="40">
        <v>9.5402560852157273E-3</v>
      </c>
      <c r="O64" s="62">
        <v>9.2252908696990849E-2</v>
      </c>
      <c r="P64" s="62">
        <v>9.3895397341904705E-4</v>
      </c>
      <c r="Q64" s="39">
        <v>0.80143529769785438</v>
      </c>
      <c r="R64" s="98">
        <v>2.8218893056689551E-2</v>
      </c>
      <c r="S64" s="190">
        <v>5.024439417113185E-4</v>
      </c>
      <c r="T64" s="38">
        <f>[1]!AgePb76(K64)</f>
        <v>569.2557785744242</v>
      </c>
      <c r="U64" s="41">
        <f>[1]!AgeErPb76(K64,L64,0,FALSE,1)*2</f>
        <v>33.060306367026499</v>
      </c>
      <c r="V64" s="38">
        <f t="shared" si="27"/>
        <v>33.197236531922947</v>
      </c>
      <c r="W64" s="42">
        <f>[1]!AgePb6U8(O64)</f>
        <v>568.84739325142129</v>
      </c>
      <c r="X64" s="42">
        <f t="shared" si="5"/>
        <v>11.579505247186022</v>
      </c>
      <c r="Y64" s="38">
        <f t="shared" si="28"/>
        <v>12.917659485851232</v>
      </c>
      <c r="Z64" s="38">
        <f>[1]!AgePb7U5(M64)</f>
        <v>568.92912030408547</v>
      </c>
      <c r="AA64" s="42">
        <f t="shared" si="7"/>
        <v>14.450535087725573</v>
      </c>
      <c r="AB64" s="38">
        <f t="shared" si="29"/>
        <v>15.553173399744942</v>
      </c>
      <c r="AC64" s="42">
        <f>[1]!AgePb8Th2(R64)</f>
        <v>562.46741496484105</v>
      </c>
      <c r="AD64" s="42">
        <f t="shared" si="9"/>
        <v>20.029725793380521</v>
      </c>
      <c r="AE64" s="38">
        <f t="shared" si="30"/>
        <v>21.854730174073758</v>
      </c>
      <c r="AF64" s="43">
        <f t="shared" si="31"/>
        <v>99.928259784375726</v>
      </c>
    </row>
    <row r="65" spans="1:32" x14ac:dyDescent="0.25">
      <c r="A65" s="69"/>
      <c r="C65" s="69"/>
      <c r="D65" s="69"/>
      <c r="F65" s="111"/>
      <c r="G65" s="73"/>
      <c r="H65" s="86"/>
      <c r="I65" s="76"/>
      <c r="J65" s="76"/>
      <c r="K65" s="77"/>
      <c r="L65" s="77"/>
      <c r="R65" s="97"/>
      <c r="S65" s="85"/>
    </row>
    <row r="66" spans="1:32" x14ac:dyDescent="0.25">
      <c r="A66" s="108" t="s">
        <v>886</v>
      </c>
      <c r="B66">
        <v>2014</v>
      </c>
      <c r="C66" s="108" t="s">
        <v>887</v>
      </c>
      <c r="D66" s="108" t="s">
        <v>6</v>
      </c>
      <c r="E66" s="37">
        <f>(K66-(((2.718282^(0.00098482*W66)-1)/((2.718282^(0.000155125*W66)-1)*137.88))))/(([1]!SingleStagePbR(W66,1)/[1]!SingleStagePbR(W66,0))-(((2.718282^(0.00098482*W66)-1)/((2.718282^(0.000155125*W66)-1)*137.88))))</f>
        <v>2.6953271137860856E-3</v>
      </c>
      <c r="F66" s="111">
        <v>17704.313291327013</v>
      </c>
      <c r="G66" s="112">
        <v>971.99832199727075</v>
      </c>
      <c r="H66" s="86">
        <v>0.15568468507363251</v>
      </c>
      <c r="I66" s="175">
        <v>18.832964991969764</v>
      </c>
      <c r="J66" s="114">
        <v>0.22839348948709329</v>
      </c>
      <c r="K66" s="115">
        <v>5.5277768070940307E-2</v>
      </c>
      <c r="L66" s="115">
        <v>9.5826789537306351E-4</v>
      </c>
      <c r="M66" s="40">
        <f t="array" ref="M66:Q66">[1]!ConvertConc(I66:L66,TRUE,FALSE)</f>
        <v>0.40452376982516636</v>
      </c>
      <c r="N66" s="40">
        <v>8.5582514458765278E-3</v>
      </c>
      <c r="O66" s="62">
        <v>5.309838362819623E-2</v>
      </c>
      <c r="P66" s="83">
        <v>6.4394136176322125E-4</v>
      </c>
      <c r="Q66" s="39">
        <v>0.57322355012158099</v>
      </c>
      <c r="R66" s="118">
        <v>1.5722399952304303E-2</v>
      </c>
      <c r="S66" s="190">
        <v>4.2601691384709173E-4</v>
      </c>
      <c r="T66" s="38">
        <f>[1]!AgePb76(K66)</f>
        <v>422.50391330764529</v>
      </c>
      <c r="U66" s="41">
        <f>[1]!AgeErPb76(K66,L66,0,FALSE,1)*2</f>
        <v>77.379050010379856</v>
      </c>
      <c r="V66" s="38">
        <f t="shared" ref="V66" si="32">SQRT((U66/T66*100)^2+AO$6^2+AO$8^2+AO$7^2)*T66/100</f>
        <v>77.411337705626124</v>
      </c>
      <c r="W66" s="42">
        <f>[1]!AgePb6U8(O66)</f>
        <v>333.51594219526282</v>
      </c>
      <c r="X66" s="42">
        <f t="shared" si="5"/>
        <v>8.0893125293899626</v>
      </c>
      <c r="Y66" s="38">
        <f t="shared" ref="Y66" si="33">SQRT((X66/W66*100)^2+AP$6^2+AP$7^2+AP$8^2)*W66/100</f>
        <v>8.75816267021359</v>
      </c>
      <c r="Z66" s="38">
        <f>[1]!AgePb7U5(M66)</f>
        <v>344.92388837566489</v>
      </c>
      <c r="AA66" s="42">
        <f t="shared" si="7"/>
        <v>14.594669518106231</v>
      </c>
      <c r="AB66" s="38">
        <f t="shared" ref="AB66" si="34">SQRT((AA66/Z66*100)^2+AQ$6^2+AQ$8^2+AQ$7^2)*Z66/100</f>
        <v>15.005482625732133</v>
      </c>
      <c r="AC66" s="42">
        <f>[1]!AgePb8Th2(R66)</f>
        <v>315.31244930188819</v>
      </c>
      <c r="AD66" s="42">
        <f t="shared" si="9"/>
        <v>17.087523146168351</v>
      </c>
      <c r="AE66" s="38">
        <f t="shared" ref="AE66" si="35">SQRT((AD66/AC66*100)^2+AR$6^2+AR$8^2+AR$7^2)*AC66/100</f>
        <v>17.776534470656621</v>
      </c>
      <c r="AF66" s="43">
        <f t="shared" ref="AF66" si="36">W66/T66*100</f>
        <v>78.937953398886961</v>
      </c>
    </row>
    <row r="67" spans="1:32" x14ac:dyDescent="0.25">
      <c r="A67" s="108" t="s">
        <v>886</v>
      </c>
      <c r="B67">
        <v>2014</v>
      </c>
      <c r="C67" s="108" t="s">
        <v>888</v>
      </c>
      <c r="D67" s="108" t="s">
        <v>6</v>
      </c>
      <c r="E67" s="37">
        <f>(K67-(((2.718282^(0.00098482*W67)-1)/((2.718282^(0.000155125*W67)-1)*137.88))))/(([1]!SingleStagePbR(W67,1)/[1]!SingleStagePbR(W67,0))-(((2.718282^(0.00098482*W67)-1)/((2.718282^(0.000155125*W67)-1)*137.88))))</f>
        <v>1.5483795957062947E-3</v>
      </c>
      <c r="F67" s="111">
        <v>10999.671158128116</v>
      </c>
      <c r="G67" s="112">
        <v>598.49958363347559</v>
      </c>
      <c r="H67" s="86">
        <v>9.2435044942083169E-2</v>
      </c>
      <c r="I67" s="175">
        <v>18.723260141185076</v>
      </c>
      <c r="J67" s="114">
        <v>0.26186879228317778</v>
      </c>
      <c r="K67" s="115">
        <v>5.4399443720533507E-2</v>
      </c>
      <c r="L67" s="115">
        <v>1.1985519629361325E-3</v>
      </c>
      <c r="M67" s="40">
        <f t="array" ref="M67:Q67">[1]!ConvertConc(I67:L67,TRUE,FALSE)</f>
        <v>0.4004287328718058</v>
      </c>
      <c r="N67" s="40">
        <v>1.0449917007682214E-2</v>
      </c>
      <c r="O67" s="62">
        <v>5.3409502002288889E-2</v>
      </c>
      <c r="P67" s="83">
        <v>7.4700034504247967E-4</v>
      </c>
      <c r="Q67" s="39">
        <v>0.53593814084388003</v>
      </c>
      <c r="R67" s="118">
        <v>1.6861651426190918E-2</v>
      </c>
      <c r="S67" s="190">
        <v>6.8996529287862973E-4</v>
      </c>
      <c r="T67" s="38">
        <f>[1]!AgePb76(K67)</f>
        <v>386.64515253574211</v>
      </c>
      <c r="U67" s="41">
        <f>[1]!AgeErPb76(K67,L67,0,FALSE,1)*2</f>
        <v>98.963563552783455</v>
      </c>
      <c r="V67" s="38">
        <f t="shared" ref="V67:V84" si="37">SQRT((U67/T67*100)^2+AO$6^2+AO$8^2+AO$7^2)*T67/100</f>
        <v>98.984707836989784</v>
      </c>
      <c r="W67" s="42">
        <f>[1]!AgePb6U8(O67)</f>
        <v>335.42013436784453</v>
      </c>
      <c r="X67" s="42">
        <f t="shared" si="5"/>
        <v>9.3825610317893222</v>
      </c>
      <c r="Y67" s="38">
        <f t="shared" ref="Y67:Y84" si="38">SQRT((X67/W67*100)^2+AP$6^2+AP$7^2+AP$8^2)*W67/100</f>
        <v>9.971455666970245</v>
      </c>
      <c r="Z67" s="38">
        <f>[1]!AgePb7U5(M67)</f>
        <v>341.9591079916483</v>
      </c>
      <c r="AA67" s="42">
        <f t="shared" si="7"/>
        <v>17.848091334034091</v>
      </c>
      <c r="AB67" s="38">
        <f t="shared" ref="AB67:AB84" si="39">SQRT((AA67/Z67*100)^2+AQ$6^2+AQ$8^2+AQ$7^2)*Z67/100</f>
        <v>18.17983358771896</v>
      </c>
      <c r="AC67" s="42">
        <f>[1]!AgePb8Th2(R67)</f>
        <v>337.97012329953981</v>
      </c>
      <c r="AD67" s="42">
        <f t="shared" si="9"/>
        <v>27.658934372749179</v>
      </c>
      <c r="AE67" s="38">
        <f t="shared" ref="AE67:AE84" si="40">SQRT((AD67/AC67*100)^2+AR$6^2+AR$8^2+AR$7^2)*AC67/100</f>
        <v>28.153413971964763</v>
      </c>
      <c r="AF67" s="43">
        <f t="shared" ref="AF67:AF84" si="41">W67/T67*100</f>
        <v>86.751413322539378</v>
      </c>
    </row>
    <row r="68" spans="1:32" x14ac:dyDescent="0.25">
      <c r="A68" s="108" t="s">
        <v>886</v>
      </c>
      <c r="B68">
        <v>2014</v>
      </c>
      <c r="C68" s="108" t="s">
        <v>889</v>
      </c>
      <c r="D68" s="108" t="s">
        <v>6</v>
      </c>
      <c r="E68" s="37">
        <f>(K68-(((2.718282^(0.00098482*W68)-1)/((2.718282^(0.000155125*W68)-1)*137.88))))/(([1]!SingleStagePbR(W68,1)/[1]!SingleStagePbR(W68,0))-(((2.718282^(0.00098482*W68)-1)/((2.718282^(0.000155125*W68)-1)*137.88))))</f>
        <v>3.1099560879016778E-3</v>
      </c>
      <c r="F68" s="111">
        <v>15853.824722611987</v>
      </c>
      <c r="G68" s="112">
        <v>901.69242296326968</v>
      </c>
      <c r="H68" s="86">
        <v>0.13059823170512594</v>
      </c>
      <c r="I68" s="175">
        <v>18.625951461708937</v>
      </c>
      <c r="J68" s="114">
        <v>0.25808728988624208</v>
      </c>
      <c r="K68" s="115">
        <v>5.5696688599775446E-2</v>
      </c>
      <c r="L68" s="115">
        <v>1.0900854290345589E-3</v>
      </c>
      <c r="M68" s="40">
        <f t="array" ref="M68:Q68">[1]!ConvertConc(I68:L68,TRUE,FALSE)</f>
        <v>0.41211949030370582</v>
      </c>
      <c r="N68" s="40">
        <v>9.882741078829041E-3</v>
      </c>
      <c r="O68" s="62">
        <v>5.3688532478772477E-2</v>
      </c>
      <c r="P68" s="83">
        <v>7.439259075651297E-4</v>
      </c>
      <c r="Q68" s="39">
        <v>0.57782175244547063</v>
      </c>
      <c r="R68" s="118">
        <v>1.7408467638619932E-2</v>
      </c>
      <c r="S68" s="190">
        <v>4.7728377640797324E-4</v>
      </c>
      <c r="T68" s="38">
        <f>[1]!AgePb76(K68)</f>
        <v>439.32915049761431</v>
      </c>
      <c r="U68" s="41">
        <f>[1]!AgeErPb76(K68,L68,0,FALSE,1)*2</f>
        <v>87.10564903020925</v>
      </c>
      <c r="V68" s="38">
        <f t="shared" si="37"/>
        <v>87.136662187375038</v>
      </c>
      <c r="W68" s="42">
        <f>[1]!AgePb6U8(O68)</f>
        <v>337.12745505432764</v>
      </c>
      <c r="X68" s="42">
        <f t="shared" si="5"/>
        <v>9.3426970858469378</v>
      </c>
      <c r="Y68" s="38">
        <f t="shared" si="38"/>
        <v>9.9398083099918537</v>
      </c>
      <c r="Z68" s="38">
        <f>[1]!AgePb7U5(M68)</f>
        <v>350.40032527953514</v>
      </c>
      <c r="AA68" s="42">
        <f t="shared" si="7"/>
        <v>16.805396348147337</v>
      </c>
      <c r="AB68" s="38">
        <f t="shared" si="39"/>
        <v>17.174710500009947</v>
      </c>
      <c r="AC68" s="42">
        <f>[1]!AgePb8Th2(R68)</f>
        <v>348.83630507162167</v>
      </c>
      <c r="AD68" s="42">
        <f t="shared" si="9"/>
        <v>19.127922398342275</v>
      </c>
      <c r="AE68" s="38">
        <f t="shared" si="40"/>
        <v>19.881615608632952</v>
      </c>
      <c r="AF68" s="43">
        <f t="shared" si="41"/>
        <v>76.736873633919799</v>
      </c>
    </row>
    <row r="69" spans="1:32" x14ac:dyDescent="0.25">
      <c r="A69" s="108" t="s">
        <v>886</v>
      </c>
      <c r="B69">
        <v>2014</v>
      </c>
      <c r="C69" s="108" t="s">
        <v>890</v>
      </c>
      <c r="D69" s="108" t="s">
        <v>6</v>
      </c>
      <c r="E69" s="37">
        <f>(K69-(((2.718282^(0.00098482*W69)-1)/((2.718282^(0.000155125*W69)-1)*137.88))))/(([1]!SingleStagePbR(W69,1)/[1]!SingleStagePbR(W69,0))-(((2.718282^(0.00098482*W69)-1)/((2.718282^(0.000155125*W69)-1)*137.88))))</f>
        <v>1.0121956657984249E-3</v>
      </c>
      <c r="F69" s="111">
        <v>10595.968812564057</v>
      </c>
      <c r="G69" s="112">
        <v>572.19721286579227</v>
      </c>
      <c r="H69" s="86">
        <v>9.3141006141595178E-2</v>
      </c>
      <c r="I69" s="175">
        <v>18.647698276125837</v>
      </c>
      <c r="J69" s="114">
        <v>0.27111439098816109</v>
      </c>
      <c r="K69" s="115">
        <v>5.3998994087609532E-2</v>
      </c>
      <c r="L69" s="115">
        <v>1.477222567524586E-3</v>
      </c>
      <c r="M69" s="40">
        <f t="array" ref="M69:Q69">[1]!ConvertConc(I69:L69,TRUE,FALSE)</f>
        <v>0.3990916870787386</v>
      </c>
      <c r="N69" s="40">
        <v>1.2363810733402812E-2</v>
      </c>
      <c r="O69" s="62">
        <v>5.362592129025779E-2</v>
      </c>
      <c r="P69" s="83">
        <v>7.7965434535161358E-4</v>
      </c>
      <c r="Q69" s="39">
        <v>0.46929688420316396</v>
      </c>
      <c r="R69" s="118">
        <v>1.5708573952656246E-2</v>
      </c>
      <c r="S69" s="190">
        <v>6.751787878755103E-4</v>
      </c>
      <c r="T69" s="38">
        <f>[1]!AgePb76(K69)</f>
        <v>370.0273176707957</v>
      </c>
      <c r="U69" s="41">
        <f>[1]!AgeErPb76(K69,L69,0,FALSE,1)*2</f>
        <v>123.23769930176607</v>
      </c>
      <c r="V69" s="38">
        <f t="shared" si="37"/>
        <v>123.25325129852804</v>
      </c>
      <c r="W69" s="42">
        <f>[1]!AgePb6U8(O69)</f>
        <v>336.7443915271968</v>
      </c>
      <c r="X69" s="42">
        <f t="shared" si="5"/>
        <v>9.7916911004999516</v>
      </c>
      <c r="Y69" s="38">
        <f t="shared" si="38"/>
        <v>10.361701819448012</v>
      </c>
      <c r="Z69" s="38">
        <f>[1]!AgePb7U5(M69)</f>
        <v>340.9892177681246</v>
      </c>
      <c r="AA69" s="42">
        <f t="shared" si="7"/>
        <v>21.127606949048722</v>
      </c>
      <c r="AB69" s="38">
        <f t="shared" si="39"/>
        <v>21.407009560106854</v>
      </c>
      <c r="AC69" s="42">
        <f>[1]!AgePb8Th2(R69)</f>
        <v>315.03731884821912</v>
      </c>
      <c r="AD69" s="42">
        <f t="shared" si="9"/>
        <v>27.081581780314764</v>
      </c>
      <c r="AE69" s="38">
        <f t="shared" si="40"/>
        <v>27.520753977856689</v>
      </c>
      <c r="AF69" s="43">
        <f t="shared" si="41"/>
        <v>91.005278649937438</v>
      </c>
    </row>
    <row r="70" spans="1:32" x14ac:dyDescent="0.25">
      <c r="A70" s="108" t="s">
        <v>886</v>
      </c>
      <c r="B70">
        <v>2014</v>
      </c>
      <c r="C70" s="108" t="s">
        <v>891</v>
      </c>
      <c r="D70" s="108" t="s">
        <v>6</v>
      </c>
      <c r="E70" s="37">
        <f>(K70-(((2.718282^(0.00098482*W70)-1)/((2.718282^(0.000155125*W70)-1)*137.88))))/(([1]!SingleStagePbR(W70,1)/[1]!SingleStagePbR(W70,0))-(((2.718282^(0.00098482*W70)-1)/((2.718282^(0.000155125*W70)-1)*137.88))))</f>
        <v>-4.0316369335927438E-3</v>
      </c>
      <c r="F70" s="111">
        <v>11882.999491707607</v>
      </c>
      <c r="G70" s="112">
        <v>643.33058507752048</v>
      </c>
      <c r="H70" s="86">
        <v>9.6427452097270577E-2</v>
      </c>
      <c r="I70" s="175">
        <v>18.64580627772742</v>
      </c>
      <c r="J70" s="114">
        <v>0.24484370516225268</v>
      </c>
      <c r="K70" s="115">
        <v>4.9939604933263493E-2</v>
      </c>
      <c r="L70" s="115">
        <v>1.140075395468952E-3</v>
      </c>
      <c r="M70" s="40">
        <f t="array" ref="M70:Q70">[1]!ConvertConc(I70:L70,TRUE,FALSE)</f>
        <v>0.36912731202853866</v>
      </c>
      <c r="N70" s="40">
        <v>9.7214295639155256E-3</v>
      </c>
      <c r="O70" s="62">
        <v>5.3631362736751634E-2</v>
      </c>
      <c r="P70" s="83">
        <v>7.042495974578743E-4</v>
      </c>
      <c r="Q70" s="39">
        <v>0.49860177645599174</v>
      </c>
      <c r="R70" s="118">
        <v>1.6066314993471251E-2</v>
      </c>
      <c r="S70" s="190">
        <v>6.6715833923837811E-4</v>
      </c>
      <c r="T70" s="38">
        <f>[1]!AgePb76(K70)</f>
        <v>191.17077907111312</v>
      </c>
      <c r="U70" s="41">
        <f>[1]!AgeErPb76(K70,L70,0,FALSE,1)*2</f>
        <v>106.20107736224763</v>
      </c>
      <c r="V70" s="38">
        <f t="shared" si="37"/>
        <v>106.20589455267</v>
      </c>
      <c r="W70" s="42">
        <f>[1]!AgePb6U8(O70)</f>
        <v>336.77768391926963</v>
      </c>
      <c r="X70" s="42">
        <f t="shared" ref="X70:X84" si="42">P70/O70*W70*2</f>
        <v>8.8446586560595843</v>
      </c>
      <c r="Y70" s="38">
        <f t="shared" si="38"/>
        <v>9.471953774477333</v>
      </c>
      <c r="Z70" s="38">
        <f>[1]!AgePb7U5(M70)</f>
        <v>319.00648662330622</v>
      </c>
      <c r="AA70" s="42">
        <f t="shared" ref="AA70:AA84" si="43">N70/M70*Z70*2</f>
        <v>16.80286984508405</v>
      </c>
      <c r="AB70" s="38">
        <f t="shared" si="39"/>
        <v>17.109582377476553</v>
      </c>
      <c r="AC70" s="42">
        <f>[1]!AgePb8Th2(R70)</f>
        <v>322.15498108374919</v>
      </c>
      <c r="AD70" s="42">
        <f t="shared" ref="AD70:AD84" si="44">S70/R70*AC70*2</f>
        <v>26.755156019851977</v>
      </c>
      <c r="AE70" s="38">
        <f t="shared" si="40"/>
        <v>27.21973545117412</v>
      </c>
      <c r="AF70" s="43">
        <f t="shared" si="41"/>
        <v>176.1658793020834</v>
      </c>
    </row>
    <row r="71" spans="1:32" x14ac:dyDescent="0.25">
      <c r="A71" s="108" t="s">
        <v>886</v>
      </c>
      <c r="B71">
        <v>2014</v>
      </c>
      <c r="C71" s="108" t="s">
        <v>892</v>
      </c>
      <c r="D71" s="108" t="s">
        <v>6</v>
      </c>
      <c r="E71" s="37">
        <f>(K71-(((2.718282^(0.00098482*W71)-1)/((2.718282^(0.000155125*W71)-1)*137.88))))/(([1]!SingleStagePbR(W71,1)/[1]!SingleStagePbR(W71,0))-(((2.718282^(0.00098482*W71)-1)/((2.718282^(0.000155125*W71)-1)*137.88))))</f>
        <v>-1.8287573643372E-3</v>
      </c>
      <c r="F71" s="111">
        <v>7697.6969651750478</v>
      </c>
      <c r="G71" s="112">
        <v>426.68003822928478</v>
      </c>
      <c r="H71" s="86">
        <v>9.4367275588538205E-2</v>
      </c>
      <c r="I71" s="175">
        <v>18.633062429895311</v>
      </c>
      <c r="J71" s="114">
        <v>0.26453280188230144</v>
      </c>
      <c r="K71" s="115">
        <v>5.1718122653078943E-2</v>
      </c>
      <c r="L71" s="115">
        <v>1.3752547813011004E-3</v>
      </c>
      <c r="M71" s="40">
        <f t="array" ref="M71:Q71">[1]!ConvertConc(I71:L71,TRUE,FALSE)</f>
        <v>0.38253463116247322</v>
      </c>
      <c r="N71" s="40">
        <v>1.1531078577590659E-2</v>
      </c>
      <c r="O71" s="62">
        <v>5.3668043230273146E-2</v>
      </c>
      <c r="P71" s="83">
        <v>7.6192294748429062E-4</v>
      </c>
      <c r="Q71" s="39">
        <v>0.4709731181850676</v>
      </c>
      <c r="R71" s="118">
        <v>1.6706096315671326E-2</v>
      </c>
      <c r="S71" s="190">
        <v>7.5828028900680943E-4</v>
      </c>
      <c r="T71" s="38">
        <f>[1]!AgePb76(K71)</f>
        <v>271.9696432920432</v>
      </c>
      <c r="U71" s="41">
        <f>[1]!AgeErPb76(K71,L71,0,FALSE,1)*2</f>
        <v>121.90220644440629</v>
      </c>
      <c r="V71" s="38">
        <f t="shared" si="37"/>
        <v>121.91070027770097</v>
      </c>
      <c r="W71" s="42">
        <f>[1]!AgePb6U8(O71)</f>
        <v>337.00210162944211</v>
      </c>
      <c r="X71" s="42">
        <f t="shared" si="42"/>
        <v>9.5688092625320849</v>
      </c>
      <c r="Y71" s="38">
        <f t="shared" si="38"/>
        <v>10.152209138383638</v>
      </c>
      <c r="Z71" s="38">
        <f>[1]!AgePb7U5(M71)</f>
        <v>328.90135936036643</v>
      </c>
      <c r="AA71" s="42">
        <f t="shared" si="43"/>
        <v>19.828727179735786</v>
      </c>
      <c r="AB71" s="38">
        <f t="shared" si="39"/>
        <v>20.105597675948818</v>
      </c>
      <c r="AC71" s="42">
        <f>[1]!AgePb8Th2(R71)</f>
        <v>334.87790723548028</v>
      </c>
      <c r="AD71" s="42">
        <f t="shared" si="44"/>
        <v>30.399838655582588</v>
      </c>
      <c r="AE71" s="38">
        <f t="shared" si="40"/>
        <v>30.842269014156457</v>
      </c>
      <c r="AF71" s="43">
        <f t="shared" si="41"/>
        <v>123.9116607097089</v>
      </c>
    </row>
    <row r="72" spans="1:32" x14ac:dyDescent="0.25">
      <c r="A72" s="108" t="s">
        <v>886</v>
      </c>
      <c r="B72">
        <v>2014</v>
      </c>
      <c r="C72" s="108" t="s">
        <v>893</v>
      </c>
      <c r="D72" s="108" t="s">
        <v>6</v>
      </c>
      <c r="E72" s="37">
        <f>(K72-(((2.718282^(0.00098482*W72)-1)/((2.718282^(0.000155125*W72)-1)*137.88))))/(([1]!SingleStagePbR(W72,1)/[1]!SingleStagePbR(W72,0))-(((2.718282^(0.00098482*W72)-1)/((2.718282^(0.000155125*W72)-1)*137.88))))</f>
        <v>-1.0724288671066094E-3</v>
      </c>
      <c r="F72" s="111">
        <v>6076.881257199997</v>
      </c>
      <c r="G72" s="112">
        <v>332.16937944071049</v>
      </c>
      <c r="H72" s="86">
        <v>7.8897470651461105E-2</v>
      </c>
      <c r="I72" s="175">
        <v>18.54729859769273</v>
      </c>
      <c r="J72" s="114">
        <v>0.30796528371646253</v>
      </c>
      <c r="K72" s="115">
        <v>5.2362538415447975E-2</v>
      </c>
      <c r="L72" s="115">
        <v>1.6689446172411802E-3</v>
      </c>
      <c r="M72" s="40">
        <f t="array" ref="M72:Q72">[1]!ConvertConc(I72:L72,TRUE,FALSE)</f>
        <v>0.38909197511462829</v>
      </c>
      <c r="N72" s="40">
        <v>1.3983424151311954E-2</v>
      </c>
      <c r="O72" s="62">
        <v>5.3916207513066042E-2</v>
      </c>
      <c r="P72" s="83">
        <v>8.9524197047987448E-4</v>
      </c>
      <c r="Q72" s="39">
        <v>0.46201900551895686</v>
      </c>
      <c r="R72" s="118">
        <v>1.6440053461523878E-2</v>
      </c>
      <c r="S72" s="190">
        <v>9.4036953527952538E-4</v>
      </c>
      <c r="T72" s="38">
        <f>[1]!AgePb76(K72)</f>
        <v>300.28146708736068</v>
      </c>
      <c r="U72" s="41">
        <f>[1]!AgeErPb76(K72,L72,0,FALSE,1)*2</f>
        <v>145.3736002897524</v>
      </c>
      <c r="V72" s="38">
        <f t="shared" si="37"/>
        <v>145.38228285606513</v>
      </c>
      <c r="W72" s="42">
        <f>[1]!AgePb6U8(O72)</f>
        <v>338.52020915840006</v>
      </c>
      <c r="X72" s="42">
        <f t="shared" si="42"/>
        <v>11.241795855941183</v>
      </c>
      <c r="Y72" s="38">
        <f t="shared" si="38"/>
        <v>11.746791200119253</v>
      </c>
      <c r="Z72" s="38">
        <f>[1]!AgePb7U5(M72)</f>
        <v>333.70592310012864</v>
      </c>
      <c r="AA72" s="42">
        <f t="shared" si="43"/>
        <v>23.985853026855462</v>
      </c>
      <c r="AB72" s="38">
        <f t="shared" si="39"/>
        <v>24.221956362039435</v>
      </c>
      <c r="AC72" s="42">
        <f>[1]!AgePb8Th2(R72)</f>
        <v>329.58825409075951</v>
      </c>
      <c r="AD72" s="42">
        <f t="shared" si="44"/>
        <v>37.704835213375134</v>
      </c>
      <c r="AE72" s="38">
        <f t="shared" si="40"/>
        <v>38.051290942609576</v>
      </c>
      <c r="AF72" s="43">
        <f t="shared" si="41"/>
        <v>112.73429973615873</v>
      </c>
    </row>
    <row r="73" spans="1:32" x14ac:dyDescent="0.25">
      <c r="A73" s="108" t="s">
        <v>886</v>
      </c>
      <c r="B73">
        <v>2014</v>
      </c>
      <c r="C73" s="108" t="s">
        <v>894</v>
      </c>
      <c r="D73" s="108" t="s">
        <v>6</v>
      </c>
      <c r="E73" s="37">
        <f>(K73-(((2.718282^(0.00098482*W73)-1)/((2.718282^(0.000155125*W73)-1)*137.88))))/(([1]!SingleStagePbR(W73,1)/[1]!SingleStagePbR(W73,0))-(((2.718282^(0.00098482*W73)-1)/((2.718282^(0.000155125*W73)-1)*137.88))))</f>
        <v>-3.4489666536561918E-4</v>
      </c>
      <c r="F73" s="111">
        <v>13080.838058330288</v>
      </c>
      <c r="G73" s="112">
        <v>700.2869795711847</v>
      </c>
      <c r="H73" s="86">
        <v>0.11148695460586672</v>
      </c>
      <c r="I73" s="175">
        <v>18.53911680580353</v>
      </c>
      <c r="J73" s="114">
        <v>0.25371473765815389</v>
      </c>
      <c r="K73" s="115">
        <v>5.2951662040536952E-2</v>
      </c>
      <c r="L73" s="115">
        <v>1.158613820363693E-3</v>
      </c>
      <c r="M73" s="40">
        <f t="array" ref="M73:Q73">[1]!ConvertConc(I73:L73,TRUE,FALSE)</f>
        <v>0.39364324303422488</v>
      </c>
      <c r="N73" s="40">
        <v>1.0159121774575728E-2</v>
      </c>
      <c r="O73" s="62">
        <v>5.3940002130358093E-2</v>
      </c>
      <c r="P73" s="83">
        <v>7.381890751936987E-4</v>
      </c>
      <c r="Q73" s="39">
        <v>0.53027760885149822</v>
      </c>
      <c r="R73" s="118">
        <v>1.6654680357699882E-2</v>
      </c>
      <c r="S73" s="190">
        <v>5.7211579458924921E-4</v>
      </c>
      <c r="T73" s="38">
        <f>[1]!AgePb76(K73)</f>
        <v>325.73807334778729</v>
      </c>
      <c r="U73" s="41">
        <f>[1]!AgeErPb76(K73,L73,0,FALSE,1)*2</f>
        <v>99.345966297022002</v>
      </c>
      <c r="V73" s="38">
        <f t="shared" si="37"/>
        <v>99.360916383274343</v>
      </c>
      <c r="W73" s="42">
        <f>[1]!AgePb6U8(O73)</f>
        <v>338.66575035582412</v>
      </c>
      <c r="X73" s="42">
        <f t="shared" si="42"/>
        <v>9.2695345636348474</v>
      </c>
      <c r="Y73" s="38">
        <f t="shared" si="38"/>
        <v>9.8764054652203797</v>
      </c>
      <c r="Z73" s="38">
        <f>[1]!AgePb7U5(M73)</f>
        <v>337.02732026854937</v>
      </c>
      <c r="AA73" s="42">
        <f t="shared" si="43"/>
        <v>17.395962707630879</v>
      </c>
      <c r="AB73" s="38">
        <f t="shared" si="39"/>
        <v>17.726512424539145</v>
      </c>
      <c r="AC73" s="42">
        <f>[1]!AgePb8Th2(R73)</f>
        <v>333.85572652070192</v>
      </c>
      <c r="AD73" s="42">
        <f t="shared" si="44"/>
        <v>22.93699190309064</v>
      </c>
      <c r="AE73" s="38">
        <f t="shared" si="40"/>
        <v>23.516713332604585</v>
      </c>
      <c r="AF73" s="43">
        <f t="shared" si="41"/>
        <v>103.96873379742566</v>
      </c>
    </row>
    <row r="74" spans="1:32" x14ac:dyDescent="0.25">
      <c r="A74" s="108" t="s">
        <v>886</v>
      </c>
      <c r="B74">
        <v>2014</v>
      </c>
      <c r="C74" s="108" t="s">
        <v>895</v>
      </c>
      <c r="D74" s="108" t="s">
        <v>6</v>
      </c>
      <c r="E74" s="37">
        <f>(K74-(((2.718282^(0.00098482*W74)-1)/((2.718282^(0.000155125*W74)-1)*137.88))))/(([1]!SingleStagePbR(W74,1)/[1]!SingleStagePbR(W74,0))-(((2.718282^(0.00098482*W74)-1)/((2.718282^(0.000155125*W74)-1)*137.88))))</f>
        <v>9.6727737032992222E-4</v>
      </c>
      <c r="F74" s="111">
        <v>12616.429209809852</v>
      </c>
      <c r="G74" s="112">
        <v>668.33709995108109</v>
      </c>
      <c r="H74" s="86">
        <v>0.10403359579021394</v>
      </c>
      <c r="I74" s="175">
        <v>18.414450655826283</v>
      </c>
      <c r="J74" s="114">
        <v>0.24762184810641807</v>
      </c>
      <c r="K74" s="115">
        <v>5.4060664599767119E-2</v>
      </c>
      <c r="L74" s="115">
        <v>1.2109989311330567E-3</v>
      </c>
      <c r="M74" s="40">
        <f t="array" ref="M74:Q74">[1]!ConvertConc(I74:L74,TRUE,FALSE)</f>
        <v>0.40460836624428659</v>
      </c>
      <c r="N74" s="40">
        <v>1.0571193898727571E-2</v>
      </c>
      <c r="O74" s="62">
        <v>5.4305176879311502E-2</v>
      </c>
      <c r="P74" s="83">
        <v>7.302497648142655E-4</v>
      </c>
      <c r="Q74" s="39">
        <v>0.51468440939498672</v>
      </c>
      <c r="R74" s="118">
        <v>1.7249195743399795E-2</v>
      </c>
      <c r="S74" s="190">
        <v>6.085220503389947E-4</v>
      </c>
      <c r="T74" s="38">
        <f>[1]!AgePb76(K74)</f>
        <v>372.59770705032378</v>
      </c>
      <c r="U74" s="41">
        <f>[1]!AgeErPb76(K74,L74,0,FALSE,1)*2</f>
        <v>100.86695290316058</v>
      </c>
      <c r="V74" s="38">
        <f t="shared" si="37"/>
        <v>100.88621837046536</v>
      </c>
      <c r="W74" s="42">
        <f>[1]!AgePb6U8(O74)</f>
        <v>340.8989514346959</v>
      </c>
      <c r="X74" s="42">
        <f t="shared" si="42"/>
        <v>9.1682374836515788</v>
      </c>
      <c r="Y74" s="38">
        <f t="shared" si="38"/>
        <v>9.7892509023133805</v>
      </c>
      <c r="Z74" s="38">
        <f>[1]!AgePb7U5(M74)</f>
        <v>344.98504446673212</v>
      </c>
      <c r="AA74" s="42">
        <f t="shared" si="43"/>
        <v>18.026833360223311</v>
      </c>
      <c r="AB74" s="38">
        <f t="shared" si="39"/>
        <v>18.361131880327001</v>
      </c>
      <c r="AC74" s="42">
        <f>[1]!AgePb8Th2(R74)</f>
        <v>345.67190057438057</v>
      </c>
      <c r="AD74" s="42">
        <f t="shared" si="44"/>
        <v>24.38942392576034</v>
      </c>
      <c r="AE74" s="38">
        <f t="shared" si="40"/>
        <v>24.974271303558304</v>
      </c>
      <c r="AF74" s="43">
        <f t="shared" si="41"/>
        <v>91.492498473334251</v>
      </c>
    </row>
    <row r="75" spans="1:32" x14ac:dyDescent="0.25">
      <c r="A75" s="108" t="s">
        <v>886</v>
      </c>
      <c r="B75">
        <v>2014</v>
      </c>
      <c r="C75" s="108" t="s">
        <v>896</v>
      </c>
      <c r="D75" s="108" t="s">
        <v>6</v>
      </c>
      <c r="E75" s="37">
        <f>(K75-(((2.718282^(0.00098482*W75)-1)/((2.718282^(0.000155125*W75)-1)*137.88))))/(([1]!SingleStagePbR(W75,1)/[1]!SingleStagePbR(W75,0))-(((2.718282^(0.00098482*W75)-1)/((2.718282^(0.000155125*W75)-1)*137.88))))</f>
        <v>1.7314645106646497E-3</v>
      </c>
      <c r="F75" s="111">
        <v>12204.712678884795</v>
      </c>
      <c r="G75" s="112">
        <v>639.19265070409779</v>
      </c>
      <c r="H75" s="86">
        <v>9.4981808276297916E-2</v>
      </c>
      <c r="I75" s="175">
        <v>18.339459151489688</v>
      </c>
      <c r="J75" s="114">
        <v>0.24778658990487357</v>
      </c>
      <c r="K75" s="115">
        <v>5.4708034548634495E-2</v>
      </c>
      <c r="L75" s="115">
        <v>1.1367429652995376E-3</v>
      </c>
      <c r="M75" s="40">
        <f t="array" ref="M75:Q75">[1]!ConvertConc(I75:L75,TRUE,FALSE)</f>
        <v>0.41112779058592647</v>
      </c>
      <c r="N75" s="40">
        <v>1.0189753461527477E-2</v>
      </c>
      <c r="O75" s="62">
        <v>5.4527235058552496E-2</v>
      </c>
      <c r="P75" s="83">
        <v>7.3672388702928043E-4</v>
      </c>
      <c r="Q75" s="39">
        <v>0.54513545998974788</v>
      </c>
      <c r="R75" s="118">
        <v>1.6539354302486289E-2</v>
      </c>
      <c r="S75" s="190">
        <v>6.2602325144091732E-4</v>
      </c>
      <c r="T75" s="38">
        <f>[1]!AgePb76(K75)</f>
        <v>399.33506772381537</v>
      </c>
      <c r="U75" s="41">
        <f>[1]!AgeErPb76(K75,L75,0,FALSE,1)*2</f>
        <v>93.123008058671914</v>
      </c>
      <c r="V75" s="38">
        <f t="shared" si="37"/>
        <v>93.14697715059016</v>
      </c>
      <c r="W75" s="42">
        <f>[1]!AgePb6U8(O75)</f>
        <v>342.25655481095259</v>
      </c>
      <c r="X75" s="42">
        <f t="shared" si="42"/>
        <v>9.2485371448162557</v>
      </c>
      <c r="Y75" s="38">
        <f t="shared" si="38"/>
        <v>9.8692578063422935</v>
      </c>
      <c r="Z75" s="38">
        <f>[1]!AgePb7U5(M75)</f>
        <v>349.68699411964485</v>
      </c>
      <c r="AA75" s="42">
        <f t="shared" si="43"/>
        <v>17.333901236418942</v>
      </c>
      <c r="AB75" s="38">
        <f t="shared" si="39"/>
        <v>17.690744007632762</v>
      </c>
      <c r="AC75" s="42">
        <f>[1]!AgePb8Th2(R75)</f>
        <v>331.56278592477139</v>
      </c>
      <c r="AD75" s="42">
        <f t="shared" si="44"/>
        <v>25.099651353406429</v>
      </c>
      <c r="AE75" s="38">
        <f t="shared" si="40"/>
        <v>25.623310876795266</v>
      </c>
      <c r="AF75" s="43">
        <f t="shared" si="41"/>
        <v>85.706611433299187</v>
      </c>
    </row>
    <row r="76" spans="1:32" x14ac:dyDescent="0.25">
      <c r="A76" s="108" t="s">
        <v>886</v>
      </c>
      <c r="B76">
        <v>2014</v>
      </c>
      <c r="C76" s="108" t="s">
        <v>897</v>
      </c>
      <c r="D76" s="108" t="s">
        <v>6</v>
      </c>
      <c r="E76" s="37">
        <f>(K76-(((2.718282^(0.00098482*W76)-1)/((2.718282^(0.000155125*W76)-1)*137.88))))/(([1]!SingleStagePbR(W76,1)/[1]!SingleStagePbR(W76,0))-(((2.718282^(0.00098482*W76)-1)/((2.718282^(0.000155125*W76)-1)*137.88))))</f>
        <v>-1.4547187624525182E-3</v>
      </c>
      <c r="F76" s="111">
        <v>17590.642378479515</v>
      </c>
      <c r="G76" s="112">
        <v>942.2423852083017</v>
      </c>
      <c r="H76" s="86">
        <v>0.14135761566505486</v>
      </c>
      <c r="I76" s="175">
        <v>18.350764358764046</v>
      </c>
      <c r="J76" s="114">
        <v>0.24083863773018174</v>
      </c>
      <c r="K76" s="115">
        <v>5.2137596917669851E-2</v>
      </c>
      <c r="L76" s="115">
        <v>9.495728133527238E-4</v>
      </c>
      <c r="M76" s="40">
        <f t="array" ref="M76:Q76">[1]!ConvertConc(I76:L76,TRUE,FALSE)</f>
        <v>0.39156971702715609</v>
      </c>
      <c r="N76" s="40">
        <v>8.7902899274881399E-3</v>
      </c>
      <c r="O76" s="62">
        <v>5.4493642904984242E-2</v>
      </c>
      <c r="P76" s="83">
        <v>7.1518409073371818E-4</v>
      </c>
      <c r="Q76" s="39">
        <v>0.58462569773872453</v>
      </c>
      <c r="R76" s="118">
        <v>1.6120830256060318E-2</v>
      </c>
      <c r="S76" s="190">
        <v>4.4272015724352323E-4</v>
      </c>
      <c r="T76" s="38">
        <f>[1]!AgePb76(K76)</f>
        <v>290.45494649808171</v>
      </c>
      <c r="U76" s="41">
        <f>[1]!AgeErPb76(K76,L76,0,FALSE,1)*2</f>
        <v>83.215850844210138</v>
      </c>
      <c r="V76" s="38">
        <f t="shared" si="37"/>
        <v>83.230041551232901</v>
      </c>
      <c r="W76" s="42">
        <f>[1]!AgePb6U8(O76)</f>
        <v>342.05119986406686</v>
      </c>
      <c r="X76" s="42">
        <f t="shared" si="42"/>
        <v>8.9782794219024407</v>
      </c>
      <c r="Y76" s="38">
        <f t="shared" si="38"/>
        <v>9.6157202401142516</v>
      </c>
      <c r="Z76" s="38">
        <f>[1]!AgePb7U5(M76)</f>
        <v>335.51546204641005</v>
      </c>
      <c r="AA76" s="42">
        <f t="shared" si="43"/>
        <v>15.063872706675882</v>
      </c>
      <c r="AB76" s="38">
        <f t="shared" si="39"/>
        <v>15.441051113954568</v>
      </c>
      <c r="AC76" s="42">
        <f>[1]!AgePb8Th2(R76)</f>
        <v>323.2394037871174</v>
      </c>
      <c r="AD76" s="42">
        <f t="shared" si="44"/>
        <v>17.753998695958959</v>
      </c>
      <c r="AE76" s="38">
        <f t="shared" si="40"/>
        <v>18.451265402404822</v>
      </c>
      <c r="AF76" s="43">
        <f t="shared" si="41"/>
        <v>117.76394376754948</v>
      </c>
    </row>
    <row r="77" spans="1:32" x14ac:dyDescent="0.25">
      <c r="A77" s="108" t="s">
        <v>886</v>
      </c>
      <c r="B77">
        <v>2014</v>
      </c>
      <c r="C77" s="108" t="s">
        <v>898</v>
      </c>
      <c r="D77" s="108" t="s">
        <v>6</v>
      </c>
      <c r="E77" s="37">
        <f>(K77-(((2.718282^(0.00098482*W77)-1)/((2.718282^(0.000155125*W77)-1)*137.88))))/(([1]!SingleStagePbR(W77,1)/[1]!SingleStagePbR(W77,0))-(((2.718282^(0.00098482*W77)-1)/((2.718282^(0.000155125*W77)-1)*137.88))))</f>
        <v>-1.9538386101264271E-3</v>
      </c>
      <c r="F77" s="111">
        <v>11607.80355251117</v>
      </c>
      <c r="G77" s="112">
        <v>634.83447193324218</v>
      </c>
      <c r="H77" s="86">
        <v>8.8121061811113052E-2</v>
      </c>
      <c r="I77" s="175">
        <v>18.245818559633268</v>
      </c>
      <c r="J77" s="114">
        <v>0.25152702811250854</v>
      </c>
      <c r="K77" s="115">
        <v>5.1780664740475588E-2</v>
      </c>
      <c r="L77" s="115">
        <v>1.2233557262005866E-3</v>
      </c>
      <c r="M77" s="40">
        <f t="array" ref="M77:Q77">[1]!ConvertConc(I77:L77,TRUE,FALSE)</f>
        <v>0.39112584569490444</v>
      </c>
      <c r="N77" s="40">
        <v>1.0698659740113485E-2</v>
      </c>
      <c r="O77" s="62">
        <v>5.4807077946745705E-2</v>
      </c>
      <c r="P77" s="83">
        <v>7.5554085942596569E-4</v>
      </c>
      <c r="Q77" s="39">
        <v>0.50397436624969938</v>
      </c>
      <c r="R77" s="118">
        <v>1.6020924621775044E-2</v>
      </c>
      <c r="S77" s="190">
        <v>6.4060389905178051E-4</v>
      </c>
      <c r="T77" s="38">
        <f>[1]!AgePb76(K77)</f>
        <v>274.73913506322435</v>
      </c>
      <c r="U77" s="41">
        <f>[1]!AgeErPb76(K77,L77,0,FALSE,1)*2</f>
        <v>108.25297589383061</v>
      </c>
      <c r="V77" s="38">
        <f t="shared" si="37"/>
        <v>108.26273637430782</v>
      </c>
      <c r="W77" s="42">
        <f>[1]!AgePb6U8(O77)</f>
        <v>343.96703110925591</v>
      </c>
      <c r="X77" s="42">
        <f t="shared" si="42"/>
        <v>9.4834884848633365</v>
      </c>
      <c r="Y77" s="38">
        <f t="shared" si="38"/>
        <v>10.095656132260292</v>
      </c>
      <c r="Z77" s="38">
        <f>[1]!AgePb7U5(M77)</f>
        <v>335.19153194176255</v>
      </c>
      <c r="AA77" s="42">
        <f t="shared" si="43"/>
        <v>18.337321286661357</v>
      </c>
      <c r="AB77" s="38">
        <f t="shared" si="39"/>
        <v>18.647813391115427</v>
      </c>
      <c r="AC77" s="42">
        <f>[1]!AgePb8Th2(R77)</f>
        <v>321.25202717304285</v>
      </c>
      <c r="AD77" s="42">
        <f t="shared" si="44"/>
        <v>25.690814487152696</v>
      </c>
      <c r="AE77" s="38">
        <f t="shared" si="40"/>
        <v>26.171610643623517</v>
      </c>
      <c r="AF77" s="43">
        <f t="shared" si="41"/>
        <v>125.19768289657769</v>
      </c>
    </row>
    <row r="78" spans="1:32" x14ac:dyDescent="0.25">
      <c r="A78" s="69" t="s">
        <v>899</v>
      </c>
      <c r="B78">
        <v>2015</v>
      </c>
      <c r="C78" s="69" t="s">
        <v>900</v>
      </c>
      <c r="D78" s="69" t="s">
        <v>6</v>
      </c>
      <c r="E78" s="37">
        <f>(K78-(((2.718282^(0.00098482*W78)-1)/((2.718282^(0.000155125*W78)-1)*137.88))))/(([1]!SingleStagePbR(W78,1)/[1]!SingleStagePbR(W78,0))-(((2.718282^(0.00098482*W78)-1)/((2.718282^(0.000155125*W78)-1)*137.88))))</f>
        <v>1.5058951791986196E-3</v>
      </c>
      <c r="F78" s="111">
        <v>36073.047564934306</v>
      </c>
      <c r="G78" s="73">
        <v>541.90806073285819</v>
      </c>
      <c r="H78" s="86">
        <v>8.9749814998997646E-2</v>
      </c>
      <c r="I78" s="142">
        <v>18.649378849415008</v>
      </c>
      <c r="J78" s="76">
        <v>0.20428307602165144</v>
      </c>
      <c r="K78" s="77">
        <v>5.4395714316217376E-2</v>
      </c>
      <c r="L78" s="77">
        <v>6.0633701336960835E-4</v>
      </c>
      <c r="M78" s="40">
        <f t="array" ref="M78:Q78">[1]!ConvertConc(I78:L78,TRUE,FALSE)</f>
        <v>0.40198750894570612</v>
      </c>
      <c r="N78" s="40">
        <v>6.2823097817526546E-3</v>
      </c>
      <c r="O78" s="62">
        <v>5.362108883488996E-2</v>
      </c>
      <c r="P78" s="83">
        <v>5.8735902440874865E-4</v>
      </c>
      <c r="Q78" s="39">
        <v>0.70090834042124039</v>
      </c>
      <c r="R78" s="97">
        <v>1.6513211330941222E-2</v>
      </c>
      <c r="S78" s="190">
        <v>4.6512607274311812E-4</v>
      </c>
      <c r="T78" s="38">
        <f>[1]!AgePb76(K78)</f>
        <v>386.49117807437284</v>
      </c>
      <c r="U78" s="41">
        <f>[1]!AgeErPb76(K78,L78,0,FALSE,1)*2</f>
        <v>50.069593192469036</v>
      </c>
      <c r="V78" s="38">
        <f t="shared" si="37"/>
        <v>50.111339076620098</v>
      </c>
      <c r="W78" s="42">
        <f>[1]!AgePb6U8(O78)</f>
        <v>336.71482498025836</v>
      </c>
      <c r="X78" s="42">
        <f t="shared" si="42"/>
        <v>7.376668225195802</v>
      </c>
      <c r="Y78" s="38">
        <f t="shared" si="38"/>
        <v>8.1179348927428201</v>
      </c>
      <c r="Z78" s="38">
        <f>[1]!AgePb7U5(M78)</f>
        <v>343.08867250734801</v>
      </c>
      <c r="AA78" s="42">
        <f t="shared" si="43"/>
        <v>10.723663175278215</v>
      </c>
      <c r="AB78" s="38">
        <f t="shared" si="39"/>
        <v>11.270671110159631</v>
      </c>
      <c r="AC78" s="42">
        <f>[1]!AgePb8Th2(R78)</f>
        <v>331.04296885674415</v>
      </c>
      <c r="AD78" s="42">
        <f t="shared" si="44"/>
        <v>18.648912428686685</v>
      </c>
      <c r="AE78" s="38">
        <f t="shared" si="40"/>
        <v>19.345807736651967</v>
      </c>
      <c r="AF78" s="43">
        <f t="shared" si="41"/>
        <v>87.120960084492282</v>
      </c>
    </row>
    <row r="79" spans="1:32" x14ac:dyDescent="0.25">
      <c r="A79" s="69" t="s">
        <v>899</v>
      </c>
      <c r="B79">
        <v>2015</v>
      </c>
      <c r="C79" s="69" t="s">
        <v>901</v>
      </c>
      <c r="D79" s="69" t="s">
        <v>6</v>
      </c>
      <c r="E79" s="37">
        <f>(K79-(((2.718282^(0.00098482*W79)-1)/((2.718282^(0.000155125*W79)-1)*137.88))))/(([1]!SingleStagePbR(W79,1)/[1]!SingleStagePbR(W79,0))-(((2.718282^(0.00098482*W79)-1)/((2.718282^(0.000155125*W79)-1)*137.88))))</f>
        <v>7.5054437601449245E-4</v>
      </c>
      <c r="F79" s="111">
        <v>40198.048174702541</v>
      </c>
      <c r="G79" s="73">
        <v>597.6359146784838</v>
      </c>
      <c r="H79" s="86">
        <v>9.0951032970346499E-2</v>
      </c>
      <c r="I79" s="142">
        <v>18.630121040281995</v>
      </c>
      <c r="J79" s="76">
        <v>0.20388247982277088</v>
      </c>
      <c r="K79" s="77">
        <v>5.3795648372824557E-2</v>
      </c>
      <c r="L79" s="77">
        <v>5.3995270501634241E-4</v>
      </c>
      <c r="M79" s="40">
        <f t="array" ref="M79:Q79">[1]!ConvertConc(I79:L79,TRUE,FALSE)</f>
        <v>0.39796393392785256</v>
      </c>
      <c r="N79" s="40">
        <v>5.9095717958799789E-3</v>
      </c>
      <c r="O79" s="62">
        <v>5.367651653136353E-2</v>
      </c>
      <c r="P79" s="83">
        <v>5.8741976367195428E-4</v>
      </c>
      <c r="Q79" s="39">
        <v>0.73697360333000195</v>
      </c>
      <c r="R79" s="97">
        <v>1.6797750882667425E-2</v>
      </c>
      <c r="S79" s="190">
        <v>5.0305242101105299E-4</v>
      </c>
      <c r="T79" s="38">
        <f>[1]!AgePb76(K79)</f>
        <v>361.5228430564872</v>
      </c>
      <c r="U79" s="41">
        <f>[1]!AgeErPb76(K79,L79,0,FALSE,1)*2</f>
        <v>45.283896217127911</v>
      </c>
      <c r="V79" s="38">
        <f t="shared" si="37"/>
        <v>45.324281548696433</v>
      </c>
      <c r="W79" s="42">
        <f>[1]!AgePb6U8(O79)</f>
        <v>337.05394166486985</v>
      </c>
      <c r="X79" s="42">
        <f t="shared" si="42"/>
        <v>7.3772353182342014</v>
      </c>
      <c r="Y79" s="38">
        <f t="shared" si="38"/>
        <v>8.1198756476633314</v>
      </c>
      <c r="Z79" s="38">
        <f>[1]!AgePb7U5(M79)</f>
        <v>340.17042711475494</v>
      </c>
      <c r="AA79" s="42">
        <f t="shared" si="43"/>
        <v>10.102732385966638</v>
      </c>
      <c r="AB79" s="38">
        <f t="shared" si="39"/>
        <v>10.672041955806456</v>
      </c>
      <c r="AC79" s="42">
        <f>[1]!AgePb8Th2(R79)</f>
        <v>336.69992792717102</v>
      </c>
      <c r="AD79" s="42">
        <f t="shared" si="44"/>
        <v>20.166713398849243</v>
      </c>
      <c r="AE79" s="38">
        <f t="shared" si="40"/>
        <v>20.834762844035463</v>
      </c>
      <c r="AF79" s="43">
        <f t="shared" si="41"/>
        <v>93.231713607708571</v>
      </c>
    </row>
    <row r="80" spans="1:32" x14ac:dyDescent="0.25">
      <c r="A80" s="69" t="s">
        <v>899</v>
      </c>
      <c r="B80">
        <v>2015</v>
      </c>
      <c r="C80" s="69" t="s">
        <v>902</v>
      </c>
      <c r="D80" s="69" t="s">
        <v>6</v>
      </c>
      <c r="E80" s="37">
        <f>(K80-(((2.718282^(0.00098482*W80)-1)/((2.718282^(0.000155125*W80)-1)*137.88))))/(([1]!SingleStagePbR(W80,1)/[1]!SingleStagePbR(W80,0))-(((2.718282^(0.00098482*W80)-1)/((2.718282^(0.000155125*W80)-1)*137.88))))</f>
        <v>8.8912604282871438E-4</v>
      </c>
      <c r="F80" s="111">
        <v>33235.730693461912</v>
      </c>
      <c r="G80" s="73">
        <v>511.2082835201183</v>
      </c>
      <c r="H80" s="86">
        <v>8.9728576158717169E-2</v>
      </c>
      <c r="I80" s="142">
        <v>18.57156984113951</v>
      </c>
      <c r="J80" s="76">
        <v>0.20699600643983607</v>
      </c>
      <c r="K80" s="77">
        <v>5.3931560170700409E-2</v>
      </c>
      <c r="L80" s="77">
        <v>6.5305155332797825E-4</v>
      </c>
      <c r="M80" s="40">
        <f t="array" ref="M80:Q80">[1]!ConvertConc(I80:L80,TRUE,FALSE)</f>
        <v>0.40022721214771939</v>
      </c>
      <c r="N80" s="40">
        <v>6.586813189441377E-3</v>
      </c>
      <c r="O80" s="62">
        <v>5.3845744250699393E-2</v>
      </c>
      <c r="P80" s="83">
        <v>6.0015680521446175E-4</v>
      </c>
      <c r="Q80" s="39">
        <v>0.67724314544882747</v>
      </c>
      <c r="R80" s="97">
        <v>1.7404595479122341E-2</v>
      </c>
      <c r="S80" s="190">
        <v>5.6788442284678162E-4</v>
      </c>
      <c r="T80" s="38">
        <f>[1]!AgePb76(K80)</f>
        <v>367.21201447193909</v>
      </c>
      <c r="U80" s="41">
        <f>[1]!AgeErPb76(K80,L80,0,FALSE,1)*2</f>
        <v>54.576222359880582</v>
      </c>
      <c r="V80" s="38">
        <f t="shared" si="37"/>
        <v>54.610798961609397</v>
      </c>
      <c r="W80" s="42">
        <f>[1]!AgePb6U8(O80)</f>
        <v>338.08919713294085</v>
      </c>
      <c r="X80" s="42">
        <f t="shared" si="42"/>
        <v>7.5365856764508417</v>
      </c>
      <c r="Y80" s="38">
        <f t="shared" si="38"/>
        <v>8.2692024928745465</v>
      </c>
      <c r="Z80" s="38">
        <f>[1]!AgePb7U5(M80)</f>
        <v>341.81298456021847</v>
      </c>
      <c r="AA80" s="42">
        <f t="shared" si="43"/>
        <v>11.250900521939425</v>
      </c>
      <c r="AB80" s="38">
        <f t="shared" si="39"/>
        <v>11.769644653888303</v>
      </c>
      <c r="AC80" s="42">
        <f>[1]!AgePb8Th2(R80)</f>
        <v>348.75937911358051</v>
      </c>
      <c r="AD80" s="42">
        <f t="shared" si="44"/>
        <v>22.758933864092871</v>
      </c>
      <c r="AE80" s="38">
        <f t="shared" si="40"/>
        <v>23.395669017565119</v>
      </c>
      <c r="AF80" s="43">
        <f t="shared" si="41"/>
        <v>92.069209015157725</v>
      </c>
    </row>
    <row r="81" spans="1:32" x14ac:dyDescent="0.25">
      <c r="A81" s="69" t="s">
        <v>899</v>
      </c>
      <c r="B81">
        <v>2015</v>
      </c>
      <c r="C81" s="69" t="s">
        <v>903</v>
      </c>
      <c r="D81" s="69" t="s">
        <v>6</v>
      </c>
      <c r="E81" s="37">
        <f>(K81-(((2.718282^(0.00098482*W81)-1)/((2.718282^(0.000155125*W81)-1)*137.88))))/(([1]!SingleStagePbR(W81,1)/[1]!SingleStagePbR(W81,0))-(((2.718282^(0.00098482*W81)-1)/((2.718282^(0.000155125*W81)-1)*137.88))))</f>
        <v>-9.4145468676669076E-5</v>
      </c>
      <c r="F81" s="111">
        <v>43418.245636039312</v>
      </c>
      <c r="G81" s="73">
        <v>655.96152057502172</v>
      </c>
      <c r="H81" s="86">
        <v>9.1962912270313973E-2</v>
      </c>
      <c r="I81" s="142">
        <v>18.585800212127616</v>
      </c>
      <c r="J81" s="76">
        <v>0.20338604418754685</v>
      </c>
      <c r="K81" s="77">
        <v>5.3134065942121139E-2</v>
      </c>
      <c r="L81" s="77">
        <v>5.8766615556025698E-4</v>
      </c>
      <c r="M81" s="40">
        <f t="array" ref="M81:Q81">[1]!ConvertConc(I81:L81,TRUE,FALSE)</f>
        <v>0.39400708522438377</v>
      </c>
      <c r="N81" s="40">
        <v>6.130276470452457E-3</v>
      </c>
      <c r="O81" s="62">
        <v>5.3804516813189429E-2</v>
      </c>
      <c r="P81" s="83">
        <v>5.8878755335572605E-4</v>
      </c>
      <c r="Q81" s="39">
        <v>0.70333763275328509</v>
      </c>
      <c r="R81" s="97">
        <v>1.7407068753462058E-2</v>
      </c>
      <c r="S81" s="190">
        <v>4.769008052765748E-4</v>
      </c>
      <c r="T81" s="38">
        <f>[1]!AgePb76(K81)</f>
        <v>333.53937931355892</v>
      </c>
      <c r="U81" s="41">
        <f>[1]!AgeErPb76(K81,L81,0,FALSE,1)*2</f>
        <v>50.147140692998306</v>
      </c>
      <c r="V81" s="38">
        <f t="shared" si="37"/>
        <v>50.178186518307783</v>
      </c>
      <c r="W81" s="42">
        <f>[1]!AgePb6U8(O81)</f>
        <v>337.83700240898736</v>
      </c>
      <c r="X81" s="42">
        <f t="shared" si="42"/>
        <v>7.3939599819121193</v>
      </c>
      <c r="Y81" s="38">
        <f t="shared" si="38"/>
        <v>8.1383635628951563</v>
      </c>
      <c r="Z81" s="38">
        <f>[1]!AgePb7U5(M81)</f>
        <v>337.29237445579798</v>
      </c>
      <c r="AA81" s="42">
        <f t="shared" si="43"/>
        <v>10.495727535518212</v>
      </c>
      <c r="AB81" s="38">
        <f t="shared" si="39"/>
        <v>11.035773138405112</v>
      </c>
      <c r="AC81" s="42">
        <f>[1]!AgePb8Th2(R81)</f>
        <v>348.80851426129084</v>
      </c>
      <c r="AD81" s="42">
        <f t="shared" si="44"/>
        <v>19.11258738556436</v>
      </c>
      <c r="AE81" s="38">
        <f t="shared" si="40"/>
        <v>19.866744475724406</v>
      </c>
      <c r="AF81" s="43">
        <f t="shared" si="41"/>
        <v>101.28849046378667</v>
      </c>
    </row>
    <row r="82" spans="1:32" x14ac:dyDescent="0.25">
      <c r="A82" s="69" t="s">
        <v>899</v>
      </c>
      <c r="B82">
        <v>2015</v>
      </c>
      <c r="C82" s="69" t="s">
        <v>904</v>
      </c>
      <c r="D82" s="69" t="s">
        <v>6</v>
      </c>
      <c r="E82" s="37">
        <f>(K82-(((2.718282^(0.00098482*W82)-1)/((2.718282^(0.000155125*W82)-1)*137.88))))/(([1]!SingleStagePbR(W82,1)/[1]!SingleStagePbR(W82,0))-(((2.718282^(0.00098482*W82)-1)/((2.718282^(0.000155125*W82)-1)*137.88))))</f>
        <v>4.1119052116922765E-4</v>
      </c>
      <c r="F82" s="111">
        <v>32948.102112804503</v>
      </c>
      <c r="G82" s="73">
        <v>493.99232875984512</v>
      </c>
      <c r="H82" s="86">
        <v>8.965534798935125E-2</v>
      </c>
      <c r="I82" s="142">
        <v>18.5548255237006</v>
      </c>
      <c r="J82" s="76">
        <v>0.20432368758551248</v>
      </c>
      <c r="K82" s="77">
        <v>5.3553792528928584E-2</v>
      </c>
      <c r="L82" s="77">
        <v>6.7440493690077493E-4</v>
      </c>
      <c r="M82" s="40">
        <f t="array" ref="M82:Q82">[1]!ConvertConc(I82:L82,TRUE,FALSE)</f>
        <v>0.39778243545913461</v>
      </c>
      <c r="N82" s="40">
        <v>6.6543462702168543E-3</v>
      </c>
      <c r="O82" s="62">
        <v>5.389433593555875E-2</v>
      </c>
      <c r="P82" s="83">
        <v>5.934784697522468E-4</v>
      </c>
      <c r="Q82" s="39">
        <v>0.65826694762562232</v>
      </c>
      <c r="R82" s="97">
        <v>1.6987912238354393E-2</v>
      </c>
      <c r="S82" s="190">
        <v>5.3106974680857408E-4</v>
      </c>
      <c r="T82" s="38">
        <f>[1]!AgePb76(K82)</f>
        <v>351.34904187382574</v>
      </c>
      <c r="U82" s="41">
        <f>[1]!AgeErPb76(K82,L82,0,FALSE,1)*2</f>
        <v>56.917671078455783</v>
      </c>
      <c r="V82" s="38">
        <f t="shared" si="37"/>
        <v>56.948024259085123</v>
      </c>
      <c r="W82" s="42">
        <f>[1]!AgePb6U8(O82)</f>
        <v>338.38642745029387</v>
      </c>
      <c r="X82" s="42">
        <f t="shared" si="42"/>
        <v>7.4525478665608134</v>
      </c>
      <c r="Y82" s="38">
        <f t="shared" si="38"/>
        <v>8.1939261160043877</v>
      </c>
      <c r="Z82" s="38">
        <f>[1]!AgePb7U5(M82)</f>
        <v>340.03859078539028</v>
      </c>
      <c r="AA82" s="42">
        <f t="shared" si="43"/>
        <v>11.376744303507662</v>
      </c>
      <c r="AB82" s="38">
        <f t="shared" si="39"/>
        <v>11.884797979635653</v>
      </c>
      <c r="AC82" s="42">
        <f>[1]!AgePb8Th2(R82)</f>
        <v>340.47966227632486</v>
      </c>
      <c r="AD82" s="42">
        <f t="shared" si="44"/>
        <v>21.287895240041859</v>
      </c>
      <c r="AE82" s="38">
        <f t="shared" si="40"/>
        <v>21.935904869110246</v>
      </c>
      <c r="AF82" s="43">
        <f t="shared" si="41"/>
        <v>96.31061625943272</v>
      </c>
    </row>
    <row r="83" spans="1:32" x14ac:dyDescent="0.25">
      <c r="A83" s="69" t="s">
        <v>899</v>
      </c>
      <c r="B83">
        <v>2015</v>
      </c>
      <c r="C83" s="69" t="s">
        <v>905</v>
      </c>
      <c r="D83" s="69" t="s">
        <v>6</v>
      </c>
      <c r="E83" s="37">
        <f>(K83-(((2.718282^(0.00098482*W83)-1)/((2.718282^(0.000155125*W83)-1)*137.88))))/(([1]!SingleStagePbR(W83,1)/[1]!SingleStagePbR(W83,0))-(((2.718282^(0.00098482*W83)-1)/((2.718282^(0.000155125*W83)-1)*137.88))))</f>
        <v>-2.1847322503981527E-4</v>
      </c>
      <c r="F83" s="111">
        <v>43241.704152642815</v>
      </c>
      <c r="G83" s="73">
        <v>632.76528499691949</v>
      </c>
      <c r="H83" s="86">
        <v>9.0794210555034241E-2</v>
      </c>
      <c r="I83" s="142">
        <v>18.506727269761281</v>
      </c>
      <c r="J83" s="76">
        <v>0.19824618244409056</v>
      </c>
      <c r="K83" s="77">
        <v>5.3067006483908302E-2</v>
      </c>
      <c r="L83" s="77">
        <v>5.6074353777868014E-4</v>
      </c>
      <c r="M83" s="40">
        <f t="array" ref="M83:Q83">[1]!ConvertConc(I83:L83,TRUE,FALSE)</f>
        <v>0.39519115006154093</v>
      </c>
      <c r="N83" s="40">
        <v>5.9463427114351333E-3</v>
      </c>
      <c r="O83" s="62">
        <v>5.40344051881032E-2</v>
      </c>
      <c r="P83" s="83">
        <v>5.7882273797169308E-4</v>
      </c>
      <c r="Q83" s="39">
        <v>0.71192211308977205</v>
      </c>
      <c r="R83" s="97">
        <v>1.7015061793354099E-2</v>
      </c>
      <c r="S83" s="190">
        <v>4.7677528399168182E-4</v>
      </c>
      <c r="T83" s="38">
        <f>[1]!AgePb76(K83)</f>
        <v>330.67566119560593</v>
      </c>
      <c r="U83" s="41">
        <f>[1]!AgeErPb76(K83,L83,0,FALSE,1)*2</f>
        <v>47.934623014905675</v>
      </c>
      <c r="V83" s="38">
        <f t="shared" si="37"/>
        <v>47.966545752130671</v>
      </c>
      <c r="W83" s="42">
        <f>[1]!AgePb6U8(O83)</f>
        <v>339.24313991859822</v>
      </c>
      <c r="X83" s="42">
        <f t="shared" si="42"/>
        <v>7.2680227496621095</v>
      </c>
      <c r="Y83" s="38">
        <f t="shared" si="38"/>
        <v>8.0301258451604856</v>
      </c>
      <c r="Z83" s="38">
        <f>[1]!AgePb7U5(M83)</f>
        <v>338.15447125954614</v>
      </c>
      <c r="AA83" s="42">
        <f t="shared" si="43"/>
        <v>10.17625205018015</v>
      </c>
      <c r="AB83" s="38">
        <f t="shared" si="39"/>
        <v>10.735157882365586</v>
      </c>
      <c r="AC83" s="42">
        <f>[1]!AgePb8Th2(R83)</f>
        <v>341.01924163151494</v>
      </c>
      <c r="AD83" s="42">
        <f t="shared" si="44"/>
        <v>19.111249521174145</v>
      </c>
      <c r="AE83" s="38">
        <f t="shared" si="40"/>
        <v>19.832754319301365</v>
      </c>
      <c r="AF83" s="43">
        <f t="shared" si="41"/>
        <v>102.59090091239716</v>
      </c>
    </row>
    <row r="84" spans="1:32" x14ac:dyDescent="0.25">
      <c r="A84" s="69" t="s">
        <v>899</v>
      </c>
      <c r="B84">
        <v>2015</v>
      </c>
      <c r="C84" s="69" t="s">
        <v>906</v>
      </c>
      <c r="D84" s="69" t="s">
        <v>6</v>
      </c>
      <c r="E84" s="37">
        <f>(K84-(((2.718282^(0.00098482*W84)-1)/((2.718282^(0.000155125*W84)-1)*137.88))))/(([1]!SingleStagePbR(W84,1)/[1]!SingleStagePbR(W84,0))-(((2.718282^(0.00098482*W84)-1)/((2.718282^(0.000155125*W84)-1)*137.88))))</f>
        <v>1.3745740842786335E-3</v>
      </c>
      <c r="F84" s="111">
        <v>40234.284319394705</v>
      </c>
      <c r="G84" s="73">
        <v>603.38929059930956</v>
      </c>
      <c r="H84" s="86">
        <v>8.941041205468607E-2</v>
      </c>
      <c r="I84" s="142">
        <v>18.420085091441507</v>
      </c>
      <c r="J84" s="76">
        <v>0.20595360048252689</v>
      </c>
      <c r="K84" s="77">
        <v>5.438621055821425E-2</v>
      </c>
      <c r="L84" s="77">
        <v>5.8816087024081355E-4</v>
      </c>
      <c r="M84" s="40">
        <f t="array" ref="M84:Q84">[1]!ConvertConc(I84:L84,TRUE,FALSE)</f>
        <v>0.40692035362071766</v>
      </c>
      <c r="N84" s="40">
        <v>6.3297632660698029E-3</v>
      </c>
      <c r="O84" s="62">
        <v>5.4288565717029627E-2</v>
      </c>
      <c r="P84" s="83">
        <v>6.0699641282599187E-4</v>
      </c>
      <c r="Q84" s="39">
        <v>0.71878615318088079</v>
      </c>
      <c r="R84" s="97">
        <v>1.7669165335117615E-2</v>
      </c>
      <c r="S84" s="190">
        <v>4.9234478892380001E-4</v>
      </c>
      <c r="T84" s="38">
        <f>[1]!AgePb76(K84)</f>
        <v>386.09873355092441</v>
      </c>
      <c r="U84" s="41">
        <f>[1]!AgeErPb76(K84,L84,0,FALSE,1)*2</f>
        <v>48.580496125297813</v>
      </c>
      <c r="V84" s="38">
        <f t="shared" si="37"/>
        <v>48.623433204183172</v>
      </c>
      <c r="W84" s="42">
        <f>[1]!AgePb6U8(O84)</f>
        <v>340.79738380698797</v>
      </c>
      <c r="X84" s="42">
        <f t="shared" si="42"/>
        <v>7.6208603686294945</v>
      </c>
      <c r="Y84" s="38">
        <f t="shared" si="38"/>
        <v>8.3572335885128499</v>
      </c>
      <c r="Z84" s="38">
        <f>[1]!AgePb7U5(M84)</f>
        <v>346.65499243058304</v>
      </c>
      <c r="AA84" s="42">
        <f t="shared" si="43"/>
        <v>10.784636440830488</v>
      </c>
      <c r="AB84" s="38">
        <f t="shared" si="39"/>
        <v>11.339791817836314</v>
      </c>
      <c r="AC84" s="42">
        <f>[1]!AgePb8Th2(R84)</f>
        <v>354.0147624709229</v>
      </c>
      <c r="AD84" s="42">
        <f t="shared" si="44"/>
        <v>19.728982122119639</v>
      </c>
      <c r="AE84" s="38">
        <f t="shared" si="40"/>
        <v>20.48202524433982</v>
      </c>
      <c r="AF84" s="43">
        <f t="shared" si="41"/>
        <v>88.266900197443547</v>
      </c>
    </row>
    <row r="85" spans="1:32" x14ac:dyDescent="0.25">
      <c r="F85" s="111"/>
      <c r="H85" s="86"/>
      <c r="K85" s="158"/>
      <c r="L85" s="158"/>
      <c r="R85" s="119"/>
      <c r="S85" s="85"/>
    </row>
    <row r="86" spans="1:32" ht="17.25" x14ac:dyDescent="0.25">
      <c r="A86" s="109" t="s">
        <v>908</v>
      </c>
      <c r="D86" s="108"/>
      <c r="F86" s="111"/>
      <c r="G86" s="112"/>
      <c r="H86" s="86"/>
      <c r="I86" s="114"/>
      <c r="J86" s="114"/>
      <c r="K86" s="115"/>
      <c r="L86" s="115"/>
      <c r="R86" s="118"/>
      <c r="S86" s="85"/>
    </row>
    <row r="87" spans="1:32" x14ac:dyDescent="0.25">
      <c r="A87" s="69" t="s">
        <v>909</v>
      </c>
      <c r="B87">
        <v>2014</v>
      </c>
      <c r="C87" s="69" t="s">
        <v>910</v>
      </c>
      <c r="D87" s="69" t="s">
        <v>6</v>
      </c>
      <c r="E87" s="37">
        <f>(K87-(((2.718282^(0.00098482*W87)-1)/((2.718282^(0.000155125*W87)-1)*137.88))))/(([1]!SingleStagePbR(W87,1)/[1]!SingleStagePbR(W87,0))-(((2.718282^(0.00098482*W87)-1)/((2.718282^(0.000155125*W87)-1)*137.88))))</f>
        <v>1.5623132980424875E-4</v>
      </c>
      <c r="F87" s="111">
        <v>7227.7491628225553</v>
      </c>
      <c r="G87" s="73">
        <v>80.651125549085705</v>
      </c>
      <c r="H87" s="86">
        <v>0.35382779528978453</v>
      </c>
      <c r="I87" s="76">
        <v>5.6336555891904485</v>
      </c>
      <c r="J87" s="76">
        <v>9.0789604698308171E-2</v>
      </c>
      <c r="K87" s="77">
        <v>7.4563970157924556E-2</v>
      </c>
      <c r="L87" s="77">
        <v>1.8475811784689948E-3</v>
      </c>
      <c r="M87" s="39">
        <f t="array" ref="M87:Q87">[1]!ConvertConc(I87:L87,TRUE,FALSE)</f>
        <v>1.8241097994848976</v>
      </c>
      <c r="N87" s="40">
        <v>5.3917316840968531E-2</v>
      </c>
      <c r="O87" s="40">
        <v>0.17750463871429156</v>
      </c>
      <c r="P87" s="62">
        <v>2.860589492177731E-3</v>
      </c>
      <c r="Q87" s="39">
        <v>0.545215930495345</v>
      </c>
      <c r="R87" s="98">
        <v>5.2012833858949468E-2</v>
      </c>
      <c r="S87" s="158">
        <v>1.4617600021475214E-3</v>
      </c>
      <c r="T87" s="38">
        <f>[1]!AgePb76(K87)</f>
        <v>1055.895555811134</v>
      </c>
      <c r="U87" s="41">
        <f>[1]!AgeErPb76(K87,L87,0,FALSE,1)*2</f>
        <v>99.794127059834381</v>
      </c>
      <c r="V87" s="38">
        <f t="shared" ref="V87" si="45">SQRT((U87/T87*100)^2+AO$6^2+AO$8^2+AO$7^2)*T87/100</f>
        <v>99.950401011768548</v>
      </c>
      <c r="W87" s="42">
        <f>[1]!AgePb6U8(O87)</f>
        <v>1053.3278733975592</v>
      </c>
      <c r="X87" s="42">
        <f t="shared" ref="X87:X106" si="46">P87/O87*W87*2</f>
        <v>33.949970753258675</v>
      </c>
      <c r="Y87" s="38">
        <f t="shared" ref="Y87" si="47">SQRT((X87/W87*100)^2+AP$6^2+AP$7^2+AP$8^2)*W87/100</f>
        <v>35.566814041664806</v>
      </c>
      <c r="Z87" s="38">
        <f>[1]!AgePb7U5(M87)</f>
        <v>1054.1637809946528</v>
      </c>
      <c r="AA87" s="42">
        <f t="shared" ref="AA87:AA150" si="48">N87/M87*Z87*2</f>
        <v>62.318268996978361</v>
      </c>
      <c r="AB87" s="38">
        <f t="shared" ref="AB87" si="49">SQRT((AA87/Z87*100)^2+AQ$6^2+AQ$8^2+AQ$7^2)*Z87/100</f>
        <v>63.223003894261964</v>
      </c>
      <c r="AC87" s="42">
        <f>[1]!AgePb8Th2(R87)</f>
        <v>1024.8673820474651</v>
      </c>
      <c r="AD87" s="42">
        <f t="shared" ref="AD87:AD150" si="50">S87/R87*AC87*2</f>
        <v>57.605403721906931</v>
      </c>
      <c r="AE87" s="38">
        <f t="shared" ref="AE87" si="51">SQRT((AD87/AC87*100)^2+AR$6^2+AR$8^2+AR$7^2)*AC87/100</f>
        <v>59.767570974994648</v>
      </c>
      <c r="AF87" s="43">
        <f t="shared" ref="AF87" si="52">W87/T87*100</f>
        <v>99.756824204871066</v>
      </c>
    </row>
    <row r="88" spans="1:32" x14ac:dyDescent="0.25">
      <c r="A88" s="69" t="s">
        <v>909</v>
      </c>
      <c r="B88">
        <v>2014</v>
      </c>
      <c r="C88" s="69" t="s">
        <v>911</v>
      </c>
      <c r="D88" s="69" t="s">
        <v>6</v>
      </c>
      <c r="E88" s="37">
        <f>(K88-(((2.718282^(0.00098482*W88)-1)/((2.718282^(0.000155125*W88)-1)*137.88))))/(([1]!SingleStagePbR(W88,1)/[1]!SingleStagePbR(W88,0))-(((2.718282^(0.00098482*W88)-1)/((2.718282^(0.000155125*W88)-1)*137.88))))</f>
        <v>1.3230523073317307E-3</v>
      </c>
      <c r="F88" s="111">
        <v>7347.590948305703</v>
      </c>
      <c r="G88" s="73">
        <v>78.361618625411111</v>
      </c>
      <c r="H88" s="86">
        <v>0.35075987097813122</v>
      </c>
      <c r="I88" s="76">
        <v>5.6236055130833646</v>
      </c>
      <c r="J88" s="76">
        <v>0.1197770591878799</v>
      </c>
      <c r="K88" s="77">
        <v>7.5606976843854215E-2</v>
      </c>
      <c r="L88" s="77">
        <v>1.9934325786303787E-3</v>
      </c>
      <c r="M88" s="39">
        <f t="array" ref="M88:Q88">[1]!ConvertConc(I88:L88,TRUE,FALSE)</f>
        <v>1.8529310998748783</v>
      </c>
      <c r="N88" s="40">
        <v>6.2803099784521366E-2</v>
      </c>
      <c r="O88" s="40">
        <v>0.17782186137941072</v>
      </c>
      <c r="P88" s="62">
        <v>3.7874242006820003E-3</v>
      </c>
      <c r="Q88" s="39">
        <v>0.62840117542402829</v>
      </c>
      <c r="R88" s="98">
        <v>5.4819438292135918E-2</v>
      </c>
      <c r="S88" s="158">
        <v>1.9207824080554503E-3</v>
      </c>
      <c r="T88" s="38">
        <f>[1]!AgePb76(K88)</f>
        <v>1083.8100289069689</v>
      </c>
      <c r="U88" s="41">
        <f>[1]!AgeErPb76(K88,L88,0,FALSE,1)*2</f>
        <v>105.74370562997974</v>
      </c>
      <c r="V88" s="38">
        <f t="shared" ref="V88:V106" si="53">SQRT((U88/T88*100)^2+AO$6^2+AO$8^2+AO$7^2)*T88/100</f>
        <v>105.89909538856395</v>
      </c>
      <c r="W88" s="42">
        <f>[1]!AgePb6U8(O88)</f>
        <v>1055.0643194483248</v>
      </c>
      <c r="X88" s="42">
        <f t="shared" si="46"/>
        <v>44.943586865606257</v>
      </c>
      <c r="Y88" s="38">
        <f t="shared" ref="Y88:Y106" si="54">SQRT((X88/W88*100)^2+AP$6^2+AP$7^2+AP$8^2)*W88/100</f>
        <v>46.181106911644449</v>
      </c>
      <c r="Z88" s="38">
        <f>[1]!AgePb7U5(M88)</f>
        <v>1064.4736984092642</v>
      </c>
      <c r="AA88" s="42">
        <f t="shared" si="48"/>
        <v>72.158374268433207</v>
      </c>
      <c r="AB88" s="38">
        <f t="shared" ref="AB88:AB106" si="55">SQRT((AA88/Z88*100)^2+AQ$6^2+AQ$8^2+AQ$7^2)*Z88/100</f>
        <v>72.956460369762794</v>
      </c>
      <c r="AC88" s="42">
        <f>[1]!AgePb8Th2(R88)</f>
        <v>1078.7186203575059</v>
      </c>
      <c r="AD88" s="42">
        <f t="shared" si="50"/>
        <v>75.593031004178613</v>
      </c>
      <c r="AE88" s="38">
        <f t="shared" ref="AE88:AE106" si="56">SQRT((AD88/AC88*100)^2+AR$6^2+AR$8^2+AR$7^2)*AC88/100</f>
        <v>77.430333473687838</v>
      </c>
      <c r="AF88" s="43">
        <f t="shared" ref="AF88:AF106" si="57">W88/T88*100</f>
        <v>97.347716971429548</v>
      </c>
    </row>
    <row r="89" spans="1:32" x14ac:dyDescent="0.25">
      <c r="A89" s="69" t="s">
        <v>909</v>
      </c>
      <c r="B89">
        <v>2014</v>
      </c>
      <c r="C89" s="69" t="s">
        <v>912</v>
      </c>
      <c r="D89" s="69" t="s">
        <v>6</v>
      </c>
      <c r="E89" s="37">
        <f>(K89-(((2.718282^(0.00098482*W89)-1)/((2.718282^(0.000155125*W89)-1)*137.88))))/(([1]!SingleStagePbR(W89,1)/[1]!SingleStagePbR(W89,0))-(((2.718282^(0.00098482*W89)-1)/((2.718282^(0.000155125*W89)-1)*137.88))))</f>
        <v>1.2291740072345272E-3</v>
      </c>
      <c r="F89" s="111">
        <v>7389.5743213436208</v>
      </c>
      <c r="G89" s="73">
        <v>82.491057538563751</v>
      </c>
      <c r="H89" s="86">
        <v>0.35673701824952758</v>
      </c>
      <c r="I89" s="76">
        <v>5.6160918244273645</v>
      </c>
      <c r="J89" s="76">
        <v>9.3166410180711978E-2</v>
      </c>
      <c r="K89" s="77">
        <v>7.5576479492857396E-2</v>
      </c>
      <c r="L89" s="77">
        <v>1.8280979028107551E-3</v>
      </c>
      <c r="M89" s="39">
        <f t="array" ref="M89:Q89">[1]!ConvertConc(I89:L89,TRUE,FALSE)</f>
        <v>1.8546616987993516</v>
      </c>
      <c r="N89" s="40">
        <v>5.4398688971259906E-2</v>
      </c>
      <c r="O89" s="40">
        <v>0.17805976669584872</v>
      </c>
      <c r="P89" s="62">
        <v>2.9538671694277025E-3</v>
      </c>
      <c r="Q89" s="39">
        <v>0.56558962206144925</v>
      </c>
      <c r="R89" s="98">
        <v>5.0399104084063215E-2</v>
      </c>
      <c r="S89" s="158">
        <v>1.4134290504987854E-3</v>
      </c>
      <c r="T89" s="38">
        <f>[1]!AgePb76(K89)</f>
        <v>1083.0009350150724</v>
      </c>
      <c r="U89" s="41">
        <f>[1]!AgeErPb76(K89,L89,0,FALSE,1)*2</f>
        <v>97.024203228878989</v>
      </c>
      <c r="V89" s="38">
        <f t="shared" si="53"/>
        <v>97.193281928355233</v>
      </c>
      <c r="W89" s="42">
        <f>[1]!AgePb6U8(O89)</f>
        <v>1056.3662831741951</v>
      </c>
      <c r="X89" s="42">
        <f t="shared" si="46"/>
        <v>35.048520400328826</v>
      </c>
      <c r="Y89" s="38">
        <f t="shared" si="54"/>
        <v>36.625754671735251</v>
      </c>
      <c r="Z89" s="38">
        <f>[1]!AgePb7U5(M89)</f>
        <v>1065.0894469168149</v>
      </c>
      <c r="AA89" s="42">
        <f t="shared" si="48"/>
        <v>62.479825390158439</v>
      </c>
      <c r="AB89" s="38">
        <f t="shared" si="55"/>
        <v>63.400920642629345</v>
      </c>
      <c r="AC89" s="42">
        <f>[1]!AgePb8Th2(R89)</f>
        <v>993.83913244542896</v>
      </c>
      <c r="AD89" s="42">
        <f t="shared" si="50"/>
        <v>55.743891755610335</v>
      </c>
      <c r="AE89" s="38">
        <f t="shared" si="56"/>
        <v>57.844857270661706</v>
      </c>
      <c r="AF89" s="43">
        <f t="shared" si="57"/>
        <v>97.540662156445265</v>
      </c>
    </row>
    <row r="90" spans="1:32" x14ac:dyDescent="0.25">
      <c r="A90" s="69" t="s">
        <v>909</v>
      </c>
      <c r="B90">
        <v>2014</v>
      </c>
      <c r="C90" s="69" t="s">
        <v>913</v>
      </c>
      <c r="D90" s="69" t="s">
        <v>6</v>
      </c>
      <c r="E90" s="37">
        <f>(K90-(((2.718282^(0.00098482*W90)-1)/((2.718282^(0.000155125*W90)-1)*137.88))))/(([1]!SingleStagePbR(W90,1)/[1]!SingleStagePbR(W90,0))-(((2.718282^(0.00098482*W90)-1)/((2.718282^(0.000155125*W90)-1)*137.88))))</f>
        <v>-1.2620091135999124E-3</v>
      </c>
      <c r="F90" s="111">
        <v>7357.3346726189084</v>
      </c>
      <c r="G90" s="73">
        <v>80.891103206493355</v>
      </c>
      <c r="H90" s="86">
        <v>0.35224127457348187</v>
      </c>
      <c r="I90" s="76">
        <v>5.6000118600611213</v>
      </c>
      <c r="J90" s="76">
        <v>8.9804059815380977E-2</v>
      </c>
      <c r="K90" s="77">
        <v>7.3590046085554667E-2</v>
      </c>
      <c r="L90" s="77">
        <v>1.6944764665657061E-3</v>
      </c>
      <c r="M90" s="39">
        <f t="array" ref="M90:Q90">[1]!ConvertConc(I90:L90,TRUE,FALSE)</f>
        <v>1.8110997628137964</v>
      </c>
      <c r="N90" s="40">
        <v>5.0819278790182609E-2</v>
      </c>
      <c r="O90" s="40">
        <v>0.178571050381505</v>
      </c>
      <c r="P90" s="62">
        <v>2.8636377369352672E-3</v>
      </c>
      <c r="Q90" s="39">
        <v>0.57150613916767845</v>
      </c>
      <c r="R90" s="98">
        <v>5.4054775318850834E-2</v>
      </c>
      <c r="S90" s="158">
        <v>1.5376865199760732E-3</v>
      </c>
      <c r="T90" s="38">
        <f>[1]!AgePb76(K90)</f>
        <v>1029.3668636337852</v>
      </c>
      <c r="U90" s="41">
        <f>[1]!AgeErPb76(K90,L90,0,FALSE,1)*2</f>
        <v>93.107427088615395</v>
      </c>
      <c r="V90" s="38">
        <f t="shared" si="53"/>
        <v>93.266601970177163</v>
      </c>
      <c r="W90" s="42">
        <f>[1]!AgePb6U8(O90)</f>
        <v>1059.1634514282343</v>
      </c>
      <c r="X90" s="42">
        <f t="shared" si="46"/>
        <v>33.970348750400099</v>
      </c>
      <c r="Y90" s="38">
        <f t="shared" si="54"/>
        <v>35.603808619910353</v>
      </c>
      <c r="Z90" s="38">
        <f>[1]!AgePb7U5(M90)</f>
        <v>1049.4753327363537</v>
      </c>
      <c r="AA90" s="42">
        <f t="shared" si="48"/>
        <v>58.896346422007426</v>
      </c>
      <c r="AB90" s="38">
        <f t="shared" si="55"/>
        <v>59.844407586102079</v>
      </c>
      <c r="AC90" s="42">
        <f>[1]!AgePb8Th2(R90)</f>
        <v>1064.0609956957301</v>
      </c>
      <c r="AD90" s="42">
        <f t="shared" si="50"/>
        <v>60.53830544525615</v>
      </c>
      <c r="AE90" s="38">
        <f t="shared" si="56"/>
        <v>62.757055424028657</v>
      </c>
      <c r="AF90" s="43">
        <f t="shared" si="57"/>
        <v>102.89465193092224</v>
      </c>
    </row>
    <row r="91" spans="1:32" x14ac:dyDescent="0.25">
      <c r="A91" s="69" t="s">
        <v>909</v>
      </c>
      <c r="B91">
        <v>2014</v>
      </c>
      <c r="C91" s="69" t="s">
        <v>914</v>
      </c>
      <c r="D91" s="69" t="s">
        <v>6</v>
      </c>
      <c r="E91" s="37">
        <f>(K91-(((2.718282^(0.00098482*W91)-1)/((2.718282^(0.000155125*W91)-1)*137.88))))/(([1]!SingleStagePbR(W91,1)/[1]!SingleStagePbR(W91,0))-(((2.718282^(0.00098482*W91)-1)/((2.718282^(0.000155125*W91)-1)*137.88))))</f>
        <v>1.5230508138586582E-3</v>
      </c>
      <c r="F91" s="111">
        <v>7158.4475245907825</v>
      </c>
      <c r="G91" s="73">
        <v>79.416139215058934</v>
      </c>
      <c r="H91" s="86">
        <v>0.35097099598907122</v>
      </c>
      <c r="I91" s="76">
        <v>5.5711318621499588</v>
      </c>
      <c r="J91" s="76">
        <v>8.9704139648766487E-2</v>
      </c>
      <c r="K91" s="77">
        <v>7.6115240874027656E-2</v>
      </c>
      <c r="L91" s="77">
        <v>2.0674820316708919E-3</v>
      </c>
      <c r="M91" s="39">
        <f t="array" ref="M91:Q91">[1]!ConvertConc(I91:L91,TRUE,FALSE)</f>
        <v>1.8829571363278073</v>
      </c>
      <c r="N91" s="40">
        <v>5.9456864426675686E-2</v>
      </c>
      <c r="O91" s="40">
        <v>0.1794967386778186</v>
      </c>
      <c r="P91" s="62">
        <v>2.8901847795502378E-3</v>
      </c>
      <c r="Q91" s="39">
        <v>0.50992637913770889</v>
      </c>
      <c r="R91" s="98">
        <v>5.3471045231142843E-2</v>
      </c>
      <c r="S91" s="158">
        <v>1.4197883886871336E-3</v>
      </c>
      <c r="T91" s="38">
        <f>[1]!AgePb76(K91)</f>
        <v>1097.2321799104509</v>
      </c>
      <c r="U91" s="41">
        <f>[1]!AgeErPb76(K91,L91,0,FALSE,1)*2</f>
        <v>108.72176979078782</v>
      </c>
      <c r="V91" s="38">
        <f t="shared" si="53"/>
        <v>108.87667315533821</v>
      </c>
      <c r="W91" s="42">
        <f>[1]!AgePb6U8(O91)</f>
        <v>1064.2246888496441</v>
      </c>
      <c r="X91" s="42">
        <f t="shared" si="46"/>
        <v>34.2714415915449</v>
      </c>
      <c r="Y91" s="38">
        <f t="shared" si="54"/>
        <v>35.906364667796332</v>
      </c>
      <c r="Z91" s="38">
        <f>[1]!AgePb7U5(M91)</f>
        <v>1075.1043822038371</v>
      </c>
      <c r="AA91" s="42">
        <f t="shared" si="48"/>
        <v>67.895688397752366</v>
      </c>
      <c r="AB91" s="38">
        <f t="shared" si="55"/>
        <v>68.760187690075583</v>
      </c>
      <c r="AC91" s="42">
        <f>[1]!AgePb8Th2(R91)</f>
        <v>1052.8644674802249</v>
      </c>
      <c r="AD91" s="42">
        <f t="shared" si="50"/>
        <v>55.912306906581705</v>
      </c>
      <c r="AE91" s="38">
        <f t="shared" si="56"/>
        <v>58.258225653784891</v>
      </c>
      <c r="AF91" s="43">
        <f t="shared" si="57"/>
        <v>96.991749634657936</v>
      </c>
    </row>
    <row r="92" spans="1:32" x14ac:dyDescent="0.25">
      <c r="A92" s="69" t="s">
        <v>909</v>
      </c>
      <c r="B92">
        <v>2014</v>
      </c>
      <c r="C92" s="69" t="s">
        <v>915</v>
      </c>
      <c r="D92" s="69" t="s">
        <v>6</v>
      </c>
      <c r="E92" s="37">
        <f>(K92-(((2.718282^(0.00098482*W92)-1)/((2.718282^(0.000155125*W92)-1)*137.88))))/(([1]!SingleStagePbR(W92,1)/[1]!SingleStagePbR(W92,0))-(((2.718282^(0.00098482*W92)-1)/((2.718282^(0.000155125*W92)-1)*137.88))))</f>
        <v>9.0103704097506312E-4</v>
      </c>
      <c r="F92" s="111">
        <v>7431.5382641382485</v>
      </c>
      <c r="G92" s="73">
        <v>81.89822063907711</v>
      </c>
      <c r="H92" s="86">
        <v>0.35340022668274934</v>
      </c>
      <c r="I92" s="76">
        <v>5.5690982509137283</v>
      </c>
      <c r="J92" s="76">
        <v>8.6655446371526598E-2</v>
      </c>
      <c r="K92" s="77">
        <v>7.5606534118553073E-2</v>
      </c>
      <c r="L92" s="77">
        <v>1.7433251526884487E-3</v>
      </c>
      <c r="M92" s="39">
        <f t="array" ref="M92:Q92">[1]!ConvertConc(I92:L92,TRUE,FALSE)</f>
        <v>1.8710556112938657</v>
      </c>
      <c r="N92" s="40">
        <v>5.2046976936273019E-2</v>
      </c>
      <c r="O92" s="40">
        <v>0.1795622836849626</v>
      </c>
      <c r="P92" s="62">
        <v>2.7939980842783961E-3</v>
      </c>
      <c r="Q92" s="39">
        <v>0.55937386351316176</v>
      </c>
      <c r="R92" s="98">
        <v>5.496990196564127E-2</v>
      </c>
      <c r="S92" s="158">
        <v>1.6053193374464491E-3</v>
      </c>
      <c r="T92" s="38">
        <f>[1]!AgePb76(K92)</f>
        <v>1083.7982864501364</v>
      </c>
      <c r="U92" s="41">
        <f>[1]!AgeErPb76(K92,L92,0,FALSE,1)*2</f>
        <v>92.477200511397157</v>
      </c>
      <c r="V92" s="38">
        <f t="shared" si="53"/>
        <v>92.654838111991324</v>
      </c>
      <c r="W92" s="42">
        <f>[1]!AgePb6U8(O92)</f>
        <v>1064.5829081733011</v>
      </c>
      <c r="X92" s="42">
        <f t="shared" si="46"/>
        <v>33.129926228943596</v>
      </c>
      <c r="Y92" s="38">
        <f t="shared" si="54"/>
        <v>34.819600513529288</v>
      </c>
      <c r="Z92" s="38">
        <f>[1]!AgePb7U5(M92)</f>
        <v>1070.9039660452286</v>
      </c>
      <c r="AA92" s="42">
        <f t="shared" si="48"/>
        <v>59.578468630524618</v>
      </c>
      <c r="AB92" s="38">
        <f t="shared" si="55"/>
        <v>60.554203009339901</v>
      </c>
      <c r="AC92" s="42">
        <f>[1]!AgePb8Th2(R92)</f>
        <v>1081.6015680354062</v>
      </c>
      <c r="AD92" s="42">
        <f t="shared" si="50"/>
        <v>63.173331240973155</v>
      </c>
      <c r="AE92" s="38">
        <f t="shared" si="56"/>
        <v>65.372201883845094</v>
      </c>
      <c r="AF92" s="43">
        <f t="shared" si="57"/>
        <v>98.227033709402406</v>
      </c>
    </row>
    <row r="93" spans="1:32" x14ac:dyDescent="0.25">
      <c r="A93" s="69" t="s">
        <v>909</v>
      </c>
      <c r="B93">
        <v>2014</v>
      </c>
      <c r="C93" s="69" t="s">
        <v>916</v>
      </c>
      <c r="D93" s="69" t="s">
        <v>6</v>
      </c>
      <c r="E93" s="37">
        <f>(K93-(((2.718282^(0.00098482*W93)-1)/((2.718282^(0.000155125*W93)-1)*137.88))))/(([1]!SingleStagePbR(W93,1)/[1]!SingleStagePbR(W93,0))-(((2.718282^(0.00098482*W93)-1)/((2.718282^(0.000155125*W93)-1)*137.88))))</f>
        <v>-2.9548046320626695E-4</v>
      </c>
      <c r="F93" s="111">
        <v>7442.9043965963365</v>
      </c>
      <c r="G93" s="73">
        <v>81.658547492871634</v>
      </c>
      <c r="H93" s="86">
        <v>0.3498792566945193</v>
      </c>
      <c r="I93" s="76">
        <v>5.5433551634825324</v>
      </c>
      <c r="J93" s="76">
        <v>9.169183455026983E-2</v>
      </c>
      <c r="K93" s="77">
        <v>7.4772017408207353E-2</v>
      </c>
      <c r="L93" s="77">
        <v>1.7584310080382801E-3</v>
      </c>
      <c r="M93" s="39">
        <f t="array" ref="M93:Q93">[1]!ConvertConc(I93:L93,TRUE,FALSE)</f>
        <v>1.8589967871957749</v>
      </c>
      <c r="N93" s="40">
        <v>5.3449315206245483E-2</v>
      </c>
      <c r="O93" s="40">
        <v>0.18039616270442332</v>
      </c>
      <c r="P93" s="62">
        <v>2.9839067886471104E-3</v>
      </c>
      <c r="Q93" s="39">
        <v>0.57530010211582716</v>
      </c>
      <c r="R93" s="98">
        <v>5.5140698572328325E-2</v>
      </c>
      <c r="S93" s="158">
        <v>1.6439079952094034E-3</v>
      </c>
      <c r="T93" s="38">
        <f>[1]!AgePb76(K93)</f>
        <v>1061.5040373583699</v>
      </c>
      <c r="U93" s="41">
        <f>[1]!AgeErPb76(K93,L93,0,FALSE,1)*2</f>
        <v>94.634805481610584</v>
      </c>
      <c r="V93" s="38">
        <f t="shared" si="53"/>
        <v>94.801338371207791</v>
      </c>
      <c r="W93" s="42">
        <f>[1]!AgePb6U8(O93)</f>
        <v>1069.1385220818058</v>
      </c>
      <c r="X93" s="42">
        <f t="shared" si="46"/>
        <v>35.368930760142106</v>
      </c>
      <c r="Y93" s="38">
        <f t="shared" si="54"/>
        <v>36.969697812790557</v>
      </c>
      <c r="Z93" s="38">
        <f>[1]!AgePb7U5(M93)</f>
        <v>1066.6302376894985</v>
      </c>
      <c r="AA93" s="42">
        <f t="shared" si="48"/>
        <v>61.334862088467538</v>
      </c>
      <c r="AB93" s="38">
        <f t="shared" si="55"/>
        <v>62.275590530062409</v>
      </c>
      <c r="AC93" s="42">
        <f>[1]!AgePb8Th2(R93)</f>
        <v>1084.8736050846987</v>
      </c>
      <c r="AD93" s="42">
        <f t="shared" si="50"/>
        <v>64.686608598222534</v>
      </c>
      <c r="AE93" s="38">
        <f t="shared" si="56"/>
        <v>66.848523402009889</v>
      </c>
      <c r="AF93" s="43">
        <f t="shared" si="57"/>
        <v>100.71921391297154</v>
      </c>
    </row>
    <row r="94" spans="1:32" x14ac:dyDescent="0.25">
      <c r="A94" s="69" t="s">
        <v>909</v>
      </c>
      <c r="B94">
        <v>2014</v>
      </c>
      <c r="C94" s="69" t="s">
        <v>917</v>
      </c>
      <c r="D94" s="69" t="s">
        <v>6</v>
      </c>
      <c r="E94" s="37">
        <f>(K94-(((2.718282^(0.00098482*W94)-1)/((2.718282^(0.000155125*W94)-1)*137.88))))/(([1]!SingleStagePbR(W94,1)/[1]!SingleStagePbR(W94,0))-(((2.718282^(0.00098482*W94)-1)/((2.718282^(0.000155125*W94)-1)*137.88))))</f>
        <v>-5.8120177960240341E-5</v>
      </c>
      <c r="F94" s="111">
        <v>7840.7027234487196</v>
      </c>
      <c r="G94" s="73">
        <v>81.969490661744757</v>
      </c>
      <c r="H94" s="86">
        <v>0.35520510250622805</v>
      </c>
      <c r="I94" s="76">
        <v>5.5192994580708818</v>
      </c>
      <c r="J94" s="76">
        <v>9.3112398094937085E-2</v>
      </c>
      <c r="K94" s="77">
        <v>7.5131723307270401E-2</v>
      </c>
      <c r="L94" s="77">
        <v>2.082186658935422E-3</v>
      </c>
      <c r="M94" s="39">
        <f t="array" ref="M94:Q94">[1]!ConvertConc(I94:L94,TRUE,FALSE)</f>
        <v>1.8760812282193489</v>
      </c>
      <c r="N94" s="40">
        <v>6.0869036343343563E-2</v>
      </c>
      <c r="O94" s="40">
        <v>0.18118241410831554</v>
      </c>
      <c r="P94" s="62">
        <v>3.0566069477505355E-3</v>
      </c>
      <c r="Q94" s="39">
        <v>0.51997057262514312</v>
      </c>
      <c r="R94" s="98">
        <v>5.7564521884172423E-2</v>
      </c>
      <c r="S94" s="158">
        <v>1.8171248033817871E-3</v>
      </c>
      <c r="T94" s="38">
        <f>[1]!AgePb76(K94)</f>
        <v>1071.1531268831468</v>
      </c>
      <c r="U94" s="41">
        <f>[1]!AgeErPb76(K94,L94,0,FALSE,1)*2</f>
        <v>111.36091902704506</v>
      </c>
      <c r="V94" s="38">
        <f t="shared" si="53"/>
        <v>111.50505716575866</v>
      </c>
      <c r="W94" s="42">
        <f>[1]!AgePb6U8(O94)</f>
        <v>1073.4309919049954</v>
      </c>
      <c r="X94" s="42">
        <f t="shared" si="46"/>
        <v>36.218268135295482</v>
      </c>
      <c r="Y94" s="38">
        <f t="shared" si="54"/>
        <v>37.79539565246187</v>
      </c>
      <c r="Z94" s="38">
        <f>[1]!AgePb7U5(M94)</f>
        <v>1072.6797816213962</v>
      </c>
      <c r="AA94" s="42">
        <f t="shared" si="48"/>
        <v>69.605711767879413</v>
      </c>
      <c r="AB94" s="38">
        <f t="shared" si="55"/>
        <v>70.445452376118581</v>
      </c>
      <c r="AC94" s="42">
        <f>[1]!AgePb8Th2(R94)</f>
        <v>1131.2510091782967</v>
      </c>
      <c r="AD94" s="42">
        <f t="shared" si="50"/>
        <v>71.419832922950491</v>
      </c>
      <c r="AE94" s="38">
        <f t="shared" si="56"/>
        <v>73.552654003647987</v>
      </c>
      <c r="AF94" s="43">
        <f t="shared" si="57"/>
        <v>100.21265540515918</v>
      </c>
    </row>
    <row r="95" spans="1:32" x14ac:dyDescent="0.25">
      <c r="A95" s="69" t="s">
        <v>909</v>
      </c>
      <c r="B95">
        <v>2014</v>
      </c>
      <c r="C95" s="69" t="s">
        <v>918</v>
      </c>
      <c r="D95" s="69" t="s">
        <v>6</v>
      </c>
      <c r="E95" s="37">
        <f>(K95-(((2.718282^(0.00098482*W95)-1)/((2.718282^(0.000155125*W95)-1)*137.88))))/(([1]!SingleStagePbR(W95,1)/[1]!SingleStagePbR(W95,0))-(((2.718282^(0.00098482*W95)-1)/((2.718282^(0.000155125*W95)-1)*137.88))))</f>
        <v>-4.8276141895861401E-4</v>
      </c>
      <c r="F95" s="111">
        <v>7287.694841159213</v>
      </c>
      <c r="G95" s="73">
        <v>81.04336392414902</v>
      </c>
      <c r="H95" s="86">
        <v>0.34852403909718466</v>
      </c>
      <c r="I95" s="76">
        <v>5.5085452289974741</v>
      </c>
      <c r="J95" s="76">
        <v>9.4232997321631415E-2</v>
      </c>
      <c r="K95" s="77">
        <v>7.4847389165197453E-2</v>
      </c>
      <c r="L95" s="77">
        <v>1.8698391002812396E-3</v>
      </c>
      <c r="M95" s="39">
        <f t="array" ref="M95:Q95">[1]!ConvertConc(I95:L95,TRUE,FALSE)</f>
        <v>1.8726300222508789</v>
      </c>
      <c r="N95" s="40">
        <v>5.6698969257635928E-2</v>
      </c>
      <c r="O95" s="40">
        <v>0.18153613312202843</v>
      </c>
      <c r="P95" s="62">
        <v>3.1054830695074016E-3</v>
      </c>
      <c r="Q95" s="39">
        <v>0.56499278707652179</v>
      </c>
      <c r="R95" s="98">
        <v>5.4097614970772021E-2</v>
      </c>
      <c r="S95" s="158">
        <v>1.6009333892890052E-3</v>
      </c>
      <c r="T95" s="38">
        <f>[1]!AgePb76(K95)</f>
        <v>1063.53087686909</v>
      </c>
      <c r="U95" s="41">
        <f>[1]!AgeErPb76(K95,L95,0,FALSE,1)*2</f>
        <v>100.49863531763195</v>
      </c>
      <c r="V95" s="38">
        <f t="shared" si="53"/>
        <v>100.65606607346903</v>
      </c>
      <c r="W95" s="42">
        <f>[1]!AgePb6U8(O95)</f>
        <v>1075.3611577185993</v>
      </c>
      <c r="X95" s="42">
        <f t="shared" si="46"/>
        <v>36.79174841359179</v>
      </c>
      <c r="Y95" s="38">
        <f t="shared" si="54"/>
        <v>38.35077446095903</v>
      </c>
      <c r="Z95" s="38">
        <f>[1]!AgePb7U5(M95)</f>
        <v>1071.4606226405392</v>
      </c>
      <c r="AA95" s="42">
        <f t="shared" si="48"/>
        <v>64.882771483970714</v>
      </c>
      <c r="AB95" s="38">
        <f t="shared" si="55"/>
        <v>65.780798903635343</v>
      </c>
      <c r="AC95" s="42">
        <f>[1]!AgePb8Th2(R95)</f>
        <v>1064.8824589193919</v>
      </c>
      <c r="AD95" s="42">
        <f t="shared" si="50"/>
        <v>63.027025685820277</v>
      </c>
      <c r="AE95" s="38">
        <f t="shared" si="56"/>
        <v>65.164331443017304</v>
      </c>
      <c r="AF95" s="43">
        <f t="shared" si="57"/>
        <v>101.11235894573521</v>
      </c>
    </row>
    <row r="96" spans="1:32" x14ac:dyDescent="0.25">
      <c r="A96" s="69" t="s">
        <v>909</v>
      </c>
      <c r="B96">
        <v>2014</v>
      </c>
      <c r="C96" s="69" t="s">
        <v>919</v>
      </c>
      <c r="D96" s="69" t="s">
        <v>6</v>
      </c>
      <c r="E96" s="37">
        <f>(K96-(((2.718282^(0.00098482*W96)-1)/((2.718282^(0.000155125*W96)-1)*137.88))))/(([1]!SingleStagePbR(W96,1)/[1]!SingleStagePbR(W96,0))-(((2.718282^(0.00098482*W96)-1)/((2.718282^(0.000155125*W96)-1)*137.88))))</f>
        <v>-7.8204159352247271E-5</v>
      </c>
      <c r="F96" s="111">
        <v>7297.8795183105285</v>
      </c>
      <c r="G96" s="73">
        <v>80.362098279002197</v>
      </c>
      <c r="H96" s="86">
        <v>0.3481129922546895</v>
      </c>
      <c r="I96" s="76">
        <v>5.4980497148634182</v>
      </c>
      <c r="J96" s="76">
        <v>8.6851263916555552E-2</v>
      </c>
      <c r="K96" s="77">
        <v>7.525803008752896E-2</v>
      </c>
      <c r="L96" s="77">
        <v>1.7621254172298509E-3</v>
      </c>
      <c r="M96" s="39">
        <f t="array" ref="M96:Q96">[1]!ConvertConc(I96:L96,TRUE,FALSE)</f>
        <v>1.8864983484277027</v>
      </c>
      <c r="N96" s="40">
        <v>5.3283927841551171E-2</v>
      </c>
      <c r="O96" s="40">
        <v>0.18188267692389207</v>
      </c>
      <c r="P96" s="62">
        <v>2.8731534261433969E-3</v>
      </c>
      <c r="Q96" s="39">
        <v>0.5592779255554724</v>
      </c>
      <c r="R96" s="98">
        <v>5.590054638504522E-2</v>
      </c>
      <c r="S96" s="158">
        <v>1.519919045237908E-3</v>
      </c>
      <c r="T96" s="38">
        <f>[1]!AgePb76(K96)</f>
        <v>1074.5270513441731</v>
      </c>
      <c r="U96" s="41">
        <f>[1]!AgeErPb76(K96,L96,0,FALSE,1)*2</f>
        <v>94.037523520872682</v>
      </c>
      <c r="V96" s="38">
        <f t="shared" si="53"/>
        <v>94.209245836779516</v>
      </c>
      <c r="W96" s="42">
        <f>[1]!AgePb6U8(O96)</f>
        <v>1077.2516097075327</v>
      </c>
      <c r="X96" s="42">
        <f t="shared" si="46"/>
        <v>34.034127994991195</v>
      </c>
      <c r="Y96" s="38">
        <f t="shared" si="54"/>
        <v>35.719508256540195</v>
      </c>
      <c r="Z96" s="38">
        <f>[1]!AgePb7U5(M96)</f>
        <v>1076.3508385514981</v>
      </c>
      <c r="AA96" s="42">
        <f t="shared" si="48"/>
        <v>60.802810096675856</v>
      </c>
      <c r="AB96" s="38">
        <f t="shared" si="55"/>
        <v>61.768881476008083</v>
      </c>
      <c r="AC96" s="42">
        <f>[1]!AgePb8Th2(R96)</f>
        <v>1099.42397754988</v>
      </c>
      <c r="AD96" s="42">
        <f t="shared" si="50"/>
        <v>59.786014639610755</v>
      </c>
      <c r="AE96" s="38">
        <f t="shared" si="56"/>
        <v>62.180498180483902</v>
      </c>
      <c r="AF96" s="43">
        <f t="shared" si="57"/>
        <v>100.25355884339547</v>
      </c>
    </row>
    <row r="97" spans="1:32" x14ac:dyDescent="0.25">
      <c r="A97" s="69" t="s">
        <v>920</v>
      </c>
      <c r="B97">
        <v>2015</v>
      </c>
      <c r="C97" s="69" t="s">
        <v>921</v>
      </c>
      <c r="D97" s="69" t="s">
        <v>6</v>
      </c>
      <c r="E97" s="37">
        <f>(K97-(((2.718282^(0.00098482*W97)-1)/((2.718282^(0.000155125*W97)-1)*137.88))))/(([1]!SingleStagePbR(W97,1)/[1]!SingleStagePbR(W97,0))-(((2.718282^(0.00098482*W97)-1)/((2.718282^(0.000155125*W97)-1)*137.88))))</f>
        <v>1.5753717473696639E-3</v>
      </c>
      <c r="F97" s="111">
        <v>30754.20940725469</v>
      </c>
      <c r="G97" s="73">
        <v>97.466330166759874</v>
      </c>
      <c r="H97" s="86">
        <v>0.35801046677593845</v>
      </c>
      <c r="I97" s="76">
        <v>5.6297075648865444</v>
      </c>
      <c r="J97" s="76">
        <v>6.9782882554231609E-2</v>
      </c>
      <c r="K97" s="77">
        <v>7.5779550174239416E-2</v>
      </c>
      <c r="L97" s="77">
        <v>7.9586052179638259E-4</v>
      </c>
      <c r="M97" s="39">
        <f t="array" ref="M97:Q97">[1]!ConvertConc(I97:L97,TRUE,FALSE)</f>
        <v>1.8551474449852978</v>
      </c>
      <c r="N97" s="40">
        <v>3.0139512131877658E-2</v>
      </c>
      <c r="O97" s="40">
        <v>0.17762911989197666</v>
      </c>
      <c r="P97" s="62">
        <v>2.2017967840720584E-3</v>
      </c>
      <c r="Q97" s="39">
        <v>0.76296617314673687</v>
      </c>
      <c r="R97" s="98">
        <v>5.1706590661268703E-2</v>
      </c>
      <c r="S97" s="158">
        <v>9.9987076143289431E-4</v>
      </c>
      <c r="T97" s="38">
        <f>[1]!AgePb76(K97)</f>
        <v>1088.3804206629461</v>
      </c>
      <c r="U97" s="41">
        <f>[1]!AgeErPb76(K97,L97,0,FALSE,1)*2</f>
        <v>42.092404626115567</v>
      </c>
      <c r="V97" s="38">
        <f t="shared" si="53"/>
        <v>42.484533699454481</v>
      </c>
      <c r="W97" s="42">
        <f>[1]!AgePb6U8(O97)</f>
        <v>1054.0093270322409</v>
      </c>
      <c r="X97" s="42">
        <f t="shared" si="46"/>
        <v>26.129886226457252</v>
      </c>
      <c r="Y97" s="38">
        <f t="shared" si="54"/>
        <v>28.201315222864153</v>
      </c>
      <c r="Z97" s="38">
        <f>[1]!AgePb7U5(M97)</f>
        <v>1065.2622087146838</v>
      </c>
      <c r="AA97" s="42">
        <f t="shared" si="48"/>
        <v>34.613403209513031</v>
      </c>
      <c r="AB97" s="38">
        <f t="shared" si="55"/>
        <v>36.25015112878144</v>
      </c>
      <c r="AC97" s="42">
        <f>[1]!AgePb8Th2(R97)</f>
        <v>1018.9827023430421</v>
      </c>
      <c r="AD97" s="42">
        <f t="shared" si="50"/>
        <v>39.408941778939038</v>
      </c>
      <c r="AE97" s="38">
        <f t="shared" si="56"/>
        <v>42.472799598346725</v>
      </c>
      <c r="AF97" s="43">
        <f t="shared" si="57"/>
        <v>96.841996329760377</v>
      </c>
    </row>
    <row r="98" spans="1:32" x14ac:dyDescent="0.25">
      <c r="A98" s="69" t="s">
        <v>920</v>
      </c>
      <c r="B98">
        <v>2015</v>
      </c>
      <c r="C98" s="69" t="s">
        <v>922</v>
      </c>
      <c r="D98" s="69" t="s">
        <v>6</v>
      </c>
      <c r="E98" s="37">
        <f>(K98-(((2.718282^(0.00098482*W98)-1)/((2.718282^(0.000155125*W98)-1)*137.88))))/(([1]!SingleStagePbR(W98,1)/[1]!SingleStagePbR(W98,0))-(((2.718282^(0.00098482*W98)-1)/((2.718282^(0.000155125*W98)-1)*137.88))))</f>
        <v>6.1862444726219626E-4</v>
      </c>
      <c r="F98" s="111">
        <v>30437.636934613409</v>
      </c>
      <c r="G98" s="73">
        <v>94.849209664282441</v>
      </c>
      <c r="H98" s="86">
        <v>0.35234511061219265</v>
      </c>
      <c r="I98" s="76">
        <v>5.6104339367635987</v>
      </c>
      <c r="J98" s="76">
        <v>7.0711846419918567E-2</v>
      </c>
      <c r="K98" s="77">
        <v>7.5100688245856237E-2</v>
      </c>
      <c r="L98" s="77">
        <v>7.8465653867749107E-4</v>
      </c>
      <c r="M98" s="39">
        <f t="array" ref="M98:Q98">[1]!ConvertConc(I98:L98,TRUE,FALSE)</f>
        <v>1.8448442617282759</v>
      </c>
      <c r="N98" s="40">
        <v>3.0202163785434898E-2</v>
      </c>
      <c r="O98" s="40">
        <v>0.17823933251352997</v>
      </c>
      <c r="P98" s="62">
        <v>2.2464630095895906E-3</v>
      </c>
      <c r="Q98" s="39">
        <v>0.76986996372541849</v>
      </c>
      <c r="R98" s="98">
        <v>5.3867065028286948E-2</v>
      </c>
      <c r="S98" s="158">
        <v>1.0091882091703614E-3</v>
      </c>
      <c r="T98" s="38">
        <f>[1]!AgePb76(K98)</f>
        <v>1070.3229847360133</v>
      </c>
      <c r="U98" s="41">
        <f>[1]!AgeErPb76(K98,L98,0,FALSE,1)*2</f>
        <v>41.988094013425076</v>
      </c>
      <c r="V98" s="38">
        <f t="shared" si="53"/>
        <v>42.368310726910586</v>
      </c>
      <c r="W98" s="42">
        <f>[1]!AgePb6U8(O98)</f>
        <v>1057.3488032934386</v>
      </c>
      <c r="X98" s="42">
        <f t="shared" si="46"/>
        <v>26.652871073248928</v>
      </c>
      <c r="Y98" s="38">
        <f t="shared" si="54"/>
        <v>28.699007756419384</v>
      </c>
      <c r="Z98" s="38">
        <f>[1]!AgePb7U5(M98)</f>
        <v>1061.5914352798961</v>
      </c>
      <c r="AA98" s="42">
        <f t="shared" si="48"/>
        <v>34.758878097928836</v>
      </c>
      <c r="AB98" s="38">
        <f t="shared" si="55"/>
        <v>36.378117202129303</v>
      </c>
      <c r="AC98" s="42">
        <f>[1]!AgePb8Th2(R98)</f>
        <v>1060.4612006720497</v>
      </c>
      <c r="AD98" s="42">
        <f t="shared" si="50"/>
        <v>39.735038077121359</v>
      </c>
      <c r="AE98" s="38">
        <f t="shared" si="56"/>
        <v>43.018449579122759</v>
      </c>
      <c r="AF98" s="43">
        <f t="shared" si="57"/>
        <v>98.78782557904475</v>
      </c>
    </row>
    <row r="99" spans="1:32" x14ac:dyDescent="0.25">
      <c r="A99" s="69" t="s">
        <v>920</v>
      </c>
      <c r="B99">
        <v>2015</v>
      </c>
      <c r="C99" s="69" t="s">
        <v>923</v>
      </c>
      <c r="D99" s="69" t="s">
        <v>6</v>
      </c>
      <c r="E99" s="37">
        <f>(K99-(((2.718282^(0.00098482*W99)-1)/((2.718282^(0.000155125*W99)-1)*137.88))))/(([1]!SingleStagePbR(W99,1)/[1]!SingleStagePbR(W99,0))-(((2.718282^(0.00098482*W99)-1)/((2.718282^(0.000155125*W99)-1)*137.88))))</f>
        <v>9.0811993745778554E-4</v>
      </c>
      <c r="F99" s="111">
        <v>30431.360626305748</v>
      </c>
      <c r="G99" s="73">
        <v>95.363601945066094</v>
      </c>
      <c r="H99" s="86">
        <v>0.35463513714181438</v>
      </c>
      <c r="I99" s="76">
        <v>5.5944052262588153</v>
      </c>
      <c r="J99" s="76">
        <v>6.8804567237051181E-2</v>
      </c>
      <c r="K99" s="77">
        <v>7.5447257316219707E-2</v>
      </c>
      <c r="L99" s="77">
        <v>7.0929925639133399E-4</v>
      </c>
      <c r="M99" s="39">
        <f t="array" ref="M99:Q99">[1]!ConvertConc(I99:L99,TRUE,FALSE)</f>
        <v>1.8586678266556351</v>
      </c>
      <c r="N99" s="40">
        <v>2.8773029696474474E-2</v>
      </c>
      <c r="O99" s="40">
        <v>0.17875001176286559</v>
      </c>
      <c r="P99" s="62">
        <v>2.1984137196987513E-3</v>
      </c>
      <c r="Q99" s="39">
        <v>0.79447371660916333</v>
      </c>
      <c r="R99" s="98">
        <v>5.1374000999436738E-2</v>
      </c>
      <c r="S99" s="158">
        <v>9.64072617550319E-4</v>
      </c>
      <c r="T99" s="38">
        <f>[1]!AgePb76(K99)</f>
        <v>1079.5679608139601</v>
      </c>
      <c r="U99" s="41">
        <f>[1]!AgeErPb76(K99,L99,0,FALSE,1)*2</f>
        <v>37.729059934871913</v>
      </c>
      <c r="V99" s="38">
        <f t="shared" si="53"/>
        <v>38.159037574042351</v>
      </c>
      <c r="W99" s="42">
        <f>[1]!AgePb6U8(O99)</f>
        <v>1060.1422397719991</v>
      </c>
      <c r="X99" s="42">
        <f t="shared" si="46"/>
        <v>26.076991232188586</v>
      </c>
      <c r="Y99" s="38">
        <f t="shared" si="54"/>
        <v>28.175631452290801</v>
      </c>
      <c r="Z99" s="38">
        <f>[1]!AgePb7U5(M99)</f>
        <v>1066.5133994415162</v>
      </c>
      <c r="AA99" s="42">
        <f t="shared" si="48"/>
        <v>33.02023231233796</v>
      </c>
      <c r="AB99" s="38">
        <f t="shared" si="55"/>
        <v>34.736063916860125</v>
      </c>
      <c r="AC99" s="42">
        <f>[1]!AgePb8Th2(R99)</f>
        <v>1012.5898153652291</v>
      </c>
      <c r="AD99" s="42">
        <f t="shared" si="50"/>
        <v>38.004052431682467</v>
      </c>
      <c r="AE99" s="38">
        <f t="shared" si="56"/>
        <v>41.134462751620568</v>
      </c>
      <c r="AF99" s="43">
        <f t="shared" si="57"/>
        <v>98.200602301376691</v>
      </c>
    </row>
    <row r="100" spans="1:32" x14ac:dyDescent="0.25">
      <c r="A100" s="69" t="s">
        <v>920</v>
      </c>
      <c r="B100">
        <v>2015</v>
      </c>
      <c r="C100" s="69" t="s">
        <v>924</v>
      </c>
      <c r="D100" s="69" t="s">
        <v>6</v>
      </c>
      <c r="E100" s="37">
        <f>(K100-(((2.718282^(0.00098482*W100)-1)/((2.718282^(0.000155125*W100)-1)*137.88))))/(([1]!SingleStagePbR(W100,1)/[1]!SingleStagePbR(W100,0))-(((2.718282^(0.00098482*W100)-1)/((2.718282^(0.000155125*W100)-1)*137.88))))</f>
        <v>8.0311343650686868E-4</v>
      </c>
      <c r="F100" s="111">
        <v>30778.942529162407</v>
      </c>
      <c r="G100" s="73">
        <v>93.523165346420086</v>
      </c>
      <c r="H100" s="86">
        <v>0.35590119405880588</v>
      </c>
      <c r="I100" s="76">
        <v>5.5921878078582656</v>
      </c>
      <c r="J100" s="76">
        <v>7.055299968683075E-2</v>
      </c>
      <c r="K100" s="77">
        <v>7.5373547044259429E-2</v>
      </c>
      <c r="L100" s="77">
        <v>9.3560193061036632E-4</v>
      </c>
      <c r="M100" s="39">
        <f t="array" ref="M100:Q100">[1]!ConvertConc(I100:L100,TRUE,FALSE)</f>
        <v>1.8575882303241698</v>
      </c>
      <c r="N100" s="40">
        <v>3.2877296463041647E-2</v>
      </c>
      <c r="O100" s="40">
        <v>0.17882088984829478</v>
      </c>
      <c r="P100" s="62">
        <v>2.2560669668026463E-3</v>
      </c>
      <c r="Q100" s="39">
        <v>0.71283183641678161</v>
      </c>
      <c r="R100" s="98">
        <v>5.4931616519057834E-2</v>
      </c>
      <c r="S100" s="158">
        <v>1.0343515502841635E-3</v>
      </c>
      <c r="T100" s="38">
        <f>[1]!AgePb76(K100)</f>
        <v>1077.606315976474</v>
      </c>
      <c r="U100" s="41">
        <f>[1]!AgeErPb76(K100,L100,0,FALSE,1)*2</f>
        <v>49.829829506075399</v>
      </c>
      <c r="V100" s="38">
        <f t="shared" si="53"/>
        <v>50.154995952880761</v>
      </c>
      <c r="W100" s="42">
        <f>[1]!AgePb6U8(O100)</f>
        <v>1060.5298501678838</v>
      </c>
      <c r="X100" s="42">
        <f t="shared" si="46"/>
        <v>26.760031943714637</v>
      </c>
      <c r="Y100" s="38">
        <f t="shared" si="54"/>
        <v>28.810402942614747</v>
      </c>
      <c r="Z100" s="38">
        <f>[1]!AgePb7U5(M100)</f>
        <v>1066.1298603482933</v>
      </c>
      <c r="AA100" s="42">
        <f t="shared" si="48"/>
        <v>37.738683863920862</v>
      </c>
      <c r="AB100" s="38">
        <f t="shared" si="55"/>
        <v>39.247713967864499</v>
      </c>
      <c r="AC100" s="42">
        <f>[1]!AgePb8Th2(R100)</f>
        <v>1080.8680416750747</v>
      </c>
      <c r="AD100" s="42">
        <f t="shared" si="50"/>
        <v>40.70506587663759</v>
      </c>
      <c r="AE100" s="38">
        <f t="shared" si="56"/>
        <v>44.036054910883152</v>
      </c>
      <c r="AF100" s="43">
        <f t="shared" si="57"/>
        <v>98.415333544781944</v>
      </c>
    </row>
    <row r="101" spans="1:32" x14ac:dyDescent="0.25">
      <c r="A101" s="69" t="s">
        <v>920</v>
      </c>
      <c r="B101">
        <v>2015</v>
      </c>
      <c r="C101" s="69" t="s">
        <v>925</v>
      </c>
      <c r="D101" s="69" t="s">
        <v>6</v>
      </c>
      <c r="E101" s="37">
        <f>(K101-(((2.718282^(0.00098482*W101)-1)/((2.718282^(0.000155125*W101)-1)*137.88))))/(([1]!SingleStagePbR(W101,1)/[1]!SingleStagePbR(W101,0))-(((2.718282^(0.00098482*W101)-1)/((2.718282^(0.000155125*W101)-1)*137.88))))</f>
        <v>1.4716949826996584E-4</v>
      </c>
      <c r="F101" s="111">
        <v>30122.613444801354</v>
      </c>
      <c r="G101" s="73">
        <v>94.263980431158998</v>
      </c>
      <c r="H101" s="86">
        <v>0.35538490037921444</v>
      </c>
      <c r="I101" s="76">
        <v>5.5858665159527856</v>
      </c>
      <c r="J101" s="76">
        <v>6.9654219173772208E-2</v>
      </c>
      <c r="K101" s="77">
        <v>7.4864228320949827E-2</v>
      </c>
      <c r="L101" s="77">
        <v>8.4810529017030048E-4</v>
      </c>
      <c r="M101" s="39">
        <f t="array" ref="M101:Q101">[1]!ConvertConc(I101:L101,TRUE,FALSE)</f>
        <v>1.8471239722121058</v>
      </c>
      <c r="N101" s="40">
        <v>3.1119008675541526E-2</v>
      </c>
      <c r="O101" s="40">
        <v>0.17902325398290139</v>
      </c>
      <c r="P101" s="62">
        <v>2.2323707404239557E-3</v>
      </c>
      <c r="Q101" s="39">
        <v>0.74016264976064405</v>
      </c>
      <c r="R101" s="98">
        <v>5.3845039732191201E-2</v>
      </c>
      <c r="S101" s="158">
        <v>1.1324719646384541E-3</v>
      </c>
      <c r="T101" s="38">
        <f>[1]!AgePb76(K101)</f>
        <v>1063.9833394398718</v>
      </c>
      <c r="U101" s="41">
        <f>[1]!AgeErPb76(K101,L101,0,FALSE,1)*2</f>
        <v>45.569947507465855</v>
      </c>
      <c r="V101" s="38">
        <f t="shared" si="53"/>
        <v>45.91639144686151</v>
      </c>
      <c r="W101" s="42">
        <f>[1]!AgePb6U8(O101)</f>
        <v>1061.6363889812267</v>
      </c>
      <c r="X101" s="42">
        <f t="shared" si="46"/>
        <v>26.476627577749113</v>
      </c>
      <c r="Y101" s="38">
        <f t="shared" si="54"/>
        <v>28.551527212266532</v>
      </c>
      <c r="Z101" s="38">
        <f>[1]!AgePb7U5(M101)</f>
        <v>1062.4047846944563</v>
      </c>
      <c r="AA101" s="42">
        <f t="shared" si="48"/>
        <v>35.797254769261599</v>
      </c>
      <c r="AB101" s="38">
        <f t="shared" si="55"/>
        <v>37.373892302858643</v>
      </c>
      <c r="AC101" s="42">
        <f>[1]!AgePb8Th2(R101)</f>
        <v>1060.0387707640625</v>
      </c>
      <c r="AD101" s="42">
        <f t="shared" si="50"/>
        <v>44.589592478373213</v>
      </c>
      <c r="AE101" s="38">
        <f t="shared" si="56"/>
        <v>47.536607807270869</v>
      </c>
      <c r="AF101" s="43">
        <f t="shared" si="57"/>
        <v>99.77941849541736</v>
      </c>
    </row>
    <row r="102" spans="1:32" x14ac:dyDescent="0.25">
      <c r="A102" s="69" t="s">
        <v>920</v>
      </c>
      <c r="B102">
        <v>2015</v>
      </c>
      <c r="C102" s="69" t="s">
        <v>926</v>
      </c>
      <c r="D102" s="69" t="s">
        <v>6</v>
      </c>
      <c r="E102" s="37">
        <f>(K102-(((2.718282^(0.00098482*W102)-1)/((2.718282^(0.000155125*W102)-1)*137.88))))/(([1]!SingleStagePbR(W102,1)/[1]!SingleStagePbR(W102,0))-(((2.718282^(0.00098482*W102)-1)/((2.718282^(0.000155125*W102)-1)*137.88))))</f>
        <v>6.3959342551499481E-4</v>
      </c>
      <c r="F102" s="111">
        <v>28775.646133466507</v>
      </c>
      <c r="G102" s="73">
        <v>93.651212483566937</v>
      </c>
      <c r="H102" s="86">
        <v>0.35570900986374548</v>
      </c>
      <c r="I102" s="76">
        <v>5.5753435427652738</v>
      </c>
      <c r="J102" s="76">
        <v>7.1903458576035265E-2</v>
      </c>
      <c r="K102" s="77">
        <v>7.5346169032199276E-2</v>
      </c>
      <c r="L102" s="77">
        <v>8.7984247124371683E-4</v>
      </c>
      <c r="M102" s="39">
        <f t="array" ref="M102:Q102">[1]!ConvertConc(I102:L102,TRUE,FALSE)</f>
        <v>1.8625236160545751</v>
      </c>
      <c r="N102" s="40">
        <v>3.2403879667559872E-2</v>
      </c>
      <c r="O102" s="40">
        <v>0.17936114471324888</v>
      </c>
      <c r="P102" s="62">
        <v>2.3131644785861615E-3</v>
      </c>
      <c r="Q102" s="39">
        <v>0.74128109598288505</v>
      </c>
      <c r="R102" s="98">
        <v>5.4012956961563122E-2</v>
      </c>
      <c r="S102" s="158">
        <v>1.2728126793419728E-3</v>
      </c>
      <c r="T102" s="38">
        <f>[1]!AgePb76(K102)</f>
        <v>1076.8770721453361</v>
      </c>
      <c r="U102" s="41">
        <f>[1]!AgeErPb76(K102,L102,0,FALSE,1)*2</f>
        <v>46.88223800385807</v>
      </c>
      <c r="V102" s="38">
        <f t="shared" si="53"/>
        <v>47.227237507097399</v>
      </c>
      <c r="W102" s="42">
        <f>[1]!AgePb6U8(O102)</f>
        <v>1063.4835718342204</v>
      </c>
      <c r="X102" s="42">
        <f t="shared" si="46"/>
        <v>27.430828743424485</v>
      </c>
      <c r="Y102" s="38">
        <f t="shared" si="54"/>
        <v>29.445304119567972</v>
      </c>
      <c r="Z102" s="38">
        <f>[1]!AgePb7U5(M102)</f>
        <v>1067.8820317778298</v>
      </c>
      <c r="AA102" s="42">
        <f t="shared" si="48"/>
        <v>37.157672051621603</v>
      </c>
      <c r="AB102" s="38">
        <f t="shared" si="55"/>
        <v>38.694309164541579</v>
      </c>
      <c r="AC102" s="42">
        <f>[1]!AgePb8Th2(R102)</f>
        <v>1063.2590839014333</v>
      </c>
      <c r="AD102" s="42">
        <f t="shared" si="50"/>
        <v>50.11129623502508</v>
      </c>
      <c r="AE102" s="38">
        <f t="shared" si="56"/>
        <v>52.766385273296756</v>
      </c>
      <c r="AF102" s="43">
        <f t="shared" si="57"/>
        <v>98.756264697470669</v>
      </c>
    </row>
    <row r="103" spans="1:32" x14ac:dyDescent="0.25">
      <c r="A103" s="69" t="s">
        <v>920</v>
      </c>
      <c r="B103">
        <v>2015</v>
      </c>
      <c r="C103" s="69" t="s">
        <v>927</v>
      </c>
      <c r="D103" s="69" t="s">
        <v>6</v>
      </c>
      <c r="E103" s="37">
        <f>(K103-(((2.718282^(0.00098482*W103)-1)/((2.718282^(0.000155125*W103)-1)*137.88))))/(([1]!SingleStagePbR(W103,1)/[1]!SingleStagePbR(W103,0))-(((2.718282^(0.00098482*W103)-1)/((2.718282^(0.000155125*W103)-1)*137.88))))</f>
        <v>1.5444238961686951E-3</v>
      </c>
      <c r="F103" s="111">
        <v>29440.156480061862</v>
      </c>
      <c r="G103" s="73">
        <v>90.135575915514153</v>
      </c>
      <c r="H103" s="86">
        <v>0.3532425802058482</v>
      </c>
      <c r="I103" s="76">
        <v>5.5846025907493901</v>
      </c>
      <c r="J103" s="76">
        <v>7.1735030530142824E-2</v>
      </c>
      <c r="K103" s="77">
        <v>7.6045010283025294E-2</v>
      </c>
      <c r="L103" s="77">
        <v>8.6593646412369519E-4</v>
      </c>
      <c r="M103" s="39">
        <f t="array" ref="M103:Q103">[1]!ConvertConc(I103:L103,TRUE,FALSE)</f>
        <v>1.8766820282909653</v>
      </c>
      <c r="N103" s="40">
        <v>3.2214770505143618E-2</v>
      </c>
      <c r="O103" s="40">
        <v>0.17906377110099994</v>
      </c>
      <c r="P103" s="62">
        <v>2.3001001195770074E-3</v>
      </c>
      <c r="Q103" s="39">
        <v>0.74829814265749395</v>
      </c>
      <c r="R103" s="98">
        <v>5.4879268637699895E-2</v>
      </c>
      <c r="S103" s="158">
        <v>1.0177631184599952E-3</v>
      </c>
      <c r="T103" s="38">
        <f>[1]!AgePb76(K103)</f>
        <v>1095.3844809483392</v>
      </c>
      <c r="U103" s="41">
        <f>[1]!AgeErPb76(K103,L103,0,FALSE,1)*2</f>
        <v>45.591205551106249</v>
      </c>
      <c r="V103" s="38">
        <f t="shared" si="53"/>
        <v>45.958147572648876</v>
      </c>
      <c r="W103" s="42">
        <f>[1]!AgePb6U8(O103)</f>
        <v>1061.8579161106127</v>
      </c>
      <c r="X103" s="42">
        <f t="shared" si="46"/>
        <v>27.279437987957948</v>
      </c>
      <c r="Y103" s="38">
        <f t="shared" si="54"/>
        <v>29.298349615646885</v>
      </c>
      <c r="Z103" s="38">
        <f>[1]!AgePb7U5(M103)</f>
        <v>1072.8918682956191</v>
      </c>
      <c r="AA103" s="42">
        <f t="shared" si="48"/>
        <v>36.834119784749618</v>
      </c>
      <c r="AB103" s="38">
        <f t="shared" si="55"/>
        <v>38.397988752901057</v>
      </c>
      <c r="AC103" s="42">
        <f>[1]!AgePb8Th2(R103)</f>
        <v>1079.8650443525873</v>
      </c>
      <c r="AD103" s="42">
        <f t="shared" si="50"/>
        <v>40.053260268896089</v>
      </c>
      <c r="AE103" s="38">
        <f t="shared" si="56"/>
        <v>43.428237060166481</v>
      </c>
      <c r="AF103" s="43">
        <f t="shared" si="57"/>
        <v>96.939287946758142</v>
      </c>
    </row>
    <row r="104" spans="1:32" x14ac:dyDescent="0.25">
      <c r="A104" s="69" t="s">
        <v>920</v>
      </c>
      <c r="B104">
        <v>2015</v>
      </c>
      <c r="C104" s="69" t="s">
        <v>928</v>
      </c>
      <c r="D104" s="69" t="s">
        <v>6</v>
      </c>
      <c r="E104" s="37">
        <f>(K104-(((2.718282^(0.00098482*W104)-1)/((2.718282^(0.000155125*W104)-1)*137.88))))/(([1]!SingleStagePbR(W104,1)/[1]!SingleStagePbR(W104,0))-(((2.718282^(0.00098482*W104)-1)/((2.718282^(0.000155125*W104)-1)*137.88))))</f>
        <v>4.0771005396606869E-4</v>
      </c>
      <c r="F104" s="111">
        <v>30237.76506155622</v>
      </c>
      <c r="G104" s="73">
        <v>93.889021193781289</v>
      </c>
      <c r="H104" s="86">
        <v>0.3554881216636081</v>
      </c>
      <c r="I104" s="76">
        <v>5.5555210926861909</v>
      </c>
      <c r="J104" s="76">
        <v>7.0748464014296214E-2</v>
      </c>
      <c r="K104" s="77">
        <v>7.5281834501159578E-2</v>
      </c>
      <c r="L104" s="77">
        <v>8.8730123686415086E-4</v>
      </c>
      <c r="M104" s="39">
        <f t="array" ref="M104:Q104">[1]!ConvertConc(I104:L104,TRUE,FALSE)</f>
        <v>1.8675732227187269</v>
      </c>
      <c r="N104" s="40">
        <v>3.2406256240010568E-2</v>
      </c>
      <c r="O104" s="40">
        <v>0.18000111660389406</v>
      </c>
      <c r="P104" s="62">
        <v>2.2922786734351571E-3</v>
      </c>
      <c r="Q104" s="39">
        <v>0.73390693475690971</v>
      </c>
      <c r="R104" s="98">
        <v>5.3340886515544111E-2</v>
      </c>
      <c r="S104" s="158">
        <v>1.0484800664527078E-3</v>
      </c>
      <c r="T104" s="38">
        <f>[1]!AgePb76(K104)</f>
        <v>1075.1620935026706</v>
      </c>
      <c r="U104" s="41">
        <f>[1]!AgeErPb76(K104,L104,0,FALSE,1)*2</f>
        <v>47.332217854250501</v>
      </c>
      <c r="V104" s="38">
        <f t="shared" si="53"/>
        <v>47.672877391900435</v>
      </c>
      <c r="W104" s="42">
        <f>[1]!AgePb6U8(O104)</f>
        <v>1066.980723620384</v>
      </c>
      <c r="X104" s="42">
        <f t="shared" si="46"/>
        <v>27.17557761715025</v>
      </c>
      <c r="Y104" s="38">
        <f t="shared" si="54"/>
        <v>29.220581204041661</v>
      </c>
      <c r="Z104" s="38">
        <f>[1]!AgePb7U5(M104)</f>
        <v>1069.6716302798877</v>
      </c>
      <c r="AA104" s="42">
        <f t="shared" si="48"/>
        <v>37.122028225546693</v>
      </c>
      <c r="AB104" s="38">
        <f t="shared" si="55"/>
        <v>38.66513853341835</v>
      </c>
      <c r="AC104" s="42">
        <f>[1]!AgePb8Th2(R104)</f>
        <v>1050.3670469450528</v>
      </c>
      <c r="AD104" s="42">
        <f t="shared" si="50"/>
        <v>41.292486237916421</v>
      </c>
      <c r="AE104" s="38">
        <f t="shared" si="56"/>
        <v>44.403097841240687</v>
      </c>
      <c r="AF104" s="43">
        <f t="shared" si="57"/>
        <v>99.239057075046873</v>
      </c>
    </row>
    <row r="105" spans="1:32" x14ac:dyDescent="0.25">
      <c r="A105" s="69" t="s">
        <v>920</v>
      </c>
      <c r="B105">
        <v>2015</v>
      </c>
      <c r="C105" s="69" t="s">
        <v>929</v>
      </c>
      <c r="D105" s="69" t="s">
        <v>6</v>
      </c>
      <c r="E105" s="37">
        <f>(K105-(((2.718282^(0.00098482*W105)-1)/((2.718282^(0.000155125*W105)-1)*137.88))))/(([1]!SingleStagePbR(W105,1)/[1]!SingleStagePbR(W105,0))-(((2.718282^(0.00098482*W105)-1)/((2.718282^(0.000155125*W105)-1)*137.88))))</f>
        <v>5.7706917742671801E-5</v>
      </c>
      <c r="F105" s="111">
        <v>30402.955816322385</v>
      </c>
      <c r="G105" s="73">
        <v>93.496251409701642</v>
      </c>
      <c r="H105" s="86">
        <v>0.35608679433429674</v>
      </c>
      <c r="I105" s="76">
        <v>5.5744981986396596</v>
      </c>
      <c r="J105" s="76">
        <v>6.7649337318063052E-2</v>
      </c>
      <c r="K105" s="77">
        <v>7.4863345421684421E-2</v>
      </c>
      <c r="L105" s="77">
        <v>8.5308547969346134E-4</v>
      </c>
      <c r="M105" s="39">
        <f t="array" ref="M105:Q105">[1]!ConvertConc(I105:L105,TRUE,FALSE)</f>
        <v>1.8508690645077899</v>
      </c>
      <c r="N105" s="40">
        <v>3.0811373665418407E-2</v>
      </c>
      <c r="O105" s="40">
        <v>0.17938834391300534</v>
      </c>
      <c r="P105" s="62">
        <v>2.1769677118670555E-3</v>
      </c>
      <c r="Q105" s="39">
        <v>0.72899139671100188</v>
      </c>
      <c r="R105" s="98">
        <v>5.5030614756963039E-2</v>
      </c>
      <c r="S105" s="158">
        <v>1.0692945779642261E-3</v>
      </c>
      <c r="T105" s="38">
        <f>[1]!AgePb76(K105)</f>
        <v>1063.9596195182655</v>
      </c>
      <c r="U105" s="41">
        <f>[1]!AgeErPb76(K105,L105,0,FALSE,1)*2</f>
        <v>45.838244095946962</v>
      </c>
      <c r="V105" s="38">
        <f t="shared" si="53"/>
        <v>46.182660125885974</v>
      </c>
      <c r="W105" s="42">
        <f>[1]!AgePb6U8(O105)</f>
        <v>1063.6322415491736</v>
      </c>
      <c r="X105" s="42">
        <f t="shared" si="46"/>
        <v>25.815423640637807</v>
      </c>
      <c r="Y105" s="38">
        <f t="shared" si="54"/>
        <v>27.947159127845296</v>
      </c>
      <c r="Z105" s="38">
        <f>[1]!AgePb7U5(M105)</f>
        <v>1063.7395366932742</v>
      </c>
      <c r="AA105" s="42">
        <f t="shared" si="48"/>
        <v>35.416093959570937</v>
      </c>
      <c r="AB105" s="38">
        <f t="shared" si="55"/>
        <v>37.012891623205171</v>
      </c>
      <c r="AC105" s="42">
        <f>[1]!AgePb8Th2(R105)</f>
        <v>1082.7647343905785</v>
      </c>
      <c r="AD105" s="42">
        <f t="shared" si="50"/>
        <v>42.078194648851344</v>
      </c>
      <c r="AE105" s="38">
        <f t="shared" si="56"/>
        <v>45.319286529238212</v>
      </c>
      <c r="AF105" s="43">
        <f t="shared" si="57"/>
        <v>99.969230226120786</v>
      </c>
    </row>
    <row r="106" spans="1:32" x14ac:dyDescent="0.25">
      <c r="A106" s="69" t="s">
        <v>920</v>
      </c>
      <c r="B106">
        <v>2015</v>
      </c>
      <c r="C106" s="69" t="s">
        <v>930</v>
      </c>
      <c r="D106" s="69" t="s">
        <v>6</v>
      </c>
      <c r="E106" s="37">
        <f>(K106-(((2.718282^(0.00098482*W106)-1)/((2.718282^(0.000155125*W106)-1)*137.88))))/(([1]!SingleStagePbR(W106,1)/[1]!SingleStagePbR(W106,0))-(((2.718282^(0.00098482*W106)-1)/((2.718282^(0.000155125*W106)-1)*137.88))))</f>
        <v>-2.7797850609351563E-4</v>
      </c>
      <c r="F106" s="111">
        <v>29138.464940607406</v>
      </c>
      <c r="G106" s="73">
        <v>92.015743080701569</v>
      </c>
      <c r="H106" s="86">
        <v>0.35332025136066858</v>
      </c>
      <c r="I106" s="76">
        <v>5.6013771967345098</v>
      </c>
      <c r="J106" s="76">
        <v>6.8401383430953325E-2</v>
      </c>
      <c r="K106" s="77">
        <v>7.4406876037038688E-2</v>
      </c>
      <c r="L106" s="77">
        <v>8.3214682776990782E-4</v>
      </c>
      <c r="M106" s="39">
        <f t="array" ref="M106:Q106">[1]!ConvertConc(I106:L106,TRUE,FALSE)</f>
        <v>1.8307561328672861</v>
      </c>
      <c r="N106" s="40">
        <v>3.0315320315993103E-2</v>
      </c>
      <c r="O106" s="40">
        <v>0.17852752365667857</v>
      </c>
      <c r="P106" s="62">
        <v>2.1800941393016948E-3</v>
      </c>
      <c r="Q106" s="39">
        <v>0.73745988732198753</v>
      </c>
      <c r="R106" s="98">
        <v>5.4387157993660257E-2</v>
      </c>
      <c r="S106" s="158">
        <v>1.0210409539856344E-3</v>
      </c>
      <c r="T106" s="38">
        <f>[1]!AgePb76(K106)</f>
        <v>1051.6471305650239</v>
      </c>
      <c r="U106" s="41">
        <f>[1]!AgeErPb76(K106,L106,0,FALSE,1)*2</f>
        <v>45.07075381635741</v>
      </c>
      <c r="V106" s="38">
        <f t="shared" si="53"/>
        <v>45.412961078401061</v>
      </c>
      <c r="W106" s="42">
        <f>[1]!AgePb6U8(O106)</f>
        <v>1058.9253694919553</v>
      </c>
      <c r="X106" s="42">
        <f t="shared" si="46"/>
        <v>25.862196984559276</v>
      </c>
      <c r="Y106" s="38">
        <f t="shared" si="54"/>
        <v>27.972285229946998</v>
      </c>
      <c r="Z106" s="38">
        <f>[1]!AgePb7U5(M106)</f>
        <v>1056.550602352047</v>
      </c>
      <c r="AA106" s="42">
        <f t="shared" si="48"/>
        <v>34.990646067309534</v>
      </c>
      <c r="AB106" s="38">
        <f t="shared" si="55"/>
        <v>36.584720914591955</v>
      </c>
      <c r="AC106" s="42">
        <f>[1]!AgePb8Th2(R106)</f>
        <v>1070.4336583603813</v>
      </c>
      <c r="AD106" s="42">
        <f t="shared" si="50"/>
        <v>40.19171598699895</v>
      </c>
      <c r="AE106" s="38">
        <f t="shared" si="56"/>
        <v>43.49967984631725</v>
      </c>
      <c r="AF106" s="43">
        <f t="shared" si="57"/>
        <v>100.6920799491956</v>
      </c>
    </row>
    <row r="107" spans="1:32" x14ac:dyDescent="0.25">
      <c r="A107" s="69"/>
      <c r="C107" s="69"/>
      <c r="D107" s="69"/>
      <c r="F107" s="111"/>
      <c r="G107" s="73"/>
      <c r="H107" s="86"/>
      <c r="I107" s="76"/>
      <c r="J107" s="76"/>
      <c r="K107" s="77"/>
      <c r="L107" s="77"/>
      <c r="R107" s="97"/>
      <c r="S107" s="85"/>
    </row>
    <row r="108" spans="1:32" x14ac:dyDescent="0.25">
      <c r="A108" s="69" t="s">
        <v>931</v>
      </c>
      <c r="B108">
        <v>2014</v>
      </c>
      <c r="C108" s="69" t="s">
        <v>932</v>
      </c>
      <c r="D108" s="69" t="s">
        <v>6</v>
      </c>
      <c r="E108" s="37">
        <f>(K108-(((2.718282^(0.00098482*W108)-1)/((2.718282^(0.000155125*W108)-1)*137.88))))/(([1]!SingleStagePbR(W108,1)/[1]!SingleStagePbR(W108,0))-(((2.718282^(0.00098482*W108)-1)/((2.718282^(0.000155125*W108)-1)*137.88))))</f>
        <v>6.5138139518940239E-3</v>
      </c>
      <c r="F108" s="111">
        <v>1182.31761215961</v>
      </c>
      <c r="G108" s="73">
        <v>20.871516666479135</v>
      </c>
      <c r="H108" s="86">
        <v>0.50653267922824441</v>
      </c>
      <c r="I108" s="76">
        <v>8.8016616941618704</v>
      </c>
      <c r="J108" s="76">
        <v>0.25493353529757112</v>
      </c>
      <c r="K108" s="77">
        <v>6.7921695844361835E-2</v>
      </c>
      <c r="L108" s="77">
        <v>4.656322186240615E-3</v>
      </c>
      <c r="M108" s="39">
        <f t="array" ref="M108:Q108">[1]!ConvertConc(I108:L108,TRUE,FALSE)</f>
        <v>1.0635455492999764</v>
      </c>
      <c r="N108" s="40">
        <v>7.9151054575067492E-2</v>
      </c>
      <c r="O108" s="40">
        <v>0.11361490985995276</v>
      </c>
      <c r="P108" s="62">
        <v>3.2907707248421708E-3</v>
      </c>
      <c r="Q108" s="39">
        <v>0.38919001161810729</v>
      </c>
      <c r="R108" s="98">
        <v>3.5929518214888025E-2</v>
      </c>
      <c r="S108" s="158">
        <v>1.9192099628086762E-3</v>
      </c>
      <c r="T108" s="38">
        <f>[1]!AgePb76(K108)</f>
        <v>865.2631265051532</v>
      </c>
      <c r="U108" s="41">
        <f>[1]!AgeErPb76(K108,L108,0,FALSE,1)*2</f>
        <v>284.32018874843573</v>
      </c>
      <c r="V108" s="38">
        <f t="shared" ref="V108" si="58">SQRT((U108/T108*100)^2+AO$6^2+AO$8^2+AO$7^2)*T108/100</f>
        <v>284.35704830533359</v>
      </c>
      <c r="W108" s="42">
        <f>[1]!AgePb6U8(O108)</f>
        <v>693.70765119257237</v>
      </c>
      <c r="X108" s="42">
        <f t="shared" ref="X108:X144" si="59">P108/O108*W108*2</f>
        <v>40.185444550499071</v>
      </c>
      <c r="Y108" s="38">
        <f t="shared" ref="Y108" si="60">SQRT((X108/W108*100)^2+AP$6^2+AP$7^2+AP$8^2)*W108/100</f>
        <v>40.787509628303653</v>
      </c>
      <c r="Z108" s="38">
        <f>[1]!AgePb7U5(M108)</f>
        <v>735.56952203229366</v>
      </c>
      <c r="AA108" s="42">
        <f t="shared" si="48"/>
        <v>109.48492694169121</v>
      </c>
      <c r="AB108" s="38">
        <f t="shared" ref="AB108" si="61">SQRT((AA108/Z108*100)^2+AQ$6^2+AQ$8^2+AQ$7^2)*Z108/100</f>
        <v>109.73719064815623</v>
      </c>
      <c r="AC108" s="42">
        <f>[1]!AgePb8Th2(R108)</f>
        <v>713.47365157870195</v>
      </c>
      <c r="AD108" s="42">
        <f t="shared" si="50"/>
        <v>76.221770195846105</v>
      </c>
      <c r="AE108" s="38">
        <f t="shared" ref="AE108" si="62">SQRT((AD108/AC108*100)^2+AR$6^2+AR$8^2+AR$7^2)*AC108/100</f>
        <v>77.02435040062818</v>
      </c>
      <c r="AF108" s="43">
        <f t="shared" ref="AF108" si="63">W108/T108*100</f>
        <v>80.173028289613697</v>
      </c>
    </row>
    <row r="109" spans="1:32" x14ac:dyDescent="0.25">
      <c r="A109" s="69" t="s">
        <v>931</v>
      </c>
      <c r="B109">
        <v>2014</v>
      </c>
      <c r="C109" s="69" t="s">
        <v>933</v>
      </c>
      <c r="D109" s="69" t="s">
        <v>6</v>
      </c>
      <c r="E109" s="37">
        <f>(K109-(((2.718282^(0.00098482*W109)-1)/((2.718282^(0.000155125*W109)-1)*137.88))))/(([1]!SingleStagePbR(W109,1)/[1]!SingleStagePbR(W109,0))-(((2.718282^(0.00098482*W109)-1)/((2.718282^(0.000155125*W109)-1)*137.88))))</f>
        <v>1.2019943578270961E-2</v>
      </c>
      <c r="F109" s="111">
        <v>1200.8247898790341</v>
      </c>
      <c r="G109" s="73">
        <v>21.324174386815503</v>
      </c>
      <c r="H109" s="86">
        <v>0.50568904562618067</v>
      </c>
      <c r="I109" s="76">
        <v>8.7372052879878161</v>
      </c>
      <c r="J109" s="76">
        <v>0.26945354181029452</v>
      </c>
      <c r="K109" s="77">
        <v>7.2591574989226401E-2</v>
      </c>
      <c r="L109" s="77">
        <v>5.0142446545755684E-3</v>
      </c>
      <c r="M109" s="39">
        <f t="array" ref="M109:Q109">[1]!ConvertConc(I109:L109,TRUE,FALSE)</f>
        <v>1.1450538856823909</v>
      </c>
      <c r="N109" s="40">
        <v>8.661947068260642E-2</v>
      </c>
      <c r="O109" s="40">
        <v>0.11445307361323322</v>
      </c>
      <c r="P109" s="62">
        <v>3.5297083037020495E-3</v>
      </c>
      <c r="Q109" s="39">
        <v>0.40768220561651086</v>
      </c>
      <c r="R109" s="98">
        <v>3.3443264532008354E-2</v>
      </c>
      <c r="S109" s="158">
        <v>1.7175979784907281E-3</v>
      </c>
      <c r="T109" s="38">
        <f>[1]!AgePb76(K109)</f>
        <v>1001.6892618783329</v>
      </c>
      <c r="U109" s="41">
        <f>[1]!AgeErPb76(K109,L109,0,FALSE,1)*2</f>
        <v>280.48661574725338</v>
      </c>
      <c r="V109" s="38">
        <f t="shared" ref="V109:V144" si="64">SQRT((U109/T109*100)^2+AO$6^2+AO$8^2+AO$7^2)*T109/100</f>
        <v>280.53668887226769</v>
      </c>
      <c r="W109" s="42">
        <f>[1]!AgePb6U8(O109)</f>
        <v>698.55772848018762</v>
      </c>
      <c r="X109" s="42">
        <f t="shared" si="59"/>
        <v>43.086741788412255</v>
      </c>
      <c r="Y109" s="38">
        <f t="shared" ref="Y109:Y144" si="65">SQRT((X109/W109*100)^2+AP$6^2+AP$7^2+AP$8^2)*W109/100</f>
        <v>43.656641840955729</v>
      </c>
      <c r="Z109" s="38">
        <f>[1]!AgePb7U5(M109)</f>
        <v>774.90447641233902</v>
      </c>
      <c r="AA109" s="42">
        <f t="shared" si="48"/>
        <v>117.23782856981977</v>
      </c>
      <c r="AB109" s="38">
        <f t="shared" ref="AB109:AB144" si="66">SQRT((AA109/Z109*100)^2+AQ$6^2+AQ$8^2+AQ$7^2)*Z109/100</f>
        <v>117.4992891739613</v>
      </c>
      <c r="AC109" s="42">
        <f>[1]!AgePb8Th2(R109)</f>
        <v>664.90555220779493</v>
      </c>
      <c r="AD109" s="42">
        <f t="shared" si="50"/>
        <v>68.297186195225024</v>
      </c>
      <c r="AE109" s="38">
        <f t="shared" ref="AE109:AE144" si="67">SQRT((AD109/AC109*100)^2+AR$6^2+AR$8^2+AR$7^2)*AC109/100</f>
        <v>69.074764096287268</v>
      </c>
      <c r="AF109" s="43">
        <f t="shared" ref="AF109:AF144" si="68">W109/T109*100</f>
        <v>69.737967158625267</v>
      </c>
    </row>
    <row r="110" spans="1:32" x14ac:dyDescent="0.25">
      <c r="A110" s="69" t="s">
        <v>931</v>
      </c>
      <c r="B110">
        <v>2014</v>
      </c>
      <c r="C110" s="69" t="s">
        <v>934</v>
      </c>
      <c r="D110" s="69" t="s">
        <v>6</v>
      </c>
      <c r="E110" s="37">
        <f>(K110-(((2.718282^(0.00098482*W110)-1)/((2.718282^(0.000155125*W110)-1)*137.88))))/(([1]!SingleStagePbR(W110,1)/[1]!SingleStagePbR(W110,0))-(((2.718282^(0.00098482*W110)-1)/((2.718282^(0.000155125*W110)-1)*137.88))))</f>
        <v>7.2348579772490091E-3</v>
      </c>
      <c r="F110" s="111">
        <v>1269.5789507548388</v>
      </c>
      <c r="G110" s="73">
        <v>21.999476535114503</v>
      </c>
      <c r="H110" s="86">
        <v>0.51577869704793022</v>
      </c>
      <c r="I110" s="76">
        <v>8.7140499859131122</v>
      </c>
      <c r="J110" s="76">
        <v>0.26476011124648152</v>
      </c>
      <c r="K110" s="77">
        <v>6.8710850122088246E-2</v>
      </c>
      <c r="L110" s="77">
        <v>4.2836089188974368E-3</v>
      </c>
      <c r="M110" s="39">
        <f t="array" ref="M110:Q110">[1]!ConvertConc(I110:L110,TRUE,FALSE)</f>
        <v>1.0867196514978339</v>
      </c>
      <c r="N110" s="40">
        <v>7.5366392467563326E-2</v>
      </c>
      <c r="O110" s="40">
        <v>0.11475720263443197</v>
      </c>
      <c r="P110" s="62">
        <v>3.4866829757625607E-3</v>
      </c>
      <c r="Q110" s="39">
        <v>0.43809903959702085</v>
      </c>
      <c r="R110" s="98">
        <v>3.6394203283108176E-2</v>
      </c>
      <c r="S110" s="158">
        <v>1.8663416869196018E-3</v>
      </c>
      <c r="T110" s="38">
        <f>[1]!AgePb76(K110)</f>
        <v>889.17255340275915</v>
      </c>
      <c r="U110" s="41">
        <f>[1]!AgeErPb76(K110,L110,0,FALSE,1)*2</f>
        <v>257.58854632977091</v>
      </c>
      <c r="V110" s="38">
        <f t="shared" si="64"/>
        <v>257.63150975505965</v>
      </c>
      <c r="W110" s="42">
        <f>[1]!AgePb6U8(O110)</f>
        <v>700.31668470652505</v>
      </c>
      <c r="X110" s="42">
        <f t="shared" si="59"/>
        <v>42.555625375205523</v>
      </c>
      <c r="Y110" s="38">
        <f t="shared" si="65"/>
        <v>43.135432959831995</v>
      </c>
      <c r="Z110" s="38">
        <f>[1]!AgePb7U5(M110)</f>
        <v>746.90895894109497</v>
      </c>
      <c r="AA110" s="42">
        <f t="shared" si="48"/>
        <v>103.59955055474749</v>
      </c>
      <c r="AB110" s="38">
        <f t="shared" si="66"/>
        <v>103.87438014546966</v>
      </c>
      <c r="AC110" s="42">
        <f>[1]!AgePb8Th2(R110)</f>
        <v>722.53818217503067</v>
      </c>
      <c r="AD110" s="42">
        <f t="shared" si="50"/>
        <v>74.105379875715357</v>
      </c>
      <c r="AE110" s="38">
        <f t="shared" si="67"/>
        <v>74.951615484386224</v>
      </c>
      <c r="AF110" s="43">
        <f t="shared" si="68"/>
        <v>78.760492777976026</v>
      </c>
    </row>
    <row r="111" spans="1:32" x14ac:dyDescent="0.25">
      <c r="A111" s="69" t="s">
        <v>931</v>
      </c>
      <c r="B111">
        <v>2014</v>
      </c>
      <c r="C111" s="69" t="s">
        <v>935</v>
      </c>
      <c r="D111" s="69" t="s">
        <v>6</v>
      </c>
      <c r="E111" s="37">
        <f>(K111-(((2.718282^(0.00098482*W111)-1)/((2.718282^(0.000155125*W111)-1)*137.88))))/(([1]!SingleStagePbR(W111,1)/[1]!SingleStagePbR(W111,0))-(((2.718282^(0.00098482*W111)-1)/((2.718282^(0.000155125*W111)-1)*137.88))))</f>
        <v>-3.651611466073562E-3</v>
      </c>
      <c r="F111" s="111">
        <v>1269.6614000700461</v>
      </c>
      <c r="G111" s="73">
        <v>22.467010560136433</v>
      </c>
      <c r="H111" s="86">
        <v>0.51997204178323753</v>
      </c>
      <c r="I111" s="76">
        <v>8.7336809198112011</v>
      </c>
      <c r="J111" s="76">
        <v>0.27180023349379095</v>
      </c>
      <c r="K111" s="77">
        <v>5.9718025755986393E-2</v>
      </c>
      <c r="L111" s="77">
        <v>3.9842953460000261E-3</v>
      </c>
      <c r="M111" s="39">
        <f t="array" ref="M111:Q111">[1]!ConvertConc(I111:L111,TRUE,FALSE)</f>
        <v>0.9423676437526598</v>
      </c>
      <c r="N111" s="40">
        <v>6.9376862248523533E-2</v>
      </c>
      <c r="O111" s="40">
        <v>0.1144992597258313</v>
      </c>
      <c r="P111" s="62">
        <v>3.563322934978476E-3</v>
      </c>
      <c r="Q111" s="39">
        <v>0.4227252762814977</v>
      </c>
      <c r="R111" s="98">
        <v>3.242153329897756E-2</v>
      </c>
      <c r="S111" s="158">
        <v>1.5162239855732677E-3</v>
      </c>
      <c r="T111" s="38">
        <f>[1]!AgePb76(K111)</f>
        <v>592.42954608895332</v>
      </c>
      <c r="U111" s="41">
        <f>[1]!AgeErPb76(K111,L111,0,FALSE,1)*2</f>
        <v>289.26925958072718</v>
      </c>
      <c r="V111" s="38">
        <f t="shared" si="64"/>
        <v>289.28624389246141</v>
      </c>
      <c r="W111" s="42">
        <f>[1]!AgePb6U8(O111)</f>
        <v>698.82488072643264</v>
      </c>
      <c r="X111" s="42">
        <f t="shared" si="59"/>
        <v>43.496154140886802</v>
      </c>
      <c r="Y111" s="38">
        <f t="shared" si="65"/>
        <v>44.061188164455608</v>
      </c>
      <c r="Z111" s="38">
        <f>[1]!AgePb7U5(M111)</f>
        <v>674.12059082496069</v>
      </c>
      <c r="AA111" s="42">
        <f t="shared" si="48"/>
        <v>99.257167154673112</v>
      </c>
      <c r="AB111" s="38">
        <f t="shared" si="66"/>
        <v>99.49087001395938</v>
      </c>
      <c r="AC111" s="42">
        <f>[1]!AgePb8Th2(R111)</f>
        <v>644.9125045029374</v>
      </c>
      <c r="AD111" s="42">
        <f t="shared" si="50"/>
        <v>60.319899056366864</v>
      </c>
      <c r="AE111" s="38">
        <f t="shared" si="67"/>
        <v>61.147202782586298</v>
      </c>
      <c r="AF111" s="43">
        <f t="shared" si="68"/>
        <v>117.95915401921971</v>
      </c>
    </row>
    <row r="112" spans="1:32" x14ac:dyDescent="0.25">
      <c r="A112" s="69" t="s">
        <v>931</v>
      </c>
      <c r="B112">
        <v>2014</v>
      </c>
      <c r="C112" s="69" t="s">
        <v>936</v>
      </c>
      <c r="D112" s="69" t="s">
        <v>6</v>
      </c>
      <c r="E112" s="37">
        <f>(K112-(((2.718282^(0.00098482*W112)-1)/((2.718282^(0.000155125*W112)-1)*137.88))))/(([1]!SingleStagePbR(W112,1)/[1]!SingleStagePbR(W112,0))-(((2.718282^(0.00098482*W112)-1)/((2.718282^(0.000155125*W112)-1)*137.88))))</f>
        <v>-1.3786645798571876E-3</v>
      </c>
      <c r="F112" s="111">
        <v>1301.3707277888759</v>
      </c>
      <c r="G112" s="73">
        <v>22.725944057981138</v>
      </c>
      <c r="H112" s="86">
        <v>0.51375865946110744</v>
      </c>
      <c r="I112" s="76">
        <v>8.7124084934317061</v>
      </c>
      <c r="J112" s="76">
        <v>0.23734406444641459</v>
      </c>
      <c r="K112" s="77">
        <v>6.163385070458155E-2</v>
      </c>
      <c r="L112" s="77">
        <v>4.1994568478730451E-3</v>
      </c>
      <c r="M112" s="39">
        <f t="array" ref="M112:Q112">[1]!ConvertConc(I112:L112,TRUE,FALSE)</f>
        <v>0.97497463652092864</v>
      </c>
      <c r="N112" s="40">
        <v>7.1543376196113798E-2</v>
      </c>
      <c r="O112" s="40">
        <v>0.11477882387561385</v>
      </c>
      <c r="P112" s="62">
        <v>3.1268130496354932E-3</v>
      </c>
      <c r="Q112" s="39">
        <v>0.37124792280137264</v>
      </c>
      <c r="R112" s="98">
        <v>4.0403330432844047E-2</v>
      </c>
      <c r="S112" s="158">
        <v>1.8714978055293992E-3</v>
      </c>
      <c r="T112" s="38">
        <f>[1]!AgePb76(K112)</f>
        <v>660.49549997872168</v>
      </c>
      <c r="U112" s="41">
        <f>[1]!AgeErPb76(K112,L112,0,FALSE,1)*2</f>
        <v>292.08151550829297</v>
      </c>
      <c r="V112" s="38">
        <f t="shared" si="64"/>
        <v>292.10242337271956</v>
      </c>
      <c r="W112" s="42">
        <f>[1]!AgePb6U8(O112)</f>
        <v>700.44171473442032</v>
      </c>
      <c r="X112" s="42">
        <f t="shared" si="59"/>
        <v>38.162968049125844</v>
      </c>
      <c r="Y112" s="38">
        <f t="shared" si="65"/>
        <v>38.808687147315233</v>
      </c>
      <c r="Z112" s="38">
        <f>[1]!AgePb7U5(M112)</f>
        <v>691.02457836496762</v>
      </c>
      <c r="AA112" s="42">
        <f t="shared" si="48"/>
        <v>101.41439483418719</v>
      </c>
      <c r="AB112" s="38">
        <f t="shared" si="66"/>
        <v>101.65473965068202</v>
      </c>
      <c r="AC112" s="42">
        <f>[1]!AgePb8Th2(R112)</f>
        <v>800.57515301290539</v>
      </c>
      <c r="AD112" s="42">
        <f t="shared" si="50"/>
        <v>74.16589800760886</v>
      </c>
      <c r="AE112" s="38">
        <f t="shared" si="67"/>
        <v>75.202631580668779</v>
      </c>
      <c r="AF112" s="43">
        <f t="shared" si="68"/>
        <v>106.0479162624099</v>
      </c>
    </row>
    <row r="113" spans="1:32" x14ac:dyDescent="0.25">
      <c r="A113" s="69" t="s">
        <v>931</v>
      </c>
      <c r="B113">
        <v>2014</v>
      </c>
      <c r="C113" s="69" t="s">
        <v>937</v>
      </c>
      <c r="D113" s="69" t="s">
        <v>6</v>
      </c>
      <c r="E113" s="37">
        <f>(K113-(((2.718282^(0.00098482*W113)-1)/((2.718282^(0.000155125*W113)-1)*137.88))))/(([1]!SingleStagePbR(W113,1)/[1]!SingleStagePbR(W113,0))-(((2.718282^(0.00098482*W113)-1)/((2.718282^(0.000155125*W113)-1)*137.88))))</f>
        <v>8.3558965481296814E-4</v>
      </c>
      <c r="F113" s="111">
        <v>1316.2089645797225</v>
      </c>
      <c r="G113" s="73">
        <v>22.819808503737544</v>
      </c>
      <c r="H113" s="86">
        <v>0.51519007726115462</v>
      </c>
      <c r="I113" s="76">
        <v>8.6991929217409965</v>
      </c>
      <c r="J113" s="76">
        <v>0.22712466149188815</v>
      </c>
      <c r="K113" s="77">
        <v>6.3483842057315817E-2</v>
      </c>
      <c r="L113" s="77">
        <v>3.9953841542070111E-3</v>
      </c>
      <c r="M113" s="39">
        <f t="array" ref="M113:Q113">[1]!ConvertConc(I113:L113,TRUE,FALSE)</f>
        <v>1.0057649245222431</v>
      </c>
      <c r="N113" s="40">
        <v>6.852895255663341E-2</v>
      </c>
      <c r="O113" s="40">
        <v>0.11495319266926511</v>
      </c>
      <c r="P113" s="62">
        <v>3.0012789930394393E-3</v>
      </c>
      <c r="Q113" s="39">
        <v>0.38318431416644089</v>
      </c>
      <c r="R113" s="98">
        <v>3.5040192281018352E-2</v>
      </c>
      <c r="S113" s="158">
        <v>1.7163829262810738E-3</v>
      </c>
      <c r="T113" s="38">
        <f>[1]!AgePb76(K113)</f>
        <v>723.556052825611</v>
      </c>
      <c r="U113" s="41">
        <f>[1]!AgeErPb76(K113,L113,0,FALSE,1)*2</f>
        <v>267.01166135279942</v>
      </c>
      <c r="V113" s="38">
        <f t="shared" si="64"/>
        <v>267.03910749941667</v>
      </c>
      <c r="W113" s="42">
        <f>[1]!AgePb6U8(O113)</f>
        <v>701.4499555976829</v>
      </c>
      <c r="X113" s="42">
        <f t="shared" si="59"/>
        <v>36.627899887232111</v>
      </c>
      <c r="Y113" s="38">
        <f t="shared" si="65"/>
        <v>37.30212201442653</v>
      </c>
      <c r="Z113" s="38">
        <f>[1]!AgePb7U5(M113)</f>
        <v>706.73249377323373</v>
      </c>
      <c r="AA113" s="42">
        <f t="shared" si="48"/>
        <v>96.308066338708471</v>
      </c>
      <c r="AB113" s="38">
        <f t="shared" si="66"/>
        <v>96.572741259609472</v>
      </c>
      <c r="AC113" s="42">
        <f>[1]!AgePb8Th2(R113)</f>
        <v>696.11438272062969</v>
      </c>
      <c r="AD113" s="42">
        <f t="shared" si="50"/>
        <v>68.195906669588283</v>
      </c>
      <c r="AE113" s="38">
        <f t="shared" si="67"/>
        <v>69.048981426332162</v>
      </c>
      <c r="AF113" s="43">
        <f t="shared" si="68"/>
        <v>96.944798244503659</v>
      </c>
    </row>
    <row r="114" spans="1:32" x14ac:dyDescent="0.25">
      <c r="A114" s="69" t="s">
        <v>931</v>
      </c>
      <c r="B114">
        <v>2014</v>
      </c>
      <c r="C114" s="69" t="s">
        <v>938</v>
      </c>
      <c r="D114" s="69" t="s">
        <v>6</v>
      </c>
      <c r="E114" s="37">
        <f>(K114-(((2.718282^(0.00098482*W114)-1)/((2.718282^(0.000155125*W114)-1)*137.88))))/(([1]!SingleStagePbR(W114,1)/[1]!SingleStagePbR(W114,0))-(((2.718282^(0.00098482*W114)-1)/((2.718282^(0.000155125*W114)-1)*137.88))))</f>
        <v>7.3531740071648753E-4</v>
      </c>
      <c r="F114" s="111">
        <v>1253.992197356682</v>
      </c>
      <c r="G114" s="73">
        <v>22.544150841940205</v>
      </c>
      <c r="H114" s="86">
        <v>0.51420190956744849</v>
      </c>
      <c r="I114" s="76">
        <v>8.695913050845979</v>
      </c>
      <c r="J114" s="76">
        <v>0.27426949218794877</v>
      </c>
      <c r="K114" s="77">
        <v>6.3408811731632639E-2</v>
      </c>
      <c r="L114" s="77">
        <v>4.3365826060912313E-3</v>
      </c>
      <c r="M114" s="39">
        <f t="array" ref="M114:Q114">[1]!ConvertConc(I114:L114,TRUE,FALSE)</f>
        <v>1.0049551302727708</v>
      </c>
      <c r="N114" s="40">
        <v>7.5686419355010415E-2</v>
      </c>
      <c r="O114" s="40">
        <v>0.11499655000606467</v>
      </c>
      <c r="P114" s="62">
        <v>3.6269964049906235E-3</v>
      </c>
      <c r="Q114" s="39">
        <v>0.41878491118058248</v>
      </c>
      <c r="R114" s="98">
        <v>3.5477116299367943E-2</v>
      </c>
      <c r="S114" s="158">
        <v>1.7463276584923141E-3</v>
      </c>
      <c r="T114" s="38">
        <f>[1]!AgePb76(K114)</f>
        <v>721.04691750327265</v>
      </c>
      <c r="U114" s="41">
        <f>[1]!AgeErPb76(K114,L114,0,FALSE,1)*2</f>
        <v>290.2755844189582</v>
      </c>
      <c r="V114" s="38">
        <f t="shared" si="64"/>
        <v>290.30065632502254</v>
      </c>
      <c r="W114" s="42">
        <f>[1]!AgePb6U8(O114)</f>
        <v>701.70063331075357</v>
      </c>
      <c r="X114" s="42">
        <f t="shared" si="59"/>
        <v>44.263339626510984</v>
      </c>
      <c r="Y114" s="38">
        <f t="shared" si="65"/>
        <v>44.82325428127313</v>
      </c>
      <c r="Z114" s="38">
        <f>[1]!AgePb7U5(M114)</f>
        <v>706.32246696633717</v>
      </c>
      <c r="AA114" s="42">
        <f t="shared" si="48"/>
        <v>106.39085631647956</v>
      </c>
      <c r="AB114" s="38">
        <f t="shared" si="66"/>
        <v>106.630229301947</v>
      </c>
      <c r="AC114" s="42">
        <f>[1]!AgePb8Th2(R114)</f>
        <v>704.64481919273135</v>
      </c>
      <c r="AD114" s="42">
        <f t="shared" si="50"/>
        <v>69.370956014906184</v>
      </c>
      <c r="AE114" s="38">
        <f t="shared" si="67"/>
        <v>70.230312219699186</v>
      </c>
      <c r="AF114" s="43">
        <f t="shared" si="68"/>
        <v>97.316917426190756</v>
      </c>
    </row>
    <row r="115" spans="1:32" x14ac:dyDescent="0.25">
      <c r="A115" s="69" t="s">
        <v>931</v>
      </c>
      <c r="B115">
        <v>2014</v>
      </c>
      <c r="C115" s="69" t="s">
        <v>939</v>
      </c>
      <c r="D115" s="69" t="s">
        <v>6</v>
      </c>
      <c r="E115" s="37">
        <f>(K115-(((2.718282^(0.00098482*W115)-1)/((2.718282^(0.000155125*W115)-1)*137.88))))/(([1]!SingleStagePbR(W115,1)/[1]!SingleStagePbR(W115,0))-(((2.718282^(0.00098482*W115)-1)/((2.718282^(0.000155125*W115)-1)*137.88))))</f>
        <v>7.7515630220406232E-3</v>
      </c>
      <c r="F115" s="111">
        <v>1296.7155199244246</v>
      </c>
      <c r="G115" s="73">
        <v>22.442251686391771</v>
      </c>
      <c r="H115" s="86">
        <v>0.51891134211533252</v>
      </c>
      <c r="I115" s="76">
        <v>8.6074145080565216</v>
      </c>
      <c r="J115" s="76">
        <v>0.23872107449896762</v>
      </c>
      <c r="K115" s="77">
        <v>6.9381414916802719E-2</v>
      </c>
      <c r="L115" s="77">
        <v>4.4332948368142984E-3</v>
      </c>
      <c r="M115" s="39">
        <f t="array" ref="M115:Q115">[1]!ConvertConc(I115:L115,TRUE,FALSE)</f>
        <v>1.1109197302957352</v>
      </c>
      <c r="N115" s="40">
        <v>7.7383173085016618E-2</v>
      </c>
      <c r="O115" s="40">
        <v>0.11617890587980888</v>
      </c>
      <c r="P115" s="62">
        <v>3.2221468153744784E-3</v>
      </c>
      <c r="Q115" s="39">
        <v>0.39815684727527068</v>
      </c>
      <c r="R115" s="98">
        <v>3.3767672678211048E-2</v>
      </c>
      <c r="S115" s="158">
        <v>1.5042686219693218E-3</v>
      </c>
      <c r="T115" s="38">
        <f>[1]!AgePb76(K115)</f>
        <v>909.20511319149466</v>
      </c>
      <c r="U115" s="41">
        <f>[1]!AgeErPb76(K115,L115,0,FALSE,1)*2</f>
        <v>263.1880365064975</v>
      </c>
      <c r="V115" s="38">
        <f t="shared" si="64"/>
        <v>263.23200189226833</v>
      </c>
      <c r="W115" s="42">
        <f>[1]!AgePb6U8(O115)</f>
        <v>708.53286729411695</v>
      </c>
      <c r="X115" s="42">
        <f t="shared" si="59"/>
        <v>39.301401655507526</v>
      </c>
      <c r="Y115" s="38">
        <f t="shared" si="65"/>
        <v>39.943173870570384</v>
      </c>
      <c r="Z115" s="38">
        <f>[1]!AgePb7U5(M115)</f>
        <v>758.61678798847663</v>
      </c>
      <c r="AA115" s="42">
        <f t="shared" si="48"/>
        <v>105.68571717505485</v>
      </c>
      <c r="AB115" s="38">
        <f t="shared" si="66"/>
        <v>105.96363707164008</v>
      </c>
      <c r="AC115" s="42">
        <f>[1]!AgePb8Th2(R115)</f>
        <v>671.24937661494835</v>
      </c>
      <c r="AD115" s="42">
        <f t="shared" si="50"/>
        <v>59.805091359457514</v>
      </c>
      <c r="AE115" s="38">
        <f t="shared" si="67"/>
        <v>60.708437186546455</v>
      </c>
      <c r="AF115" s="43">
        <f t="shared" si="68"/>
        <v>77.928825631767808</v>
      </c>
    </row>
    <row r="116" spans="1:32" x14ac:dyDescent="0.25">
      <c r="A116" s="69" t="s">
        <v>931</v>
      </c>
      <c r="B116">
        <v>2014</v>
      </c>
      <c r="C116" s="69" t="s">
        <v>940</v>
      </c>
      <c r="D116" s="69" t="s">
        <v>6</v>
      </c>
      <c r="E116" s="37">
        <f>(K116-(((2.718282^(0.00098482*W116)-1)/((2.718282^(0.000155125*W116)-1)*137.88))))/(([1]!SingleStagePbR(W116,1)/[1]!SingleStagePbR(W116,0))-(((2.718282^(0.00098482*W116)-1)/((2.718282^(0.000155125*W116)-1)*137.88))))</f>
        <v>-2.8544626482736894E-3</v>
      </c>
      <c r="F116" s="111">
        <v>1256.9237069504238</v>
      </c>
      <c r="G116" s="73">
        <v>21.610149182121404</v>
      </c>
      <c r="H116" s="86">
        <v>0.50819325795922188</v>
      </c>
      <c r="I116" s="76">
        <v>8.6364876760618294</v>
      </c>
      <c r="J116" s="76">
        <v>0.22521922308234965</v>
      </c>
      <c r="K116" s="77">
        <v>6.0592108452652886E-2</v>
      </c>
      <c r="L116" s="77">
        <v>4.029113461989268E-3</v>
      </c>
      <c r="M116" s="39">
        <f t="array" ref="M116:Q116">[1]!ConvertConc(I116:L116,TRUE,FALSE)</f>
        <v>0.96692135740446306</v>
      </c>
      <c r="N116" s="40">
        <v>6.9063631817350743E-2</v>
      </c>
      <c r="O116" s="40">
        <v>0.11578781068277888</v>
      </c>
      <c r="P116" s="62">
        <v>3.0194729318797388E-3</v>
      </c>
      <c r="Q116" s="39">
        <v>0.36509849167050507</v>
      </c>
      <c r="R116" s="98">
        <v>3.087566010820297E-2</v>
      </c>
      <c r="S116" s="158">
        <v>1.4505675246799432E-3</v>
      </c>
      <c r="T116" s="38">
        <f>[1]!AgePb76(K116)</f>
        <v>623.84697915489801</v>
      </c>
      <c r="U116" s="41">
        <f>[1]!AgeErPb76(K116,L116,0,FALSE,1)*2</f>
        <v>286.79160715047277</v>
      </c>
      <c r="V116" s="38">
        <f t="shared" si="64"/>
        <v>286.81060327021368</v>
      </c>
      <c r="W116" s="42">
        <f>[1]!AgePb6U8(O116)</f>
        <v>706.27372818439426</v>
      </c>
      <c r="X116" s="42">
        <f t="shared" si="59"/>
        <v>36.835905129826322</v>
      </c>
      <c r="Y116" s="38">
        <f t="shared" si="65"/>
        <v>37.51555781578373</v>
      </c>
      <c r="Z116" s="38">
        <f>[1]!AgePb7U5(M116)</f>
        <v>686.87572485521321</v>
      </c>
      <c r="AA116" s="42">
        <f t="shared" si="48"/>
        <v>98.122007136166701</v>
      </c>
      <c r="AB116" s="38">
        <f t="shared" si="66"/>
        <v>98.367426498856133</v>
      </c>
      <c r="AC116" s="42">
        <f>[1]!AgePb8Th2(R116)</f>
        <v>614.62549790705611</v>
      </c>
      <c r="AD116" s="42">
        <f t="shared" si="50"/>
        <v>57.751366868256824</v>
      </c>
      <c r="AE116" s="38">
        <f t="shared" si="67"/>
        <v>58.536258499420562</v>
      </c>
      <c r="AF116" s="43">
        <f t="shared" si="68"/>
        <v>113.212654991318</v>
      </c>
    </row>
    <row r="117" spans="1:32" x14ac:dyDescent="0.25">
      <c r="A117" s="69" t="s">
        <v>931</v>
      </c>
      <c r="B117">
        <v>2014</v>
      </c>
      <c r="C117" s="69" t="s">
        <v>941</v>
      </c>
      <c r="D117" s="69" t="s">
        <v>6</v>
      </c>
      <c r="E117" s="37">
        <f>(K117-(((2.718282^(0.00098482*W117)-1)/((2.718282^(0.000155125*W117)-1)*137.88))))/(([1]!SingleStagePbR(W117,1)/[1]!SingleStagePbR(W117,0))-(((2.718282^(0.00098482*W117)-1)/((2.718282^(0.000155125*W117)-1)*137.88))))</f>
        <v>1.0137345279028704E-2</v>
      </c>
      <c r="F117" s="111">
        <v>1289.9213605326966</v>
      </c>
      <c r="G117" s="73">
        <v>22.764323087849231</v>
      </c>
      <c r="H117" s="86">
        <v>0.5091184850500915</v>
      </c>
      <c r="I117" s="76">
        <v>8.5437338618395717</v>
      </c>
      <c r="J117" s="76">
        <v>0.24067375131837054</v>
      </c>
      <c r="K117" s="77">
        <v>7.1494309092120761E-2</v>
      </c>
      <c r="L117" s="77">
        <v>4.3717818495402159E-3</v>
      </c>
      <c r="M117" s="39">
        <f t="array" ref="M117:Q117">[1]!ConvertConc(I117:L117,TRUE,FALSE)</f>
        <v>1.1532833113032543</v>
      </c>
      <c r="N117" s="40">
        <v>7.7645070431694996E-2</v>
      </c>
      <c r="O117" s="40">
        <v>0.11704484434685886</v>
      </c>
      <c r="P117" s="62">
        <v>3.2971089943768482E-3</v>
      </c>
      <c r="Q117" s="39">
        <v>0.41841103990968204</v>
      </c>
      <c r="R117" s="98">
        <v>3.7053449710711651E-2</v>
      </c>
      <c r="S117" s="158">
        <v>1.6665384613424854E-3</v>
      </c>
      <c r="T117" s="38">
        <f>[1]!AgePb76(K117)</f>
        <v>970.6922820618031</v>
      </c>
      <c r="U117" s="41">
        <f>[1]!AgeErPb76(K117,L117,0,FALSE,1)*2</f>
        <v>249.48170360868636</v>
      </c>
      <c r="V117" s="38">
        <f t="shared" si="64"/>
        <v>249.53456858079582</v>
      </c>
      <c r="W117" s="42">
        <f>[1]!AgePb6U8(O117)</f>
        <v>713.53209613898764</v>
      </c>
      <c r="X117" s="42">
        <f t="shared" si="59"/>
        <v>40.199858525755886</v>
      </c>
      <c r="Y117" s="38">
        <f t="shared" si="65"/>
        <v>40.836329314816979</v>
      </c>
      <c r="Z117" s="38">
        <f>[1]!AgePb7U5(M117)</f>
        <v>778.79250526643727</v>
      </c>
      <c r="AA117" s="42">
        <f t="shared" si="48"/>
        <v>104.864777510317</v>
      </c>
      <c r="AB117" s="38">
        <f t="shared" si="66"/>
        <v>105.15994247131619</v>
      </c>
      <c r="AC117" s="42">
        <f>[1]!AgePb8Th2(R117)</f>
        <v>735.39101672348841</v>
      </c>
      <c r="AD117" s="42">
        <f t="shared" si="50"/>
        <v>66.150786124572704</v>
      </c>
      <c r="AE117" s="38">
        <f t="shared" si="67"/>
        <v>67.131150229310251</v>
      </c>
      <c r="AF117" s="43">
        <f t="shared" si="68"/>
        <v>73.507548099940252</v>
      </c>
    </row>
    <row r="118" spans="1:32" x14ac:dyDescent="0.25">
      <c r="A118" s="69" t="s">
        <v>931</v>
      </c>
      <c r="B118">
        <v>2014</v>
      </c>
      <c r="C118" s="69" t="s">
        <v>942</v>
      </c>
      <c r="D118" s="69" t="s">
        <v>6</v>
      </c>
      <c r="E118" s="37">
        <f>(K118-(((2.718282^(0.00098482*W118)-1)/((2.718282^(0.000155125*W118)-1)*137.88))))/(([1]!SingleStagePbR(W118,1)/[1]!SingleStagePbR(W118,0))-(((2.718282^(0.00098482*W118)-1)/((2.718282^(0.000155125*W118)-1)*137.88))))</f>
        <v>-1.6022990899117098E-4</v>
      </c>
      <c r="F118" s="111">
        <v>1393.8583748147448</v>
      </c>
      <c r="G118" s="73">
        <v>24.764668793969054</v>
      </c>
      <c r="H118" s="86">
        <v>0.51657574722991395</v>
      </c>
      <c r="I118" s="76">
        <v>8.6231638949080605</v>
      </c>
      <c r="J118" s="76">
        <v>0.24803842737371048</v>
      </c>
      <c r="K118" s="77">
        <v>6.2838220789373456E-2</v>
      </c>
      <c r="L118" s="77">
        <v>4.6649919895660518E-3</v>
      </c>
      <c r="M118" s="39">
        <f t="array" ref="M118:Q118">[1]!ConvertConc(I118:L118,TRUE,FALSE)</f>
        <v>1.0043139263890548</v>
      </c>
      <c r="N118" s="40">
        <v>7.9959279493876295E-2</v>
      </c>
      <c r="O118" s="40">
        <v>0.11596671618296568</v>
      </c>
      <c r="P118" s="62">
        <v>3.3356900390935818E-3</v>
      </c>
      <c r="Q118" s="39">
        <v>0.36128750461798592</v>
      </c>
      <c r="R118" s="98">
        <v>3.6362734938746227E-2</v>
      </c>
      <c r="S118" s="158">
        <v>1.8317546733146374E-3</v>
      </c>
      <c r="T118" s="38">
        <f>[1]!AgePb76(K118)</f>
        <v>701.83369554936769</v>
      </c>
      <c r="U118" s="41">
        <f>[1]!AgeErPb76(K118,L118,0,FALSE,1)*2</f>
        <v>316.08435040196065</v>
      </c>
      <c r="V118" s="38">
        <f t="shared" si="64"/>
        <v>316.10616463842217</v>
      </c>
      <c r="W118" s="42">
        <f>[1]!AgePb6U8(O118)</f>
        <v>707.30726385531966</v>
      </c>
      <c r="X118" s="42">
        <f t="shared" si="59"/>
        <v>40.690257899486696</v>
      </c>
      <c r="Y118" s="38">
        <f t="shared" si="65"/>
        <v>41.308331659625445</v>
      </c>
      <c r="Z118" s="38">
        <f>[1]!AgePb7U5(M118)</f>
        <v>705.99768578874227</v>
      </c>
      <c r="AA118" s="42">
        <f t="shared" si="48"/>
        <v>112.41717315018825</v>
      </c>
      <c r="AB118" s="38">
        <f t="shared" si="66"/>
        <v>112.64353256747006</v>
      </c>
      <c r="AC118" s="42">
        <f>[1]!AgePb8Th2(R118)</f>
        <v>721.9244629763399</v>
      </c>
      <c r="AD118" s="42">
        <f t="shared" si="50"/>
        <v>72.733170982032078</v>
      </c>
      <c r="AE118" s="38">
        <f t="shared" si="67"/>
        <v>73.59373145075007</v>
      </c>
      <c r="AF118" s="43">
        <f t="shared" si="68"/>
        <v>100.77989534282298</v>
      </c>
    </row>
    <row r="119" spans="1:32" x14ac:dyDescent="0.25">
      <c r="A119" s="69" t="s">
        <v>931</v>
      </c>
      <c r="B119">
        <v>2014</v>
      </c>
      <c r="C119" s="69" t="s">
        <v>943</v>
      </c>
      <c r="D119" s="69" t="s">
        <v>6</v>
      </c>
      <c r="E119" s="37">
        <f>(K119-(((2.718282^(0.00098482*W119)-1)/((2.718282^(0.000155125*W119)-1)*137.88))))/(([1]!SingleStagePbR(W119,1)/[1]!SingleStagePbR(W119,0))-(((2.718282^(0.00098482*W119)-1)/((2.718282^(0.000155125*W119)-1)*137.88))))</f>
        <v>5.6002181850124764E-4</v>
      </c>
      <c r="F119" s="111">
        <v>1331.2154299917045</v>
      </c>
      <c r="G119" s="73">
        <v>23.015993408516881</v>
      </c>
      <c r="H119" s="86">
        <v>0.51626985134475789</v>
      </c>
      <c r="I119" s="76">
        <v>8.5988291768139895</v>
      </c>
      <c r="J119" s="76">
        <v>0.23210873730749049</v>
      </c>
      <c r="K119" s="77">
        <v>6.3486736056775336E-2</v>
      </c>
      <c r="L119" s="77">
        <v>4.1850945281790347E-3</v>
      </c>
      <c r="M119" s="39">
        <f t="array" ref="M119:Q119">[1]!ConvertConc(I119:L119,TRUE,FALSE)</f>
        <v>1.017550387782759</v>
      </c>
      <c r="N119" s="40">
        <v>7.2483403052914397E-2</v>
      </c>
      <c r="O119" s="40">
        <v>0.11629490241490258</v>
      </c>
      <c r="P119" s="62">
        <v>3.1391556222102142E-3</v>
      </c>
      <c r="Q119" s="39">
        <v>0.37893918497550477</v>
      </c>
      <c r="R119" s="98">
        <v>3.869014332350925E-2</v>
      </c>
      <c r="S119" s="158">
        <v>1.7552283733611959E-3</v>
      </c>
      <c r="T119" s="38">
        <f>[1]!AgePb76(K119)</f>
        <v>723.65275290171564</v>
      </c>
      <c r="U119" s="41">
        <f>[1]!AgeErPb76(K119,L119,0,FALSE,1)*2</f>
        <v>279.67285608238717</v>
      </c>
      <c r="V119" s="38">
        <f t="shared" si="64"/>
        <v>279.69906682558167</v>
      </c>
      <c r="W119" s="42">
        <f>[1]!AgePb6U8(O119)</f>
        <v>709.20276246314256</v>
      </c>
      <c r="X119" s="42">
        <f t="shared" si="59"/>
        <v>38.287109629800945</v>
      </c>
      <c r="Y119" s="38">
        <f t="shared" si="65"/>
        <v>38.946834830376631</v>
      </c>
      <c r="Z119" s="38">
        <f>[1]!AgePb7U5(M119)</f>
        <v>712.68121663917691</v>
      </c>
      <c r="AA119" s="42">
        <f t="shared" si="48"/>
        <v>101.53317318557683</v>
      </c>
      <c r="AB119" s="38">
        <f t="shared" si="66"/>
        <v>101.78850129903249</v>
      </c>
      <c r="AC119" s="42">
        <f>[1]!AgePb8Th2(R119)</f>
        <v>767.26511917656671</v>
      </c>
      <c r="AD119" s="42">
        <f t="shared" si="50"/>
        <v>69.615948217527531</v>
      </c>
      <c r="AE119" s="38">
        <f t="shared" si="67"/>
        <v>70.630144916632574</v>
      </c>
      <c r="AF119" s="43">
        <f t="shared" si="68"/>
        <v>98.003187249598483</v>
      </c>
    </row>
    <row r="120" spans="1:32" x14ac:dyDescent="0.25">
      <c r="A120" s="69" t="s">
        <v>931</v>
      </c>
      <c r="B120">
        <v>2014</v>
      </c>
      <c r="C120" s="69" t="s">
        <v>944</v>
      </c>
      <c r="D120" s="69" t="s">
        <v>6</v>
      </c>
      <c r="E120" s="37">
        <f>(K120-(((2.718282^(0.00098482*W120)-1)/((2.718282^(0.000155125*W120)-1)*137.88))))/(([1]!SingleStagePbR(W120,1)/[1]!SingleStagePbR(W120,0))-(((2.718282^(0.00098482*W120)-1)/((2.718282^(0.000155125*W120)-1)*137.88))))</f>
        <v>1.0376923333802775E-2</v>
      </c>
      <c r="F120" s="111">
        <v>1230.8565567649764</v>
      </c>
      <c r="G120" s="73">
        <v>21.3691603063291</v>
      </c>
      <c r="H120" s="86">
        <v>0.51359505303177988</v>
      </c>
      <c r="I120" s="76">
        <v>8.4960338445632058</v>
      </c>
      <c r="J120" s="76">
        <v>0.24973634168207798</v>
      </c>
      <c r="K120" s="77">
        <v>7.1806082942909244E-2</v>
      </c>
      <c r="L120" s="77">
        <v>5.2169959547397129E-3</v>
      </c>
      <c r="M120" s="39">
        <f t="array" ref="M120:Q120">[1]!ConvertConc(I120:L120,TRUE,FALSE)</f>
        <v>1.1648157872540275</v>
      </c>
      <c r="N120" s="40">
        <v>9.1292370483900306E-2</v>
      </c>
      <c r="O120" s="40">
        <v>0.11770197933473646</v>
      </c>
      <c r="P120" s="62">
        <v>3.4597863268408203E-3</v>
      </c>
      <c r="Q120" s="39">
        <v>0.37504922806676361</v>
      </c>
      <c r="R120" s="98">
        <v>3.3964924860678106E-2</v>
      </c>
      <c r="S120" s="158">
        <v>1.64079203249038E-3</v>
      </c>
      <c r="T120" s="38">
        <f>[1]!AgePb76(K120)</f>
        <v>979.562803295967</v>
      </c>
      <c r="U120" s="41">
        <f>[1]!AgeErPb76(K120,L120,0,FALSE,1)*2</f>
        <v>296.01938170703431</v>
      </c>
      <c r="V120" s="38">
        <f t="shared" si="64"/>
        <v>296.06475504260396</v>
      </c>
      <c r="W120" s="42">
        <f>[1]!AgePb6U8(O120)</f>
        <v>717.32327676188618</v>
      </c>
      <c r="X120" s="42">
        <f t="shared" si="59"/>
        <v>42.170663210469861</v>
      </c>
      <c r="Y120" s="38">
        <f t="shared" si="65"/>
        <v>42.784244106281285</v>
      </c>
      <c r="Z120" s="38">
        <f>[1]!AgePb7U5(M120)</f>
        <v>784.21614572338819</v>
      </c>
      <c r="AA120" s="42">
        <f t="shared" si="48"/>
        <v>122.925790838758</v>
      </c>
      <c r="AB120" s="38">
        <f t="shared" si="66"/>
        <v>123.18120166050551</v>
      </c>
      <c r="AC120" s="42">
        <f>[1]!AgePb8Th2(R120)</f>
        <v>675.10568393525148</v>
      </c>
      <c r="AD120" s="42">
        <f t="shared" si="50"/>
        <v>65.226584886242208</v>
      </c>
      <c r="AE120" s="38">
        <f t="shared" si="67"/>
        <v>66.065325389917547</v>
      </c>
      <c r="AF120" s="43">
        <f t="shared" si="68"/>
        <v>73.228921550337063</v>
      </c>
    </row>
    <row r="121" spans="1:32" x14ac:dyDescent="0.25">
      <c r="A121" s="69" t="s">
        <v>931</v>
      </c>
      <c r="B121">
        <v>2014</v>
      </c>
      <c r="C121" s="69" t="s">
        <v>945</v>
      </c>
      <c r="D121" s="69" t="s">
        <v>6</v>
      </c>
      <c r="E121" s="37">
        <f>(K121-(((2.718282^(0.00098482*W121)-1)/((2.718282^(0.000155125*W121)-1)*137.88))))/(([1]!SingleStagePbR(W121,1)/[1]!SingleStagePbR(W121,0))-(((2.718282^(0.00098482*W121)-1)/((2.718282^(0.000155125*W121)-1)*137.88))))</f>
        <v>4.9772608190892364E-3</v>
      </c>
      <c r="F121" s="111">
        <v>1264.3340683437784</v>
      </c>
      <c r="G121" s="73">
        <v>21.94878634076651</v>
      </c>
      <c r="H121" s="86">
        <v>0.51833039933838654</v>
      </c>
      <c r="I121" s="76">
        <v>8.5075268629116518</v>
      </c>
      <c r="J121" s="76">
        <v>0.25621269194099694</v>
      </c>
      <c r="K121" s="77">
        <v>6.7335448778283097E-2</v>
      </c>
      <c r="L121" s="77">
        <v>4.9010616808513483E-3</v>
      </c>
      <c r="M121" s="39">
        <f t="array" ref="M121:Q121">[1]!ConvertConc(I121:L121,TRUE,FALSE)</f>
        <v>1.0908189536350039</v>
      </c>
      <c r="N121" s="40">
        <v>8.5923997436718969E-2</v>
      </c>
      <c r="O121" s="40">
        <v>0.11754297295956534</v>
      </c>
      <c r="P121" s="62">
        <v>3.5399243523999897E-3</v>
      </c>
      <c r="Q121" s="39">
        <v>0.38232747831237623</v>
      </c>
      <c r="R121" s="98">
        <v>3.7364238082259818E-2</v>
      </c>
      <c r="S121" s="158">
        <v>1.775320357973732E-3</v>
      </c>
      <c r="T121" s="38">
        <f>[1]!AgePb76(K121)</f>
        <v>847.26144958299108</v>
      </c>
      <c r="U121" s="41">
        <f>[1]!AgeErPb76(K121,L121,0,FALSE,1)*2</f>
        <v>302.72894758158014</v>
      </c>
      <c r="V121" s="38">
        <f t="shared" si="64"/>
        <v>302.76214059635748</v>
      </c>
      <c r="W121" s="42">
        <f>[1]!AgePb6U8(O121)</f>
        <v>716.40613257809036</v>
      </c>
      <c r="X121" s="42">
        <f t="shared" si="59"/>
        <v>43.150576356347003</v>
      </c>
      <c r="Y121" s="38">
        <f t="shared" si="65"/>
        <v>43.748894140312565</v>
      </c>
      <c r="Z121" s="38">
        <f>[1]!AgePb7U5(M121)</f>
        <v>748.90169373048559</v>
      </c>
      <c r="AA121" s="42">
        <f t="shared" si="48"/>
        <v>117.98223160318182</v>
      </c>
      <c r="AB121" s="38">
        <f t="shared" si="66"/>
        <v>118.22491958632563</v>
      </c>
      <c r="AC121" s="42">
        <f>[1]!AgePb8Th2(R121)</f>
        <v>741.44739161191876</v>
      </c>
      <c r="AD121" s="42">
        <f t="shared" si="50"/>
        <v>70.458101984963591</v>
      </c>
      <c r="AE121" s="38">
        <f t="shared" si="67"/>
        <v>71.394467756982451</v>
      </c>
      <c r="AF121" s="43">
        <f t="shared" si="68"/>
        <v>84.55549735334877</v>
      </c>
    </row>
    <row r="122" spans="1:32" x14ac:dyDescent="0.25">
      <c r="A122" s="69" t="s">
        <v>931</v>
      </c>
      <c r="B122">
        <v>2014</v>
      </c>
      <c r="C122" s="69" t="s">
        <v>946</v>
      </c>
      <c r="D122" s="69" t="s">
        <v>6</v>
      </c>
      <c r="E122" s="37">
        <f>(K122-(((2.718282^(0.00098482*W122)-1)/((2.718282^(0.000155125*W122)-1)*137.88))))/(([1]!SingleStagePbR(W122,1)/[1]!SingleStagePbR(W122,0))-(((2.718282^(0.00098482*W122)-1)/((2.718282^(0.000155125*W122)-1)*137.88))))</f>
        <v>3.6690734614087269E-3</v>
      </c>
      <c r="F122" s="111">
        <v>1321.1286691793944</v>
      </c>
      <c r="G122" s="73">
        <v>22.941208405634949</v>
      </c>
      <c r="H122" s="86">
        <v>0.52463625449692231</v>
      </c>
      <c r="I122" s="76">
        <v>8.5052593268036372</v>
      </c>
      <c r="J122" s="76">
        <v>0.23662288460512418</v>
      </c>
      <c r="K122" s="77">
        <v>6.6264480556403313E-2</v>
      </c>
      <c r="L122" s="77">
        <v>4.0755802974225212E-3</v>
      </c>
      <c r="M122" s="39">
        <f t="array" ref="M122:Q122">[1]!ConvertConc(I122:L122,TRUE,FALSE)</f>
        <v>1.0737557033097094</v>
      </c>
      <c r="N122" s="40">
        <v>7.2483120053428302E-2</v>
      </c>
      <c r="O122" s="40">
        <v>0.11757431038564349</v>
      </c>
      <c r="P122" s="62">
        <v>3.2710081386036352E-3</v>
      </c>
      <c r="Q122" s="39">
        <v>0.41213337805672468</v>
      </c>
      <c r="R122" s="98">
        <v>3.3727733893443593E-2</v>
      </c>
      <c r="S122" s="158">
        <v>1.6301886043319999E-3</v>
      </c>
      <c r="T122" s="38">
        <f>[1]!AgePb76(K122)</f>
        <v>813.83129476732108</v>
      </c>
      <c r="U122" s="41">
        <f>[1]!AgeErPb76(K122,L122,0,FALSE,1)*2</f>
        <v>257.17140392319999</v>
      </c>
      <c r="V122" s="38">
        <f t="shared" si="64"/>
        <v>257.20745391946986</v>
      </c>
      <c r="W122" s="42">
        <f>[1]!AgePb6U8(O122)</f>
        <v>716.58689627171759</v>
      </c>
      <c r="X122" s="42">
        <f t="shared" si="59"/>
        <v>39.872002005086287</v>
      </c>
      <c r="Y122" s="38">
        <f t="shared" si="65"/>
        <v>40.519085426901484</v>
      </c>
      <c r="Z122" s="38">
        <f>[1]!AgePb7U5(M122)</f>
        <v>740.58111667614219</v>
      </c>
      <c r="AA122" s="42">
        <f t="shared" si="48"/>
        <v>99.984809997057013</v>
      </c>
      <c r="AB122" s="38">
        <f t="shared" si="66"/>
        <v>100.26475027278478</v>
      </c>
      <c r="AC122" s="42">
        <f>[1]!AgePb8Th2(R122)</f>
        <v>670.46847829981925</v>
      </c>
      <c r="AD122" s="42">
        <f t="shared" si="50"/>
        <v>64.812541295616114</v>
      </c>
      <c r="AE122" s="38">
        <f t="shared" si="67"/>
        <v>65.645089324547726</v>
      </c>
      <c r="AF122" s="43">
        <f t="shared" si="68"/>
        <v>88.051037220999689</v>
      </c>
    </row>
    <row r="123" spans="1:32" x14ac:dyDescent="0.25">
      <c r="A123" s="69" t="s">
        <v>931</v>
      </c>
      <c r="B123">
        <v>2014</v>
      </c>
      <c r="C123" s="69" t="s">
        <v>947</v>
      </c>
      <c r="D123" s="69" t="s">
        <v>6</v>
      </c>
      <c r="E123" s="37">
        <f>(K123-(((2.718282^(0.00098482*W123)-1)/((2.718282^(0.000155125*W123)-1)*137.88))))/(([1]!SingleStagePbR(W123,1)/[1]!SingleStagePbR(W123,0))-(((2.718282^(0.00098482*W123)-1)/((2.718282^(0.000155125*W123)-1)*137.88))))</f>
        <v>-4.2935852701562078E-4</v>
      </c>
      <c r="F123" s="111">
        <v>1288.2580364548041</v>
      </c>
      <c r="G123" s="73">
        <v>22.117013542217318</v>
      </c>
      <c r="H123" s="86">
        <v>0.52964612233979314</v>
      </c>
      <c r="I123" s="76">
        <v>8.5181218877039946</v>
      </c>
      <c r="J123" s="76">
        <v>0.24188757516410506</v>
      </c>
      <c r="K123" s="77">
        <v>6.2861769070391857E-2</v>
      </c>
      <c r="L123" s="77">
        <v>5.0625220839603134E-3</v>
      </c>
      <c r="M123" s="39">
        <f t="array" ref="M123:Q123">[1]!ConvertConc(I123:L123,TRUE,FALSE)</f>
        <v>1.0170797186862779</v>
      </c>
      <c r="N123" s="40">
        <v>8.6852511562782009E-2</v>
      </c>
      <c r="O123" s="40">
        <v>0.1173967704598723</v>
      </c>
      <c r="P123" s="62">
        <v>3.3336949756056769E-3</v>
      </c>
      <c r="Q123" s="39">
        <v>0.33253879845847434</v>
      </c>
      <c r="R123" s="98">
        <v>3.5993751615720833E-2</v>
      </c>
      <c r="S123" s="158">
        <v>2.039316271479802E-3</v>
      </c>
      <c r="T123" s="38">
        <f>[1]!AgePb76(K123)</f>
        <v>702.63127064006699</v>
      </c>
      <c r="U123" s="41">
        <f>[1]!AgeErPb76(K123,L123,0,FALSE,1)*2</f>
        <v>342.84639069088325</v>
      </c>
      <c r="V123" s="38">
        <f t="shared" si="64"/>
        <v>342.86654798190369</v>
      </c>
      <c r="W123" s="42">
        <f>[1]!AgePb6U8(O123)</f>
        <v>715.56272561680612</v>
      </c>
      <c r="X123" s="42">
        <f t="shared" si="59"/>
        <v>40.639412034504531</v>
      </c>
      <c r="Y123" s="38">
        <f t="shared" si="65"/>
        <v>41.272666014023095</v>
      </c>
      <c r="Z123" s="38">
        <f>[1]!AgePb7U5(M123)</f>
        <v>712.4443129261648</v>
      </c>
      <c r="AA123" s="42">
        <f t="shared" si="48"/>
        <v>121.67694781326061</v>
      </c>
      <c r="AB123" s="38">
        <f t="shared" si="66"/>
        <v>121.88994569269899</v>
      </c>
      <c r="AC123" s="42">
        <f>[1]!AgePb8Th2(R123)</f>
        <v>714.72688347946587</v>
      </c>
      <c r="AD123" s="42">
        <f t="shared" si="50"/>
        <v>80.989288291199614</v>
      </c>
      <c r="AE123" s="38">
        <f t="shared" si="67"/>
        <v>81.747719096757024</v>
      </c>
      <c r="AF123" s="43">
        <f t="shared" si="68"/>
        <v>101.84043260200461</v>
      </c>
    </row>
    <row r="124" spans="1:32" x14ac:dyDescent="0.25">
      <c r="A124" s="69" t="s">
        <v>931</v>
      </c>
      <c r="B124">
        <v>2014</v>
      </c>
      <c r="C124" s="69" t="s">
        <v>948</v>
      </c>
      <c r="D124" s="69" t="s">
        <v>6</v>
      </c>
      <c r="E124" s="37">
        <f>(K124-(((2.718282^(0.00098482*W124)-1)/((2.718282^(0.000155125*W124)-1)*137.88))))/(([1]!SingleStagePbR(W124,1)/[1]!SingleStagePbR(W124,0))-(((2.718282^(0.00098482*W124)-1)/((2.718282^(0.000155125*W124)-1)*137.88))))</f>
        <v>8.5037192425867995E-3</v>
      </c>
      <c r="F124" s="111">
        <v>1209.9603332949293</v>
      </c>
      <c r="G124" s="73">
        <v>20.836424696711816</v>
      </c>
      <c r="H124" s="86">
        <v>0.51738629624470744</v>
      </c>
      <c r="I124" s="76">
        <v>8.4142382034605898</v>
      </c>
      <c r="J124" s="76">
        <v>0.22705464545932119</v>
      </c>
      <c r="K124" s="77">
        <v>7.0464302257579908E-2</v>
      </c>
      <c r="L124" s="77">
        <v>4.2161620758839986E-3</v>
      </c>
      <c r="M124" s="39">
        <f t="array" ref="M124:Q124">[1]!ConvertConc(I124:L124,TRUE,FALSE)</f>
        <v>1.1541615417003031</v>
      </c>
      <c r="N124" s="40">
        <v>7.5756235849511175E-2</v>
      </c>
      <c r="O124" s="40">
        <v>0.11884617190760326</v>
      </c>
      <c r="P124" s="62">
        <v>3.2070134900127069E-3</v>
      </c>
      <c r="Q124" s="39">
        <v>0.41111545244211356</v>
      </c>
      <c r="R124" s="98">
        <v>3.6928059944160103E-2</v>
      </c>
      <c r="S124" s="158">
        <v>1.7871927204617954E-3</v>
      </c>
      <c r="T124" s="38">
        <f>[1]!AgePb76(K124)</f>
        <v>941.0215065657967</v>
      </c>
      <c r="U124" s="41">
        <f>[1]!AgeErPb76(K124,L124,0,FALSE,1)*2</f>
        <v>245.23669447053217</v>
      </c>
      <c r="V124" s="38">
        <f t="shared" si="64"/>
        <v>245.28723717300056</v>
      </c>
      <c r="W124" s="42">
        <f>[1]!AgePb6U8(O124)</f>
        <v>723.91910155392736</v>
      </c>
      <c r="X124" s="42">
        <f t="shared" si="59"/>
        <v>39.069299197390421</v>
      </c>
      <c r="Y124" s="38">
        <f t="shared" si="65"/>
        <v>39.74292227237941</v>
      </c>
      <c r="Z124" s="38">
        <f>[1]!AgePb7U5(M124)</f>
        <v>779.20655132149147</v>
      </c>
      <c r="AA124" s="42">
        <f t="shared" si="48"/>
        <v>102.29028284971773</v>
      </c>
      <c r="AB124" s="38">
        <f t="shared" si="66"/>
        <v>102.59317636894771</v>
      </c>
      <c r="AC124" s="42">
        <f>[1]!AgePb8Th2(R124)</f>
        <v>732.94701556762345</v>
      </c>
      <c r="AD124" s="42">
        <f t="shared" si="50"/>
        <v>70.944293996891034</v>
      </c>
      <c r="AE124" s="38">
        <f t="shared" si="67"/>
        <v>71.853257519852193</v>
      </c>
      <c r="AF124" s="43">
        <f t="shared" si="68"/>
        <v>76.92907085575844</v>
      </c>
    </row>
    <row r="125" spans="1:32" x14ac:dyDescent="0.25">
      <c r="A125" s="69" t="s">
        <v>931</v>
      </c>
      <c r="B125">
        <v>2014</v>
      </c>
      <c r="C125" s="69" t="s">
        <v>949</v>
      </c>
      <c r="D125" s="69" t="s">
        <v>6</v>
      </c>
      <c r="E125" s="37">
        <f>(K125-(((2.718282^(0.00098482*W125)-1)/((2.718282^(0.000155125*W125)-1)*137.88))))/(([1]!SingleStagePbR(W125,1)/[1]!SingleStagePbR(W125,0))-(((2.718282^(0.00098482*W125)-1)/((2.718282^(0.000155125*W125)-1)*137.88))))</f>
        <v>-3.1061004746021012E-3</v>
      </c>
      <c r="F125" s="111">
        <v>1355.1829635643792</v>
      </c>
      <c r="G125" s="73">
        <v>23.482057402970902</v>
      </c>
      <c r="H125" s="86">
        <v>0.51768711987249849</v>
      </c>
      <c r="I125" s="76">
        <v>8.477547397418201</v>
      </c>
      <c r="J125" s="76">
        <v>0.24386278937189554</v>
      </c>
      <c r="K125" s="77">
        <v>6.0755506386987276E-2</v>
      </c>
      <c r="L125" s="77">
        <v>4.1388283922837677E-3</v>
      </c>
      <c r="M125" s="39">
        <f t="array" ref="M125:Q125">[1]!ConvertConc(I125:L125,TRUE,FALSE)</f>
        <v>0.98770593636605841</v>
      </c>
      <c r="N125" s="40">
        <v>7.3037948732850175E-2</v>
      </c>
      <c r="O125" s="40">
        <v>0.11795864453728039</v>
      </c>
      <c r="P125" s="62">
        <v>3.3931658224818154E-3</v>
      </c>
      <c r="Q125" s="39">
        <v>0.38900430444596368</v>
      </c>
      <c r="R125" s="98">
        <v>3.7485188616703087E-2</v>
      </c>
      <c r="S125" s="158">
        <v>1.698162184154672E-3</v>
      </c>
      <c r="T125" s="38">
        <f>[1]!AgePb76(K125)</f>
        <v>629.65166195289726</v>
      </c>
      <c r="U125" s="41">
        <f>[1]!AgeErPb76(K125,L125,0,FALSE,1)*2</f>
        <v>293.52474587997142</v>
      </c>
      <c r="V125" s="38">
        <f t="shared" si="64"/>
        <v>293.54365326926222</v>
      </c>
      <c r="W125" s="42">
        <f>[1]!AgePb6U8(O125)</f>
        <v>718.80343899343063</v>
      </c>
      <c r="X125" s="42">
        <f t="shared" si="59"/>
        <v>41.353802798302901</v>
      </c>
      <c r="Y125" s="38">
        <f t="shared" si="65"/>
        <v>41.98188964178442</v>
      </c>
      <c r="Z125" s="38">
        <f>[1]!AgePb7U5(M125)</f>
        <v>697.54904600728059</v>
      </c>
      <c r="AA125" s="42">
        <f t="shared" si="48"/>
        <v>103.16340033021001</v>
      </c>
      <c r="AB125" s="38">
        <f t="shared" si="66"/>
        <v>103.40415741276593</v>
      </c>
      <c r="AC125" s="42">
        <f>[1]!AgePb8Th2(R125)</f>
        <v>743.80388051984698</v>
      </c>
      <c r="AD125" s="42">
        <f t="shared" si="50"/>
        <v>67.391930996632496</v>
      </c>
      <c r="AE125" s="38">
        <f t="shared" si="67"/>
        <v>68.376486441428625</v>
      </c>
      <c r="AF125" s="43">
        <f t="shared" si="68"/>
        <v>114.15890442725498</v>
      </c>
    </row>
    <row r="126" spans="1:32" x14ac:dyDescent="0.25">
      <c r="A126" s="69" t="s">
        <v>931</v>
      </c>
      <c r="B126">
        <v>2014</v>
      </c>
      <c r="C126" s="69" t="s">
        <v>950</v>
      </c>
      <c r="D126" s="69" t="s">
        <v>6</v>
      </c>
      <c r="E126" s="37">
        <f>(K126-(((2.718282^(0.00098482*W126)-1)/((2.718282^(0.000155125*W126)-1)*137.88))))/(([1]!SingleStagePbR(W126,1)/[1]!SingleStagePbR(W126,0))-(((2.718282^(0.00098482*W126)-1)/((2.718282^(0.000155125*W126)-1)*137.88))))</f>
        <v>8.4700947894631382E-3</v>
      </c>
      <c r="F126" s="111">
        <v>1295.2016206194889</v>
      </c>
      <c r="G126" s="73">
        <v>22.831884266657955</v>
      </c>
      <c r="H126" s="86">
        <v>0.51712306083068216</v>
      </c>
      <c r="I126" s="76">
        <v>8.4022750793620613</v>
      </c>
      <c r="J126" s="76">
        <v>0.2593905511000561</v>
      </c>
      <c r="K126" s="77">
        <v>7.0466190785575769E-2</v>
      </c>
      <c r="L126" s="77">
        <v>4.3535492405632299E-3</v>
      </c>
      <c r="M126" s="39">
        <f t="array" ref="M126:Q126">[1]!ConvertConc(I126:L126,TRUE,FALSE)</f>
        <v>1.1558358090324989</v>
      </c>
      <c r="N126" s="40">
        <v>7.9828645886858451E-2</v>
      </c>
      <c r="O126" s="40">
        <v>0.11901538458985141</v>
      </c>
      <c r="P126" s="62">
        <v>3.6741794224250247E-3</v>
      </c>
      <c r="Q126" s="39">
        <v>0.44698673906766606</v>
      </c>
      <c r="R126" s="98">
        <v>3.7939677285150422E-2</v>
      </c>
      <c r="S126" s="158">
        <v>1.8252871790577746E-3</v>
      </c>
      <c r="T126" s="38">
        <f>[1]!AgePb76(K126)</f>
        <v>941.07642952435731</v>
      </c>
      <c r="U126" s="41">
        <f>[1]!AgeErPb76(K126,L126,0,FALSE,1)*2</f>
        <v>253.21899957649805</v>
      </c>
      <c r="V126" s="38">
        <f t="shared" si="64"/>
        <v>253.26795503136131</v>
      </c>
      <c r="W126" s="42">
        <f>[1]!AgePb6U8(O126)</f>
        <v>724.89397422516049</v>
      </c>
      <c r="X126" s="42">
        <f t="shared" si="59"/>
        <v>44.757079645064508</v>
      </c>
      <c r="Y126" s="38">
        <f t="shared" si="65"/>
        <v>45.347866468078877</v>
      </c>
      <c r="Z126" s="38">
        <f>[1]!AgePb7U5(M126)</f>
        <v>779.99542547750764</v>
      </c>
      <c r="AA126" s="42">
        <f t="shared" si="48"/>
        <v>107.74190958131614</v>
      </c>
      <c r="AB126" s="38">
        <f t="shared" si="66"/>
        <v>108.03010076583685</v>
      </c>
      <c r="AC126" s="42">
        <f>[1]!AgePb8Th2(R126)</f>
        <v>752.65626450040588</v>
      </c>
      <c r="AD126" s="42">
        <f t="shared" si="50"/>
        <v>72.420954954607296</v>
      </c>
      <c r="AE126" s="38">
        <f t="shared" si="67"/>
        <v>73.359845756767598</v>
      </c>
      <c r="AF126" s="43">
        <f t="shared" si="68"/>
        <v>77.028172365504815</v>
      </c>
    </row>
    <row r="127" spans="1:32" x14ac:dyDescent="0.25">
      <c r="A127" s="69" t="s">
        <v>931</v>
      </c>
      <c r="B127">
        <v>2014</v>
      </c>
      <c r="C127" s="69" t="s">
        <v>951</v>
      </c>
      <c r="D127" s="69" t="s">
        <v>6</v>
      </c>
      <c r="E127" s="37">
        <f>(K127-(((2.718282^(0.00098482*W127)-1)/((2.718282^(0.000155125*W127)-1)*137.88))))/(([1]!SingleStagePbR(W127,1)/[1]!SingleStagePbR(W127,0))-(((2.718282^(0.00098482*W127)-1)/((2.718282^(0.000155125*W127)-1)*137.88))))</f>
        <v>-6.5281834597587726E-3</v>
      </c>
      <c r="F127" s="111">
        <v>1409.7302710377876</v>
      </c>
      <c r="G127" s="73">
        <v>24.136092018116862</v>
      </c>
      <c r="H127" s="86">
        <v>0.52309507331819582</v>
      </c>
      <c r="I127" s="76">
        <v>8.4391069865435657</v>
      </c>
      <c r="J127" s="76">
        <v>0.23220652367544328</v>
      </c>
      <c r="K127" s="77">
        <v>5.8030915207343714E-2</v>
      </c>
      <c r="L127" s="77">
        <v>3.7495284214300447E-3</v>
      </c>
      <c r="M127" s="39">
        <f t="array" ref="M127:Q127">[1]!ConvertConc(I127:L127,TRUE,FALSE)</f>
        <v>0.94770936624324098</v>
      </c>
      <c r="N127" s="40">
        <v>6.6555199481909078E-2</v>
      </c>
      <c r="O127" s="40">
        <v>0.11849595005662719</v>
      </c>
      <c r="P127" s="62">
        <v>3.2604791805747658E-3</v>
      </c>
      <c r="Q127" s="39">
        <v>0.39180602260624858</v>
      </c>
      <c r="R127" s="98">
        <v>3.3738413170440643E-2</v>
      </c>
      <c r="S127" s="158">
        <v>1.5607208773469185E-3</v>
      </c>
      <c r="T127" s="38">
        <f>[1]!AgePb76(K127)</f>
        <v>529.97578423745711</v>
      </c>
      <c r="U127" s="41">
        <f>[1]!AgeErPb76(K127,L127,0,FALSE,1)*2</f>
        <v>283.11343635291144</v>
      </c>
      <c r="V127" s="38">
        <f t="shared" si="64"/>
        <v>283.12732405800551</v>
      </c>
      <c r="W127" s="42">
        <f>[1]!AgePb6U8(O127)</f>
        <v>721.90092551970019</v>
      </c>
      <c r="X127" s="42">
        <f t="shared" si="59"/>
        <v>39.726976946804065</v>
      </c>
      <c r="Y127" s="38">
        <f t="shared" si="65"/>
        <v>40.385973168654793</v>
      </c>
      <c r="Z127" s="38">
        <f>[1]!AgePb7U5(M127)</f>
        <v>676.90917207272309</v>
      </c>
      <c r="AA127" s="42">
        <f t="shared" si="48"/>
        <v>95.07519200115388</v>
      </c>
      <c r="AB127" s="38">
        <f t="shared" si="66"/>
        <v>95.321168629101862</v>
      </c>
      <c r="AC127" s="42">
        <f>[1]!AgePb8Th2(R127)</f>
        <v>670.67728654182906</v>
      </c>
      <c r="AD127" s="42">
        <f t="shared" si="50"/>
        <v>62.05034230746206</v>
      </c>
      <c r="AE127" s="38">
        <f t="shared" si="67"/>
        <v>62.919987967548686</v>
      </c>
      <c r="AF127" s="43">
        <f t="shared" si="68"/>
        <v>136.21394542741041</v>
      </c>
    </row>
    <row r="128" spans="1:32" x14ac:dyDescent="0.25">
      <c r="A128" s="69" t="s">
        <v>931</v>
      </c>
      <c r="B128">
        <v>2014</v>
      </c>
      <c r="C128" s="69" t="s">
        <v>952</v>
      </c>
      <c r="D128" s="69" t="s">
        <v>6</v>
      </c>
      <c r="E128" s="37">
        <f>(K128-(((2.718282^(0.00098482*W128)-1)/((2.718282^(0.000155125*W128)-1)*137.88))))/(([1]!SingleStagePbR(W128,1)/[1]!SingleStagePbR(W128,0))-(((2.718282^(0.00098482*W128)-1)/((2.718282^(0.000155125*W128)-1)*137.88))))</f>
        <v>4.8142240479997535E-4</v>
      </c>
      <c r="F128" s="111">
        <v>1299.0562480543765</v>
      </c>
      <c r="G128" s="73">
        <v>22.563806298045261</v>
      </c>
      <c r="H128" s="86">
        <v>0.50780020238353274</v>
      </c>
      <c r="I128" s="76">
        <v>8.4160273579476712</v>
      </c>
      <c r="J128" s="76">
        <v>0.25488296693288909</v>
      </c>
      <c r="K128" s="77">
        <v>6.3856305038501024E-2</v>
      </c>
      <c r="L128" s="77">
        <v>3.7637782292097841E-3</v>
      </c>
      <c r="M128" s="39">
        <f t="array" ref="M128:Q128">[1]!ConvertConc(I128:L128,TRUE,FALSE)</f>
        <v>1.0457042956372162</v>
      </c>
      <c r="N128" s="40">
        <v>6.9295505260106957E-2</v>
      </c>
      <c r="O128" s="40">
        <v>0.11882090652374727</v>
      </c>
      <c r="P128" s="62">
        <v>3.5985416753461664E-3</v>
      </c>
      <c r="Q128" s="39">
        <v>0.45702241575213559</v>
      </c>
      <c r="R128" s="98">
        <v>3.8641506078326573E-2</v>
      </c>
      <c r="S128" s="158">
        <v>2.078247351368849E-3</v>
      </c>
      <c r="T128" s="38">
        <f>[1]!AgePb76(K128)</f>
        <v>735.953024541172</v>
      </c>
      <c r="U128" s="41">
        <f>[1]!AgeErPb76(K128,L128,0,FALSE,1)*2</f>
        <v>249.56238724822677</v>
      </c>
      <c r="V128" s="38">
        <f t="shared" si="64"/>
        <v>249.59276699788407</v>
      </c>
      <c r="W128" s="42">
        <f>[1]!AgePb6U8(O128)</f>
        <v>723.77352929218898</v>
      </c>
      <c r="X128" s="42">
        <f t="shared" si="59"/>
        <v>43.839578149486449</v>
      </c>
      <c r="Y128" s="38">
        <f t="shared" si="65"/>
        <v>44.440713247081767</v>
      </c>
      <c r="Z128" s="38">
        <f>[1]!AgePb7U5(M128)</f>
        <v>726.75242833700599</v>
      </c>
      <c r="AA128" s="42">
        <f t="shared" si="48"/>
        <v>96.319154335948184</v>
      </c>
      <c r="AB128" s="38">
        <f t="shared" si="66"/>
        <v>96.598982622113923</v>
      </c>
      <c r="AC128" s="42">
        <f>[1]!AgePb8Th2(R128)</f>
        <v>766.31864815086112</v>
      </c>
      <c r="AD128" s="42">
        <f t="shared" si="50"/>
        <v>82.429483861000378</v>
      </c>
      <c r="AE128" s="38">
        <f t="shared" si="67"/>
        <v>83.285690448057252</v>
      </c>
      <c r="AF128" s="43">
        <f t="shared" si="68"/>
        <v>98.345071649569434</v>
      </c>
    </row>
    <row r="129" spans="1:32" x14ac:dyDescent="0.25">
      <c r="A129" s="69" t="s">
        <v>931</v>
      </c>
      <c r="B129">
        <v>2014</v>
      </c>
      <c r="C129" s="69" t="s">
        <v>953</v>
      </c>
      <c r="D129" s="69" t="s">
        <v>6</v>
      </c>
      <c r="E129" s="37">
        <f>(K129-(((2.718282^(0.00098482*W129)-1)/((2.718282^(0.000155125*W129)-1)*137.88))))/(([1]!SingleStagePbR(W129,1)/[1]!SingleStagePbR(W129,0))-(((2.718282^(0.00098482*W129)-1)/((2.718282^(0.000155125*W129)-1)*137.88))))</f>
        <v>3.7287706901335937E-3</v>
      </c>
      <c r="F129" s="111">
        <v>1313.8714896922149</v>
      </c>
      <c r="G129" s="73">
        <v>22.404893064214601</v>
      </c>
      <c r="H129" s="86">
        <v>0.50488176642344884</v>
      </c>
      <c r="I129" s="76">
        <v>8.3452766839310808</v>
      </c>
      <c r="J129" s="76">
        <v>0.23036832623411771</v>
      </c>
      <c r="K129" s="77">
        <v>6.6704272973970552E-2</v>
      </c>
      <c r="L129" s="77">
        <v>4.7463414737596238E-3</v>
      </c>
      <c r="M129" s="39">
        <f t="array" ref="M129:Q129">[1]!ConvertConc(I129:L129,TRUE,FALSE)</f>
        <v>1.1016031282670582</v>
      </c>
      <c r="N129" s="40">
        <v>8.407655391602846E-2</v>
      </c>
      <c r="O129" s="40">
        <v>0.11982826188681205</v>
      </c>
      <c r="P129" s="62">
        <v>3.3078155670454201E-3</v>
      </c>
      <c r="Q129" s="39">
        <v>0.36168648802966791</v>
      </c>
      <c r="R129" s="98">
        <v>3.7324701935220403E-2</v>
      </c>
      <c r="S129" s="158">
        <v>2.1272964797504493E-3</v>
      </c>
      <c r="T129" s="38">
        <f>[1]!AgePb76(K129)</f>
        <v>827.6458119868181</v>
      </c>
      <c r="U129" s="41">
        <f>[1]!AgeErPb76(K129,L129,0,FALSE,1)*2</f>
        <v>296.86840857951</v>
      </c>
      <c r="V129" s="38">
        <f t="shared" si="64"/>
        <v>296.9007077226039</v>
      </c>
      <c r="W129" s="42">
        <f>[1]!AgePb6U8(O129)</f>
        <v>729.57509072380753</v>
      </c>
      <c r="X129" s="42">
        <f t="shared" si="59"/>
        <v>40.279309812644229</v>
      </c>
      <c r="Y129" s="38">
        <f t="shared" si="65"/>
        <v>40.943196653552015</v>
      </c>
      <c r="Z129" s="38">
        <f>[1]!AgePb7U5(M129)</f>
        <v>754.12544844895899</v>
      </c>
      <c r="AA129" s="42">
        <f t="shared" si="48"/>
        <v>115.11272489886602</v>
      </c>
      <c r="AB129" s="38">
        <f t="shared" si="66"/>
        <v>115.36492778931596</v>
      </c>
      <c r="AC129" s="42">
        <f>[1]!AgePb8Th2(R129)</f>
        <v>740.6770461219221</v>
      </c>
      <c r="AD129" s="42">
        <f t="shared" si="50"/>
        <v>84.428787968984054</v>
      </c>
      <c r="AE129" s="38">
        <f t="shared" si="67"/>
        <v>85.210153541966719</v>
      </c>
      <c r="AF129" s="43">
        <f t="shared" si="68"/>
        <v>88.150641271586281</v>
      </c>
    </row>
    <row r="130" spans="1:32" x14ac:dyDescent="0.25">
      <c r="A130" s="69" t="s">
        <v>931</v>
      </c>
      <c r="B130">
        <v>2014</v>
      </c>
      <c r="C130" s="69" t="s">
        <v>954</v>
      </c>
      <c r="D130" s="69" t="s">
        <v>6</v>
      </c>
      <c r="E130" s="37">
        <f>(K130-(((2.718282^(0.00098482*W130)-1)/((2.718282^(0.000155125*W130)-1)*137.88))))/(([1]!SingleStagePbR(W130,1)/[1]!SingleStagePbR(W130,0))-(((2.718282^(0.00098482*W130)-1)/((2.718282^(0.000155125*W130)-1)*137.88))))</f>
        <v>5.1958709246224455E-3</v>
      </c>
      <c r="F130" s="111">
        <v>1273.7176281935481</v>
      </c>
      <c r="G130" s="73">
        <v>21.655623536116032</v>
      </c>
      <c r="H130" s="86">
        <v>0.50746062970354422</v>
      </c>
      <c r="I130" s="76">
        <v>8.3223535871491663</v>
      </c>
      <c r="J130" s="76">
        <v>0.26369673752954886</v>
      </c>
      <c r="K130" s="77">
        <v>6.7969868298486322E-2</v>
      </c>
      <c r="L130" s="77">
        <v>4.8408747082788733E-3</v>
      </c>
      <c r="M130" s="39">
        <f t="array" ref="M130:Q130">[1]!ConvertConc(I130:L130,TRUE,FALSE)</f>
        <v>1.1255959207696042</v>
      </c>
      <c r="N130" s="40">
        <v>8.7741464617396625E-2</v>
      </c>
      <c r="O130" s="40">
        <v>0.12015831693862834</v>
      </c>
      <c r="P130" s="62">
        <v>3.8072590682381338E-3</v>
      </c>
      <c r="Q130" s="39">
        <v>0.40647723173504574</v>
      </c>
      <c r="R130" s="98">
        <v>3.5971105441559695E-2</v>
      </c>
      <c r="S130" s="158">
        <v>1.6933092728491576E-3</v>
      </c>
      <c r="T130" s="38">
        <f>[1]!AgePb76(K130)</f>
        <v>866.73316668196026</v>
      </c>
      <c r="U130" s="41">
        <f>[1]!AgeErPb76(K130,L130,0,FALSE,1)*2</f>
        <v>295.31128884542073</v>
      </c>
      <c r="V130" s="38">
        <f t="shared" si="64"/>
        <v>295.34689738529579</v>
      </c>
      <c r="W130" s="42">
        <f>[1]!AgePb6U8(O130)</f>
        <v>731.47480887606571</v>
      </c>
      <c r="X130" s="42">
        <f t="shared" si="59"/>
        <v>46.35407968810965</v>
      </c>
      <c r="Y130" s="38">
        <f t="shared" si="65"/>
        <v>46.935108789901768</v>
      </c>
      <c r="Z130" s="38">
        <f>[1]!AgePb7U5(M130)</f>
        <v>765.65182146078519</v>
      </c>
      <c r="AA130" s="42">
        <f t="shared" si="48"/>
        <v>119.36683664598598</v>
      </c>
      <c r="AB130" s="38">
        <f t="shared" si="66"/>
        <v>119.61755422906754</v>
      </c>
      <c r="AC130" s="42">
        <f>[1]!AgePb8Th2(R130)</f>
        <v>714.2850520044276</v>
      </c>
      <c r="AD130" s="42">
        <f t="shared" si="50"/>
        <v>67.248725729692026</v>
      </c>
      <c r="AE130" s="38">
        <f t="shared" si="67"/>
        <v>68.159102994753113</v>
      </c>
      <c r="AF130" s="43">
        <f t="shared" si="68"/>
        <v>84.394463832081968</v>
      </c>
    </row>
    <row r="131" spans="1:32" x14ac:dyDescent="0.25">
      <c r="A131" s="69" t="s">
        <v>931</v>
      </c>
      <c r="B131">
        <v>2014</v>
      </c>
      <c r="C131" s="69" t="s">
        <v>955</v>
      </c>
      <c r="D131" s="69" t="s">
        <v>6</v>
      </c>
      <c r="E131" s="37">
        <f>(K131-(((2.718282^(0.00098482*W131)-1)/((2.718282^(0.000155125*W131)-1)*137.88))))/(([1]!SingleStagePbR(W131,1)/[1]!SingleStagePbR(W131,0))-(((2.718282^(0.00098482*W131)-1)/((2.718282^(0.000155125*W131)-1)*137.88))))</f>
        <v>2.5701657699736639E-3</v>
      </c>
      <c r="F131" s="111">
        <v>1345.7540224160205</v>
      </c>
      <c r="G131" s="73">
        <v>22.3135640464901</v>
      </c>
      <c r="H131" s="86">
        <v>0.52372332153702528</v>
      </c>
      <c r="I131" s="76">
        <v>8.2688620840629294</v>
      </c>
      <c r="J131" s="76">
        <v>0.22233250657828985</v>
      </c>
      <c r="K131" s="77">
        <v>6.5942716697117987E-2</v>
      </c>
      <c r="L131" s="77">
        <v>4.4178414199716716E-3</v>
      </c>
      <c r="M131" s="39">
        <f t="array" ref="M131:Q131">[1]!ConvertConc(I131:L131,TRUE,FALSE)</f>
        <v>1.0990901919519347</v>
      </c>
      <c r="N131" s="40">
        <v>7.9342656506090764E-2</v>
      </c>
      <c r="O131" s="40">
        <v>0.12093562449509947</v>
      </c>
      <c r="P131" s="62">
        <v>3.2517074605016068E-3</v>
      </c>
      <c r="Q131" s="39">
        <v>0.37246357805911967</v>
      </c>
      <c r="R131" s="98">
        <v>3.5758839783061921E-2</v>
      </c>
      <c r="S131" s="158">
        <v>1.8734288496850488E-3</v>
      </c>
      <c r="T131" s="38">
        <f>[1]!AgePb76(K131)</f>
        <v>803.64655279526914</v>
      </c>
      <c r="U131" s="41">
        <f>[1]!AgeErPb76(K131,L131,0,FALSE,1)*2</f>
        <v>280.58449514688459</v>
      </c>
      <c r="V131" s="38">
        <f t="shared" si="64"/>
        <v>280.61671556225645</v>
      </c>
      <c r="W131" s="42">
        <f>[1]!AgePb6U8(O131)</f>
        <v>735.94659523378175</v>
      </c>
      <c r="X131" s="42">
        <f t="shared" si="59"/>
        <v>39.576147131888611</v>
      </c>
      <c r="Y131" s="38">
        <f t="shared" si="65"/>
        <v>40.263381843085142</v>
      </c>
      <c r="Z131" s="38">
        <f>[1]!AgePb7U5(M131)</f>
        <v>752.91060458478762</v>
      </c>
      <c r="AA131" s="42">
        <f t="shared" si="48"/>
        <v>108.70432275129679</v>
      </c>
      <c r="AB131" s="38">
        <f t="shared" si="66"/>
        <v>108.97049962395533</v>
      </c>
      <c r="AC131" s="42">
        <f>[1]!AgePb8Th2(R131)</f>
        <v>710.14323613161173</v>
      </c>
      <c r="AD131" s="42">
        <f t="shared" si="50"/>
        <v>74.409731079017973</v>
      </c>
      <c r="AE131" s="38">
        <f t="shared" si="67"/>
        <v>75.224030956164128</v>
      </c>
      <c r="AF131" s="43">
        <f t="shared" si="68"/>
        <v>91.575903943591726</v>
      </c>
    </row>
    <row r="132" spans="1:32" x14ac:dyDescent="0.25">
      <c r="A132" s="69" t="s">
        <v>931</v>
      </c>
      <c r="B132">
        <v>2014</v>
      </c>
      <c r="C132" s="69" t="s">
        <v>956</v>
      </c>
      <c r="D132" s="69" t="s">
        <v>6</v>
      </c>
      <c r="E132" s="37">
        <f>(K132-(((2.718282^(0.00098482*W132)-1)/((2.718282^(0.000155125*W132)-1)*137.88))))/(([1]!SingleStagePbR(W132,1)/[1]!SingleStagePbR(W132,0))-(((2.718282^(0.00098482*W132)-1)/((2.718282^(0.000155125*W132)-1)*137.88))))</f>
        <v>3.0654244812213108E-3</v>
      </c>
      <c r="F132" s="111">
        <v>1330.5439192179483</v>
      </c>
      <c r="G132" s="73">
        <v>22.810893050983495</v>
      </c>
      <c r="H132" s="86">
        <v>0.51356845177467703</v>
      </c>
      <c r="I132" s="76">
        <v>8.2587521028938955</v>
      </c>
      <c r="J132" s="76">
        <v>0.22686224901899502</v>
      </c>
      <c r="K132" s="77">
        <v>6.6376472712148804E-2</v>
      </c>
      <c r="L132" s="77">
        <v>4.2965206239084308E-3</v>
      </c>
      <c r="M132" s="39">
        <f t="array" ref="M132:Q132">[1]!ConvertConc(I132:L132,TRUE,FALSE)</f>
        <v>1.1076740596176575</v>
      </c>
      <c r="N132" s="40">
        <v>7.7888317533427398E-2</v>
      </c>
      <c r="O132" s="40">
        <v>0.12108366827593681</v>
      </c>
      <c r="P132" s="62">
        <v>3.3260852199357843E-3</v>
      </c>
      <c r="Q132" s="39">
        <v>0.39064967310278181</v>
      </c>
      <c r="R132" s="98">
        <v>3.7123430077002736E-2</v>
      </c>
      <c r="S132" s="158">
        <v>1.9126275142232339E-3</v>
      </c>
      <c r="T132" s="38">
        <f>[1]!AgePb76(K132)</f>
        <v>817.36070287812856</v>
      </c>
      <c r="U132" s="41">
        <f>[1]!AgeErPb76(K132,L132,0,FALSE,1)*2</f>
        <v>270.50317645907228</v>
      </c>
      <c r="V132" s="38">
        <f t="shared" si="64"/>
        <v>270.53774785796463</v>
      </c>
      <c r="W132" s="42">
        <f>[1]!AgePb6U8(O132)</f>
        <v>736.79792736355239</v>
      </c>
      <c r="X132" s="42">
        <f t="shared" si="59"/>
        <v>40.478666217783463</v>
      </c>
      <c r="Y132" s="38">
        <f t="shared" si="65"/>
        <v>41.152374536079378</v>
      </c>
      <c r="Z132" s="38">
        <f>[1]!AgePb7U5(M132)</f>
        <v>757.05437178186685</v>
      </c>
      <c r="AA132" s="42">
        <f t="shared" si="48"/>
        <v>106.46758545518162</v>
      </c>
      <c r="AB132" s="38">
        <f t="shared" si="66"/>
        <v>106.74233591133617</v>
      </c>
      <c r="AC132" s="42">
        <f>[1]!AgePb8Th2(R132)</f>
        <v>736.7548918695137</v>
      </c>
      <c r="AD132" s="42">
        <f t="shared" si="50"/>
        <v>75.916351183353058</v>
      </c>
      <c r="AE132" s="38">
        <f t="shared" si="67"/>
        <v>76.775271548580761</v>
      </c>
      <c r="AF132" s="43">
        <f t="shared" si="68"/>
        <v>90.143546755931041</v>
      </c>
    </row>
    <row r="133" spans="1:32" x14ac:dyDescent="0.25">
      <c r="A133" s="69" t="s">
        <v>931</v>
      </c>
      <c r="B133">
        <v>2014</v>
      </c>
      <c r="C133" s="69" t="s">
        <v>957</v>
      </c>
      <c r="D133" s="69" t="s">
        <v>6</v>
      </c>
      <c r="E133" s="37">
        <f>(K133-(((2.718282^(0.00098482*W133)-1)/((2.718282^(0.000155125*W133)-1)*137.88))))/(([1]!SingleStagePbR(W133,1)/[1]!SingleStagePbR(W133,0))-(((2.718282^(0.00098482*W133)-1)/((2.718282^(0.000155125*W133)-1)*137.88))))</f>
        <v>6.6911973305181669E-3</v>
      </c>
      <c r="F133" s="111">
        <v>1298.3459277520733</v>
      </c>
      <c r="G133" s="73">
        <v>21.781950377007124</v>
      </c>
      <c r="H133" s="86">
        <v>0.52261809349854138</v>
      </c>
      <c r="I133" s="76">
        <v>8.2247685785939009</v>
      </c>
      <c r="J133" s="76">
        <v>0.24869311264580843</v>
      </c>
      <c r="K133" s="77">
        <v>6.945102798845551E-2</v>
      </c>
      <c r="L133" s="77">
        <v>4.2803174629158641E-3</v>
      </c>
      <c r="M133" s="39">
        <f t="array" ref="M133:Q133">[1]!ConvertConc(I133:L133,TRUE,FALSE)</f>
        <v>1.1637702126088652</v>
      </c>
      <c r="N133" s="40">
        <v>7.9891182070844391E-2</v>
      </c>
      <c r="O133" s="40">
        <v>0.12158396804046724</v>
      </c>
      <c r="P133" s="62">
        <v>3.6763460480223747E-3</v>
      </c>
      <c r="Q133" s="39">
        <v>0.44046201470315005</v>
      </c>
      <c r="R133" s="98">
        <v>3.6435730215621645E-2</v>
      </c>
      <c r="S133" s="158">
        <v>1.8214776685741819E-3</v>
      </c>
      <c r="T133" s="38">
        <f>[1]!AgePb76(K133)</f>
        <v>911.27007806209826</v>
      </c>
      <c r="U133" s="41">
        <f>[1]!AgeErPb76(K133,L133,0,FALSE,1)*2</f>
        <v>253.76997461817288</v>
      </c>
      <c r="V133" s="38">
        <f t="shared" si="64"/>
        <v>253.81577871861202</v>
      </c>
      <c r="W133" s="42">
        <f>[1]!AgePb6U8(O133)</f>
        <v>739.67409099890415</v>
      </c>
      <c r="X133" s="42">
        <f t="shared" si="59"/>
        <v>44.731192197367498</v>
      </c>
      <c r="Y133" s="38">
        <f t="shared" si="65"/>
        <v>45.34650224056459</v>
      </c>
      <c r="Z133" s="38">
        <f>[1]!AgePb7U5(M133)</f>
        <v>783.72561195726018</v>
      </c>
      <c r="AA133" s="42">
        <f t="shared" si="48"/>
        <v>107.60331357528072</v>
      </c>
      <c r="AB133" s="38">
        <f t="shared" si="66"/>
        <v>107.89463781517888</v>
      </c>
      <c r="AC133" s="42">
        <f>[1]!AgePb8Th2(R133)</f>
        <v>723.34804296600828</v>
      </c>
      <c r="AD133" s="42">
        <f t="shared" si="50"/>
        <v>72.32254158608977</v>
      </c>
      <c r="AE133" s="38">
        <f t="shared" si="67"/>
        <v>73.19132653911366</v>
      </c>
      <c r="AF133" s="43">
        <f t="shared" si="68"/>
        <v>81.169579557784971</v>
      </c>
    </row>
    <row r="134" spans="1:32" x14ac:dyDescent="0.25">
      <c r="A134" s="69" t="s">
        <v>931</v>
      </c>
      <c r="B134">
        <v>2014</v>
      </c>
      <c r="C134" s="69" t="s">
        <v>958</v>
      </c>
      <c r="D134" s="69" t="s">
        <v>6</v>
      </c>
      <c r="E134" s="37">
        <f>(K134-(((2.718282^(0.00098482*W134)-1)/((2.718282^(0.000155125*W134)-1)*137.88))))/(([1]!SingleStagePbR(W134,1)/[1]!SingleStagePbR(W134,0))-(((2.718282^(0.00098482*W134)-1)/((2.718282^(0.000155125*W134)-1)*137.88))))</f>
        <v>2.5045887803209405E-3</v>
      </c>
      <c r="F134" s="111">
        <v>1299.6921212875563</v>
      </c>
      <c r="G134" s="73">
        <v>22.517026984590522</v>
      </c>
      <c r="H134" s="86">
        <v>0.50966201615231654</v>
      </c>
      <c r="I134" s="76">
        <v>8.2555939818878823</v>
      </c>
      <c r="J134" s="76">
        <v>0.23391299892270759</v>
      </c>
      <c r="K134" s="77">
        <v>6.5922538436829686E-2</v>
      </c>
      <c r="L134" s="77">
        <v>4.4877213332067895E-3</v>
      </c>
      <c r="M134" s="39">
        <f t="array" ref="M134:Q134">[1]!ConvertConc(I134:L134,TRUE,FALSE)</f>
        <v>1.100519752703029</v>
      </c>
      <c r="N134" s="40">
        <v>8.1148734772810857E-2</v>
      </c>
      <c r="O134" s="40">
        <v>0.12112998800497221</v>
      </c>
      <c r="P134" s="62">
        <v>3.4320823935717923E-3</v>
      </c>
      <c r="Q134" s="39">
        <v>0.38425729404721759</v>
      </c>
      <c r="R134" s="98">
        <v>3.7788306572683984E-2</v>
      </c>
      <c r="S134" s="158">
        <v>1.7786058340096438E-3</v>
      </c>
      <c r="T134" s="38">
        <f>[1]!AgePb76(K134)</f>
        <v>803.0056443740342</v>
      </c>
      <c r="U134" s="41">
        <f>[1]!AgeErPb76(K134,L134,0,FALSE,1)*2</f>
        <v>285.13914825407915</v>
      </c>
      <c r="V134" s="38">
        <f t="shared" si="64"/>
        <v>285.17080350845509</v>
      </c>
      <c r="W134" s="42">
        <f>[1]!AgePb6U8(O134)</f>
        <v>737.06426786805503</v>
      </c>
      <c r="X134" s="42">
        <f t="shared" si="59"/>
        <v>41.767779198937852</v>
      </c>
      <c r="Y134" s="38">
        <f t="shared" si="65"/>
        <v>42.421488158193739</v>
      </c>
      <c r="Z134" s="38">
        <f>[1]!AgePb7U5(M134)</f>
        <v>753.60188393475471</v>
      </c>
      <c r="AA134" s="42">
        <f t="shared" si="48"/>
        <v>111.13628674725683</v>
      </c>
      <c r="AB134" s="38">
        <f t="shared" si="66"/>
        <v>111.39713047770128</v>
      </c>
      <c r="AC134" s="42">
        <f>[1]!AgePb8Th2(R134)</f>
        <v>749.70834507899758</v>
      </c>
      <c r="AD134" s="42">
        <f t="shared" si="50"/>
        <v>70.57398212848841</v>
      </c>
      <c r="AE134" s="38">
        <f t="shared" si="67"/>
        <v>71.529638153525227</v>
      </c>
      <c r="AF134" s="43">
        <f t="shared" si="68"/>
        <v>91.788180199233551</v>
      </c>
    </row>
    <row r="135" spans="1:32" x14ac:dyDescent="0.25">
      <c r="A135" s="69" t="s">
        <v>931</v>
      </c>
      <c r="B135">
        <v>2014</v>
      </c>
      <c r="C135" s="69" t="s">
        <v>959</v>
      </c>
      <c r="D135" s="69" t="s">
        <v>6</v>
      </c>
      <c r="E135" s="37">
        <f>(K135-(((2.718282^(0.00098482*W135)-1)/((2.718282^(0.000155125*W135)-1)*137.88))))/(([1]!SingleStagePbR(W135,1)/[1]!SingleStagePbR(W135,0))-(((2.718282^(0.00098482*W135)-1)/((2.718282^(0.000155125*W135)-1)*137.88))))</f>
        <v>-5.7361724213854399E-3</v>
      </c>
      <c r="F135" s="111">
        <v>1237.2754107790136</v>
      </c>
      <c r="G135" s="73">
        <v>20.149273457344684</v>
      </c>
      <c r="H135" s="86">
        <v>0.51076865576952379</v>
      </c>
      <c r="I135" s="76">
        <v>8.2595321783052231</v>
      </c>
      <c r="J135" s="76">
        <v>0.27941917368844071</v>
      </c>
      <c r="K135" s="77">
        <v>5.9124003800090329E-2</v>
      </c>
      <c r="L135" s="77">
        <v>5.0059106347791907E-3</v>
      </c>
      <c r="M135" s="39">
        <f t="array" ref="M135:Q135">[1]!ConvertConc(I135:L135,TRUE,FALSE)</f>
        <v>0.98655347879526478</v>
      </c>
      <c r="N135" s="40">
        <v>8.9950368462665867E-2</v>
      </c>
      <c r="O135" s="40">
        <v>0.12107223247179</v>
      </c>
      <c r="P135" s="62">
        <v>4.0958618991449869E-3</v>
      </c>
      <c r="Q135" s="39">
        <v>0.37103804258035833</v>
      </c>
      <c r="R135" s="98">
        <v>3.4048710801645177E-2</v>
      </c>
      <c r="S135" s="158">
        <v>1.9235550435074322E-3</v>
      </c>
      <c r="T135" s="38">
        <f>[1]!AgePb76(K135)</f>
        <v>570.71828572385107</v>
      </c>
      <c r="U135" s="41">
        <f>[1]!AgeErPb76(K135,L135,0,FALSE,1)*2</f>
        <v>368.43662580248559</v>
      </c>
      <c r="V135" s="38">
        <f t="shared" si="64"/>
        <v>368.44900131093704</v>
      </c>
      <c r="W135" s="42">
        <f>[1]!AgePb6U8(O135)</f>
        <v>736.7321692866841</v>
      </c>
      <c r="X135" s="42">
        <f t="shared" si="59"/>
        <v>49.847155874636371</v>
      </c>
      <c r="Y135" s="38">
        <f t="shared" si="65"/>
        <v>50.395680805864103</v>
      </c>
      <c r="Z135" s="38">
        <f>[1]!AgePb7U5(M135)</f>
        <v>696.96016350237051</v>
      </c>
      <c r="AA135" s="42">
        <f t="shared" si="48"/>
        <v>127.09260036748245</v>
      </c>
      <c r="AB135" s="38">
        <f t="shared" si="66"/>
        <v>127.28777528099764</v>
      </c>
      <c r="AC135" s="42">
        <f>[1]!AgePb8Th2(R135)</f>
        <v>676.74348800685402</v>
      </c>
      <c r="AD135" s="42">
        <f t="shared" si="50"/>
        <v>76.464178458909345</v>
      </c>
      <c r="AE135" s="38">
        <f t="shared" si="67"/>
        <v>77.18435967977743</v>
      </c>
      <c r="AF135" s="43">
        <f t="shared" si="68"/>
        <v>129.0885867363221</v>
      </c>
    </row>
    <row r="136" spans="1:32" x14ac:dyDescent="0.25">
      <c r="A136" s="69" t="s">
        <v>931</v>
      </c>
      <c r="B136">
        <v>2014</v>
      </c>
      <c r="C136" s="69" t="s">
        <v>960</v>
      </c>
      <c r="D136" s="69" t="s">
        <v>6</v>
      </c>
      <c r="E136" s="37">
        <f>(K136-(((2.718282^(0.00098482*W136)-1)/((2.718282^(0.000155125*W136)-1)*137.88))))/(([1]!SingleStagePbR(W136,1)/[1]!SingleStagePbR(W136,0))-(((2.718282^(0.00098482*W136)-1)/((2.718282^(0.000155125*W136)-1)*137.88))))</f>
        <v>-4.5606148802962614E-3</v>
      </c>
      <c r="F136" s="111">
        <v>1451.2134893232785</v>
      </c>
      <c r="G136" s="73">
        <v>24.042131838274461</v>
      </c>
      <c r="H136" s="86">
        <v>0.5129630288363114</v>
      </c>
      <c r="I136" s="76">
        <v>8.2376285993009883</v>
      </c>
      <c r="J136" s="76">
        <v>0.2253558993726652</v>
      </c>
      <c r="K136" s="77">
        <v>6.0147850266287294E-2</v>
      </c>
      <c r="L136" s="77">
        <v>3.6588958768058485E-3</v>
      </c>
      <c r="M136" s="39">
        <f t="array" ref="M136:Q136">[1]!ConvertConc(I136:L136,TRUE,FALSE)</f>
        <v>1.0063061988984467</v>
      </c>
      <c r="N136" s="40">
        <v>6.7120660731107021E-2</v>
      </c>
      <c r="O136" s="40">
        <v>0.12139415948964438</v>
      </c>
      <c r="P136" s="62">
        <v>3.3209666666325507E-3</v>
      </c>
      <c r="Q136" s="39">
        <v>0.41014804800843285</v>
      </c>
      <c r="R136" s="98">
        <v>3.6747153056658058E-2</v>
      </c>
      <c r="S136" s="158">
        <v>1.761753750405594E-3</v>
      </c>
      <c r="T136" s="38">
        <f>[1]!AgePb76(K136)</f>
        <v>607.95656232455701</v>
      </c>
      <c r="U136" s="41">
        <f>[1]!AgeErPb76(K136,L136,0,FALSE,1)*2</f>
        <v>263.06054299045303</v>
      </c>
      <c r="V136" s="38">
        <f t="shared" si="64"/>
        <v>263.08021110460163</v>
      </c>
      <c r="W136" s="42">
        <f>[1]!AgePb6U8(O136)</f>
        <v>738.58305536033617</v>
      </c>
      <c r="X136" s="42">
        <f t="shared" si="59"/>
        <v>40.410670788499324</v>
      </c>
      <c r="Y136" s="38">
        <f t="shared" si="65"/>
        <v>41.088740987352402</v>
      </c>
      <c r="Z136" s="38">
        <f>[1]!AgePb7U5(M136)</f>
        <v>707.00646739692434</v>
      </c>
      <c r="AA136" s="42">
        <f t="shared" si="48"/>
        <v>94.314715113141062</v>
      </c>
      <c r="AB136" s="38">
        <f t="shared" si="66"/>
        <v>94.585177421856812</v>
      </c>
      <c r="AC136" s="42">
        <f>[1]!AgePb8Th2(R136)</f>
        <v>729.42039643715646</v>
      </c>
      <c r="AD136" s="42">
        <f t="shared" si="50"/>
        <v>69.940608300411512</v>
      </c>
      <c r="AE136" s="38">
        <f t="shared" si="67"/>
        <v>70.853654811945503</v>
      </c>
      <c r="AF136" s="43">
        <f t="shared" si="68"/>
        <v>121.48615561222356</v>
      </c>
    </row>
    <row r="137" spans="1:32" x14ac:dyDescent="0.25">
      <c r="A137" s="69" t="s">
        <v>931</v>
      </c>
      <c r="B137">
        <v>2014</v>
      </c>
      <c r="C137" s="69" t="s">
        <v>961</v>
      </c>
      <c r="D137" s="69" t="s">
        <v>6</v>
      </c>
      <c r="E137" s="37">
        <f>(K137-(((2.718282^(0.00098482*W137)-1)/((2.718282^(0.000155125*W137)-1)*137.88))))/(([1]!SingleStagePbR(W137,1)/[1]!SingleStagePbR(W137,0))-(((2.718282^(0.00098482*W137)-1)/((2.718282^(0.000155125*W137)-1)*137.88))))</f>
        <v>2.8927043852938327E-3</v>
      </c>
      <c r="F137" s="111">
        <v>1313.3245290764974</v>
      </c>
      <c r="G137" s="73">
        <v>21.976234399307778</v>
      </c>
      <c r="H137" s="86">
        <v>0.51165333893923337</v>
      </c>
      <c r="I137" s="76">
        <v>8.2110770405841489</v>
      </c>
      <c r="J137" s="76">
        <v>0.23737651590020256</v>
      </c>
      <c r="K137" s="77">
        <v>6.635680190043014E-2</v>
      </c>
      <c r="L137" s="77">
        <v>4.6571822919013513E-3</v>
      </c>
      <c r="M137" s="39">
        <f t="array" ref="M137:Q137">[1]!ConvertConc(I137:L137,TRUE,FALSE)</f>
        <v>1.1137752566095362</v>
      </c>
      <c r="N137" s="40">
        <v>8.4540855942641643E-2</v>
      </c>
      <c r="O137" s="40">
        <v>0.12178670289626931</v>
      </c>
      <c r="P137" s="62">
        <v>3.5207687217647717E-3</v>
      </c>
      <c r="Q137" s="39">
        <v>0.38086279408141044</v>
      </c>
      <c r="R137" s="98">
        <v>4.0243453941725571E-2</v>
      </c>
      <c r="S137" s="158">
        <v>1.7870033839153588E-3</v>
      </c>
      <c r="T137" s="38">
        <f>[1]!AgePb76(K137)</f>
        <v>816.74135657681268</v>
      </c>
      <c r="U137" s="41">
        <f>[1]!AgeErPb76(K137,L137,0,FALSE,1)*2</f>
        <v>293.32582350309616</v>
      </c>
      <c r="V137" s="38">
        <f t="shared" si="64"/>
        <v>293.3576570328263</v>
      </c>
      <c r="W137" s="42">
        <f>[1]!AgePb6U8(O137)</f>
        <v>740.83922422466969</v>
      </c>
      <c r="X137" s="42">
        <f t="shared" si="59"/>
        <v>42.834291535559686</v>
      </c>
      <c r="Y137" s="38">
        <f t="shared" si="65"/>
        <v>43.478465840928664</v>
      </c>
      <c r="Z137" s="38">
        <f>[1]!AgePb7U5(M137)</f>
        <v>759.98940943343121</v>
      </c>
      <c r="AA137" s="42">
        <f t="shared" si="48"/>
        <v>115.37364436776963</v>
      </c>
      <c r="AB137" s="38">
        <f t="shared" si="66"/>
        <v>115.62920234238639</v>
      </c>
      <c r="AC137" s="42">
        <f>[1]!AgePb8Th2(R137)</f>
        <v>797.46894566948504</v>
      </c>
      <c r="AD137" s="42">
        <f t="shared" si="50"/>
        <v>70.82293217388181</v>
      </c>
      <c r="AE137" s="38">
        <f t="shared" si="67"/>
        <v>71.899539317177499</v>
      </c>
      <c r="AF137" s="43">
        <f t="shared" si="68"/>
        <v>90.706711281247024</v>
      </c>
    </row>
    <row r="138" spans="1:32" x14ac:dyDescent="0.25">
      <c r="A138" s="69" t="s">
        <v>962</v>
      </c>
      <c r="B138">
        <v>2015</v>
      </c>
      <c r="C138" s="69" t="s">
        <v>963</v>
      </c>
      <c r="D138" s="69" t="s">
        <v>6</v>
      </c>
      <c r="E138" s="37">
        <f>(K138-(((2.718282^(0.00098482*W138)-1)/((2.718282^(0.000155125*W138)-1)*137.88))))/(([1]!SingleStagePbR(W138,1)/[1]!SingleStagePbR(W138,0))-(((2.718282^(0.00098482*W138)-1)/((2.718282^(0.000155125*W138)-1)*137.88))))</f>
        <v>-1.469580717701308E-3</v>
      </c>
      <c r="F138" s="111">
        <v>3313.984984228422</v>
      </c>
      <c r="G138" s="73">
        <v>16.596314378835807</v>
      </c>
      <c r="H138" s="86">
        <v>0.52533552764166014</v>
      </c>
      <c r="I138" s="76">
        <v>8.7828315654133835</v>
      </c>
      <c r="J138" s="76">
        <v>0.17203668846139739</v>
      </c>
      <c r="K138" s="77">
        <v>6.1402812638566714E-2</v>
      </c>
      <c r="L138" s="77">
        <v>2.6064298963059825E-3</v>
      </c>
      <c r="M138" s="39">
        <f t="array" ref="M138:Q138">[1]!ConvertConc(I138:L138,TRUE,FALSE)</f>
        <v>0.96353158714469278</v>
      </c>
      <c r="N138" s="40">
        <v>4.5044670951524819E-2</v>
      </c>
      <c r="O138" s="40">
        <v>0.11385849683580181</v>
      </c>
      <c r="P138" s="62">
        <v>2.2302418762031547E-3</v>
      </c>
      <c r="Q138" s="39">
        <v>0.41899520985955058</v>
      </c>
      <c r="R138" s="98">
        <v>3.1728047312021619E-2</v>
      </c>
      <c r="S138" s="158">
        <v>1.3487254748213461E-3</v>
      </c>
      <c r="T138" s="38">
        <f>[1]!AgePb76(K138)</f>
        <v>652.44043378129606</v>
      </c>
      <c r="U138" s="41">
        <f>[1]!AgeErPb76(K138,L138,0,FALSE,1)*2</f>
        <v>182.20781057769673</v>
      </c>
      <c r="V138" s="38">
        <f t="shared" si="64"/>
        <v>182.24051190209386</v>
      </c>
      <c r="W138" s="42">
        <f>[1]!AgePb6U8(O138)</f>
        <v>695.1175558291261</v>
      </c>
      <c r="X138" s="42">
        <f t="shared" si="59"/>
        <v>27.231701190114944</v>
      </c>
      <c r="Y138" s="38">
        <f t="shared" si="65"/>
        <v>28.116096882648602</v>
      </c>
      <c r="Z138" s="38">
        <f>[1]!AgePb7U5(M138)</f>
        <v>685.12431544864978</v>
      </c>
      <c r="AA138" s="42">
        <f t="shared" si="48"/>
        <v>64.058510923812037</v>
      </c>
      <c r="AB138" s="38">
        <f t="shared" si="66"/>
        <v>64.431898392441866</v>
      </c>
      <c r="AC138" s="42">
        <f>[1]!AgePb8Th2(R138)</f>
        <v>631.33122355476075</v>
      </c>
      <c r="AD138" s="42">
        <f t="shared" si="50"/>
        <v>53.674434854729263</v>
      </c>
      <c r="AE138" s="38">
        <f t="shared" si="67"/>
        <v>54.564157117291394</v>
      </c>
      <c r="AF138" s="43">
        <f t="shared" si="68"/>
        <v>106.54115223982818</v>
      </c>
    </row>
    <row r="139" spans="1:32" x14ac:dyDescent="0.25">
      <c r="A139" s="69" t="s">
        <v>962</v>
      </c>
      <c r="B139">
        <v>2015</v>
      </c>
      <c r="C139" s="69" t="s">
        <v>964</v>
      </c>
      <c r="D139" s="69" t="s">
        <v>6</v>
      </c>
      <c r="E139" s="37">
        <f>(K139-(((2.718282^(0.00098482*W139)-1)/((2.718282^(0.000155125*W139)-1)*137.88))))/(([1]!SingleStagePbR(W139,1)/[1]!SingleStagePbR(W139,0))-(((2.718282^(0.00098482*W139)-1)/((2.718282^(0.000155125*W139)-1)*137.88))))</f>
        <v>-2.8936982149573307E-3</v>
      </c>
      <c r="F139" s="111">
        <v>3372.8782380111656</v>
      </c>
      <c r="G139" s="73">
        <v>16.61527756334517</v>
      </c>
      <c r="H139" s="86">
        <v>0.52737308457833176</v>
      </c>
      <c r="I139" s="76">
        <v>8.6353981352615321</v>
      </c>
      <c r="J139" s="76">
        <v>0.16445199766327598</v>
      </c>
      <c r="K139" s="77">
        <v>6.0562329672402257E-2</v>
      </c>
      <c r="L139" s="77">
        <v>2.2309692482924397E-3</v>
      </c>
      <c r="M139" s="39">
        <f t="array" ref="M139:Q139">[1]!ConvertConc(I139:L139,TRUE,FALSE)</f>
        <v>0.96656808924278859</v>
      </c>
      <c r="N139" s="40">
        <v>4.008261740844106E-2</v>
      </c>
      <c r="O139" s="40">
        <v>0.11580241980003554</v>
      </c>
      <c r="P139" s="62">
        <v>2.2053342500322811E-3</v>
      </c>
      <c r="Q139" s="39">
        <v>0.45923308362413484</v>
      </c>
      <c r="R139" s="98">
        <v>3.5974027577905243E-2</v>
      </c>
      <c r="S139" s="158">
        <v>1.2716706675362074E-3</v>
      </c>
      <c r="T139" s="38">
        <f>[1]!AgePb76(K139)</f>
        <v>622.78680068749861</v>
      </c>
      <c r="U139" s="41">
        <f>[1]!AgeErPb76(K139,L139,0,FALSE,1)*2</f>
        <v>158.90618338480806</v>
      </c>
      <c r="V139" s="38">
        <f t="shared" si="64"/>
        <v>158.94034834225306</v>
      </c>
      <c r="W139" s="42">
        <f>[1]!AgePb6U8(O139)</f>
        <v>706.35813115353017</v>
      </c>
      <c r="X139" s="42">
        <f t="shared" si="59"/>
        <v>26.903682705621598</v>
      </c>
      <c r="Y139" s="38">
        <f t="shared" si="65"/>
        <v>27.827205990479538</v>
      </c>
      <c r="Z139" s="38">
        <f>[1]!AgePb7U5(M139)</f>
        <v>686.69334098946274</v>
      </c>
      <c r="AA139" s="42">
        <f t="shared" si="48"/>
        <v>56.952979867910834</v>
      </c>
      <c r="AB139" s="38">
        <f t="shared" si="66"/>
        <v>57.37454681465433</v>
      </c>
      <c r="AC139" s="42">
        <f>[1]!AgePb8Th2(R139)</f>
        <v>714.34206402302391</v>
      </c>
      <c r="AD139" s="42">
        <f t="shared" si="50"/>
        <v>50.503538834405227</v>
      </c>
      <c r="AE139" s="38">
        <f t="shared" si="67"/>
        <v>51.709760420802219</v>
      </c>
      <c r="AF139" s="43">
        <f t="shared" si="68"/>
        <v>113.41893090440847</v>
      </c>
    </row>
    <row r="140" spans="1:32" x14ac:dyDescent="0.25">
      <c r="A140" s="69" t="s">
        <v>962</v>
      </c>
      <c r="B140">
        <v>2015</v>
      </c>
      <c r="C140" s="69" t="s">
        <v>965</v>
      </c>
      <c r="D140" s="69" t="s">
        <v>6</v>
      </c>
      <c r="E140" s="37">
        <f>(K140-(((2.718282^(0.00098482*W140)-1)/((2.718282^(0.000155125*W140)-1)*137.88))))/(([1]!SingleStagePbR(W140,1)/[1]!SingleStagePbR(W140,0))-(((2.718282^(0.00098482*W140)-1)/((2.718282^(0.000155125*W140)-1)*137.88))))</f>
        <v>-1.41033177497413E-5</v>
      </c>
      <c r="F140" s="111">
        <v>3517.9013358828001</v>
      </c>
      <c r="G140" s="73">
        <v>17.380569093433675</v>
      </c>
      <c r="H140" s="86">
        <v>0.50877618576523287</v>
      </c>
      <c r="I140" s="76">
        <v>8.5862047751877455</v>
      </c>
      <c r="J140" s="76">
        <v>0.16724543419693408</v>
      </c>
      <c r="K140" s="77">
        <v>6.3043813484896849E-2</v>
      </c>
      <c r="L140" s="77">
        <v>2.0609078808833349E-3</v>
      </c>
      <c r="M140" s="39">
        <f t="array" ref="M140:Q140">[1]!ConvertConc(I140:L140,TRUE,FALSE)</f>
        <v>1.0119370084902846</v>
      </c>
      <c r="N140" s="40">
        <v>3.8507488213751495E-2</v>
      </c>
      <c r="O140" s="40">
        <v>0.11646589222863417</v>
      </c>
      <c r="P140" s="62">
        <v>2.2685679208582976E-3</v>
      </c>
      <c r="Q140" s="39">
        <v>0.51187193246583151</v>
      </c>
      <c r="R140" s="98">
        <v>3.4218737059970139E-2</v>
      </c>
      <c r="S140" s="158">
        <v>1.2246206351184171E-3</v>
      </c>
      <c r="T140" s="38">
        <f>[1]!AgePb76(K140)</f>
        <v>708.78351056976317</v>
      </c>
      <c r="U140" s="41">
        <f>[1]!AgeErPb76(K140,L140,0,FALSE,1)*2</f>
        <v>139.02668748821171</v>
      </c>
      <c r="V140" s="38">
        <f t="shared" si="64"/>
        <v>139.07726292179103</v>
      </c>
      <c r="W140" s="42">
        <f>[1]!AgePb6U8(O140)</f>
        <v>710.19012408740218</v>
      </c>
      <c r="X140" s="42">
        <f t="shared" si="59"/>
        <v>27.666718596930952</v>
      </c>
      <c r="Y140" s="38">
        <f t="shared" si="65"/>
        <v>28.57520728859215</v>
      </c>
      <c r="Z140" s="38">
        <f>[1]!AgePb7U5(M140)</f>
        <v>709.85220474181529</v>
      </c>
      <c r="AA140" s="42">
        <f t="shared" si="48"/>
        <v>54.02436155266556</v>
      </c>
      <c r="AB140" s="38">
        <f t="shared" si="66"/>
        <v>54.49893624752638</v>
      </c>
      <c r="AC140" s="42">
        <f>[1]!AgePb8Th2(R140)</f>
        <v>680.06666516969608</v>
      </c>
      <c r="AD140" s="42">
        <f t="shared" si="50"/>
        <v>48.676470435680294</v>
      </c>
      <c r="AE140" s="38">
        <f t="shared" si="67"/>
        <v>49.811072906290903</v>
      </c>
      <c r="AF140" s="43">
        <f t="shared" si="68"/>
        <v>100.19845460520213</v>
      </c>
    </row>
    <row r="141" spans="1:32" x14ac:dyDescent="0.25">
      <c r="A141" s="69" t="s">
        <v>962</v>
      </c>
      <c r="B141">
        <v>2015</v>
      </c>
      <c r="C141" s="69" t="s">
        <v>966</v>
      </c>
      <c r="D141" s="69" t="s">
        <v>6</v>
      </c>
      <c r="E141" s="37">
        <f>(K141-(((2.718282^(0.00098482*W141)-1)/((2.718282^(0.000155125*W141)-1)*137.88))))/(([1]!SingleStagePbR(W141,1)/[1]!SingleStagePbR(W141,0))-(((2.718282^(0.00098482*W141)-1)/((2.718282^(0.000155125*W141)-1)*137.88))))</f>
        <v>1.8953344308831879E-3</v>
      </c>
      <c r="F141" s="111">
        <v>3386.1309652838909</v>
      </c>
      <c r="G141" s="73">
        <v>16.775575003900688</v>
      </c>
      <c r="H141" s="86">
        <v>0.51920026706093514</v>
      </c>
      <c r="I141" s="76">
        <v>8.4988962768460432</v>
      </c>
      <c r="J141" s="76">
        <v>0.16299115201210101</v>
      </c>
      <c r="K141" s="77">
        <v>6.4820193144031077E-2</v>
      </c>
      <c r="L141" s="77">
        <v>2.3361820414706737E-3</v>
      </c>
      <c r="M141" s="39">
        <f t="array" ref="M141:Q141">[1]!ConvertConc(I141:L141,TRUE,FALSE)</f>
        <v>1.0511387276778967</v>
      </c>
      <c r="N141" s="40">
        <v>4.2913547578243935E-2</v>
      </c>
      <c r="O141" s="40">
        <v>0.11766233725246755</v>
      </c>
      <c r="P141" s="62">
        <v>2.2565188787470412E-3</v>
      </c>
      <c r="Q141" s="39">
        <v>0.46975035758843209</v>
      </c>
      <c r="R141" s="98">
        <v>3.4847064306489442E-2</v>
      </c>
      <c r="S141" s="158">
        <v>1.3064237716071086E-3</v>
      </c>
      <c r="T141" s="38">
        <f>[1]!AgePb76(K141)</f>
        <v>767.58895244718099</v>
      </c>
      <c r="U141" s="41">
        <f>[1]!AgeErPb76(K141,L141,0,FALSE,1)*2</f>
        <v>151.820812900969</v>
      </c>
      <c r="V141" s="38">
        <f t="shared" si="64"/>
        <v>151.87513017951539</v>
      </c>
      <c r="W141" s="42">
        <f>[1]!AgePb6U8(O141)</f>
        <v>717.09463458532639</v>
      </c>
      <c r="X141" s="42">
        <f t="shared" si="59"/>
        <v>27.504766921601586</v>
      </c>
      <c r="Y141" s="38">
        <f t="shared" si="65"/>
        <v>28.435992803791372</v>
      </c>
      <c r="Z141" s="38">
        <f>[1]!AgePb7U5(M141)</f>
        <v>729.4462261726859</v>
      </c>
      <c r="AA141" s="42">
        <f t="shared" si="48"/>
        <v>59.560407220053158</v>
      </c>
      <c r="AB141" s="38">
        <f t="shared" si="66"/>
        <v>60.015223051661643</v>
      </c>
      <c r="AC141" s="42">
        <f>[1]!AgePb8Th2(R141)</f>
        <v>692.34263454433665</v>
      </c>
      <c r="AD141" s="42">
        <f t="shared" si="50"/>
        <v>51.912142033575776</v>
      </c>
      <c r="AE141" s="38">
        <f t="shared" si="67"/>
        <v>53.015896949249594</v>
      </c>
      <c r="AF141" s="43">
        <f t="shared" si="68"/>
        <v>93.421698201769104</v>
      </c>
    </row>
    <row r="142" spans="1:32" x14ac:dyDescent="0.25">
      <c r="A142" s="69" t="s">
        <v>962</v>
      </c>
      <c r="B142">
        <v>2015</v>
      </c>
      <c r="C142" s="69" t="s">
        <v>967</v>
      </c>
      <c r="D142" s="69" t="s">
        <v>6</v>
      </c>
      <c r="E142" s="37">
        <f>(K142-(((2.718282^(0.00098482*W142)-1)/((2.718282^(0.000155125*W142)-1)*137.88))))/(([1]!SingleStagePbR(W142,1)/[1]!SingleStagePbR(W142,0))-(((2.718282^(0.00098482*W142)-1)/((2.718282^(0.000155125*W142)-1)*137.88))))</f>
        <v>4.5327111866300221E-4</v>
      </c>
      <c r="F142" s="111">
        <v>3344.2181334476518</v>
      </c>
      <c r="G142" s="73">
        <v>16.437454935842382</v>
      </c>
      <c r="H142" s="86">
        <v>0.52187116070930473</v>
      </c>
      <c r="I142" s="76">
        <v>8.4881829515360447</v>
      </c>
      <c r="J142" s="76">
        <v>0.17551390778962972</v>
      </c>
      <c r="K142" s="77">
        <v>6.3659149391828054E-2</v>
      </c>
      <c r="L142" s="77">
        <v>2.1570501163671401E-3</v>
      </c>
      <c r="M142" s="39">
        <f t="array" ref="M142:Q142">[1]!ConvertConc(I142:L142,TRUE,FALSE)</f>
        <v>1.0336139099822377</v>
      </c>
      <c r="N142" s="40">
        <v>4.1029486947463632E-2</v>
      </c>
      <c r="O142" s="40">
        <v>0.11781084428900501</v>
      </c>
      <c r="P142" s="62">
        <v>2.4360268598377704E-3</v>
      </c>
      <c r="Q142" s="39">
        <v>0.52090564406000261</v>
      </c>
      <c r="R142" s="98">
        <v>3.4898831902410506E-2</v>
      </c>
      <c r="S142" s="158">
        <v>1.3336426906475104E-3</v>
      </c>
      <c r="T142" s="38">
        <f>[1]!AgePb76(K142)</f>
        <v>729.40309222675739</v>
      </c>
      <c r="U142" s="41">
        <f>[1]!AgeErPb76(K142,L142,0,FALSE,1)*2</f>
        <v>143.62194731429867</v>
      </c>
      <c r="V142" s="38">
        <f t="shared" si="64"/>
        <v>143.67379454600166</v>
      </c>
      <c r="W142" s="42">
        <f>[1]!AgePb6U8(O142)</f>
        <v>717.95113143421872</v>
      </c>
      <c r="X142" s="42">
        <f t="shared" si="59"/>
        <v>29.690785271588098</v>
      </c>
      <c r="Y142" s="38">
        <f t="shared" si="65"/>
        <v>30.557498727077437</v>
      </c>
      <c r="Z142" s="38">
        <f>[1]!AgePb7U5(M142)</f>
        <v>720.73357517131649</v>
      </c>
      <c r="AA142" s="42">
        <f t="shared" si="48"/>
        <v>57.219293450875682</v>
      </c>
      <c r="AB142" s="38">
        <f t="shared" si="66"/>
        <v>57.681375014743622</v>
      </c>
      <c r="AC142" s="42">
        <f>[1]!AgePb8Th2(R142)</f>
        <v>693.35371370580879</v>
      </c>
      <c r="AD142" s="42">
        <f t="shared" si="50"/>
        <v>52.992381802508937</v>
      </c>
      <c r="AE142" s="38">
        <f t="shared" si="67"/>
        <v>54.077221460346628</v>
      </c>
      <c r="AF142" s="43">
        <f t="shared" si="68"/>
        <v>98.429954449798458</v>
      </c>
    </row>
    <row r="143" spans="1:32" x14ac:dyDescent="0.25">
      <c r="A143" s="69" t="s">
        <v>962</v>
      </c>
      <c r="B143">
        <v>2015</v>
      </c>
      <c r="C143" s="69" t="s">
        <v>968</v>
      </c>
      <c r="D143" s="69" t="s">
        <v>6</v>
      </c>
      <c r="E143" s="37">
        <f>(K143-(((2.718282^(0.00098482*W143)-1)/((2.718282^(0.000155125*W143)-1)*137.88))))/(([1]!SingleStagePbR(W143,1)/[1]!SingleStagePbR(W143,0))-(((2.718282^(0.00098482*W143)-1)/((2.718282^(0.000155125*W143)-1)*137.88))))</f>
        <v>2.3501189164108149E-3</v>
      </c>
      <c r="F143" s="111">
        <v>3463.2255646419062</v>
      </c>
      <c r="G143" s="73">
        <v>16.654741831721729</v>
      </c>
      <c r="H143" s="86">
        <v>0.51427450297595734</v>
      </c>
      <c r="I143" s="76">
        <v>8.4700576374222916</v>
      </c>
      <c r="J143" s="76">
        <v>0.16673975551501083</v>
      </c>
      <c r="K143" s="77">
        <v>6.5263533718779757E-2</v>
      </c>
      <c r="L143" s="77">
        <v>2.1978828748494186E-3</v>
      </c>
      <c r="M143" s="39">
        <f t="array" ref="M143:Q143">[1]!ConvertConc(I143:L143,TRUE,FALSE)</f>
        <v>1.061931406155056</v>
      </c>
      <c r="N143" s="40">
        <v>4.14244932363598E-2</v>
      </c>
      <c r="O143" s="40">
        <v>0.11806295102194038</v>
      </c>
      <c r="P143" s="62">
        <v>2.3241621759223412E-3</v>
      </c>
      <c r="Q143" s="39">
        <v>0.50465206601665369</v>
      </c>
      <c r="R143" s="98">
        <v>3.3589983789225633E-2</v>
      </c>
      <c r="S143" s="158">
        <v>1.4065647297844979E-3</v>
      </c>
      <c r="T143" s="38">
        <f>[1]!AgePb76(K143)</f>
        <v>781.9289624657107</v>
      </c>
      <c r="U143" s="41">
        <f>[1]!AgeErPb76(K143,L143,0,FALSE,1)*2</f>
        <v>141.53579753355581</v>
      </c>
      <c r="V143" s="38">
        <f t="shared" si="64"/>
        <v>141.59625711279566</v>
      </c>
      <c r="W143" s="42">
        <f>[1]!AgePb6U8(O143)</f>
        <v>719.40486681847608</v>
      </c>
      <c r="X143" s="42">
        <f t="shared" si="59"/>
        <v>28.324102797044784</v>
      </c>
      <c r="Y143" s="38">
        <f t="shared" si="65"/>
        <v>29.234987221330698</v>
      </c>
      <c r="Z143" s="38">
        <f>[1]!AgePb7U5(M143)</f>
        <v>734.77495999924156</v>
      </c>
      <c r="AA143" s="42">
        <f t="shared" si="48"/>
        <v>57.325134531882973</v>
      </c>
      <c r="AB143" s="38">
        <f t="shared" si="66"/>
        <v>57.804441209992198</v>
      </c>
      <c r="AC143" s="42">
        <f>[1]!AgePb8Th2(R143)</f>
        <v>667.77490435264008</v>
      </c>
      <c r="AD143" s="42">
        <f t="shared" si="50"/>
        <v>55.925518380209589</v>
      </c>
      <c r="AE143" s="38">
        <f t="shared" si="67"/>
        <v>56.880619842695957</v>
      </c>
      <c r="AF143" s="43">
        <f t="shared" si="68"/>
        <v>92.003864973862449</v>
      </c>
    </row>
    <row r="144" spans="1:32" x14ac:dyDescent="0.25">
      <c r="A144" s="69" t="s">
        <v>962</v>
      </c>
      <c r="B144">
        <v>2015</v>
      </c>
      <c r="C144" s="69" t="s">
        <v>969</v>
      </c>
      <c r="D144" s="69" t="s">
        <v>6</v>
      </c>
      <c r="E144" s="37">
        <f>(K144-(((2.718282^(0.00098482*W144)-1)/((2.718282^(0.000155125*W144)-1)*137.88))))/(([1]!SingleStagePbR(W144,1)/[1]!SingleStagePbR(W144,0))-(((2.718282^(0.00098482*W144)-1)/((2.718282^(0.000155125*W144)-1)*137.88))))</f>
        <v>-2.0954671787439586E-3</v>
      </c>
      <c r="F144" s="111">
        <v>3195.7678453490653</v>
      </c>
      <c r="G144" s="73">
        <v>15.392201889754661</v>
      </c>
      <c r="H144" s="86">
        <v>0.53007297920750307</v>
      </c>
      <c r="I144" s="76">
        <v>8.4383714185460779</v>
      </c>
      <c r="J144" s="76">
        <v>0.1591642695523324</v>
      </c>
      <c r="K144" s="77">
        <v>6.1681101468156391E-2</v>
      </c>
      <c r="L144" s="77">
        <v>2.4248846413702533E-3</v>
      </c>
      <c r="M144" s="39">
        <f t="array" ref="M144:Q144">[1]!ConvertConc(I144:L144,TRUE,FALSE)</f>
        <v>1.0074087738847133</v>
      </c>
      <c r="N144" s="40">
        <v>4.3927013458601401E-2</v>
      </c>
      <c r="O144" s="40">
        <v>0.11850627928064097</v>
      </c>
      <c r="P144" s="62">
        <v>2.2352613369936046E-3</v>
      </c>
      <c r="Q144" s="39">
        <v>0.43257458041145253</v>
      </c>
      <c r="R144" s="98">
        <v>3.4087853991866542E-2</v>
      </c>
      <c r="S144" s="158">
        <v>1.3024392223028936E-3</v>
      </c>
      <c r="T144" s="38">
        <f>[1]!AgePb76(K144)</f>
        <v>662.13784502691817</v>
      </c>
      <c r="U144" s="41">
        <f>[1]!AgeErPb76(K144,L144,0,FALSE,1)*2</f>
        <v>168.48114434991999</v>
      </c>
      <c r="V144" s="38">
        <f t="shared" si="64"/>
        <v>168.51756839224402</v>
      </c>
      <c r="W144" s="42">
        <f>[1]!AgePb6U8(O144)</f>
        <v>721.96045738363898</v>
      </c>
      <c r="X144" s="42">
        <f t="shared" si="59"/>
        <v>27.235186304452483</v>
      </c>
      <c r="Y144" s="38">
        <f t="shared" si="65"/>
        <v>28.187908972203822</v>
      </c>
      <c r="Z144" s="38">
        <f>[1]!AgePb7U5(M144)</f>
        <v>707.56432264661316</v>
      </c>
      <c r="AA144" s="42">
        <f t="shared" si="48"/>
        <v>61.705215061549296</v>
      </c>
      <c r="AB144" s="38">
        <f t="shared" si="66"/>
        <v>62.118471673646212</v>
      </c>
      <c r="AC144" s="42">
        <f>[1]!AgePb8Th2(R144)</f>
        <v>677.50859328524848</v>
      </c>
      <c r="AD144" s="42">
        <f t="shared" si="50"/>
        <v>51.772913927201927</v>
      </c>
      <c r="AE144" s="38">
        <f t="shared" si="67"/>
        <v>52.833131229463127</v>
      </c>
      <c r="AF144" s="43">
        <f t="shared" si="68"/>
        <v>109.03476712681916</v>
      </c>
    </row>
    <row r="145" spans="1:32" x14ac:dyDescent="0.25">
      <c r="A145" s="69"/>
      <c r="C145" s="69"/>
      <c r="D145" s="69"/>
      <c r="F145" s="111"/>
      <c r="G145" s="73"/>
      <c r="H145" s="86"/>
      <c r="I145" s="76"/>
      <c r="J145" s="76"/>
      <c r="K145" s="77"/>
      <c r="L145" s="77"/>
      <c r="R145" s="97"/>
      <c r="S145" s="85"/>
    </row>
    <row r="146" spans="1:32" x14ac:dyDescent="0.25">
      <c r="A146" s="71" t="s">
        <v>970</v>
      </c>
      <c r="B146">
        <v>2015</v>
      </c>
      <c r="C146" s="71" t="s">
        <v>216</v>
      </c>
      <c r="D146" s="71" t="s">
        <v>6</v>
      </c>
      <c r="E146" s="37">
        <f>(K146-(((2.718282^(0.00098482*W146)-1)/((2.718282^(0.000155125*W146)-1)*137.88))))/(([1]!SingleStagePbR(W146,1)/[1]!SingleStagePbR(W146,0))-(((2.718282^(0.00098482*W146)-1)/((2.718282^(0.000155125*W146)-1)*137.88))))</f>
        <v>5.7214959918860378E-4</v>
      </c>
      <c r="F146" s="111">
        <v>143358.45273909013</v>
      </c>
      <c r="G146" s="75">
        <v>872.58264843899144</v>
      </c>
      <c r="H146" s="86">
        <v>0.27638958126059981</v>
      </c>
      <c r="I146" s="171">
        <v>10.886955133810872</v>
      </c>
      <c r="J146" s="81">
        <v>0.12703982123454247</v>
      </c>
      <c r="K146" s="82">
        <v>5.9447866834087398E-2</v>
      </c>
      <c r="L146" s="82">
        <v>4.2527388527685014E-4</v>
      </c>
      <c r="M146" s="40">
        <f t="array" ref="M146:Q146">[1]!ConvertConc(I146:L146,TRUE,FALSE)</f>
        <v>0.75256165809200026</v>
      </c>
      <c r="N146" s="40">
        <v>1.0300511973141786E-2</v>
      </c>
      <c r="O146" s="40">
        <v>9.1853046853694512E-2</v>
      </c>
      <c r="P146" s="62">
        <v>1.071832712518655E-3</v>
      </c>
      <c r="Q146" s="39">
        <v>0.85254383341138995</v>
      </c>
      <c r="R146" s="120">
        <v>2.806415153635047E-2</v>
      </c>
      <c r="S146" s="190">
        <v>4.3822366025934596E-4</v>
      </c>
      <c r="T146" s="38">
        <f>[1]!AgePb76(K146)</f>
        <v>582.59208017533467</v>
      </c>
      <c r="U146" s="41">
        <f>[1]!AgeErPb76(K146,L146,0,FALSE,1)*2</f>
        <v>31.067542962996768</v>
      </c>
      <c r="V146" s="38">
        <f t="shared" ref="V146" si="69">SQRT((U146/T146*100)^2+AO$6^2+AO$8^2+AO$7^2)*T146/100</f>
        <v>31.220105106595415</v>
      </c>
      <c r="W146" s="42">
        <f>[1]!AgePb6U8(O146)</f>
        <v>566.48699944382349</v>
      </c>
      <c r="X146" s="42">
        <f t="shared" ref="X146:X150" si="70">P146/O146*W146*2</f>
        <v>13.220667534035213</v>
      </c>
      <c r="Y146" s="38">
        <f t="shared" ref="Y146" si="71">SQRT((X146/W146*100)^2+AP$6^2+AP$7^2+AP$8^2)*W146/100</f>
        <v>14.39776212898833</v>
      </c>
      <c r="Z146" s="38">
        <f>[1]!AgePb7U5(M146)</f>
        <v>569.70962303071281</v>
      </c>
      <c r="AA146" s="42">
        <f t="shared" si="48"/>
        <v>15.595534877820082</v>
      </c>
      <c r="AB146" s="38">
        <f t="shared" ref="AB146" si="72">SQRT((AA146/Z146*100)^2+AQ$6^2+AQ$8^2+AQ$7^2)*Z146/100</f>
        <v>16.625125003008808</v>
      </c>
      <c r="AC146" s="42">
        <f>[1]!AgePb8Th2(R146)</f>
        <v>559.42535228197823</v>
      </c>
      <c r="AD146" s="42">
        <f t="shared" si="50"/>
        <v>17.470930856494576</v>
      </c>
      <c r="AE146" s="38">
        <f t="shared" ref="AE146" si="73">SQRT((AD146/AC146*100)^2+AR$6^2+AR$8^2+AR$7^2)*AC146/100</f>
        <v>19.515330998353509</v>
      </c>
      <c r="AF146" s="43">
        <f t="shared" ref="AF146" si="74">W146/T146*100</f>
        <v>97.23561626058077</v>
      </c>
    </row>
    <row r="147" spans="1:32" x14ac:dyDescent="0.25">
      <c r="A147" s="69" t="s">
        <v>970</v>
      </c>
      <c r="B147">
        <v>2015</v>
      </c>
      <c r="C147" s="69" t="s">
        <v>217</v>
      </c>
      <c r="D147" s="69" t="s">
        <v>6</v>
      </c>
      <c r="E147" s="37">
        <f>(K147-(((2.718282^(0.00098482*W147)-1)/((2.718282^(0.000155125*W147)-1)*137.88))))/(([1]!SingleStagePbR(W147,1)/[1]!SingleStagePbR(W147,0))-(((2.718282^(0.00098482*W147)-1)/((2.718282^(0.000155125*W147)-1)*137.88))))</f>
        <v>-6.1471911516295855E-5</v>
      </c>
      <c r="F147" s="111">
        <v>142790.74537615961</v>
      </c>
      <c r="G147" s="73">
        <v>869.48897786069983</v>
      </c>
      <c r="H147" s="86">
        <v>0.27582281286437083</v>
      </c>
      <c r="I147" s="142">
        <v>10.794297991145664</v>
      </c>
      <c r="J147" s="76">
        <v>0.12433457851881241</v>
      </c>
      <c r="K147" s="77">
        <v>5.905723337052747E-2</v>
      </c>
      <c r="L147" s="77">
        <v>3.6442693555402444E-4</v>
      </c>
      <c r="M147" s="40">
        <f t="array" ref="M147:Q147">[1]!ConvertConc(I147:L147,TRUE,FALSE)</f>
        <v>0.75403401960947958</v>
      </c>
      <c r="N147" s="40">
        <v>9.8532043893677177E-3</v>
      </c>
      <c r="O147" s="40">
        <v>9.2641503951463922E-2</v>
      </c>
      <c r="P147" s="62">
        <v>1.0670950863689867E-3</v>
      </c>
      <c r="Q147" s="39">
        <v>0.88147697366744715</v>
      </c>
      <c r="R147" s="97">
        <v>2.8501568653453591E-2</v>
      </c>
      <c r="S147" s="190">
        <v>3.9754869162276948E-4</v>
      </c>
      <c r="T147" s="38">
        <f>[1]!AgePb76(K147)</f>
        <v>568.2592244476341</v>
      </c>
      <c r="U147" s="41">
        <f>[1]!AgeErPb76(K147,L147,0,FALSE,1)*2</f>
        <v>26.86341285967816</v>
      </c>
      <c r="V147" s="38">
        <f t="shared" ref="V147:V150" si="75">SQRT((U147/T147*100)^2+AO$6^2+AO$8^2+AO$7^2)*T147/100</f>
        <v>27.031164771207632</v>
      </c>
      <c r="W147" s="42">
        <f>[1]!AgePb6U8(O147)</f>
        <v>571.14045233148329</v>
      </c>
      <c r="X147" s="42">
        <f t="shared" si="70"/>
        <v>13.157410972705945</v>
      </c>
      <c r="Y147" s="38">
        <f t="shared" ref="Y147:Y150" si="76">SQRT((X147/W147*100)^2+AP$6^2+AP$7^2+AP$8^2)*W147/100</f>
        <v>14.358386586303491</v>
      </c>
      <c r="Z147" s="38">
        <f>[1]!AgePb7U5(M147)</f>
        <v>570.56230817515689</v>
      </c>
      <c r="AA147" s="42">
        <f t="shared" si="48"/>
        <v>14.911441375631416</v>
      </c>
      <c r="AB147" s="38">
        <f t="shared" ref="AB147:AB150" si="77">SQRT((AA147/Z147*100)^2+AQ$6^2+AQ$8^2+AQ$7^2)*Z147/100</f>
        <v>15.988262407509055</v>
      </c>
      <c r="AC147" s="42">
        <f>[1]!AgePb8Th2(R147)</f>
        <v>568.02335109396438</v>
      </c>
      <c r="AD147" s="42">
        <f t="shared" si="50"/>
        <v>15.845930642222662</v>
      </c>
      <c r="AE147" s="38">
        <f t="shared" ref="AE147:AE150" si="78">SQRT((AD147/AC147*100)^2+AR$6^2+AR$8^2+AR$7^2)*AC147/100</f>
        <v>18.139746280058805</v>
      </c>
      <c r="AF147" s="43">
        <f t="shared" ref="AF147:AF150" si="79">W147/T147*100</f>
        <v>100.50702703271554</v>
      </c>
    </row>
    <row r="148" spans="1:32" x14ac:dyDescent="0.25">
      <c r="A148" s="69" t="s">
        <v>970</v>
      </c>
      <c r="B148">
        <v>2015</v>
      </c>
      <c r="C148" s="69" t="s">
        <v>218</v>
      </c>
      <c r="D148" s="69" t="s">
        <v>6</v>
      </c>
      <c r="E148" s="37">
        <f>(K148-(((2.718282^(0.00098482*W148)-1)/((2.718282^(0.000155125*W148)-1)*137.88))))/(([1]!SingleStagePbR(W148,1)/[1]!SingleStagePbR(W148,0))-(((2.718282^(0.00098482*W148)-1)/((2.718282^(0.000155125*W148)-1)*137.88))))</f>
        <v>2.0484624878953681E-4</v>
      </c>
      <c r="F148" s="111">
        <v>143155.09987534012</v>
      </c>
      <c r="G148" s="73">
        <v>881.82435784378447</v>
      </c>
      <c r="H148" s="86">
        <v>0.27883908598180912</v>
      </c>
      <c r="I148" s="142">
        <v>10.779653603119959</v>
      </c>
      <c r="J148" s="76">
        <v>0.12390682139588965</v>
      </c>
      <c r="K148" s="77">
        <v>5.9294715038595701E-2</v>
      </c>
      <c r="L148" s="77">
        <v>3.4981395847947025E-4</v>
      </c>
      <c r="M148" s="40">
        <f t="array" ref="M148:Q148">[1]!ConvertConc(I148:L148,TRUE,FALSE)</f>
        <v>0.7580946408383693</v>
      </c>
      <c r="N148" s="40">
        <v>9.7946526290813886E-3</v>
      </c>
      <c r="O148" s="40">
        <v>9.2767359399245408E-2</v>
      </c>
      <c r="P148" s="62">
        <v>1.0663152134242743E-3</v>
      </c>
      <c r="Q148" s="39">
        <v>0.88966150442728165</v>
      </c>
      <c r="R148" s="97">
        <v>2.8044794482274281E-2</v>
      </c>
      <c r="S148" s="190">
        <v>3.9700675512856459E-4</v>
      </c>
      <c r="T148" s="38">
        <f>[1]!AgePb76(K148)</f>
        <v>576.98811802195439</v>
      </c>
      <c r="U148" s="41">
        <f>[1]!AgeErPb76(K148,L148,0,FALSE,1)*2</f>
        <v>25.645164833188897</v>
      </c>
      <c r="V148" s="38">
        <f t="shared" si="75"/>
        <v>25.826251794013157</v>
      </c>
      <c r="W148" s="42">
        <f>[1]!AgePb6U8(O148)</f>
        <v>571.8829370518273</v>
      </c>
      <c r="X148" s="42">
        <f t="shared" si="70"/>
        <v>13.147026713386873</v>
      </c>
      <c r="Y148" s="38">
        <f t="shared" si="76"/>
        <v>14.35186707153003</v>
      </c>
      <c r="Z148" s="38">
        <f>[1]!AgePb7U5(M148)</f>
        <v>572.91022205718309</v>
      </c>
      <c r="AA148" s="42">
        <f t="shared" si="48"/>
        <v>14.804105741980544</v>
      </c>
      <c r="AB148" s="38">
        <f t="shared" si="77"/>
        <v>15.896836399543824</v>
      </c>
      <c r="AC148" s="42">
        <f>[1]!AgePb8Th2(R148)</f>
        <v>559.04477984308028</v>
      </c>
      <c r="AD148" s="42">
        <f t="shared" si="50"/>
        <v>15.827860971300337</v>
      </c>
      <c r="AE148" s="38">
        <f t="shared" si="78"/>
        <v>18.056385484599549</v>
      </c>
      <c r="AF148" s="43">
        <f t="shared" si="79"/>
        <v>99.115201715482669</v>
      </c>
    </row>
    <row r="149" spans="1:32" x14ac:dyDescent="0.25">
      <c r="A149" s="69" t="s">
        <v>970</v>
      </c>
      <c r="B149">
        <v>2015</v>
      </c>
      <c r="C149" s="69" t="s">
        <v>219</v>
      </c>
      <c r="D149" s="69" t="s">
        <v>6</v>
      </c>
      <c r="E149" s="37">
        <f>(K149-(((2.718282^(0.00098482*W149)-1)/((2.718282^(0.000155125*W149)-1)*137.88))))/(([1]!SingleStagePbR(W149,1)/[1]!SingleStagePbR(W149,0))-(((2.718282^(0.00098482*W149)-1)/((2.718282^(0.000155125*W149)-1)*137.88))))</f>
        <v>-8.0412120256692838E-4</v>
      </c>
      <c r="F149" s="111">
        <v>143262.85458266648</v>
      </c>
      <c r="G149" s="73">
        <v>867.46749599169425</v>
      </c>
      <c r="H149" s="86">
        <v>0.27798945920971585</v>
      </c>
      <c r="I149" s="142">
        <v>10.770781295935281</v>
      </c>
      <c r="J149" s="76">
        <v>0.12485905870438786</v>
      </c>
      <c r="K149" s="77">
        <v>5.8483663069705531E-2</v>
      </c>
      <c r="L149" s="77">
        <v>3.2502582648070196E-4</v>
      </c>
      <c r="M149" s="40">
        <f t="array" ref="M149:Q149">[1]!ConvertConc(I149:L149,TRUE,FALSE)</f>
        <v>0.74834111127190117</v>
      </c>
      <c r="N149" s="40">
        <v>9.6204707016531114E-3</v>
      </c>
      <c r="O149" s="40">
        <v>9.2843775444348117E-2</v>
      </c>
      <c r="P149" s="62">
        <v>1.076280920578867E-3</v>
      </c>
      <c r="Q149" s="39">
        <v>0.90172919769628246</v>
      </c>
      <c r="R149" s="97">
        <v>2.8355295279609127E-2</v>
      </c>
      <c r="S149" s="190">
        <v>3.9795462537942685E-4</v>
      </c>
      <c r="T149" s="38">
        <f>[1]!AgePb76(K149)</f>
        <v>546.97752858850606</v>
      </c>
      <c r="U149" s="41">
        <f>[1]!AgeErPb76(K149,L149,0,FALSE,1)*2</f>
        <v>24.281273401926956</v>
      </c>
      <c r="V149" s="38">
        <f t="shared" si="75"/>
        <v>24.453152346439538</v>
      </c>
      <c r="W149" s="42">
        <f>[1]!AgePb6U8(O149)</f>
        <v>572.33371209523625</v>
      </c>
      <c r="X149" s="42">
        <f t="shared" si="70"/>
        <v>13.269427090487405</v>
      </c>
      <c r="Y149" s="38">
        <f t="shared" si="76"/>
        <v>14.465881370453562</v>
      </c>
      <c r="Z149" s="38">
        <f>[1]!AgePb7U5(M149)</f>
        <v>567.2614123404644</v>
      </c>
      <c r="AA149" s="42">
        <f t="shared" si="48"/>
        <v>14.585118244604757</v>
      </c>
      <c r="AB149" s="38">
        <f t="shared" si="77"/>
        <v>15.672116719348885</v>
      </c>
      <c r="AC149" s="42">
        <f>[1]!AgePb8Th2(R149)</f>
        <v>565.14856588402336</v>
      </c>
      <c r="AD149" s="42">
        <f t="shared" si="50"/>
        <v>15.863244138517544</v>
      </c>
      <c r="AE149" s="38">
        <f t="shared" si="78"/>
        <v>18.13318239699753</v>
      </c>
      <c r="AF149" s="43">
        <f t="shared" si="79"/>
        <v>104.63569016668063</v>
      </c>
    </row>
    <row r="150" spans="1:32" x14ac:dyDescent="0.25">
      <c r="A150" s="71" t="s">
        <v>970</v>
      </c>
      <c r="B150">
        <v>2015</v>
      </c>
      <c r="C150" s="71" t="s">
        <v>220</v>
      </c>
      <c r="D150" s="71" t="s">
        <v>6</v>
      </c>
      <c r="E150" s="37">
        <f>(K150-(((2.718282^(0.00098482*W150)-1)/((2.718282^(0.000155125*W150)-1)*137.88))))/(([1]!SingleStagePbR(W150,1)/[1]!SingleStagePbR(W150,0))-(((2.718282^(0.00098482*W150)-1)/((2.718282^(0.000155125*W150)-1)*137.88))))</f>
        <v>-2.015578404498863E-4</v>
      </c>
      <c r="F150" s="111">
        <v>157115.96155798886</v>
      </c>
      <c r="G150" s="75">
        <v>872.68588750660956</v>
      </c>
      <c r="H150" s="86">
        <v>0.27361576564873918</v>
      </c>
      <c r="I150" s="171">
        <v>10.785046874080795</v>
      </c>
      <c r="J150" s="81">
        <v>0.14702657190090718</v>
      </c>
      <c r="K150" s="82">
        <v>5.8955665933082768E-2</v>
      </c>
      <c r="L150" s="82">
        <v>6.5971748221451017E-4</v>
      </c>
      <c r="M150" s="40">
        <f t="array" ref="M150:Q150">[1]!ConvertConc(I150:L150,TRUE,FALSE)</f>
        <v>0.75338289891206245</v>
      </c>
      <c r="N150" s="40">
        <v>1.3287356118418752E-2</v>
      </c>
      <c r="O150" s="40">
        <v>9.2720969289735194E-2</v>
      </c>
      <c r="P150" s="62">
        <v>1.2640136308318963E-3</v>
      </c>
      <c r="Q150" s="39">
        <v>0.77294924510057106</v>
      </c>
      <c r="R150" s="120">
        <v>2.7248491663514708E-2</v>
      </c>
      <c r="S150" s="190">
        <v>5.346763294000091E-4</v>
      </c>
      <c r="T150" s="38">
        <f>[1]!AgePb76(K150)</f>
        <v>564.51133831973175</v>
      </c>
      <c r="U150" s="41">
        <f>[1]!AgeErPb76(K150,L150,0,FALSE,1)*2</f>
        <v>48.745127504854089</v>
      </c>
      <c r="V150" s="38">
        <f t="shared" si="75"/>
        <v>48.836559159611632</v>
      </c>
      <c r="W150" s="42">
        <f>[1]!AgePb6U8(O150)</f>
        <v>571.60926836554381</v>
      </c>
      <c r="X150" s="42">
        <f t="shared" si="70"/>
        <v>15.584865263134875</v>
      </c>
      <c r="Y150" s="38">
        <f t="shared" si="76"/>
        <v>16.612889578657171</v>
      </c>
      <c r="Z150" s="38">
        <f>[1]!AgePb7U5(M150)</f>
        <v>570.1853145386799</v>
      </c>
      <c r="AA150" s="42">
        <f t="shared" si="48"/>
        <v>20.112628886874631</v>
      </c>
      <c r="AB150" s="38">
        <f t="shared" si="77"/>
        <v>20.922412287915741</v>
      </c>
      <c r="AC150" s="42">
        <f>[1]!AgePb8Th2(R150)</f>
        <v>543.38272775472922</v>
      </c>
      <c r="AD150" s="42">
        <f t="shared" si="50"/>
        <v>21.32476805857722</v>
      </c>
      <c r="AE150" s="38">
        <f t="shared" si="78"/>
        <v>22.936561048331445</v>
      </c>
      <c r="AF150" s="43">
        <f t="shared" si="79"/>
        <v>101.25735827856693</v>
      </c>
    </row>
    <row r="151" spans="1:32" x14ac:dyDescent="0.25">
      <c r="A151" s="69"/>
      <c r="C151" s="69"/>
      <c r="D151" s="69"/>
      <c r="F151" s="111"/>
      <c r="G151" s="73"/>
      <c r="H151" s="86"/>
      <c r="I151" s="76"/>
      <c r="J151" s="76"/>
      <c r="K151" s="77"/>
      <c r="L151" s="77"/>
      <c r="R151" s="97"/>
      <c r="S151" s="85"/>
    </row>
    <row r="152" spans="1:32" x14ac:dyDescent="0.25">
      <c r="A152" s="69" t="s">
        <v>971</v>
      </c>
      <c r="B152">
        <v>2014</v>
      </c>
      <c r="C152" s="69" t="s">
        <v>972</v>
      </c>
      <c r="D152" s="69" t="s">
        <v>6</v>
      </c>
      <c r="F152" s="111">
        <v>55347.003116666216</v>
      </c>
      <c r="G152" s="73">
        <v>464.08859050855739</v>
      </c>
      <c r="H152" s="86">
        <v>0.99613429702813283</v>
      </c>
      <c r="I152" s="76">
        <v>4.6500938784263388</v>
      </c>
      <c r="J152" s="76">
        <v>7.3086203278938444E-2</v>
      </c>
      <c r="K152" s="77">
        <v>0.91469621666897638</v>
      </c>
      <c r="L152" s="77">
        <v>3.9117810287256239E-3</v>
      </c>
      <c r="M152" s="43">
        <f t="array" ref="M152:Q152">[1]!ConvertConc(I152:L152,TRUE,FALSE)</f>
        <v>27.109868290224728</v>
      </c>
      <c r="N152" s="39">
        <v>0.44158130632594511</v>
      </c>
      <c r="O152" s="40">
        <v>0.21504942182767608</v>
      </c>
      <c r="P152" s="62">
        <v>3.3799631081931265E-3</v>
      </c>
      <c r="Q152" s="39">
        <v>0.96491800108616232</v>
      </c>
      <c r="R152" s="98">
        <v>0.45823574107306575</v>
      </c>
      <c r="S152" s="158">
        <v>6.9181461097345661E-3</v>
      </c>
      <c r="T152" s="38"/>
      <c r="U152" s="41"/>
      <c r="V152" s="38"/>
      <c r="W152" s="42"/>
      <c r="X152" s="42"/>
      <c r="Y152" s="38"/>
      <c r="Z152" s="38"/>
      <c r="AA152" s="42"/>
      <c r="AB152" s="38"/>
      <c r="AC152" s="42"/>
      <c r="AD152" s="42"/>
      <c r="AE152" s="38"/>
      <c r="AF152" s="43"/>
    </row>
    <row r="153" spans="1:32" x14ac:dyDescent="0.25">
      <c r="A153" s="69" t="s">
        <v>971</v>
      </c>
      <c r="B153">
        <v>2014</v>
      </c>
      <c r="C153" s="69" t="s">
        <v>973</v>
      </c>
      <c r="D153" s="69" t="s">
        <v>6</v>
      </c>
      <c r="F153" s="111">
        <v>43384.304092558625</v>
      </c>
      <c r="G153" s="73">
        <v>459.41602791237648</v>
      </c>
      <c r="H153" s="86">
        <v>0.99171834964691707</v>
      </c>
      <c r="I153" s="76">
        <v>4.4830244479187389</v>
      </c>
      <c r="J153" s="76">
        <v>7.2104510710284134E-2</v>
      </c>
      <c r="K153" s="77">
        <v>0.91473726876420169</v>
      </c>
      <c r="L153" s="77">
        <v>4.4483289555106676E-3</v>
      </c>
      <c r="M153" s="43">
        <f t="array" ref="M153:Q153">[1]!ConvertConc(I153:L153,TRUE,FALSE)</f>
        <v>28.121437178333998</v>
      </c>
      <c r="N153" s="39">
        <v>0.47252396211421194</v>
      </c>
      <c r="O153" s="40">
        <v>0.22306369541755539</v>
      </c>
      <c r="P153" s="62">
        <v>3.5877338618525022E-3</v>
      </c>
      <c r="Q153" s="39">
        <v>0.95720509594776526</v>
      </c>
      <c r="R153" s="98">
        <v>0.48499522916034321</v>
      </c>
      <c r="S153" s="158">
        <v>7.1169734082625266E-3</v>
      </c>
      <c r="T153" s="38"/>
      <c r="U153" s="41"/>
      <c r="V153" s="38"/>
      <c r="W153" s="42"/>
      <c r="X153" s="42"/>
      <c r="Y153" s="38"/>
      <c r="Z153" s="38"/>
      <c r="AA153" s="42"/>
      <c r="AB153" s="38"/>
      <c r="AC153" s="42"/>
      <c r="AD153" s="42"/>
      <c r="AE153" s="38"/>
      <c r="AF153" s="43"/>
    </row>
    <row r="154" spans="1:32" x14ac:dyDescent="0.25">
      <c r="A154" s="69" t="s">
        <v>971</v>
      </c>
      <c r="B154">
        <v>2014</v>
      </c>
      <c r="C154" s="69" t="s">
        <v>974</v>
      </c>
      <c r="D154" s="69" t="s">
        <v>6</v>
      </c>
      <c r="F154" s="111">
        <v>55643.971591359448</v>
      </c>
      <c r="G154" s="73">
        <v>465.38227300075545</v>
      </c>
      <c r="H154" s="86">
        <v>0.99651498923539761</v>
      </c>
      <c r="I154" s="76">
        <v>4.6104694439997322</v>
      </c>
      <c r="J154" s="76">
        <v>6.9600282919945605E-2</v>
      </c>
      <c r="K154" s="77">
        <v>0.90988253976286948</v>
      </c>
      <c r="L154" s="77">
        <v>3.8794894371719985E-3</v>
      </c>
      <c r="M154" s="43">
        <f t="array" ref="M154:Q154">[1]!ConvertConc(I154:L154,TRUE,FALSE)</f>
        <v>27.19896816436334</v>
      </c>
      <c r="N154" s="39">
        <v>0.4266622107336242</v>
      </c>
      <c r="O154" s="40">
        <v>0.21689765264607577</v>
      </c>
      <c r="P154" s="62">
        <v>3.2743168938004219E-3</v>
      </c>
      <c r="Q154" s="39">
        <v>0.96235233923637609</v>
      </c>
      <c r="R154" s="98">
        <v>0.46186637700353389</v>
      </c>
      <c r="S154" s="158">
        <v>6.8794782458016608E-3</v>
      </c>
      <c r="T154" s="38"/>
      <c r="U154" s="41"/>
      <c r="V154" s="38"/>
      <c r="W154" s="42"/>
      <c r="X154" s="42"/>
      <c r="Y154" s="38"/>
      <c r="Z154" s="38"/>
      <c r="AA154" s="42"/>
      <c r="AB154" s="38"/>
      <c r="AC154" s="42"/>
      <c r="AD154" s="42"/>
      <c r="AE154" s="38"/>
      <c r="AF154" s="43"/>
    </row>
    <row r="155" spans="1:32" x14ac:dyDescent="0.25">
      <c r="A155" s="69" t="s">
        <v>971</v>
      </c>
      <c r="B155">
        <v>2014</v>
      </c>
      <c r="C155" s="69" t="s">
        <v>975</v>
      </c>
      <c r="D155" s="69" t="s">
        <v>6</v>
      </c>
      <c r="F155" s="111">
        <v>55409.828969489878</v>
      </c>
      <c r="G155" s="73">
        <v>463.46396422036526</v>
      </c>
      <c r="H155" s="86">
        <v>0.98909342248137744</v>
      </c>
      <c r="I155" s="76">
        <v>4.6166162540444047</v>
      </c>
      <c r="J155" s="76">
        <v>6.9734938749959091E-2</v>
      </c>
      <c r="K155" s="77">
        <v>0.90837719102634062</v>
      </c>
      <c r="L155" s="77">
        <v>3.8778486017355842E-3</v>
      </c>
      <c r="M155" s="43">
        <f t="array" ref="M155:Q155">[1]!ConvertConc(I155:L155,TRUE,FALSE)</f>
        <v>27.117814775610782</v>
      </c>
      <c r="N155" s="39">
        <v>0.42566459575906967</v>
      </c>
      <c r="O155" s="40">
        <v>0.21660886349909333</v>
      </c>
      <c r="P155" s="62">
        <v>3.2719214674978778E-3</v>
      </c>
      <c r="Q155" s="39">
        <v>0.96230736099303826</v>
      </c>
      <c r="R155" s="98">
        <v>0.46161908005161906</v>
      </c>
      <c r="S155" s="158">
        <v>6.8349201825172595E-3</v>
      </c>
      <c r="T155" s="38"/>
      <c r="U155" s="41"/>
      <c r="V155" s="38"/>
      <c r="W155" s="42"/>
      <c r="X155" s="42"/>
      <c r="Y155" s="38"/>
      <c r="Z155" s="38"/>
      <c r="AA155" s="42"/>
      <c r="AB155" s="38"/>
      <c r="AC155" s="42"/>
      <c r="AD155" s="42"/>
      <c r="AE155" s="38"/>
      <c r="AF155" s="43"/>
    </row>
    <row r="156" spans="1:32" x14ac:dyDescent="0.25">
      <c r="A156" s="69" t="s">
        <v>971</v>
      </c>
      <c r="B156">
        <v>2014</v>
      </c>
      <c r="C156" s="69" t="s">
        <v>976</v>
      </c>
      <c r="D156" s="69" t="s">
        <v>6</v>
      </c>
      <c r="F156" s="111">
        <v>55054.880774810292</v>
      </c>
      <c r="G156" s="73">
        <v>467.57648508798417</v>
      </c>
      <c r="H156" s="86">
        <v>0.98463665942618672</v>
      </c>
      <c r="I156" s="76">
        <v>4.6273150006880552</v>
      </c>
      <c r="J156" s="76">
        <v>7.0571956194904681E-2</v>
      </c>
      <c r="K156" s="77">
        <v>0.90734107958288124</v>
      </c>
      <c r="L156" s="77">
        <v>3.8372629496459081E-3</v>
      </c>
      <c r="M156" s="43">
        <f t="array" ref="M156:Q156">[1]!ConvertConc(I156:L156,TRUE,FALSE)</f>
        <v>27.024256522306889</v>
      </c>
      <c r="N156" s="39">
        <v>0.42770412970080768</v>
      </c>
      <c r="O156" s="40">
        <v>0.21610804534623335</v>
      </c>
      <c r="P156" s="62">
        <v>3.2958999997348554E-3</v>
      </c>
      <c r="Q156" s="39">
        <v>0.96363685646621422</v>
      </c>
      <c r="R156" s="98">
        <v>0.45886200979058378</v>
      </c>
      <c r="S156" s="158">
        <v>6.7566927964709273E-3</v>
      </c>
      <c r="T156" s="38"/>
      <c r="U156" s="41"/>
      <c r="V156" s="38"/>
      <c r="W156" s="42"/>
      <c r="X156" s="42"/>
      <c r="Y156" s="38"/>
      <c r="Z156" s="38"/>
      <c r="AA156" s="42"/>
      <c r="AB156" s="38"/>
      <c r="AC156" s="42"/>
      <c r="AD156" s="42"/>
      <c r="AE156" s="38"/>
      <c r="AF156" s="43"/>
    </row>
    <row r="157" spans="1:32" x14ac:dyDescent="0.25">
      <c r="A157" s="69" t="s">
        <v>971</v>
      </c>
      <c r="B157">
        <v>2014</v>
      </c>
      <c r="C157" s="69" t="s">
        <v>977</v>
      </c>
      <c r="D157" s="69" t="s">
        <v>6</v>
      </c>
      <c r="F157" s="111">
        <v>54938.018635118882</v>
      </c>
      <c r="G157" s="73">
        <v>459.1015098573219</v>
      </c>
      <c r="H157" s="86">
        <v>0.9923789261900261</v>
      </c>
      <c r="I157" s="76">
        <v>4.6325981136963099</v>
      </c>
      <c r="J157" s="76">
        <v>7.0386789892738014E-2</v>
      </c>
      <c r="K157" s="77">
        <v>0.90691851897474152</v>
      </c>
      <c r="L157" s="77">
        <v>3.7714866721646196E-3</v>
      </c>
      <c r="M157" s="43">
        <f t="array" ref="M157:Q157">[1]!ConvertConc(I157:L157,TRUE,FALSE)</f>
        <v>26.980866290896369</v>
      </c>
      <c r="N157" s="39">
        <v>0.42501966348807313</v>
      </c>
      <c r="O157" s="40">
        <v>0.21586159115410697</v>
      </c>
      <c r="P157" s="62">
        <v>3.2797588069544926E-3</v>
      </c>
      <c r="Q157" s="39">
        <v>0.96452480171802646</v>
      </c>
      <c r="R157" s="98">
        <v>0.4650944412257032</v>
      </c>
      <c r="S157" s="158">
        <v>7.031735750576815E-3</v>
      </c>
      <c r="T157" s="38"/>
      <c r="U157" s="41"/>
      <c r="V157" s="38"/>
      <c r="W157" s="42"/>
      <c r="X157" s="42"/>
      <c r="Y157" s="38"/>
      <c r="Z157" s="38"/>
      <c r="AA157" s="42"/>
      <c r="AB157" s="38"/>
      <c r="AC157" s="42"/>
      <c r="AD157" s="42"/>
      <c r="AE157" s="38"/>
      <c r="AF157" s="43"/>
    </row>
    <row r="158" spans="1:32" x14ac:dyDescent="0.25">
      <c r="A158" s="69" t="s">
        <v>971</v>
      </c>
      <c r="B158">
        <v>2014</v>
      </c>
      <c r="C158" s="69" t="s">
        <v>978</v>
      </c>
      <c r="D158" s="69" t="s">
        <v>6</v>
      </c>
      <c r="F158" s="111">
        <v>56430.232750313371</v>
      </c>
      <c r="G158" s="73">
        <v>459.15793196318396</v>
      </c>
      <c r="H158" s="86">
        <v>0.99945796912982743</v>
      </c>
      <c r="I158" s="76">
        <v>4.6044863208876743</v>
      </c>
      <c r="J158" s="76">
        <v>7.1217744422636925E-2</v>
      </c>
      <c r="K158" s="77">
        <v>0.90765120860380233</v>
      </c>
      <c r="L158" s="77">
        <v>3.5525862470802082E-3</v>
      </c>
      <c r="M158" s="43">
        <f t="array" ref="M158:Q158">[1]!ConvertConc(I158:L158,TRUE,FALSE)</f>
        <v>27.167523335297936</v>
      </c>
      <c r="N158" s="39">
        <v>0.43344662872580741</v>
      </c>
      <c r="O158" s="40">
        <v>0.21717949198016412</v>
      </c>
      <c r="P158" s="62">
        <v>3.3591224896286904E-3</v>
      </c>
      <c r="Q158" s="39">
        <v>0.96944114257557323</v>
      </c>
      <c r="R158" s="98">
        <v>0.46154058503602946</v>
      </c>
      <c r="S158" s="158">
        <v>6.8014027303476424E-3</v>
      </c>
      <c r="T158" s="38"/>
      <c r="U158" s="41"/>
      <c r="V158" s="38"/>
      <c r="W158" s="42"/>
      <c r="X158" s="42"/>
      <c r="Y158" s="38"/>
      <c r="Z158" s="38"/>
      <c r="AA158" s="42"/>
      <c r="AB158" s="38"/>
      <c r="AC158" s="42"/>
      <c r="AD158" s="42"/>
      <c r="AE158" s="38"/>
      <c r="AF158" s="43"/>
    </row>
    <row r="159" spans="1:32" x14ac:dyDescent="0.25">
      <c r="A159" s="69" t="s">
        <v>971</v>
      </c>
      <c r="B159">
        <v>2014</v>
      </c>
      <c r="C159" s="69" t="s">
        <v>979</v>
      </c>
      <c r="D159" s="69" t="s">
        <v>6</v>
      </c>
      <c r="F159" s="111">
        <v>42931.305527622033</v>
      </c>
      <c r="G159" s="73">
        <v>459.81982872016454</v>
      </c>
      <c r="H159" s="86">
        <v>0.97939609845352382</v>
      </c>
      <c r="I159" s="76">
        <v>4.5188264534790603</v>
      </c>
      <c r="J159" s="76">
        <v>7.0615519453786399E-2</v>
      </c>
      <c r="K159" s="77">
        <v>0.90849170362863529</v>
      </c>
      <c r="L159" s="77">
        <v>4.4312840306610186E-3</v>
      </c>
      <c r="M159" s="43">
        <f t="array" ref="M159:Q159">[1]!ConvertConc(I159:L159,TRUE,FALSE)</f>
        <v>27.708151194366003</v>
      </c>
      <c r="N159" s="39">
        <v>0.45359616411900072</v>
      </c>
      <c r="O159" s="40">
        <v>0.22129639416227115</v>
      </c>
      <c r="P159" s="62">
        <v>3.4581898614378936E-3</v>
      </c>
      <c r="Q159" s="39">
        <v>0.95458074791329206</v>
      </c>
      <c r="R159" s="98">
        <v>0.4821532872838874</v>
      </c>
      <c r="S159" s="158">
        <v>7.0862451086912753E-3</v>
      </c>
      <c r="T159" s="38"/>
      <c r="U159" s="41"/>
      <c r="V159" s="38"/>
      <c r="W159" s="42"/>
      <c r="X159" s="42"/>
      <c r="Y159" s="38"/>
      <c r="Z159" s="38"/>
      <c r="AA159" s="42"/>
      <c r="AB159" s="38"/>
      <c r="AC159" s="42"/>
      <c r="AD159" s="42"/>
      <c r="AE159" s="38"/>
      <c r="AF159" s="43"/>
    </row>
    <row r="160" spans="1:32" x14ac:dyDescent="0.25">
      <c r="A160" s="69" t="s">
        <v>971</v>
      </c>
      <c r="B160">
        <v>2014</v>
      </c>
      <c r="C160" s="69" t="s">
        <v>980</v>
      </c>
      <c r="D160" s="69" t="s">
        <v>6</v>
      </c>
      <c r="F160" s="111">
        <v>55374.770486431553</v>
      </c>
      <c r="G160" s="73">
        <v>452.85631170488426</v>
      </c>
      <c r="H160" s="86">
        <v>0.99077402356007549</v>
      </c>
      <c r="I160" s="76">
        <v>4.5864972718230979</v>
      </c>
      <c r="J160" s="76">
        <v>7.0102588468903854E-2</v>
      </c>
      <c r="K160" s="77">
        <v>0.90635268306449579</v>
      </c>
      <c r="L160" s="77">
        <v>3.8384682610913957E-3</v>
      </c>
      <c r="M160" s="43">
        <f t="array" ref="M160:Q160">[1]!ConvertConc(I160:L160,TRUE,FALSE)</f>
        <v>27.23505964940793</v>
      </c>
      <c r="N160" s="39">
        <v>0.43196004498855706</v>
      </c>
      <c r="O160" s="40">
        <v>0.21803130814956478</v>
      </c>
      <c r="P160" s="62">
        <v>3.3325124082043129E-3</v>
      </c>
      <c r="Q160" s="39">
        <v>0.96369069958257036</v>
      </c>
      <c r="R160" s="98">
        <v>0.45932528286591467</v>
      </c>
      <c r="S160" s="158">
        <v>6.895595154969774E-3</v>
      </c>
      <c r="T160" s="38"/>
      <c r="U160" s="41"/>
      <c r="V160" s="38"/>
      <c r="W160" s="42"/>
      <c r="X160" s="42"/>
      <c r="Y160" s="38"/>
      <c r="Z160" s="38"/>
      <c r="AA160" s="42"/>
      <c r="AB160" s="38"/>
      <c r="AC160" s="42"/>
      <c r="AD160" s="42"/>
      <c r="AE160" s="38"/>
      <c r="AF160" s="43"/>
    </row>
    <row r="161" spans="1:32" x14ac:dyDescent="0.25">
      <c r="A161" s="69" t="s">
        <v>971</v>
      </c>
      <c r="B161">
        <v>2014</v>
      </c>
      <c r="C161" s="69" t="s">
        <v>981</v>
      </c>
      <c r="D161" s="69" t="s">
        <v>6</v>
      </c>
      <c r="F161" s="111">
        <v>44246.359186757269</v>
      </c>
      <c r="G161" s="73">
        <v>464.13479163295523</v>
      </c>
      <c r="H161" s="86">
        <v>0.98676265569367483</v>
      </c>
      <c r="I161" s="76">
        <v>4.4523162676399108</v>
      </c>
      <c r="J161" s="76">
        <v>6.9591090338376668E-2</v>
      </c>
      <c r="K161" s="77">
        <v>0.90046913652861793</v>
      </c>
      <c r="L161" s="77">
        <v>4.1341155239726906E-3</v>
      </c>
      <c r="M161" s="43">
        <f t="array" ref="M161:Q161">[1]!ConvertConc(I161:L161,TRUE,FALSE)</f>
        <v>27.873728849491325</v>
      </c>
      <c r="N161" s="39">
        <v>0.4540805378609577</v>
      </c>
      <c r="O161" s="40">
        <v>0.22460219352972452</v>
      </c>
      <c r="P161" s="62">
        <v>3.5106022574649563E-3</v>
      </c>
      <c r="Q161" s="39">
        <v>0.95946650291344404</v>
      </c>
      <c r="R161" s="98">
        <v>0.48424881041903467</v>
      </c>
      <c r="S161" s="158">
        <v>7.0674617002243921E-3</v>
      </c>
      <c r="T161" s="38"/>
      <c r="U161" s="41"/>
      <c r="V161" s="38"/>
      <c r="W161" s="42"/>
      <c r="X161" s="42"/>
      <c r="Y161" s="38"/>
      <c r="Z161" s="38"/>
      <c r="AA161" s="42"/>
      <c r="AB161" s="38"/>
      <c r="AC161" s="42"/>
      <c r="AD161" s="42"/>
      <c r="AE161" s="38"/>
      <c r="AF161" s="43"/>
    </row>
    <row r="162" spans="1:32" x14ac:dyDescent="0.25">
      <c r="A162" s="69" t="s">
        <v>982</v>
      </c>
      <c r="B162">
        <v>2015</v>
      </c>
      <c r="C162" s="69" t="s">
        <v>983</v>
      </c>
      <c r="D162" s="69" t="s">
        <v>6</v>
      </c>
      <c r="F162" s="111">
        <v>151897.20982037243</v>
      </c>
      <c r="G162" s="73">
        <v>459.36690716594387</v>
      </c>
      <c r="H162" s="86">
        <v>0.99141906833964266</v>
      </c>
      <c r="I162" s="76">
        <v>4.4906843730503629</v>
      </c>
      <c r="J162" s="76">
        <v>6.3710834124369023E-2</v>
      </c>
      <c r="K162" s="77">
        <v>0.91063100347001602</v>
      </c>
      <c r="L162" s="77">
        <v>2.9806492955063465E-3</v>
      </c>
      <c r="M162" s="43">
        <f t="array" ref="M162:Q162">[1]!ConvertConc(I162:L162,TRUE,FALSE)</f>
        <v>27.947447309236686</v>
      </c>
      <c r="N162" s="39">
        <v>0.40691526552357116</v>
      </c>
      <c r="O162" s="40">
        <v>0.22268320748642048</v>
      </c>
      <c r="P162" s="62">
        <v>3.15928079461368E-3</v>
      </c>
      <c r="Q162" s="39">
        <v>0.97440369560986151</v>
      </c>
      <c r="R162" s="98">
        <v>0.48404871623347334</v>
      </c>
      <c r="S162" s="158">
        <v>6.2524018819777464E-3</v>
      </c>
      <c r="T162" s="38"/>
      <c r="U162" s="41"/>
      <c r="V162" s="38"/>
      <c r="W162" s="42"/>
      <c r="X162" s="42"/>
      <c r="Y162" s="38"/>
      <c r="Z162" s="38"/>
      <c r="AA162" s="42"/>
      <c r="AB162" s="38"/>
      <c r="AC162" s="42"/>
      <c r="AD162" s="42"/>
      <c r="AE162" s="38"/>
      <c r="AF162" s="43"/>
    </row>
    <row r="163" spans="1:32" x14ac:dyDescent="0.25">
      <c r="A163" s="69" t="s">
        <v>982</v>
      </c>
      <c r="B163">
        <v>2015</v>
      </c>
      <c r="C163" s="69" t="s">
        <v>984</v>
      </c>
      <c r="D163" s="69" t="s">
        <v>6</v>
      </c>
      <c r="F163" s="111">
        <v>153015.59616774775</v>
      </c>
      <c r="G163" s="73">
        <v>465.08054634151159</v>
      </c>
      <c r="H163" s="86">
        <v>0.99277549673285226</v>
      </c>
      <c r="I163" s="76">
        <v>4.4731700704099788</v>
      </c>
      <c r="J163" s="76">
        <v>6.2682025832039884E-2</v>
      </c>
      <c r="K163" s="77">
        <v>0.91001947172551978</v>
      </c>
      <c r="L163" s="77">
        <v>2.9766143203119309E-3</v>
      </c>
      <c r="M163" s="43">
        <f t="array" ref="M163:Q163">[1]!ConvertConc(I163:L163,TRUE,FALSE)</f>
        <v>28.038031556827466</v>
      </c>
      <c r="N163" s="39">
        <v>0.40345549625088734</v>
      </c>
      <c r="O163" s="40">
        <v>0.22355510393289096</v>
      </c>
      <c r="P163" s="62">
        <v>3.1326523648857177E-3</v>
      </c>
      <c r="Q163" s="39">
        <v>0.97382181167580328</v>
      </c>
      <c r="R163" s="98">
        <v>0.49075141291406227</v>
      </c>
      <c r="S163" s="158">
        <v>6.3291486439449466E-3</v>
      </c>
      <c r="T163" s="38"/>
      <c r="U163" s="41"/>
      <c r="V163" s="38"/>
      <c r="W163" s="42"/>
      <c r="X163" s="42"/>
      <c r="Y163" s="38"/>
      <c r="Z163" s="38"/>
      <c r="AA163" s="42"/>
      <c r="AB163" s="38"/>
      <c r="AC163" s="42"/>
      <c r="AD163" s="42"/>
      <c r="AE163" s="38"/>
      <c r="AF163" s="43"/>
    </row>
    <row r="164" spans="1:32" x14ac:dyDescent="0.25">
      <c r="A164" s="69" t="s">
        <v>982</v>
      </c>
      <c r="B164">
        <v>2015</v>
      </c>
      <c r="C164" s="69" t="s">
        <v>985</v>
      </c>
      <c r="D164" s="69" t="s">
        <v>6</v>
      </c>
      <c r="F164" s="111">
        <v>153174.70710666952</v>
      </c>
      <c r="G164" s="73">
        <v>458.09745855652528</v>
      </c>
      <c r="H164" s="86">
        <v>0.98860364511454224</v>
      </c>
      <c r="I164" s="76">
        <v>4.4915694247477154</v>
      </c>
      <c r="J164" s="76">
        <v>6.5728325025797882E-2</v>
      </c>
      <c r="K164" s="77">
        <v>0.9076590838261378</v>
      </c>
      <c r="L164" s="77">
        <v>2.9215276075455201E-3</v>
      </c>
      <c r="M164" s="43">
        <f t="array" ref="M164:Q164">[1]!ConvertConc(I164:L164,TRUE,FALSE)</f>
        <v>27.850749504989476</v>
      </c>
      <c r="N164" s="39">
        <v>0.41730221750572977</v>
      </c>
      <c r="O164" s="40">
        <v>0.22263932835818706</v>
      </c>
      <c r="P164" s="62">
        <v>3.2580393964798198E-3</v>
      </c>
      <c r="Q164" s="39">
        <v>0.97665379737013325</v>
      </c>
      <c r="R164" s="98">
        <v>0.48834927054765292</v>
      </c>
      <c r="S164" s="158">
        <v>6.2403954585284784E-3</v>
      </c>
      <c r="T164" s="38"/>
      <c r="U164" s="41"/>
      <c r="V164" s="38"/>
      <c r="W164" s="42"/>
      <c r="X164" s="42"/>
      <c r="Y164" s="38"/>
      <c r="Z164" s="38"/>
      <c r="AA164" s="42"/>
      <c r="AB164" s="38"/>
      <c r="AC164" s="42"/>
      <c r="AD164" s="42"/>
      <c r="AE164" s="38"/>
      <c r="AF164" s="43"/>
    </row>
    <row r="165" spans="1:32" x14ac:dyDescent="0.25">
      <c r="A165" s="69" t="s">
        <v>982</v>
      </c>
      <c r="B165">
        <v>2015</v>
      </c>
      <c r="C165" s="69" t="s">
        <v>986</v>
      </c>
      <c r="D165" s="69" t="s">
        <v>6</v>
      </c>
      <c r="F165" s="111">
        <v>155582.58524120628</v>
      </c>
      <c r="G165" s="73">
        <v>463.32874340528895</v>
      </c>
      <c r="H165" s="86">
        <v>0.98979615298534285</v>
      </c>
      <c r="I165" s="76">
        <v>4.4557971000641086</v>
      </c>
      <c r="J165" s="76">
        <v>6.1935445826523924E-2</v>
      </c>
      <c r="K165" s="77">
        <v>0.90815122317121078</v>
      </c>
      <c r="L165" s="77">
        <v>2.808808480327931E-3</v>
      </c>
      <c r="M165" s="43">
        <f t="array" ref="M165:Q165">[1]!ConvertConc(I165:L165,TRUE,FALSE)</f>
        <v>28.089564844785119</v>
      </c>
      <c r="N165" s="39">
        <v>0.39999294801457952</v>
      </c>
      <c r="O165" s="40">
        <v>0.22442673612441022</v>
      </c>
      <c r="P165" s="62">
        <v>3.1195248897345437E-3</v>
      </c>
      <c r="Q165" s="39">
        <v>0.97612747772919173</v>
      </c>
      <c r="R165" s="98">
        <v>0.48600357012701867</v>
      </c>
      <c r="S165" s="158">
        <v>6.217494783495558E-3</v>
      </c>
      <c r="T165" s="38"/>
      <c r="U165" s="41"/>
      <c r="V165" s="38"/>
      <c r="W165" s="42"/>
      <c r="X165" s="42"/>
      <c r="Y165" s="38"/>
      <c r="Z165" s="38"/>
      <c r="AA165" s="42"/>
      <c r="AB165" s="38"/>
      <c r="AC165" s="42"/>
      <c r="AD165" s="42"/>
      <c r="AE165" s="38"/>
      <c r="AF165" s="43"/>
    </row>
    <row r="166" spans="1:32" x14ac:dyDescent="0.25">
      <c r="A166" s="69"/>
      <c r="C166" s="69"/>
      <c r="D166" s="69"/>
      <c r="F166" s="111"/>
      <c r="G166" s="73"/>
      <c r="H166" s="86"/>
      <c r="I166" s="76"/>
      <c r="J166" s="76"/>
      <c r="K166" s="77"/>
      <c r="L166" s="77"/>
      <c r="R166" s="97"/>
      <c r="S166" s="85"/>
    </row>
    <row r="167" spans="1:32" x14ac:dyDescent="0.25">
      <c r="A167" s="69" t="s">
        <v>987</v>
      </c>
      <c r="B167">
        <v>2014</v>
      </c>
      <c r="C167" s="69" t="s">
        <v>988</v>
      </c>
      <c r="D167" s="69" t="s">
        <v>6</v>
      </c>
      <c r="E167" s="37">
        <f>(K167-(((2.718282^(0.00098482*W167)-1)/((2.718282^(0.000155125*W167)-1)*137.88))))/(([1]!SingleStagePbR(W167,1)/[1]!SingleStagePbR(W167,0))-(((2.718282^(0.00098482*W167)-1)/((2.718282^(0.000155125*W167)-1)*137.88))))</f>
        <v>3.0818248680160179E-3</v>
      </c>
      <c r="F167" s="111">
        <v>9014.7386876115925</v>
      </c>
      <c r="G167" s="73">
        <v>338.71792541549098</v>
      </c>
      <c r="H167" s="86">
        <v>9.0054733168009632E-2</v>
      </c>
      <c r="I167" s="142">
        <v>18.764712664132833</v>
      </c>
      <c r="J167" s="76">
        <v>0.26133053322888306</v>
      </c>
      <c r="K167" s="77">
        <v>5.5616702544313348E-2</v>
      </c>
      <c r="L167" s="77">
        <v>1.4972509504704123E-3</v>
      </c>
      <c r="M167" s="40">
        <f t="array" ref="M167:Q167">[1]!ConvertConc(I167:L167,TRUE,FALSE)</f>
        <v>0.40848448264856441</v>
      </c>
      <c r="N167" s="40">
        <v>1.2381104225588207E-2</v>
      </c>
      <c r="O167" s="40">
        <v>5.3291516789991444E-2</v>
      </c>
      <c r="P167" s="83">
        <v>7.4217499348786474E-4</v>
      </c>
      <c r="Q167" s="39">
        <v>0.45947768024621483</v>
      </c>
      <c r="R167" s="97">
        <v>1.6420495630197474E-2</v>
      </c>
      <c r="S167" s="190">
        <v>7.2863661491958526E-4</v>
      </c>
      <c r="T167" s="38">
        <f>[1]!AgePb76(K167)</f>
        <v>436.13023472497383</v>
      </c>
      <c r="U167" s="41">
        <f>[1]!AgeErPb76(K167,L167,0,FALSE,1)*2</f>
        <v>119.87978815255191</v>
      </c>
      <c r="V167" s="38">
        <f t="shared" ref="V167" si="80">SQRT((U167/T167*100)^2+AO$6^2+AO$8^2+AO$7^2)*T167/100</f>
        <v>119.90199749814701</v>
      </c>
      <c r="W167" s="42">
        <f>[1]!AgePb6U8(O167)</f>
        <v>334.69807505345273</v>
      </c>
      <c r="X167" s="42">
        <f t="shared" ref="X167:X186" si="81">P167/O167*W167*2</f>
        <v>9.3224796979263083</v>
      </c>
      <c r="Y167" s="38">
        <f t="shared" ref="Y167" si="82">SQRT((X167/W167*100)^2+AP$6^2+AP$7^2+AP$8^2)*W167/100</f>
        <v>9.9124712567705213</v>
      </c>
      <c r="Z167" s="38">
        <f>[1]!AgePb7U5(M167)</f>
        <v>347.78320692458414</v>
      </c>
      <c r="AA167" s="42">
        <f t="shared" ref="AA167:AA186" si="83">N167/M167*Z167*2</f>
        <v>21.082515080736417</v>
      </c>
      <c r="AB167" s="38">
        <f t="shared" ref="AB167" si="84">SQRT((AA167/Z167*100)^2+AQ$6^2+AQ$8^2+AQ$7^2)*Z167/100</f>
        <v>21.373699168172106</v>
      </c>
      <c r="AC167" s="42">
        <f>[1]!AgePb8Th2(R167)</f>
        <v>329.19933675559622</v>
      </c>
      <c r="AD167" s="42">
        <f t="shared" ref="AD167:AD186" si="85">S167/R167*AC167*2</f>
        <v>29.215523790433309</v>
      </c>
      <c r="AE167" s="38">
        <f t="shared" ref="AE167" si="86">SQRT((AD167/AC167*100)^2+AR$6^2+AR$8^2+AR$7^2)*AC167/100</f>
        <v>29.660260777981485</v>
      </c>
      <c r="AF167" s="43">
        <f t="shared" ref="AF167" si="87">W167/T167*100</f>
        <v>76.742690234378088</v>
      </c>
    </row>
    <row r="168" spans="1:32" x14ac:dyDescent="0.25">
      <c r="A168" s="69" t="s">
        <v>987</v>
      </c>
      <c r="B168">
        <v>2014</v>
      </c>
      <c r="C168" s="69" t="s">
        <v>989</v>
      </c>
      <c r="D168" s="69" t="s">
        <v>6</v>
      </c>
      <c r="E168" s="37">
        <f>(K168-(((2.718282^(0.00098482*W168)-1)/((2.718282^(0.000155125*W168)-1)*137.88))))/(([1]!SingleStagePbR(W168,1)/[1]!SingleStagePbR(W168,0))-(((2.718282^(0.00098482*W168)-1)/((2.718282^(0.000155125*W168)-1)*137.88))))</f>
        <v>3.8319971486109282E-4</v>
      </c>
      <c r="F168" s="111">
        <v>10722.994121294018</v>
      </c>
      <c r="G168" s="73">
        <v>394.95963544582963</v>
      </c>
      <c r="H168" s="86">
        <v>8.3399607944093165E-2</v>
      </c>
      <c r="I168" s="142">
        <v>18.727099444158487</v>
      </c>
      <c r="J168" s="76">
        <v>0.28569280942773034</v>
      </c>
      <c r="K168" s="77">
        <v>5.3460000638316983E-2</v>
      </c>
      <c r="L168" s="77">
        <v>1.3195787883245073E-3</v>
      </c>
      <c r="M168" s="40">
        <f t="array" ref="M168:Q168">[1]!ConvertConc(I168:L168,TRUE,FALSE)</f>
        <v>0.39343291308633971</v>
      </c>
      <c r="N168" s="40">
        <v>1.1416382685889603E-2</v>
      </c>
      <c r="O168" s="40">
        <v>5.3398552348261727E-2</v>
      </c>
      <c r="P168" s="83">
        <v>8.1462601751213903E-4</v>
      </c>
      <c r="Q168" s="39">
        <v>0.52573993052260837</v>
      </c>
      <c r="R168" s="97">
        <v>1.7360237973973933E-2</v>
      </c>
      <c r="S168" s="190">
        <v>7.2235268877687722E-4</v>
      </c>
      <c r="T168" s="38">
        <f>[1]!AgePb76(K168)</f>
        <v>347.38631050297488</v>
      </c>
      <c r="U168" s="41">
        <f>[1]!AgeErPb76(K168,L168,0,FALSE,1)*2</f>
        <v>111.64204769374649</v>
      </c>
      <c r="V168" s="38">
        <f t="shared" ref="V168:V186" si="88">SQRT((U168/T168*100)^2+AO$6^2+AO$8^2+AO$7^2)*T168/100</f>
        <v>111.65717834928479</v>
      </c>
      <c r="W168" s="42">
        <f>[1]!AgePb6U8(O168)</f>
        <v>335.35312683494146</v>
      </c>
      <c r="X168" s="42">
        <f t="shared" si="81"/>
        <v>10.232014545715849</v>
      </c>
      <c r="Y168" s="38">
        <f t="shared" ref="Y168:Y186" si="89">SQRT((X168/W168*100)^2+AP$6^2+AP$7^2+AP$8^2)*W168/100</f>
        <v>10.774369815889267</v>
      </c>
      <c r="Z168" s="38">
        <f>[1]!AgePb7U5(M168)</f>
        <v>336.87406613904773</v>
      </c>
      <c r="AA168" s="42">
        <f t="shared" si="83"/>
        <v>19.550389040029632</v>
      </c>
      <c r="AB168" s="38">
        <f t="shared" ref="AB168:AB186" si="90">SQRT((AA168/Z168*100)^2+AQ$6^2+AQ$8^2+AQ$7^2)*Z168/100</f>
        <v>19.84481997419195</v>
      </c>
      <c r="AC168" s="42">
        <f>[1]!AgePb8Th2(R168)</f>
        <v>347.87813327068267</v>
      </c>
      <c r="AD168" s="42">
        <f t="shared" si="85"/>
        <v>28.950145189425129</v>
      </c>
      <c r="AE168" s="38">
        <f t="shared" ref="AE168:AE186" si="91">SQRT((AD168/AC168*100)^2+AR$6^2+AR$8^2+AR$7^2)*AC168/100</f>
        <v>29.450820628027405</v>
      </c>
      <c r="AF168" s="43">
        <f t="shared" ref="AF168:AF186" si="92">W168/T168*100</f>
        <v>96.536080062967727</v>
      </c>
    </row>
    <row r="169" spans="1:32" x14ac:dyDescent="0.25">
      <c r="A169" s="69" t="s">
        <v>987</v>
      </c>
      <c r="B169">
        <v>2014</v>
      </c>
      <c r="C169" s="69" t="s">
        <v>990</v>
      </c>
      <c r="D169" s="69" t="s">
        <v>6</v>
      </c>
      <c r="E169" s="37">
        <f>(K169-(((2.718282^(0.00098482*W169)-1)/((2.718282^(0.000155125*W169)-1)*137.88))))/(([1]!SingleStagePbR(W169,1)/[1]!SingleStagePbR(W169,0))-(((2.718282^(0.00098482*W169)-1)/((2.718282^(0.000155125*W169)-1)*137.88))))</f>
        <v>7.0182071565883994E-4</v>
      </c>
      <c r="F169" s="111">
        <v>9563.7517181520707</v>
      </c>
      <c r="G169" s="73">
        <v>357.00558905541186</v>
      </c>
      <c r="H169" s="86">
        <v>8.8161268815208096E-2</v>
      </c>
      <c r="I169" s="142">
        <v>18.678347305946705</v>
      </c>
      <c r="J169" s="76">
        <v>0.26844100655154085</v>
      </c>
      <c r="K169" s="77">
        <v>5.3736496880637766E-2</v>
      </c>
      <c r="L169" s="77">
        <v>1.4834012201337551E-3</v>
      </c>
      <c r="M169" s="40">
        <f t="array" ref="M169:Q169">[1]!ConvertConc(I169:L169,TRUE,FALSE)</f>
        <v>0.39649996216376321</v>
      </c>
      <c r="N169" s="40">
        <v>1.2339938244864252E-2</v>
      </c>
      <c r="O169" s="40">
        <v>5.3537927291973299E-2</v>
      </c>
      <c r="P169" s="83">
        <v>7.6943504987536659E-4</v>
      </c>
      <c r="Q169" s="39">
        <v>0.46178580206069081</v>
      </c>
      <c r="R169" s="97">
        <v>1.5690639389645225E-2</v>
      </c>
      <c r="S169" s="190">
        <v>6.754169980208595E-4</v>
      </c>
      <c r="T169" s="38">
        <f>[1]!AgePb76(K169)</f>
        <v>359.04052236136761</v>
      </c>
      <c r="U169" s="41">
        <f>[1]!AgeErPb76(K169,L169,0,FALSE,1)*2</f>
        <v>124.59912482411612</v>
      </c>
      <c r="V169" s="38">
        <f t="shared" si="88"/>
        <v>124.61360708177799</v>
      </c>
      <c r="W169" s="42">
        <f>[1]!AgePb6U8(O169)</f>
        <v>336.20599413660619</v>
      </c>
      <c r="X169" s="42">
        <f t="shared" si="81"/>
        <v>9.663753863914744</v>
      </c>
      <c r="Y169" s="38">
        <f t="shared" si="89"/>
        <v>10.239095881581163</v>
      </c>
      <c r="Z169" s="38">
        <f>[1]!AgePb7U5(M169)</f>
        <v>339.10654344263247</v>
      </c>
      <c r="AA169" s="42">
        <f t="shared" si="83"/>
        <v>21.107461305548114</v>
      </c>
      <c r="AB169" s="38">
        <f t="shared" si="90"/>
        <v>21.384067354601257</v>
      </c>
      <c r="AC169" s="42">
        <f>[1]!AgePb8Th2(R169)</f>
        <v>314.68042446583365</v>
      </c>
      <c r="AD169" s="42">
        <f t="shared" si="85"/>
        <v>27.091376246771148</v>
      </c>
      <c r="AE169" s="38">
        <f t="shared" si="91"/>
        <v>27.529405982445184</v>
      </c>
      <c r="AF169" s="43">
        <f t="shared" si="92"/>
        <v>93.640125054804017</v>
      </c>
    </row>
    <row r="170" spans="1:32" x14ac:dyDescent="0.25">
      <c r="A170" s="69" t="s">
        <v>987</v>
      </c>
      <c r="B170">
        <v>2014</v>
      </c>
      <c r="C170" s="69" t="s">
        <v>991</v>
      </c>
      <c r="D170" s="69" t="s">
        <v>6</v>
      </c>
      <c r="E170" s="37">
        <f>(K170-(((2.718282^(0.00098482*W170)-1)/((2.718282^(0.000155125*W170)-1)*137.88))))/(([1]!SingleStagePbR(W170,1)/[1]!SingleStagePbR(W170,0))-(((2.718282^(0.00098482*W170)-1)/((2.718282^(0.000155125*W170)-1)*137.88))))</f>
        <v>3.0428505291032952E-3</v>
      </c>
      <c r="F170" s="111">
        <v>9236.6970130639183</v>
      </c>
      <c r="G170" s="73">
        <v>338.33255158673023</v>
      </c>
      <c r="H170" s="86">
        <v>8.9969234754969332E-2</v>
      </c>
      <c r="I170" s="142">
        <v>18.570379411647092</v>
      </c>
      <c r="J170" s="76">
        <v>0.27657486381925361</v>
      </c>
      <c r="K170" s="77">
        <v>5.5665889980368005E-2</v>
      </c>
      <c r="L170" s="77">
        <v>1.4961144955071531E-3</v>
      </c>
      <c r="M170" s="40">
        <f t="array" ref="M170:Q170">[1]!ConvertConc(I170:L170,TRUE,FALSE)</f>
        <v>0.41312419025120306</v>
      </c>
      <c r="N170" s="40">
        <v>1.269419455199812E-2</v>
      </c>
      <c r="O170" s="40">
        <v>5.3849195960574366E-2</v>
      </c>
      <c r="P170" s="83">
        <v>8.0199406320321371E-4</v>
      </c>
      <c r="Q170" s="39">
        <v>0.48469373460724613</v>
      </c>
      <c r="R170" s="97">
        <v>1.6937342687838867E-2</v>
      </c>
      <c r="S170" s="190">
        <v>6.7829723851529629E-4</v>
      </c>
      <c r="T170" s="38">
        <f>[1]!AgePb76(K170)</f>
        <v>438.09816315827328</v>
      </c>
      <c r="U170" s="41">
        <f>[1]!AgeErPb76(K170,L170,0,FALSE,1)*2</f>
        <v>119.64201721374815</v>
      </c>
      <c r="V170" s="38">
        <f t="shared" si="88"/>
        <v>119.66447194962548</v>
      </c>
      <c r="W170" s="42">
        <f>[1]!AgePb6U8(O170)</f>
        <v>338.1103113379109</v>
      </c>
      <c r="X170" s="42">
        <f t="shared" si="81"/>
        <v>10.071179617958498</v>
      </c>
      <c r="Y170" s="38">
        <f t="shared" si="89"/>
        <v>10.630601651786339</v>
      </c>
      <c r="Z170" s="38">
        <f>[1]!AgePb7U5(M170)</f>
        <v>351.12249685738658</v>
      </c>
      <c r="AA170" s="42">
        <f t="shared" si="83"/>
        <v>21.578098750309302</v>
      </c>
      <c r="AB170" s="38">
        <f t="shared" si="90"/>
        <v>21.868138042148665</v>
      </c>
      <c r="AC170" s="42">
        <f>[1]!AgePb8Th2(R170)</f>
        <v>339.47458767710043</v>
      </c>
      <c r="AD170" s="42">
        <f t="shared" si="85"/>
        <v>27.190177303648433</v>
      </c>
      <c r="AE170" s="38">
        <f t="shared" si="91"/>
        <v>27.69747389818999</v>
      </c>
      <c r="AF170" s="43">
        <f t="shared" si="92"/>
        <v>77.176838382625363</v>
      </c>
    </row>
    <row r="171" spans="1:32" x14ac:dyDescent="0.25">
      <c r="A171" s="69" t="s">
        <v>987</v>
      </c>
      <c r="B171">
        <v>2014</v>
      </c>
      <c r="C171" s="69" t="s">
        <v>992</v>
      </c>
      <c r="D171" s="69" t="s">
        <v>6</v>
      </c>
      <c r="E171" s="37">
        <f>(K171-(((2.718282^(0.00098482*W171)-1)/((2.718282^(0.000155125*W171)-1)*137.88))))/(([1]!SingleStagePbR(W171,1)/[1]!SingleStagePbR(W171,0))-(((2.718282^(0.00098482*W171)-1)/((2.718282^(0.000155125*W171)-1)*137.88))))</f>
        <v>-8.9622345139252668E-4</v>
      </c>
      <c r="F171" s="111">
        <v>17867.746052720144</v>
      </c>
      <c r="G171" s="73">
        <v>658.63215608355392</v>
      </c>
      <c r="H171" s="86">
        <v>9.0140591741205298E-2</v>
      </c>
      <c r="I171" s="142">
        <v>18.503327524397484</v>
      </c>
      <c r="J171" s="76">
        <v>0.23208630949264777</v>
      </c>
      <c r="K171" s="77">
        <v>5.2522780247543942E-2</v>
      </c>
      <c r="L171" s="77">
        <v>9.9220201467582216E-4</v>
      </c>
      <c r="M171" s="40">
        <f t="array" ref="M171:Q171">[1]!ConvertConc(I171:L171,TRUE,FALSE)</f>
        <v>0.39121015202114118</v>
      </c>
      <c r="N171" s="40">
        <v>8.8709977747452786E-3</v>
      </c>
      <c r="O171" s="40">
        <v>5.4044333306074499E-2</v>
      </c>
      <c r="P171" s="83">
        <v>6.7787536319934699E-4</v>
      </c>
      <c r="Q171" s="39">
        <v>0.55314288747088536</v>
      </c>
      <c r="R171" s="97">
        <v>1.6862180549320718E-2</v>
      </c>
      <c r="S171" s="190">
        <v>5.1918460142666184E-4</v>
      </c>
      <c r="T171" s="38">
        <f>[1]!AgePb76(K171)</f>
        <v>307.24541222237576</v>
      </c>
      <c r="U171" s="41">
        <f>[1]!AgeErPb76(K171,L171,0,FALSE,1)*2</f>
        <v>86.054954301593284</v>
      </c>
      <c r="V171" s="38">
        <f t="shared" si="88"/>
        <v>86.070309157924342</v>
      </c>
      <c r="W171" s="42">
        <f>[1]!AgePb6U8(O171)</f>
        <v>339.30385943473732</v>
      </c>
      <c r="X171" s="42">
        <f t="shared" si="81"/>
        <v>8.5117425964586904</v>
      </c>
      <c r="Y171" s="38">
        <f t="shared" si="89"/>
        <v>9.1712977432678446</v>
      </c>
      <c r="Z171" s="38">
        <f>[1]!AgePb7U5(M171)</f>
        <v>335.25306528283954</v>
      </c>
      <c r="AA171" s="42">
        <f t="shared" si="83"/>
        <v>15.204253676626905</v>
      </c>
      <c r="AB171" s="38">
        <f t="shared" si="90"/>
        <v>15.577456107748365</v>
      </c>
      <c r="AC171" s="42">
        <f>[1]!AgePb8Th2(R171)</f>
        <v>337.9806407133413</v>
      </c>
      <c r="AD171" s="42">
        <f t="shared" si="85"/>
        <v>20.812770178261765</v>
      </c>
      <c r="AE171" s="38">
        <f t="shared" si="91"/>
        <v>21.465581469623086</v>
      </c>
      <c r="AF171" s="43">
        <f t="shared" si="92"/>
        <v>110.43415001072776</v>
      </c>
    </row>
    <row r="172" spans="1:32" x14ac:dyDescent="0.25">
      <c r="A172" s="69" t="s">
        <v>987</v>
      </c>
      <c r="B172">
        <v>2014</v>
      </c>
      <c r="C172" s="69" t="s">
        <v>993</v>
      </c>
      <c r="D172" s="69" t="s">
        <v>6</v>
      </c>
      <c r="E172" s="37">
        <f>(K172-(((2.718282^(0.00098482*W172)-1)/((2.718282^(0.000155125*W172)-1)*137.88))))/(([1]!SingleStagePbR(W172,1)/[1]!SingleStagePbR(W172,0))-(((2.718282^(0.00098482*W172)-1)/((2.718282^(0.000155125*W172)-1)*137.88))))</f>
        <v>7.5466590254167612E-4</v>
      </c>
      <c r="F172" s="111">
        <v>20914.200513024891</v>
      </c>
      <c r="G172" s="73">
        <v>765.80364930701205</v>
      </c>
      <c r="H172" s="86">
        <v>0.10454051410371122</v>
      </c>
      <c r="I172" s="142">
        <v>18.463656258438565</v>
      </c>
      <c r="J172" s="76">
        <v>0.23452966873832085</v>
      </c>
      <c r="K172" s="77">
        <v>5.3868625957616004E-2</v>
      </c>
      <c r="L172" s="77">
        <v>1.0251060833617932E-3</v>
      </c>
      <c r="M172" s="40">
        <f t="array" ref="M172:Q172">[1]!ConvertConc(I172:L172,TRUE,FALSE)</f>
        <v>0.40209663381734151</v>
      </c>
      <c r="N172" s="40">
        <v>9.1998253907568245E-3</v>
      </c>
      <c r="O172" s="40">
        <v>5.416045370444781E-2</v>
      </c>
      <c r="P172" s="83">
        <v>6.8795871674744396E-4</v>
      </c>
      <c r="Q172" s="39">
        <v>0.55517632360299096</v>
      </c>
      <c r="R172" s="97">
        <v>1.8155228568961197E-2</v>
      </c>
      <c r="S172" s="190">
        <v>5.0742996962871185E-4</v>
      </c>
      <c r="T172" s="38">
        <f>[1]!AgePb76(K172)</f>
        <v>364.58012777600891</v>
      </c>
      <c r="U172" s="41">
        <f>[1]!AgeErPb76(K172,L172,0,FALSE,1)*2</f>
        <v>85.809157581326062</v>
      </c>
      <c r="V172" s="38">
        <f t="shared" si="88"/>
        <v>85.830838967772067</v>
      </c>
      <c r="W172" s="42">
        <f>[1]!AgePb6U8(O172)</f>
        <v>340.01399934929879</v>
      </c>
      <c r="X172" s="42">
        <f t="shared" si="81"/>
        <v>8.6378742668952206</v>
      </c>
      <c r="Y172" s="38">
        <f t="shared" si="89"/>
        <v>9.291107721276699</v>
      </c>
      <c r="Z172" s="38">
        <f>[1]!AgePb7U5(M172)</f>
        <v>343.1677026218253</v>
      </c>
      <c r="AA172" s="42">
        <f t="shared" si="83"/>
        <v>15.703105563933214</v>
      </c>
      <c r="AB172" s="38">
        <f t="shared" si="90"/>
        <v>16.081795392867885</v>
      </c>
      <c r="AC172" s="42">
        <f>[1]!AgePb8Th2(R172)</f>
        <v>363.66630345304469</v>
      </c>
      <c r="AD172" s="42">
        <f t="shared" si="85"/>
        <v>20.328599071636262</v>
      </c>
      <c r="AE172" s="38">
        <f t="shared" si="91"/>
        <v>21.099908935935641</v>
      </c>
      <c r="AF172" s="43">
        <f t="shared" si="92"/>
        <v>93.261802672414689</v>
      </c>
    </row>
    <row r="173" spans="1:32" x14ac:dyDescent="0.25">
      <c r="A173" s="69" t="s">
        <v>987</v>
      </c>
      <c r="B173">
        <v>2014</v>
      </c>
      <c r="C173" s="69" t="s">
        <v>994</v>
      </c>
      <c r="D173" s="69" t="s">
        <v>6</v>
      </c>
      <c r="E173" s="37">
        <f>(K173-(((2.718282^(0.00098482*W173)-1)/((2.718282^(0.000155125*W173)-1)*137.88))))/(([1]!SingleStagePbR(W173,1)/[1]!SingleStagePbR(W173,0))-(((2.718282^(0.00098482*W173)-1)/((2.718282^(0.000155125*W173)-1)*137.88))))</f>
        <v>1.1232747987204054E-4</v>
      </c>
      <c r="F173" s="111">
        <v>11740.2313748212</v>
      </c>
      <c r="G173" s="73">
        <v>431.20952352882153</v>
      </c>
      <c r="H173" s="86">
        <v>8.2156489146707173E-2</v>
      </c>
      <c r="I173" s="142">
        <v>18.373473869244027</v>
      </c>
      <c r="J173" s="76">
        <v>0.25240785481980443</v>
      </c>
      <c r="K173" s="77">
        <v>5.3389719219628672E-2</v>
      </c>
      <c r="L173" s="77">
        <v>1.2216869184234708E-3</v>
      </c>
      <c r="M173" s="40">
        <f t="array" ref="M173:Q173">[1]!ConvertConc(I173:L173,TRUE,FALSE)</f>
        <v>0.40047794745915261</v>
      </c>
      <c r="N173" s="40">
        <v>1.068854734287916E-2</v>
      </c>
      <c r="O173" s="40">
        <v>5.4426289068499639E-2</v>
      </c>
      <c r="P173" s="83">
        <v>7.4768783341393229E-4</v>
      </c>
      <c r="Q173" s="39">
        <v>0.51472055399965855</v>
      </c>
      <c r="R173" s="97">
        <v>1.7814202570267813E-2</v>
      </c>
      <c r="S173" s="190">
        <v>6.7199549165882346E-4</v>
      </c>
      <c r="T173" s="38">
        <f>[1]!AgePb76(K173)</f>
        <v>344.4105146220756</v>
      </c>
      <c r="U173" s="41">
        <f>[1]!AgeErPb76(K173,L173,0,FALSE,1)*2</f>
        <v>103.55063858161989</v>
      </c>
      <c r="V173" s="38">
        <f t="shared" si="88"/>
        <v>103.56667310166033</v>
      </c>
      <c r="W173" s="42">
        <f>[1]!AgePb6U8(O173)</f>
        <v>341.63943389770776</v>
      </c>
      <c r="X173" s="42">
        <f t="shared" si="81"/>
        <v>9.3866274005287842</v>
      </c>
      <c r="Y173" s="38">
        <f t="shared" si="89"/>
        <v>9.9966408810734126</v>
      </c>
      <c r="Z173" s="38">
        <f>[1]!AgePb7U5(M173)</f>
        <v>341.99479047855243</v>
      </c>
      <c r="AA173" s="42">
        <f t="shared" si="83"/>
        <v>18.25532482994404</v>
      </c>
      <c r="AB173" s="38">
        <f t="shared" si="90"/>
        <v>18.579864480108096</v>
      </c>
      <c r="AC173" s="42">
        <f>[1]!AgePb8Th2(R173)</f>
        <v>356.89518465887488</v>
      </c>
      <c r="AD173" s="42">
        <f t="shared" si="85"/>
        <v>26.925926562190391</v>
      </c>
      <c r="AE173" s="38">
        <f t="shared" si="91"/>
        <v>27.491469617512088</v>
      </c>
      <c r="AF173" s="43">
        <f t="shared" si="92"/>
        <v>99.195413436372988</v>
      </c>
    </row>
    <row r="174" spans="1:32" x14ac:dyDescent="0.25">
      <c r="A174" s="69" t="s">
        <v>987</v>
      </c>
      <c r="B174">
        <v>2014</v>
      </c>
      <c r="C174" s="69" t="s">
        <v>995</v>
      </c>
      <c r="D174" s="69" t="s">
        <v>6</v>
      </c>
      <c r="E174" s="37">
        <f>(K174-(((2.718282^(0.00098482*W174)-1)/((2.718282^(0.000155125*W174)-1)*137.88))))/(([1]!SingleStagePbR(W174,1)/[1]!SingleStagePbR(W174,0))-(((2.718282^(0.00098482*W174)-1)/((2.718282^(0.000155125*W174)-1)*137.88))))</f>
        <v>-8.8282461283675502E-4</v>
      </c>
      <c r="F174" s="111">
        <v>18557.263135381327</v>
      </c>
      <c r="G174" s="73">
        <v>675.35416401421628</v>
      </c>
      <c r="H174" s="86">
        <v>9.2215902055943391E-2</v>
      </c>
      <c r="I174" s="142">
        <v>18.276247843165052</v>
      </c>
      <c r="J174" s="76">
        <v>0.23451348451062998</v>
      </c>
      <c r="K174" s="77">
        <v>5.2630039700730644E-2</v>
      </c>
      <c r="L174" s="77">
        <v>9.7753808539311838E-4</v>
      </c>
      <c r="M174" s="40">
        <f t="array" ref="M174:Q174">[1]!ConvertConc(I174:L174,TRUE,FALSE)</f>
        <v>0.39687971698563657</v>
      </c>
      <c r="N174" s="40">
        <v>8.9595958558733105E-3</v>
      </c>
      <c r="O174" s="40">
        <v>5.4715826168552417E-2</v>
      </c>
      <c r="P174" s="83">
        <v>7.0209154323018757E-4</v>
      </c>
      <c r="Q174" s="39">
        <v>0.56839632974700915</v>
      </c>
      <c r="R174" s="97">
        <v>1.6971256742920784E-2</v>
      </c>
      <c r="S174" s="190">
        <v>5.0692859167868372E-4</v>
      </c>
      <c r="T174" s="38">
        <f>[1]!AgePb76(K174)</f>
        <v>311.89011689583043</v>
      </c>
      <c r="U174" s="41">
        <f>[1]!AgeErPb76(K174,L174,0,FALSE,1)*2</f>
        <v>84.540184545735471</v>
      </c>
      <c r="V174" s="38">
        <f t="shared" si="88"/>
        <v>84.556290565714349</v>
      </c>
      <c r="W174" s="42">
        <f>[1]!AgePb6U8(O174)</f>
        <v>343.40932514047302</v>
      </c>
      <c r="X174" s="42">
        <f t="shared" si="81"/>
        <v>8.8129815422977362</v>
      </c>
      <c r="Y174" s="38">
        <f t="shared" si="89"/>
        <v>9.46654778338028</v>
      </c>
      <c r="Z174" s="38">
        <f>[1]!AgePb7U5(M174)</f>
        <v>339.38262235576877</v>
      </c>
      <c r="AA174" s="42">
        <f t="shared" si="83"/>
        <v>15.323187387397827</v>
      </c>
      <c r="AB174" s="38">
        <f t="shared" si="90"/>
        <v>15.702631343823208</v>
      </c>
      <c r="AC174" s="42">
        <f>[1]!AgePb8Th2(R174)</f>
        <v>340.14863824896696</v>
      </c>
      <c r="AD174" s="42">
        <f t="shared" si="85"/>
        <v>20.320365516937571</v>
      </c>
      <c r="AE174" s="38">
        <f t="shared" si="91"/>
        <v>20.996958273627893</v>
      </c>
      <c r="AF174" s="43">
        <f t="shared" si="92"/>
        <v>110.1058695153107</v>
      </c>
    </row>
    <row r="175" spans="1:32" x14ac:dyDescent="0.25">
      <c r="A175" s="69" t="s">
        <v>987</v>
      </c>
      <c r="B175">
        <v>2014</v>
      </c>
      <c r="C175" s="69" t="s">
        <v>996</v>
      </c>
      <c r="D175" s="69" t="s">
        <v>6</v>
      </c>
      <c r="E175" s="37">
        <f>(K175-(((2.718282^(0.00098482*W175)-1)/((2.718282^(0.000155125*W175)-1)*137.88))))/(([1]!SingleStagePbR(W175,1)/[1]!SingleStagePbR(W175,0))-(((2.718282^(0.00098482*W175)-1)/((2.718282^(0.000155125*W175)-1)*137.88))))</f>
        <v>-3.1180029079898742E-3</v>
      </c>
      <c r="F175" s="111">
        <v>18974.632105801877</v>
      </c>
      <c r="G175" s="73">
        <v>692.75836616839854</v>
      </c>
      <c r="H175" s="86">
        <v>9.494319312821238E-2</v>
      </c>
      <c r="I175" s="142">
        <v>18.217143745262867</v>
      </c>
      <c r="J175" s="76">
        <v>0.23675562932811564</v>
      </c>
      <c r="K175" s="77">
        <v>5.0855506749229604E-2</v>
      </c>
      <c r="L175" s="77">
        <v>9.1278956989661146E-4</v>
      </c>
      <c r="M175" s="40">
        <f t="array" ref="M175:Q175">[1]!ConvertConc(I175:L175,TRUE,FALSE)</f>
        <v>0.3847423085741089</v>
      </c>
      <c r="N175" s="40">
        <v>8.525835828614093E-3</v>
      </c>
      <c r="O175" s="40">
        <v>5.4893347386581234E-2</v>
      </c>
      <c r="P175" s="83">
        <v>7.1341090503369581E-4</v>
      </c>
      <c r="Q175" s="39">
        <v>0.58647973413907828</v>
      </c>
      <c r="R175" s="97">
        <v>1.6672292443936587E-2</v>
      </c>
      <c r="S175" s="190">
        <v>5.2835416939459772E-4</v>
      </c>
      <c r="T175" s="38">
        <f>[1]!AgePb76(K175)</f>
        <v>233.28144161212271</v>
      </c>
      <c r="U175" s="41">
        <f>[1]!AgeErPb76(K175,L175,0,FALSE,1)*2</f>
        <v>82.85914725645803</v>
      </c>
      <c r="V175" s="38">
        <f t="shared" si="88"/>
        <v>82.868340852023536</v>
      </c>
      <c r="W175" s="42">
        <f>[1]!AgePb6U8(O175)</f>
        <v>344.49424201945857</v>
      </c>
      <c r="X175" s="42">
        <f t="shared" si="81"/>
        <v>8.9543072404462922</v>
      </c>
      <c r="Y175" s="38">
        <f t="shared" si="89"/>
        <v>9.6021928285246698</v>
      </c>
      <c r="Z175" s="38">
        <f>[1]!AgePb7U5(M175)</f>
        <v>330.52146371220033</v>
      </c>
      <c r="AA175" s="42">
        <f t="shared" si="83"/>
        <v>14.648618956865535</v>
      </c>
      <c r="AB175" s="38">
        <f t="shared" si="90"/>
        <v>15.024908241018784</v>
      </c>
      <c r="AC175" s="42">
        <f>[1]!AgePb8Th2(R175)</f>
        <v>334.20587139592953</v>
      </c>
      <c r="AD175" s="42">
        <f t="shared" si="85"/>
        <v>21.1823378436974</v>
      </c>
      <c r="AE175" s="38">
        <f t="shared" si="91"/>
        <v>21.810047291825022</v>
      </c>
      <c r="AF175" s="43">
        <f t="shared" si="92"/>
        <v>147.67323094318385</v>
      </c>
    </row>
    <row r="176" spans="1:32" x14ac:dyDescent="0.25">
      <c r="A176" s="69" t="s">
        <v>987</v>
      </c>
      <c r="B176">
        <v>2014</v>
      </c>
      <c r="C176" s="69" t="s">
        <v>997</v>
      </c>
      <c r="D176" s="69" t="s">
        <v>6</v>
      </c>
      <c r="E176" s="37">
        <f>(K176-(((2.718282^(0.00098482*W176)-1)/((2.718282^(0.000155125*W176)-1)*137.88))))/(([1]!SingleStagePbR(W176,1)/[1]!SingleStagePbR(W176,0))-(((2.718282^(0.00098482*W176)-1)/((2.718282^(0.000155125*W176)-1)*137.88))))</f>
        <v>-6.552322387270279E-4</v>
      </c>
      <c r="F176" s="111">
        <v>19096.646962431343</v>
      </c>
      <c r="G176" s="73">
        <v>705.29319756492271</v>
      </c>
      <c r="H176" s="86">
        <v>9.2775471720270411E-2</v>
      </c>
      <c r="I176" s="142">
        <v>18.20891308430469</v>
      </c>
      <c r="J176" s="76">
        <v>0.23172370874653705</v>
      </c>
      <c r="K176" s="77">
        <v>5.2842434484333518E-2</v>
      </c>
      <c r="L176" s="77">
        <v>9.8393105260274742E-4</v>
      </c>
      <c r="M176" s="40">
        <f t="array" ref="M176:Q176">[1]!ConvertConc(I176:L176,TRUE,FALSE)</f>
        <v>0.3999549169636194</v>
      </c>
      <c r="N176" s="40">
        <v>9.0203344744679195E-3</v>
      </c>
      <c r="O176" s="40">
        <v>5.4918159879732607E-2</v>
      </c>
      <c r="P176" s="83">
        <v>6.9887969841736736E-4</v>
      </c>
      <c r="Q176" s="39">
        <v>0.56425426006761337</v>
      </c>
      <c r="R176" s="97">
        <v>1.6197591829214451E-2</v>
      </c>
      <c r="S176" s="190">
        <v>5.627237681101935E-4</v>
      </c>
      <c r="T176" s="38">
        <f>[1]!AgePb76(K176)</f>
        <v>321.04839148841222</v>
      </c>
      <c r="U176" s="41">
        <f>[1]!AgeErPb76(K176,L176,0,FALSE,1)*2</f>
        <v>84.612727203261656</v>
      </c>
      <c r="V176" s="38">
        <f t="shared" si="88"/>
        <v>84.629778252659293</v>
      </c>
      <c r="W176" s="42">
        <f>[1]!AgePb6U8(O176)</f>
        <v>344.64586846305463</v>
      </c>
      <c r="X176" s="42">
        <f t="shared" si="81"/>
        <v>8.7718161402251287</v>
      </c>
      <c r="Y176" s="38">
        <f t="shared" si="89"/>
        <v>9.432806204710154</v>
      </c>
      <c r="Z176" s="38">
        <f>[1]!AgePb7U5(M176)</f>
        <v>341.61550889360683</v>
      </c>
      <c r="AA176" s="42">
        <f t="shared" si="83"/>
        <v>15.409167489575838</v>
      </c>
      <c r="AB176" s="38">
        <f t="shared" si="90"/>
        <v>15.791466720592425</v>
      </c>
      <c r="AC176" s="42">
        <f>[1]!AgePb8Th2(R176)</f>
        <v>324.76625354911869</v>
      </c>
      <c r="AD176" s="42">
        <f t="shared" si="85"/>
        <v>22.565538368805004</v>
      </c>
      <c r="AE176" s="38">
        <f t="shared" si="91"/>
        <v>23.123306462459428</v>
      </c>
      <c r="AF176" s="43">
        <f t="shared" si="92"/>
        <v>107.35013088377181</v>
      </c>
    </row>
    <row r="177" spans="1:32" x14ac:dyDescent="0.25">
      <c r="A177" s="69" t="s">
        <v>987</v>
      </c>
      <c r="B177">
        <v>2014</v>
      </c>
      <c r="C177" s="69" t="s">
        <v>998</v>
      </c>
      <c r="D177" s="69" t="s">
        <v>6</v>
      </c>
      <c r="E177" s="37">
        <f>(K177-(((2.718282^(0.00098482*W177)-1)/((2.718282^(0.000155125*W177)-1)*137.88))))/(([1]!SingleStagePbR(W177,1)/[1]!SingleStagePbR(W177,0))-(((2.718282^(0.00098482*W177)-1)/((2.718282^(0.000155125*W177)-1)*137.88))))</f>
        <v>-5.4359541080485174E-4</v>
      </c>
      <c r="F177" s="111">
        <v>20265.481575999213</v>
      </c>
      <c r="G177" s="73">
        <v>749.7676758577054</v>
      </c>
      <c r="H177" s="86">
        <v>9.4495008273915534E-2</v>
      </c>
      <c r="I177" s="142">
        <v>18.088149499257348</v>
      </c>
      <c r="J177" s="76">
        <v>0.22982432445829207</v>
      </c>
      <c r="K177" s="77">
        <v>5.2985160351762491E-2</v>
      </c>
      <c r="L177" s="77">
        <v>8.3680380868738258E-4</v>
      </c>
      <c r="M177" s="40">
        <f t="array" ref="M177:Q177">[1]!ConvertConc(I177:L177,TRUE,FALSE)</f>
        <v>0.40371265175465981</v>
      </c>
      <c r="N177" s="40">
        <v>8.1831424214505542E-3</v>
      </c>
      <c r="O177" s="40">
        <v>5.5284815068620333E-2</v>
      </c>
      <c r="P177" s="83">
        <v>7.0243754213049488E-4</v>
      </c>
      <c r="Q177" s="39">
        <v>0.62683624936778792</v>
      </c>
      <c r="R177" s="97">
        <v>1.7707016656750781E-2</v>
      </c>
      <c r="S177" s="190">
        <v>5.2035957572782357E-4</v>
      </c>
      <c r="T177" s="38">
        <f>[1]!AgePb76(K177)</f>
        <v>327.17360123388465</v>
      </c>
      <c r="U177" s="41">
        <f>[1]!AgeErPb76(K177,L177,0,FALSE,1)*2</f>
        <v>71.688512422490376</v>
      </c>
      <c r="V177" s="38">
        <f t="shared" si="88"/>
        <v>71.709411793025254</v>
      </c>
      <c r="W177" s="42">
        <f>[1]!AgePb6U8(O177)</f>
        <v>346.88604276044333</v>
      </c>
      <c r="X177" s="42">
        <f t="shared" si="81"/>
        <v>8.8149260867953707</v>
      </c>
      <c r="Y177" s="38">
        <f t="shared" si="89"/>
        <v>9.481188380322731</v>
      </c>
      <c r="Z177" s="38">
        <f>[1]!AgePb7U5(M177)</f>
        <v>344.33733123285668</v>
      </c>
      <c r="AA177" s="42">
        <f t="shared" si="83"/>
        <v>13.959242596206979</v>
      </c>
      <c r="AB177" s="38">
        <f t="shared" si="90"/>
        <v>14.386773853696697</v>
      </c>
      <c r="AC177" s="42">
        <f>[1]!AgePb8Th2(R177)</f>
        <v>354.7665247887503</v>
      </c>
      <c r="AD177" s="42">
        <f t="shared" si="85"/>
        <v>20.851187063307766</v>
      </c>
      <c r="AE177" s="38">
        <f t="shared" si="91"/>
        <v>21.56806354040129</v>
      </c>
      <c r="AF177" s="43">
        <f t="shared" si="92"/>
        <v>106.02507092632665</v>
      </c>
    </row>
    <row r="178" spans="1:32" x14ac:dyDescent="0.25">
      <c r="A178" s="69" t="s">
        <v>987</v>
      </c>
      <c r="B178">
        <v>2014</v>
      </c>
      <c r="C178" s="69" t="s">
        <v>999</v>
      </c>
      <c r="D178" s="69" t="s">
        <v>6</v>
      </c>
      <c r="E178" s="37">
        <f>(K178-(((2.718282^(0.00098482*W178)-1)/((2.718282^(0.000155125*W178)-1)*137.88))))/(([1]!SingleStagePbR(W178,1)/[1]!SingleStagePbR(W178,0))-(((2.718282^(0.00098482*W178)-1)/((2.718282^(0.000155125*W178)-1)*137.88))))</f>
        <v>-1.6614986829343113E-3</v>
      </c>
      <c r="F178" s="111">
        <v>18375.076920813823</v>
      </c>
      <c r="G178" s="73">
        <v>645.06306305959231</v>
      </c>
      <c r="H178" s="86">
        <v>9.0955809435387794E-2</v>
      </c>
      <c r="I178" s="142">
        <v>18.027369979076838</v>
      </c>
      <c r="J178" s="76">
        <v>0.23154349798975549</v>
      </c>
      <c r="K178" s="77">
        <v>5.2111563184374668E-2</v>
      </c>
      <c r="L178" s="77">
        <v>1.0192358391763019E-3</v>
      </c>
      <c r="M178" s="40">
        <f t="array" ref="M178:Q178">[1]!ConvertConc(I178:L178,TRUE,FALSE)</f>
        <v>0.3983950873813652</v>
      </c>
      <c r="N178" s="40">
        <v>9.3220370976627009E-3</v>
      </c>
      <c r="O178" s="40">
        <v>5.5471208565677249E-2</v>
      </c>
      <c r="P178" s="83">
        <v>7.1247207351506992E-4</v>
      </c>
      <c r="Q178" s="39">
        <v>0.54891280951421362</v>
      </c>
      <c r="R178" s="97">
        <v>1.6347478831929274E-2</v>
      </c>
      <c r="S178" s="190">
        <v>4.8785588388807638E-4</v>
      </c>
      <c r="T178" s="38">
        <f>[1]!AgePb76(K178)</f>
        <v>289.31381122735877</v>
      </c>
      <c r="U178" s="41">
        <f>[1]!AgeErPb76(K178,L178,0,FALSE,1)*2</f>
        <v>89.383686164159727</v>
      </c>
      <c r="V178" s="38">
        <f t="shared" si="88"/>
        <v>89.396794205272059</v>
      </c>
      <c r="W178" s="42">
        <f>[1]!AgePb6U8(O178)</f>
        <v>348.02456343507413</v>
      </c>
      <c r="X178" s="42">
        <f t="shared" si="81"/>
        <v>8.9400533630409438</v>
      </c>
      <c r="Y178" s="38">
        <f t="shared" si="89"/>
        <v>9.6018078885484694</v>
      </c>
      <c r="Z178" s="38">
        <f>[1]!AgePb7U5(M178)</f>
        <v>340.48353849293113</v>
      </c>
      <c r="AA178" s="42">
        <f t="shared" si="83"/>
        <v>15.933932307434537</v>
      </c>
      <c r="AB178" s="38">
        <f t="shared" si="90"/>
        <v>16.301510960126453</v>
      </c>
      <c r="AC178" s="42">
        <f>[1]!AgePb8Th2(R178)</f>
        <v>327.74729478851049</v>
      </c>
      <c r="AD178" s="42">
        <f t="shared" si="85"/>
        <v>19.561847772963855</v>
      </c>
      <c r="AE178" s="38">
        <f t="shared" si="91"/>
        <v>20.214342640473859</v>
      </c>
      <c r="AF178" s="43">
        <f t="shared" si="92"/>
        <v>120.29310386484701</v>
      </c>
    </row>
    <row r="179" spans="1:32" x14ac:dyDescent="0.25">
      <c r="A179" s="69" t="s">
        <v>987</v>
      </c>
      <c r="B179">
        <v>2014</v>
      </c>
      <c r="C179" s="69" t="s">
        <v>1000</v>
      </c>
      <c r="D179" s="69" t="s">
        <v>6</v>
      </c>
      <c r="E179" s="37">
        <f>(K179-(((2.718282^(0.00098482*W179)-1)/((2.718282^(0.000155125*W179)-1)*137.88))))/(([1]!SingleStagePbR(W179,1)/[1]!SingleStagePbR(W179,0))-(((2.718282^(0.00098482*W179)-1)/((2.718282^(0.000155125*W179)-1)*137.88))))</f>
        <v>-1.2973285073875269E-3</v>
      </c>
      <c r="F179" s="111">
        <v>21378.669840233182</v>
      </c>
      <c r="G179" s="73">
        <v>790.17209007594795</v>
      </c>
      <c r="H179" s="86">
        <v>9.8389566911124757E-2</v>
      </c>
      <c r="I179" s="142">
        <v>17.919377794063074</v>
      </c>
      <c r="J179" s="76">
        <v>0.21766983582175106</v>
      </c>
      <c r="K179" s="77">
        <v>5.2453062996245851E-2</v>
      </c>
      <c r="L179" s="77">
        <v>9.9417677128487347E-4</v>
      </c>
      <c r="M179" s="40">
        <f t="array" ref="M179:Q179">[1]!ConvertConc(I179:L179,TRUE,FALSE)</f>
        <v>0.40342255323941506</v>
      </c>
      <c r="N179" s="40">
        <v>9.0818881723002641E-3</v>
      </c>
      <c r="O179" s="40">
        <v>5.5805509069143749E-2</v>
      </c>
      <c r="P179" s="83">
        <v>6.7787934026672955E-4</v>
      </c>
      <c r="Q179" s="39">
        <v>0.53958435320934994</v>
      </c>
      <c r="R179" s="97">
        <v>1.7336722414948252E-2</v>
      </c>
      <c r="S179" s="190">
        <v>5.2110537750101895E-4</v>
      </c>
      <c r="T179" s="38">
        <f>[1]!AgePb76(K179)</f>
        <v>304.21925232801067</v>
      </c>
      <c r="U179" s="41">
        <f>[1]!AgeErPb76(K179,L179,0,FALSE,1)*2</f>
        <v>86.387550301182173</v>
      </c>
      <c r="V179" s="38">
        <f t="shared" si="88"/>
        <v>86.402546255328446</v>
      </c>
      <c r="W179" s="42">
        <f>[1]!AgePb6U8(O179)</f>
        <v>350.06601968440788</v>
      </c>
      <c r="X179" s="42">
        <f t="shared" si="81"/>
        <v>8.5046271033723748</v>
      </c>
      <c r="Y179" s="38">
        <f t="shared" si="89"/>
        <v>9.2056077768516875</v>
      </c>
      <c r="Z179" s="38">
        <f>[1]!AgePb7U5(M179)</f>
        <v>344.12746523375625</v>
      </c>
      <c r="AA179" s="42">
        <f t="shared" si="83"/>
        <v>15.494062645602094</v>
      </c>
      <c r="AB179" s="38">
        <f t="shared" si="90"/>
        <v>15.8798620124176</v>
      </c>
      <c r="AC179" s="42">
        <f>[1]!AgePb8Th2(R179)</f>
        <v>347.41093657337581</v>
      </c>
      <c r="AD179" s="42">
        <f t="shared" si="85"/>
        <v>20.884882726732165</v>
      </c>
      <c r="AE179" s="38">
        <f t="shared" si="91"/>
        <v>21.571735456007271</v>
      </c>
      <c r="AF179" s="43">
        <f t="shared" si="92"/>
        <v>115.07030439577998</v>
      </c>
    </row>
    <row r="180" spans="1:32" x14ac:dyDescent="0.25">
      <c r="A180" s="69" t="s">
        <v>1001</v>
      </c>
      <c r="B180">
        <v>2015</v>
      </c>
      <c r="C180" s="69" t="s">
        <v>1002</v>
      </c>
      <c r="D180" s="69" t="s">
        <v>6</v>
      </c>
      <c r="E180" s="37">
        <f>(K180-(((2.718282^(0.00098482*W180)-1)/((2.718282^(0.000155125*W180)-1)*137.88))))/(([1]!SingleStagePbR(W180,1)/[1]!SingleStagePbR(W180,0))-(((2.718282^(0.00098482*W180)-1)/((2.718282^(0.000155125*W180)-1)*137.88))))</f>
        <v>1.8783798929236995E-4</v>
      </c>
      <c r="F180" s="111">
        <v>62327.478277605704</v>
      </c>
      <c r="G180" s="73">
        <v>662.35296231173595</v>
      </c>
      <c r="H180" s="86">
        <v>9.0689926907703361E-2</v>
      </c>
      <c r="I180" s="142">
        <v>18.615691567460104</v>
      </c>
      <c r="J180" s="76">
        <v>0.22724606825504823</v>
      </c>
      <c r="K180" s="77">
        <v>5.3348653630662532E-2</v>
      </c>
      <c r="L180" s="77">
        <v>4.8852924609672571E-4</v>
      </c>
      <c r="M180" s="40">
        <f t="array" ref="M180:Q180">[1]!ConvertConc(I180:L180,TRUE,FALSE)</f>
        <v>0.3949631103810276</v>
      </c>
      <c r="N180" s="40">
        <v>6.0272008537518755E-3</v>
      </c>
      <c r="O180" s="40">
        <v>5.371812249768803E-2</v>
      </c>
      <c r="P180" s="83">
        <v>6.557495910052936E-4</v>
      </c>
      <c r="Q180" s="39">
        <v>0.79994121464452694</v>
      </c>
      <c r="R180" s="97">
        <v>1.6853673834280561E-2</v>
      </c>
      <c r="S180" s="190">
        <v>3.9640655067071809E-4</v>
      </c>
      <c r="T180" s="38">
        <f>[1]!AgePb76(K180)</f>
        <v>342.66920884117854</v>
      </c>
      <c r="U180" s="41">
        <f>[1]!AgeErPb76(K180,L180,0,FALSE,1)*2</f>
        <v>41.452593400074392</v>
      </c>
      <c r="V180" s="38">
        <f t="shared" si="88"/>
        <v>41.492228544620239</v>
      </c>
      <c r="W180" s="42">
        <f>[1]!AgePb6U8(O180)</f>
        <v>337.30848278065491</v>
      </c>
      <c r="X180" s="42">
        <f t="shared" si="81"/>
        <v>8.235205898551289</v>
      </c>
      <c r="Y180" s="38">
        <f t="shared" si="89"/>
        <v>8.9075689764826809</v>
      </c>
      <c r="Z180" s="38">
        <f>[1]!AgePb7U5(M180)</f>
        <v>337.98849647394962</v>
      </c>
      <c r="AA180" s="42">
        <f t="shared" si="83"/>
        <v>10.315518087453045</v>
      </c>
      <c r="AB180" s="38">
        <f t="shared" si="90"/>
        <v>10.866736039282365</v>
      </c>
      <c r="AC180" s="42">
        <f>[1]!AgePb8Th2(R180)</f>
        <v>337.81155153902</v>
      </c>
      <c r="AD180" s="42">
        <f t="shared" si="85"/>
        <v>15.890981781067881</v>
      </c>
      <c r="AE180" s="38">
        <f t="shared" si="91"/>
        <v>16.736053246802349</v>
      </c>
      <c r="AF180" s="43">
        <f t="shared" si="92"/>
        <v>98.435597385988586</v>
      </c>
    </row>
    <row r="181" spans="1:32" x14ac:dyDescent="0.25">
      <c r="A181" s="69" t="s">
        <v>1001</v>
      </c>
      <c r="B181">
        <v>2015</v>
      </c>
      <c r="C181" s="69" t="s">
        <v>1003</v>
      </c>
      <c r="D181" s="69" t="s">
        <v>6</v>
      </c>
      <c r="E181" s="37">
        <f>(K181-(((2.718282^(0.00098482*W181)-1)/((2.718282^(0.000155125*W181)-1)*137.88))))/(([1]!SingleStagePbR(W181,1)/[1]!SingleStagePbR(W181,0))-(((2.718282^(0.00098482*W181)-1)/((2.718282^(0.000155125*W181)-1)*137.88))))</f>
        <v>8.6202293291756223E-5</v>
      </c>
      <c r="F181" s="111">
        <v>65153.377628273382</v>
      </c>
      <c r="G181" s="73">
        <v>677.75107154638283</v>
      </c>
      <c r="H181" s="86">
        <v>9.145378232281591E-2</v>
      </c>
      <c r="I181" s="142">
        <v>18.501630121480389</v>
      </c>
      <c r="J181" s="76">
        <v>0.21799696197623422</v>
      </c>
      <c r="K181" s="77">
        <v>5.3314438979639486E-2</v>
      </c>
      <c r="L181" s="77">
        <v>4.6419153007984149E-4</v>
      </c>
      <c r="M181" s="40">
        <f t="array" ref="M181:Q181">[1]!ConvertConc(I181:L181,TRUE,FALSE)</f>
        <v>0.39714316694955026</v>
      </c>
      <c r="N181" s="40">
        <v>5.8183225819272502E-3</v>
      </c>
      <c r="O181" s="40">
        <v>5.4049291518318714E-2</v>
      </c>
      <c r="P181" s="83">
        <v>6.3684017411426625E-4</v>
      </c>
      <c r="Q181" s="39">
        <v>0.80424754823753253</v>
      </c>
      <c r="R181" s="97">
        <v>1.6821330084627748E-2</v>
      </c>
      <c r="S181" s="190">
        <v>3.9870144145037593E-4</v>
      </c>
      <c r="T181" s="38">
        <f>[1]!AgePb76(K181)</f>
        <v>341.21696849847609</v>
      </c>
      <c r="U181" s="41">
        <f>[1]!AgeErPb76(K181,L181,0,FALSE,1)*2</f>
        <v>39.422925798410382</v>
      </c>
      <c r="V181" s="38">
        <f t="shared" si="88"/>
        <v>39.464247139639447</v>
      </c>
      <c r="W181" s="42">
        <f>[1]!AgePb6U8(O181)</f>
        <v>339.33418322050477</v>
      </c>
      <c r="X181" s="42">
        <f t="shared" si="81"/>
        <v>7.9964652358792199</v>
      </c>
      <c r="Y181" s="38">
        <f t="shared" si="89"/>
        <v>8.6953137537848999</v>
      </c>
      <c r="Z181" s="38">
        <f>[1]!AgePb7U5(M181)</f>
        <v>339.57410441632726</v>
      </c>
      <c r="AA181" s="42">
        <f t="shared" si="83"/>
        <v>9.9498208423876608</v>
      </c>
      <c r="AB181" s="38">
        <f t="shared" si="90"/>
        <v>10.525435015968712</v>
      </c>
      <c r="AC181" s="42">
        <f>[1]!AgePb8Th2(R181)</f>
        <v>337.16863735260296</v>
      </c>
      <c r="AD181" s="42">
        <f t="shared" si="85"/>
        <v>15.983233317226324</v>
      </c>
      <c r="AE181" s="38">
        <f t="shared" si="91"/>
        <v>16.820555108339139</v>
      </c>
      <c r="AF181" s="43">
        <f t="shared" si="92"/>
        <v>99.448214640011457</v>
      </c>
    </row>
    <row r="182" spans="1:32" x14ac:dyDescent="0.25">
      <c r="A182" s="69" t="s">
        <v>1001</v>
      </c>
      <c r="B182">
        <v>2015</v>
      </c>
      <c r="C182" s="69" t="s">
        <v>1004</v>
      </c>
      <c r="D182" s="69" t="s">
        <v>6</v>
      </c>
      <c r="E182" s="37">
        <f>(K182-(((2.718282^(0.00098482*W182)-1)/((2.718282^(0.000155125*W182)-1)*137.88))))/(([1]!SingleStagePbR(W182,1)/[1]!SingleStagePbR(W182,0))-(((2.718282^(0.00098482*W182)-1)/((2.718282^(0.000155125*W182)-1)*137.88))))</f>
        <v>1.143761250372285E-4</v>
      </c>
      <c r="F182" s="111">
        <v>64694.087707878105</v>
      </c>
      <c r="G182" s="73">
        <v>673.22504387872277</v>
      </c>
      <c r="H182" s="86">
        <v>9.100674211885959E-2</v>
      </c>
      <c r="I182" s="142">
        <v>18.46881758051504</v>
      </c>
      <c r="J182" s="76">
        <v>0.22057905322771554</v>
      </c>
      <c r="K182" s="77">
        <v>5.3350933611910935E-2</v>
      </c>
      <c r="L182" s="77">
        <v>4.5206727476059541E-4</v>
      </c>
      <c r="M182" s="40">
        <f t="array" ref="M182:Q182">[1]!ConvertConc(I182:L182,TRUE,FALSE)</f>
        <v>0.39812108373147492</v>
      </c>
      <c r="N182" s="40">
        <v>5.8300285825313384E-3</v>
      </c>
      <c r="O182" s="40">
        <v>5.4145317946884666E-2</v>
      </c>
      <c r="P182" s="83">
        <v>6.466750195225216E-4</v>
      </c>
      <c r="Q182" s="39">
        <v>0.81558582717667094</v>
      </c>
      <c r="R182" s="97">
        <v>1.6169941819839932E-2</v>
      </c>
      <c r="S182" s="190">
        <v>3.7778617809776214E-4</v>
      </c>
      <c r="T182" s="38">
        <f>[1]!AgePb76(K182)</f>
        <v>342.76593621848406</v>
      </c>
      <c r="U182" s="41">
        <f>[1]!AgeErPb76(K182,L182,0,FALSE,1)*2</f>
        <v>38.356431607795365</v>
      </c>
      <c r="V182" s="38">
        <f t="shared" si="88"/>
        <v>38.399286867542052</v>
      </c>
      <c r="W182" s="42">
        <f>[1]!AgePb6U8(O182)</f>
        <v>339.92144032534208</v>
      </c>
      <c r="X182" s="42">
        <f t="shared" si="81"/>
        <v>8.1195830920838414</v>
      </c>
      <c r="Y182" s="38">
        <f t="shared" si="89"/>
        <v>8.810962767375619</v>
      </c>
      <c r="Z182" s="38">
        <f>[1]!AgePb7U5(M182)</f>
        <v>340.28456330630911</v>
      </c>
      <c r="AA182" s="42">
        <f t="shared" si="83"/>
        <v>9.9661575904282351</v>
      </c>
      <c r="AB182" s="38">
        <f t="shared" si="90"/>
        <v>10.543221188183788</v>
      </c>
      <c r="AC182" s="42">
        <f>[1]!AgePb8Th2(R182)</f>
        <v>324.21628579429898</v>
      </c>
      <c r="AD182" s="42">
        <f t="shared" si="85"/>
        <v>15.149644055861232</v>
      </c>
      <c r="AE182" s="38">
        <f t="shared" si="91"/>
        <v>15.965877932934713</v>
      </c>
      <c r="AF182" s="43">
        <f t="shared" si="92"/>
        <v>99.170134604236509</v>
      </c>
    </row>
    <row r="183" spans="1:32" x14ac:dyDescent="0.25">
      <c r="A183" s="69" t="s">
        <v>1001</v>
      </c>
      <c r="B183">
        <v>2015</v>
      </c>
      <c r="C183" s="69" t="s">
        <v>1005</v>
      </c>
      <c r="D183" s="69" t="s">
        <v>6</v>
      </c>
      <c r="E183" s="37">
        <f>(K183-(((2.718282^(0.00098482*W183)-1)/((2.718282^(0.000155125*W183)-1)*137.88))))/(([1]!SingleStagePbR(W183,1)/[1]!SingleStagePbR(W183,0))-(((2.718282^(0.00098482*W183)-1)/((2.718282^(0.000155125*W183)-1)*137.88))))</f>
        <v>3.484913625826496E-4</v>
      </c>
      <c r="F183" s="111">
        <v>62099.166899690914</v>
      </c>
      <c r="G183" s="73">
        <v>645.57936762489828</v>
      </c>
      <c r="H183" s="86">
        <v>8.9760136259286791E-2</v>
      </c>
      <c r="I183" s="142">
        <v>18.464195597861988</v>
      </c>
      <c r="J183" s="76">
        <v>0.22335707490460349</v>
      </c>
      <c r="K183" s="77">
        <v>5.354137594480031E-2</v>
      </c>
      <c r="L183" s="77">
        <v>4.3194857004598609E-4</v>
      </c>
      <c r="M183" s="40">
        <f t="array" ref="M183:Q183">[1]!ConvertConc(I183:L183,TRUE,FALSE)</f>
        <v>0.39964223697710494</v>
      </c>
      <c r="N183" s="40">
        <v>5.810877731704152E-3</v>
      </c>
      <c r="O183" s="40">
        <v>5.4158871676803097E-2</v>
      </c>
      <c r="P183" s="83">
        <v>6.5514726020695052E-4</v>
      </c>
      <c r="Q183" s="39">
        <v>0.83195333138465077</v>
      </c>
      <c r="R183" s="97">
        <v>1.6503244060973914E-2</v>
      </c>
      <c r="S183" s="190">
        <v>3.8660960682336358E-4</v>
      </c>
      <c r="T183" s="38">
        <f>[1]!AgePb76(K183)</f>
        <v>350.82499634664214</v>
      </c>
      <c r="U183" s="41">
        <f>[1]!AgeErPb76(K183,L183,0,FALSE,1)*2</f>
        <v>36.466948225601975</v>
      </c>
      <c r="V183" s="38">
        <f t="shared" si="88"/>
        <v>36.514164328748059</v>
      </c>
      <c r="W183" s="42">
        <f>[1]!AgePb6U8(O183)</f>
        <v>340.00432490831417</v>
      </c>
      <c r="X183" s="42">
        <f t="shared" si="81"/>
        <v>8.2259063021655834</v>
      </c>
      <c r="Y183" s="38">
        <f t="shared" si="89"/>
        <v>8.9093590602970565</v>
      </c>
      <c r="Z183" s="38">
        <f>[1]!AgePb7U5(M183)</f>
        <v>341.38869771809703</v>
      </c>
      <c r="AA183" s="42">
        <f t="shared" si="83"/>
        <v>9.927719334326607</v>
      </c>
      <c r="AB183" s="38">
        <f t="shared" si="90"/>
        <v>10.510554507375218</v>
      </c>
      <c r="AC183" s="42">
        <f>[1]!AgePb8Th2(R183)</f>
        <v>330.84477986859866</v>
      </c>
      <c r="AD183" s="42">
        <f t="shared" si="85"/>
        <v>15.500924520292518</v>
      </c>
      <c r="AE183" s="38">
        <f t="shared" si="91"/>
        <v>16.331727053426338</v>
      </c>
      <c r="AF183" s="43">
        <f t="shared" si="92"/>
        <v>96.915649810871429</v>
      </c>
    </row>
    <row r="184" spans="1:32" x14ac:dyDescent="0.25">
      <c r="A184" s="69" t="s">
        <v>1001</v>
      </c>
      <c r="B184">
        <v>2015</v>
      </c>
      <c r="C184" s="69" t="s">
        <v>1006</v>
      </c>
      <c r="D184" s="69" t="s">
        <v>6</v>
      </c>
      <c r="E184" s="37">
        <f>(K184-(((2.718282^(0.00098482*W184)-1)/((2.718282^(0.000155125*W184)-1)*137.88))))/(([1]!SingleStagePbR(W184,1)/[1]!SingleStagePbR(W184,0))-(((2.718282^(0.00098482*W184)-1)/((2.718282^(0.000155125*W184)-1)*137.88))))</f>
        <v>-4.0923309084554284E-4</v>
      </c>
      <c r="F184" s="111">
        <v>61557.551766659497</v>
      </c>
      <c r="G184" s="73">
        <v>624.88957773901132</v>
      </c>
      <c r="H184" s="86">
        <v>8.973310712268398E-2</v>
      </c>
      <c r="I184" s="142">
        <v>18.441313626177788</v>
      </c>
      <c r="J184" s="76">
        <v>0.22070128323966343</v>
      </c>
      <c r="K184" s="77">
        <v>5.2940969856962526E-2</v>
      </c>
      <c r="L184" s="77">
        <v>5.2273356953281614E-4</v>
      </c>
      <c r="M184" s="40">
        <f t="array" ref="M184:Q184">[1]!ConvertConc(I184:L184,TRUE,FALSE)</f>
        <v>0.39565101562663663</v>
      </c>
      <c r="N184" s="40">
        <v>6.1386012676076128E-3</v>
      </c>
      <c r="O184" s="40">
        <v>5.4226071974638586E-2</v>
      </c>
      <c r="P184" s="83">
        <v>6.4896481413670134E-4</v>
      </c>
      <c r="Q184" s="39">
        <v>0.77135778076049244</v>
      </c>
      <c r="R184" s="97">
        <v>1.6934039981800399E-2</v>
      </c>
      <c r="S184" s="190">
        <v>3.9040199396545136E-4</v>
      </c>
      <c r="T184" s="38">
        <f>[1]!AgePb76(K184)</f>
        <v>325.27960483211547</v>
      </c>
      <c r="U184" s="41">
        <f>[1]!AgeErPb76(K184,L184,0,FALSE,1)*2</f>
        <v>44.834782926707696</v>
      </c>
      <c r="V184" s="38">
        <f t="shared" si="88"/>
        <v>44.867806818131925</v>
      </c>
      <c r="W184" s="42">
        <f>[1]!AgePb6U8(O184)</f>
        <v>340.41525646467892</v>
      </c>
      <c r="X184" s="42">
        <f t="shared" si="81"/>
        <v>8.1480186779606871</v>
      </c>
      <c r="Y184" s="38">
        <f t="shared" si="89"/>
        <v>8.8390993995514666</v>
      </c>
      <c r="Z184" s="38">
        <f>[1]!AgePb7U5(M184)</f>
        <v>338.48909405659367</v>
      </c>
      <c r="AA184" s="42">
        <f t="shared" si="83"/>
        <v>10.503446217906133</v>
      </c>
      <c r="AB184" s="38">
        <f t="shared" si="90"/>
        <v>11.046856283922716</v>
      </c>
      <c r="AC184" s="42">
        <f>[1]!AgePb8Th2(R184)</f>
        <v>339.40894434355022</v>
      </c>
      <c r="AD184" s="42">
        <f t="shared" si="85"/>
        <v>15.649653453498352</v>
      </c>
      <c r="AE184" s="38">
        <f t="shared" si="91"/>
        <v>16.514999377031412</v>
      </c>
      <c r="AF184" s="43">
        <f t="shared" si="92"/>
        <v>104.65312039479859</v>
      </c>
    </row>
    <row r="185" spans="1:32" x14ac:dyDescent="0.25">
      <c r="A185" s="69" t="s">
        <v>1001</v>
      </c>
      <c r="B185">
        <v>2015</v>
      </c>
      <c r="C185" s="69" t="s">
        <v>1007</v>
      </c>
      <c r="D185" s="69" t="s">
        <v>6</v>
      </c>
      <c r="E185" s="37">
        <f>(K185-(((2.718282^(0.00098482*W185)-1)/((2.718282^(0.000155125*W185)-1)*137.88))))/(([1]!SingleStagePbR(W185,1)/[1]!SingleStagePbR(W185,0))-(((2.718282^(0.00098482*W185)-1)/((2.718282^(0.000155125*W185)-1)*137.88))))</f>
        <v>1.6037494789183782E-4</v>
      </c>
      <c r="F185" s="111">
        <v>65162.040684917891</v>
      </c>
      <c r="G185" s="73">
        <v>681.31400771557082</v>
      </c>
      <c r="H185" s="86">
        <v>9.112528068252175E-2</v>
      </c>
      <c r="I185" s="142">
        <v>18.426421086211711</v>
      </c>
      <c r="J185" s="76">
        <v>0.21971046132757488</v>
      </c>
      <c r="K185" s="77">
        <v>5.340589463266969E-2</v>
      </c>
      <c r="L185" s="77">
        <v>4.6120437763320904E-4</v>
      </c>
      <c r="M185" s="40">
        <f t="array" ref="M185:Q185">[1]!ConvertConc(I185:L185,TRUE,FALSE)</f>
        <v>0.3994481817080715</v>
      </c>
      <c r="N185" s="40">
        <v>5.8808673795554727E-3</v>
      </c>
      <c r="O185" s="40">
        <v>5.4269898387825782E-2</v>
      </c>
      <c r="P185" s="83">
        <v>6.4709605599495184E-4</v>
      </c>
      <c r="Q185" s="39">
        <v>0.80989516696551411</v>
      </c>
      <c r="R185" s="97">
        <v>1.7173481914255495E-2</v>
      </c>
      <c r="S185" s="190">
        <v>3.7903417653787442E-4</v>
      </c>
      <c r="T185" s="38">
        <f>[1]!AgePb76(K185)</f>
        <v>345.09588617529676</v>
      </c>
      <c r="U185" s="41">
        <f>[1]!AgeErPb76(K185,L185,0,FALSE,1)*2</f>
        <v>39.075266666954491</v>
      </c>
      <c r="V185" s="38">
        <f t="shared" si="88"/>
        <v>39.11790795163423</v>
      </c>
      <c r="W185" s="42">
        <f>[1]!AgePb6U8(O185)</f>
        <v>340.68324200084612</v>
      </c>
      <c r="X185" s="42">
        <f t="shared" si="81"/>
        <v>8.1243852961322389</v>
      </c>
      <c r="Y185" s="38">
        <f t="shared" si="89"/>
        <v>8.8183670194472228</v>
      </c>
      <c r="Z185" s="38">
        <f>[1]!AgePb7U5(M185)</f>
        <v>341.24790881712266</v>
      </c>
      <c r="AA185" s="42">
        <f t="shared" si="83"/>
        <v>10.048030193667474</v>
      </c>
      <c r="AB185" s="38">
        <f t="shared" si="90"/>
        <v>10.623804992513572</v>
      </c>
      <c r="AC185" s="42">
        <f>[1]!AgePb8Th2(R185)</f>
        <v>344.16744899204406</v>
      </c>
      <c r="AD185" s="42">
        <f t="shared" si="85"/>
        <v>15.192169680110633</v>
      </c>
      <c r="AE185" s="38">
        <f t="shared" si="91"/>
        <v>16.106566769254584</v>
      </c>
      <c r="AF185" s="43">
        <f t="shared" si="92"/>
        <v>98.72132808554862</v>
      </c>
    </row>
    <row r="186" spans="1:32" x14ac:dyDescent="0.25">
      <c r="A186" s="69" t="s">
        <v>1001</v>
      </c>
      <c r="B186">
        <v>2015</v>
      </c>
      <c r="C186" s="69" t="s">
        <v>1008</v>
      </c>
      <c r="D186" s="69" t="s">
        <v>6</v>
      </c>
      <c r="E186" s="37">
        <f>(K186-(((2.718282^(0.00098482*W186)-1)/((2.718282^(0.000155125*W186)-1)*137.88))))/(([1]!SingleStagePbR(W186,1)/[1]!SingleStagePbR(W186,0))-(((2.718282^(0.00098482*W186)-1)/((2.718282^(0.000155125*W186)-1)*137.88))))</f>
        <v>-2.7192827086570671E-4</v>
      </c>
      <c r="F186" s="111">
        <v>59817.667769642008</v>
      </c>
      <c r="G186" s="73">
        <v>612.77111467242719</v>
      </c>
      <c r="H186" s="86">
        <v>8.9012575350575981E-2</v>
      </c>
      <c r="I186" s="142">
        <v>18.38509064471037</v>
      </c>
      <c r="J186" s="76">
        <v>0.2195848088909548</v>
      </c>
      <c r="K186" s="77">
        <v>5.3075368307965526E-2</v>
      </c>
      <c r="L186" s="77">
        <v>4.6310936593722151E-4</v>
      </c>
      <c r="M186" s="40">
        <f t="array" ref="M186:Q186">[1]!ConvertConc(I186:L186,TRUE,FALSE)</f>
        <v>0.39786843598230426</v>
      </c>
      <c r="N186" s="40">
        <v>5.8850221455710328E-3</v>
      </c>
      <c r="O186" s="40">
        <v>5.4391899356107498E-2</v>
      </c>
      <c r="P186" s="83">
        <v>6.4963698336528198E-4</v>
      </c>
      <c r="Q186" s="39">
        <v>0.8074727996517177</v>
      </c>
      <c r="R186" s="97">
        <v>1.6725488705098671E-2</v>
      </c>
      <c r="S186" s="190">
        <v>3.9399377422580774E-4</v>
      </c>
      <c r="T186" s="38">
        <f>[1]!AgePb76(K186)</f>
        <v>331.0330229374398</v>
      </c>
      <c r="U186" s="41">
        <f>[1]!AgeErPb76(K186,L186,0,FALSE,1)*2</f>
        <v>39.579707485366391</v>
      </c>
      <c r="V186" s="38">
        <f t="shared" si="88"/>
        <v>39.618446372783467</v>
      </c>
      <c r="W186" s="42">
        <f>[1]!AgePb6U8(O186)</f>
        <v>341.42918312225402</v>
      </c>
      <c r="X186" s="42">
        <f t="shared" si="81"/>
        <v>8.155810963843745</v>
      </c>
      <c r="Y186" s="38">
        <f t="shared" si="89"/>
        <v>8.8502405872364474</v>
      </c>
      <c r="Z186" s="38">
        <f>[1]!AgePb7U5(M186)</f>
        <v>340.10106172889573</v>
      </c>
      <c r="AA186" s="42">
        <f t="shared" si="83"/>
        <v>10.061126236692933</v>
      </c>
      <c r="AB186" s="38">
        <f t="shared" si="90"/>
        <v>10.632436973724706</v>
      </c>
      <c r="AC186" s="42">
        <f>[1]!AgePb8Th2(R186)</f>
        <v>335.26342638172753</v>
      </c>
      <c r="AD186" s="42">
        <f t="shared" si="85"/>
        <v>15.795257770823241</v>
      </c>
      <c r="AE186" s="38">
        <f t="shared" si="91"/>
        <v>16.632737514708964</v>
      </c>
      <c r="AF186" s="43">
        <f t="shared" si="92"/>
        <v>103.14052057180379</v>
      </c>
    </row>
    <row r="187" spans="1:32" x14ac:dyDescent="0.25">
      <c r="D187" s="69"/>
      <c r="F187" s="111"/>
      <c r="G187" s="73"/>
      <c r="H187" s="86"/>
      <c r="I187" s="76"/>
      <c r="J187" s="76"/>
      <c r="K187" s="77"/>
      <c r="L187" s="77"/>
      <c r="R187" s="97"/>
      <c r="S187" s="85"/>
    </row>
    <row r="188" spans="1:32" ht="17.25" x14ac:dyDescent="0.25">
      <c r="A188" s="109" t="s">
        <v>1009</v>
      </c>
      <c r="F188" s="111"/>
      <c r="H188" s="86"/>
      <c r="K188" s="158"/>
      <c r="L188" s="158"/>
      <c r="R188" s="119"/>
      <c r="S188" s="85"/>
    </row>
    <row r="189" spans="1:32" x14ac:dyDescent="0.25">
      <c r="A189" s="108" t="s">
        <v>1010</v>
      </c>
      <c r="B189">
        <v>2014</v>
      </c>
      <c r="C189" s="108" t="s">
        <v>1011</v>
      </c>
      <c r="D189" s="108" t="s">
        <v>6</v>
      </c>
      <c r="E189" s="37">
        <f>(K189-(((2.718282^(0.00098482*W189)-1)/((2.718282^(0.000155125*W189)-1)*137.88))))/(([1]!SingleStagePbR(W189,1)/[1]!SingleStagePbR(W189,0))-(((2.718282^(0.00098482*W189)-1)/((2.718282^(0.000155125*W189)-1)*137.88))))</f>
        <v>-1.0100269896167972E-3</v>
      </c>
      <c r="F189" s="111">
        <v>11061.975305625809</v>
      </c>
      <c r="G189" s="112">
        <v>78.621964402002277</v>
      </c>
      <c r="H189" s="86">
        <v>0.3560398141197898</v>
      </c>
      <c r="I189" s="114">
        <v>5.5450173589345573</v>
      </c>
      <c r="J189" s="114">
        <v>8.4657665757180978E-2</v>
      </c>
      <c r="K189" s="115">
        <v>7.4161128729491835E-2</v>
      </c>
      <c r="L189" s="115">
        <v>1.4710656857171108E-3</v>
      </c>
      <c r="M189" s="39">
        <f t="array" ref="M189:Q189">[1]!ConvertConc(I189:L189,TRUE,FALSE)</f>
        <v>1.843256044100545</v>
      </c>
      <c r="N189" s="40">
        <v>4.613893120659409E-2</v>
      </c>
      <c r="O189" s="40">
        <v>0.1803420864659194</v>
      </c>
      <c r="P189" s="62">
        <v>2.7533439644484656E-3</v>
      </c>
      <c r="Q189" s="39">
        <v>0.60993213627066745</v>
      </c>
      <c r="R189" s="174">
        <v>5.3650892438851149E-2</v>
      </c>
      <c r="S189" s="158">
        <v>1.3933621213698137E-3</v>
      </c>
      <c r="T189" s="38">
        <f>[1]!AgePb76(K189)</f>
        <v>1044.9776838626735</v>
      </c>
      <c r="U189" s="41">
        <f>[1]!AgeErPb76(K189,L189,0,FALSE,1)*2</f>
        <v>80.020235893356912</v>
      </c>
      <c r="V189" s="38">
        <f t="shared" ref="V189" si="93">SQRT((U189/T189*100)^2+AO$6^2+AO$8^2+AO$7^2)*T189/100</f>
        <v>80.211039379088248</v>
      </c>
      <c r="W189" s="42">
        <f>[1]!AgePb6U8(O189)</f>
        <v>1068.8431925754612</v>
      </c>
      <c r="X189" s="42">
        <f t="shared" ref="X189:X206" si="94">P189/O189*W189*2</f>
        <v>32.636785022176348</v>
      </c>
      <c r="Y189" s="38">
        <f t="shared" ref="Y189" si="95">SQRT((X189/W189*100)^2+AP$6^2+AP$7^2+AP$8^2)*W189/100</f>
        <v>34.364124679714003</v>
      </c>
      <c r="Z189" s="38">
        <f>[1]!AgePb7U5(M189)</f>
        <v>1061.0244096582355</v>
      </c>
      <c r="AA189" s="42">
        <f t="shared" ref="AA189:AA252" si="96">N189/M189*Z189*2</f>
        <v>53.117452024552364</v>
      </c>
      <c r="AB189" s="38">
        <f t="shared" ref="AB189" si="97">SQRT((AA189/Z189*100)^2+AQ$6^2+AQ$8^2+AQ$7^2)*Z189/100</f>
        <v>54.189745311672226</v>
      </c>
      <c r="AC189" s="42">
        <f>[1]!AgePb8Th2(R189)</f>
        <v>1056.3147783358211</v>
      </c>
      <c r="AD189" s="42">
        <f t="shared" ref="AD189:AD252" si="98">S189/R189*AC189*2</f>
        <v>54.866897211590953</v>
      </c>
      <c r="AE189" s="38">
        <f t="shared" ref="AE189" si="99">SQRT((AD189/AC189*100)^2+AR$6^2+AR$8^2+AR$7^2)*AC189/100</f>
        <v>57.271018024354305</v>
      </c>
      <c r="AF189" s="43">
        <f t="shared" ref="AF189" si="100">W189/T189*100</f>
        <v>102.28382950959976</v>
      </c>
    </row>
    <row r="190" spans="1:32" x14ac:dyDescent="0.25">
      <c r="A190" s="108" t="s">
        <v>1010</v>
      </c>
      <c r="B190">
        <v>2014</v>
      </c>
      <c r="C190" s="108" t="s">
        <v>1012</v>
      </c>
      <c r="D190" s="108" t="s">
        <v>6</v>
      </c>
      <c r="E190" s="37">
        <f>(K190-(((2.718282^(0.00098482*W190)-1)/((2.718282^(0.000155125*W190)-1)*137.88))))/(([1]!SingleStagePbR(W190,1)/[1]!SingleStagePbR(W190,0))-(((2.718282^(0.00098482*W190)-1)/((2.718282^(0.000155125*W190)-1)*137.88))))</f>
        <v>3.3659022755689965E-4</v>
      </c>
      <c r="F190" s="111">
        <v>11395.825036606966</v>
      </c>
      <c r="G190" s="112">
        <v>84.735208605237688</v>
      </c>
      <c r="H190" s="86">
        <v>0.35482043241499489</v>
      </c>
      <c r="I190" s="114">
        <v>5.5878013153025581</v>
      </c>
      <c r="J190" s="114">
        <v>8.7698022465473313E-2</v>
      </c>
      <c r="K190" s="115">
        <v>7.5010590843012911E-2</v>
      </c>
      <c r="L190" s="115">
        <v>1.6897210754303908E-3</v>
      </c>
      <c r="M190" s="39">
        <f t="array" ref="M190:Q190">[1]!ConvertConc(I190:L190,TRUE,FALSE)</f>
        <v>1.8500943477844967</v>
      </c>
      <c r="N190" s="40">
        <v>5.079373545800716E-2</v>
      </c>
      <c r="O190" s="40">
        <v>0.17896126643970586</v>
      </c>
      <c r="P190" s="62">
        <v>2.8087163947111602E-3</v>
      </c>
      <c r="Q190" s="39">
        <v>0.57165310719475693</v>
      </c>
      <c r="R190" s="174">
        <v>5.2454548482659208E-2</v>
      </c>
      <c r="S190" s="158">
        <v>1.4328332505299842E-3</v>
      </c>
      <c r="T190" s="38">
        <f>[1]!AgePb76(K190)</f>
        <v>1067.910481299871</v>
      </c>
      <c r="U190" s="41">
        <f>[1]!AgeErPb76(K190,L190,0,FALSE,1)*2</f>
        <v>90.560718435182423</v>
      </c>
      <c r="V190" s="38">
        <f t="shared" ref="V190:V206" si="101">SQRT((U190/T190*100)^2+AO$6^2+AO$8^2+AO$7^2)*T190/100</f>
        <v>90.736833829407473</v>
      </c>
      <c r="W190" s="42">
        <f>[1]!AgePb6U8(O190)</f>
        <v>1061.2974576827373</v>
      </c>
      <c r="X190" s="42">
        <f t="shared" si="94"/>
        <v>33.31317025590085</v>
      </c>
      <c r="Y190" s="38">
        <f t="shared" ref="Y190:Y206" si="102">SQRT((X190/W190*100)^2+AP$6^2+AP$7^2+AP$8^2)*W190/100</f>
        <v>34.983886561888021</v>
      </c>
      <c r="Z190" s="38">
        <f>[1]!AgePb7U5(M190)</f>
        <v>1063.4635713239643</v>
      </c>
      <c r="AA190" s="42">
        <f t="shared" si="96"/>
        <v>58.394089334679734</v>
      </c>
      <c r="AB190" s="38">
        <f t="shared" ref="AB190:AB206" si="103">SQRT((AA190/Z190*100)^2+AQ$6^2+AQ$8^2+AQ$7^2)*Z190/100</f>
        <v>59.375618764221826</v>
      </c>
      <c r="AC190" s="42">
        <f>[1]!AgePb8Th2(R190)</f>
        <v>1033.352224404505</v>
      </c>
      <c r="AD190" s="42">
        <f t="shared" si="98"/>
        <v>56.453500009646291</v>
      </c>
      <c r="AE190" s="38">
        <f t="shared" ref="AE190:AE206" si="104">SQRT((AD190/AC190*100)^2+AR$6^2+AR$8^2+AR$7^2)*AC190/100</f>
        <v>58.694097932636943</v>
      </c>
      <c r="AF190" s="43">
        <f t="shared" ref="AF190:AF206" si="105">W190/T190*100</f>
        <v>99.380751127277605</v>
      </c>
    </row>
    <row r="191" spans="1:32" x14ac:dyDescent="0.25">
      <c r="A191" s="108" t="s">
        <v>1010</v>
      </c>
      <c r="B191">
        <v>2014</v>
      </c>
      <c r="C191" s="108" t="s">
        <v>1013</v>
      </c>
      <c r="D191" s="108" t="s">
        <v>6</v>
      </c>
      <c r="E191" s="37">
        <f>(K191-(((2.718282^(0.00098482*W191)-1)/((2.718282^(0.000155125*W191)-1)*137.88))))/(([1]!SingleStagePbR(W191,1)/[1]!SingleStagePbR(W191,0))-(((2.718282^(0.00098482*W191)-1)/((2.718282^(0.000155125*W191)-1)*137.88))))</f>
        <v>1.1997892514567655E-3</v>
      </c>
      <c r="F191" s="111">
        <v>11343.379532127292</v>
      </c>
      <c r="G191" s="112">
        <v>80.415137424147048</v>
      </c>
      <c r="H191" s="86">
        <v>0.352558544414727</v>
      </c>
      <c r="I191" s="114">
        <v>5.52224175653211</v>
      </c>
      <c r="J191" s="114">
        <v>7.8105921360372171E-2</v>
      </c>
      <c r="K191" s="115">
        <v>7.616827719681428E-2</v>
      </c>
      <c r="L191" s="115">
        <v>1.3720606106404141E-3</v>
      </c>
      <c r="M191" s="39">
        <f t="array" ref="M191:Q191">[1]!ConvertConc(I191:L191,TRUE,FALSE)</f>
        <v>1.9009511763674094</v>
      </c>
      <c r="N191" s="40">
        <v>4.3537056577675627E-2</v>
      </c>
      <c r="O191" s="40">
        <v>0.18108587854146863</v>
      </c>
      <c r="P191" s="62">
        <v>2.5612568251115486E-3</v>
      </c>
      <c r="Q191" s="39">
        <v>0.61756182608792043</v>
      </c>
      <c r="R191" s="174">
        <v>5.5263469624348631E-2</v>
      </c>
      <c r="S191" s="158">
        <v>1.4595280316025171E-3</v>
      </c>
      <c r="T191" s="38">
        <f>[1]!AgePb76(K191)</f>
        <v>1098.6260487346817</v>
      </c>
      <c r="U191" s="41">
        <f>[1]!AgeErPb76(K191,L191,0,FALSE,1)*2</f>
        <v>72.086765932037466</v>
      </c>
      <c r="V191" s="38">
        <f t="shared" si="101"/>
        <v>72.32077327127962</v>
      </c>
      <c r="W191" s="42">
        <f>[1]!AgePb6U8(O191)</f>
        <v>1072.9041184338632</v>
      </c>
      <c r="X191" s="42">
        <f t="shared" si="94"/>
        <v>30.350052893823346</v>
      </c>
      <c r="Y191" s="38">
        <f t="shared" si="102"/>
        <v>32.21397423663494</v>
      </c>
      <c r="Z191" s="38">
        <f>[1]!AgePb7U5(M191)</f>
        <v>1081.4222217248218</v>
      </c>
      <c r="AA191" s="42">
        <f t="shared" si="96"/>
        <v>49.535139078700261</v>
      </c>
      <c r="AB191" s="38">
        <f t="shared" si="103"/>
        <v>50.727324742276906</v>
      </c>
      <c r="AC191" s="42">
        <f>[1]!AgePb8Th2(R191)</f>
        <v>1087.225265097801</v>
      </c>
      <c r="AD191" s="42">
        <f t="shared" si="98"/>
        <v>57.428017526339737</v>
      </c>
      <c r="AE191" s="38">
        <f t="shared" si="104"/>
        <v>59.863002927401446</v>
      </c>
      <c r="AF191" s="43">
        <f t="shared" si="105"/>
        <v>97.658718330004717</v>
      </c>
    </row>
    <row r="192" spans="1:32" x14ac:dyDescent="0.25">
      <c r="A192" s="108" t="s">
        <v>1010</v>
      </c>
      <c r="B192">
        <v>2014</v>
      </c>
      <c r="C192" s="108" t="s">
        <v>1014</v>
      </c>
      <c r="D192" s="108" t="s">
        <v>6</v>
      </c>
      <c r="E192" s="37">
        <f>(K192-(((2.718282^(0.00098482*W192)-1)/((2.718282^(0.000155125*W192)-1)*137.88))))/(([1]!SingleStagePbR(W192,1)/[1]!SingleStagePbR(W192,0))-(((2.718282^(0.00098482*W192)-1)/((2.718282^(0.000155125*W192)-1)*137.88))))</f>
        <v>3.6851306763813494E-3</v>
      </c>
      <c r="F192" s="111">
        <v>11065.840250813497</v>
      </c>
      <c r="G192" s="112">
        <v>78.915763277435687</v>
      </c>
      <c r="H192" s="86">
        <v>0.35129147720244908</v>
      </c>
      <c r="I192" s="114">
        <v>5.5434649703128862</v>
      </c>
      <c r="J192" s="114">
        <v>7.8725546013619474E-2</v>
      </c>
      <c r="K192" s="115">
        <v>7.8113110246284839E-2</v>
      </c>
      <c r="L192" s="115">
        <v>1.5435281768277861E-3</v>
      </c>
      <c r="M192" s="39">
        <f t="array" ref="M192:Q192">[1]!ConvertConc(I192:L192,TRUE,FALSE)</f>
        <v>1.9420252336392672</v>
      </c>
      <c r="N192" s="40">
        <v>4.7257378823355359E-2</v>
      </c>
      <c r="O192" s="40">
        <v>0.18039258935617619</v>
      </c>
      <c r="P192" s="62">
        <v>2.5618462766391478E-3</v>
      </c>
      <c r="Q192" s="39">
        <v>0.58360581849141202</v>
      </c>
      <c r="R192" s="174">
        <v>5.4016244082988822E-2</v>
      </c>
      <c r="S192" s="158">
        <v>1.2971500463873544E-3</v>
      </c>
      <c r="T192" s="38">
        <f>[1]!AgePb76(K192)</f>
        <v>1148.8870825570384</v>
      </c>
      <c r="U192" s="41">
        <f>[1]!AgeErPb76(K192,L192,0,FALSE,1)*2</f>
        <v>78.491458389827883</v>
      </c>
      <c r="V192" s="38">
        <f t="shared" si="101"/>
        <v>78.726514779688856</v>
      </c>
      <c r="W192" s="42">
        <f>[1]!AgePb6U8(O192)</f>
        <v>1069.1190071779013</v>
      </c>
      <c r="X192" s="42">
        <f t="shared" si="94"/>
        <v>30.366198052792402</v>
      </c>
      <c r="Y192" s="38">
        <f t="shared" si="102"/>
        <v>32.216440681661176</v>
      </c>
      <c r="Z192" s="38">
        <f>[1]!AgePb7U5(M192)</f>
        <v>1095.6980242455643</v>
      </c>
      <c r="AA192" s="42">
        <f t="shared" si="96"/>
        <v>53.325585796577535</v>
      </c>
      <c r="AB192" s="38">
        <f t="shared" si="103"/>
        <v>54.463990498809316</v>
      </c>
      <c r="AC192" s="42">
        <f>[1]!AgePb8Th2(R192)</f>
        <v>1063.3221191278867</v>
      </c>
      <c r="AD192" s="42">
        <f t="shared" si="98"/>
        <v>51.069390683008017</v>
      </c>
      <c r="AE192" s="38">
        <f t="shared" si="104"/>
        <v>53.677411053708568</v>
      </c>
      <c r="AF192" s="43">
        <f t="shared" si="105"/>
        <v>93.056926429915109</v>
      </c>
    </row>
    <row r="193" spans="1:32" x14ac:dyDescent="0.25">
      <c r="A193" s="108" t="s">
        <v>1010</v>
      </c>
      <c r="B193">
        <v>2014</v>
      </c>
      <c r="C193" s="108" t="s">
        <v>1015</v>
      </c>
      <c r="D193" s="108" t="s">
        <v>6</v>
      </c>
      <c r="E193" s="37">
        <f>(K193-(((2.718282^(0.00098482*W193)-1)/((2.718282^(0.000155125*W193)-1)*137.88))))/(([1]!SingleStagePbR(W193,1)/[1]!SingleStagePbR(W193,0))-(((2.718282^(0.00098482*W193)-1)/((2.718282^(0.000155125*W193)-1)*137.88))))</f>
        <v>4.4450054658617998E-3</v>
      </c>
      <c r="F193" s="111">
        <v>11167.447279161293</v>
      </c>
      <c r="G193" s="112">
        <v>80.632198665313851</v>
      </c>
      <c r="H193" s="86">
        <v>0.35571992662483498</v>
      </c>
      <c r="I193" s="114">
        <v>5.5742418035055437</v>
      </c>
      <c r="J193" s="114">
        <v>8.391287571514959E-2</v>
      </c>
      <c r="K193" s="115">
        <v>7.8547142207319523E-2</v>
      </c>
      <c r="L193" s="115">
        <v>1.5130279999511602E-3</v>
      </c>
      <c r="M193" s="39">
        <f t="array" ref="M193:Q193">[1]!ConvertConc(I193:L193,TRUE,FALSE)</f>
        <v>1.942034005809524</v>
      </c>
      <c r="N193" s="40">
        <v>4.7477231485374131E-2</v>
      </c>
      <c r="O193" s="40">
        <v>0.17939659513355116</v>
      </c>
      <c r="P193" s="62">
        <v>2.7005796881103524E-3</v>
      </c>
      <c r="Q193" s="39">
        <v>0.61576392930496082</v>
      </c>
      <c r="R193" s="174">
        <v>5.4121220745915709E-2</v>
      </c>
      <c r="S193" s="158">
        <v>1.332383001425948E-3</v>
      </c>
      <c r="T193" s="38">
        <f>[1]!AgePb76(K193)</f>
        <v>1159.8833570027823</v>
      </c>
      <c r="U193" s="41">
        <f>[1]!AgeErPb76(K193,L193,0,FALSE,1)*2</f>
        <v>76.392086816057173</v>
      </c>
      <c r="V193" s="38">
        <f t="shared" si="101"/>
        <v>76.638220326391533</v>
      </c>
      <c r="W193" s="42">
        <f>[1]!AgePb6U8(O193)</f>
        <v>1063.6773417058405</v>
      </c>
      <c r="X193" s="42">
        <f t="shared" si="94"/>
        <v>32.024525566670327</v>
      </c>
      <c r="Y193" s="38">
        <f t="shared" si="102"/>
        <v>33.76666348243613</v>
      </c>
      <c r="Z193" s="38">
        <f>[1]!AgePb7U5(M193)</f>
        <v>1095.70105178579</v>
      </c>
      <c r="AA193" s="42">
        <f t="shared" si="96"/>
        <v>53.573575250261705</v>
      </c>
      <c r="AB193" s="38">
        <f t="shared" si="103"/>
        <v>54.706825933481824</v>
      </c>
      <c r="AC193" s="42">
        <f>[1]!AgePb8Th2(R193)</f>
        <v>1065.3350924986555</v>
      </c>
      <c r="AD193" s="42">
        <f t="shared" si="98"/>
        <v>52.453893260523579</v>
      </c>
      <c r="AE193" s="38">
        <f t="shared" si="104"/>
        <v>55.005708884890481</v>
      </c>
      <c r="AF193" s="43">
        <f t="shared" si="105"/>
        <v>91.705543948354887</v>
      </c>
    </row>
    <row r="194" spans="1:32" x14ac:dyDescent="0.25">
      <c r="A194" s="108" t="s">
        <v>1010</v>
      </c>
      <c r="B194">
        <v>2014</v>
      </c>
      <c r="C194" s="108" t="s">
        <v>1016</v>
      </c>
      <c r="D194" s="108" t="s">
        <v>6</v>
      </c>
      <c r="E194" s="37">
        <f>(K194-(((2.718282^(0.00098482*W194)-1)/((2.718282^(0.000155125*W194)-1)*137.88))))/(([1]!SingleStagePbR(W194,1)/[1]!SingleStagePbR(W194,0))-(((2.718282^(0.00098482*W194)-1)/((2.718282^(0.000155125*W194)-1)*137.88))))</f>
        <v>-9.3038637093029441E-5</v>
      </c>
      <c r="F194" s="111">
        <v>11322.096267376455</v>
      </c>
      <c r="G194" s="112">
        <v>78.676258579409577</v>
      </c>
      <c r="H194" s="86">
        <v>0.34397753665978131</v>
      </c>
      <c r="I194" s="114">
        <v>5.6338781687841006</v>
      </c>
      <c r="J194" s="114">
        <v>8.5315845135661303E-2</v>
      </c>
      <c r="K194" s="115">
        <v>7.4353469284132265E-2</v>
      </c>
      <c r="L194" s="115">
        <v>1.6192953271258474E-3</v>
      </c>
      <c r="M194" s="39">
        <f t="array" ref="M194:Q194">[1]!ConvertConc(I194:L194,TRUE,FALSE)</f>
        <v>1.8188883092143069</v>
      </c>
      <c r="N194" s="40">
        <v>4.8247450084577377E-2</v>
      </c>
      <c r="O194" s="40">
        <v>0.1774976259764984</v>
      </c>
      <c r="P194" s="62">
        <v>2.6879104439396671E-3</v>
      </c>
      <c r="Q194" s="39">
        <v>0.5708919406711247</v>
      </c>
      <c r="R194" s="174">
        <v>5.5754016551742946E-2</v>
      </c>
      <c r="S194" s="158">
        <v>1.3072085709969503E-3</v>
      </c>
      <c r="T194" s="38">
        <f>[1]!AgePb76(K194)</f>
        <v>1050.200144911438</v>
      </c>
      <c r="U194" s="41">
        <f>[1]!AgeErPb76(K194,L194,0,FALSE,1)*2</f>
        <v>87.786416819544598</v>
      </c>
      <c r="V194" s="38">
        <f t="shared" si="101"/>
        <v>87.962116915701074</v>
      </c>
      <c r="W194" s="42">
        <f>[1]!AgePb6U8(O194)</f>
        <v>1053.2894810672899</v>
      </c>
      <c r="X194" s="42">
        <f t="shared" si="94"/>
        <v>31.900683528324141</v>
      </c>
      <c r="Y194" s="38">
        <f t="shared" si="102"/>
        <v>33.616114635230794</v>
      </c>
      <c r="Z194" s="38">
        <f>[1]!AgePb7U5(M194)</f>
        <v>1052.2847038996431</v>
      </c>
      <c r="AA194" s="42">
        <f t="shared" si="96"/>
        <v>55.825367032122081</v>
      </c>
      <c r="AB194" s="38">
        <f t="shared" si="103"/>
        <v>56.829997457352874</v>
      </c>
      <c r="AC194" s="42">
        <f>[1]!AgePb8Th2(R194)</f>
        <v>1096.6188838431815</v>
      </c>
      <c r="AD194" s="42">
        <f t="shared" si="98"/>
        <v>51.422648725102562</v>
      </c>
      <c r="AE194" s="38">
        <f t="shared" si="104"/>
        <v>54.174230420719958</v>
      </c>
      <c r="AF194" s="43">
        <f t="shared" si="105"/>
        <v>100.29416641873654</v>
      </c>
    </row>
    <row r="195" spans="1:32" x14ac:dyDescent="0.25">
      <c r="A195" s="108" t="s">
        <v>1010</v>
      </c>
      <c r="B195">
        <v>2014</v>
      </c>
      <c r="C195" s="108" t="s">
        <v>1017</v>
      </c>
      <c r="D195" s="108" t="s">
        <v>6</v>
      </c>
      <c r="E195" s="37">
        <f>(K195-(((2.718282^(0.00098482*W195)-1)/((2.718282^(0.000155125*W195)-1)*137.88))))/(([1]!SingleStagePbR(W195,1)/[1]!SingleStagePbR(W195,0))-(((2.718282^(0.00098482*W195)-1)/((2.718282^(0.000155125*W195)-1)*137.88))))</f>
        <v>3.6248670495669373E-3</v>
      </c>
      <c r="F195" s="111">
        <v>11731.762685771429</v>
      </c>
      <c r="G195" s="112">
        <v>83.347636782095165</v>
      </c>
      <c r="H195" s="86">
        <v>0.35368492285619424</v>
      </c>
      <c r="I195" s="114">
        <v>5.599613061651814</v>
      </c>
      <c r="J195" s="114">
        <v>9.2825625017799826E-2</v>
      </c>
      <c r="K195" s="115">
        <v>7.7692995891676664E-2</v>
      </c>
      <c r="L195" s="115">
        <v>1.4482676759082456E-3</v>
      </c>
      <c r="M195" s="39">
        <f t="array" ref="M195:Q195">[1]!ConvertConc(I195:L195,TRUE,FALSE)</f>
        <v>1.9122122503643597</v>
      </c>
      <c r="N195" s="40">
        <v>4.7701367763374414E-2</v>
      </c>
      <c r="O195" s="40">
        <v>0.17858376801932324</v>
      </c>
      <c r="P195" s="62">
        <v>2.9604098893821437E-3</v>
      </c>
      <c r="Q195" s="39">
        <v>0.66453082105262262</v>
      </c>
      <c r="R195" s="174">
        <v>5.1695137285344667E-2</v>
      </c>
      <c r="S195" s="158">
        <v>1.3014026063967277E-3</v>
      </c>
      <c r="T195" s="38">
        <f>[1]!AgePb76(K195)</f>
        <v>1138.1679959300113</v>
      </c>
      <c r="U195" s="41">
        <f>[1]!AgeErPb76(K195,L195,0,FALSE,1)*2</f>
        <v>74.162262100228418</v>
      </c>
      <c r="V195" s="38">
        <f t="shared" si="101"/>
        <v>74.406383098868304</v>
      </c>
      <c r="W195" s="42">
        <f>[1]!AgePb6U8(O195)</f>
        <v>1059.2330125450135</v>
      </c>
      <c r="X195" s="42">
        <f t="shared" si="94"/>
        <v>35.11812882298463</v>
      </c>
      <c r="Y195" s="38">
        <f t="shared" si="102"/>
        <v>36.700742419425303</v>
      </c>
      <c r="Z195" s="38">
        <f>[1]!AgePb7U5(M195)</f>
        <v>1085.3561617025941</v>
      </c>
      <c r="AA195" s="42">
        <f t="shared" si="96"/>
        <v>54.14981879104154</v>
      </c>
      <c r="AB195" s="38">
        <f t="shared" si="103"/>
        <v>55.250389856118055</v>
      </c>
      <c r="AC195" s="42">
        <f>[1]!AgePb8Th2(R195)</f>
        <v>1018.7625843817126</v>
      </c>
      <c r="AD195" s="42">
        <f t="shared" si="98"/>
        <v>51.293810297692779</v>
      </c>
      <c r="AE195" s="38">
        <f t="shared" si="104"/>
        <v>53.682591348217109</v>
      </c>
      <c r="AF195" s="43">
        <f t="shared" si="105"/>
        <v>93.064733530791372</v>
      </c>
    </row>
    <row r="196" spans="1:32" x14ac:dyDescent="0.25">
      <c r="A196" s="108" t="s">
        <v>1010</v>
      </c>
      <c r="B196">
        <v>2014</v>
      </c>
      <c r="C196" s="108" t="s">
        <v>1018</v>
      </c>
      <c r="D196" s="108" t="s">
        <v>6</v>
      </c>
      <c r="E196" s="37">
        <f>(K196-(((2.718282^(0.00098482*W196)-1)/((2.718282^(0.000155125*W196)-1)*137.88))))/(([1]!SingleStagePbR(W196,1)/[1]!SingleStagePbR(W196,0))-(((2.718282^(0.00098482*W196)-1)/((2.718282^(0.000155125*W196)-1)*137.88))))</f>
        <v>3.1942395468420124E-3</v>
      </c>
      <c r="F196" s="111">
        <v>11015.376593624882</v>
      </c>
      <c r="G196" s="112">
        <v>79.411246596495701</v>
      </c>
      <c r="H196" s="86">
        <v>0.34373633355010003</v>
      </c>
      <c r="I196" s="114">
        <v>5.5570286891152803</v>
      </c>
      <c r="J196" s="114">
        <v>8.1156856493942872E-2</v>
      </c>
      <c r="K196" s="115">
        <v>7.7610929882104926E-2</v>
      </c>
      <c r="L196" s="115">
        <v>1.5379525008824137E-3</v>
      </c>
      <c r="M196" s="39">
        <f t="array" ref="M196:Q196">[1]!ConvertConc(I196:L196,TRUE,FALSE)</f>
        <v>1.9248305083079633</v>
      </c>
      <c r="N196" s="40">
        <v>4.7382452261885082E-2</v>
      </c>
      <c r="O196" s="40">
        <v>0.17995228312546419</v>
      </c>
      <c r="P196" s="62">
        <v>2.6280882166357495E-3</v>
      </c>
      <c r="Q196" s="39">
        <v>0.5932770351375336</v>
      </c>
      <c r="R196" s="174">
        <v>5.4731342154169089E-2</v>
      </c>
      <c r="S196" s="158">
        <v>1.4257118794388298E-3</v>
      </c>
      <c r="T196" s="38">
        <f>[1]!AgePb76(K196)</f>
        <v>1136.0653597480575</v>
      </c>
      <c r="U196" s="41">
        <f>[1]!AgeErPb76(K196,L196,0,FALSE,1)*2</f>
        <v>78.862487803719546</v>
      </c>
      <c r="V196" s="38">
        <f t="shared" si="101"/>
        <v>79.091256328967788</v>
      </c>
      <c r="W196" s="42">
        <f>[1]!AgePb6U8(O196)</f>
        <v>1066.7139379897922</v>
      </c>
      <c r="X196" s="42">
        <f t="shared" si="94"/>
        <v>31.157352185384884</v>
      </c>
      <c r="Y196" s="38">
        <f t="shared" si="102"/>
        <v>32.955322416457925</v>
      </c>
      <c r="Z196" s="38">
        <f>[1]!AgePb7U5(M196)</f>
        <v>1089.7461878735578</v>
      </c>
      <c r="AA196" s="42">
        <f t="shared" si="96"/>
        <v>53.65131787097463</v>
      </c>
      <c r="AB196" s="38">
        <f t="shared" si="103"/>
        <v>54.770818763265368</v>
      </c>
      <c r="AC196" s="42">
        <f>[1]!AgePb8Th2(R196)</f>
        <v>1077.0304701796365</v>
      </c>
      <c r="AD196" s="42">
        <f t="shared" si="98"/>
        <v>56.111729601928957</v>
      </c>
      <c r="AE196" s="38">
        <f t="shared" si="104"/>
        <v>58.5559315182131</v>
      </c>
      <c r="AF196" s="43">
        <f t="shared" si="105"/>
        <v>93.895472548019129</v>
      </c>
    </row>
    <row r="197" spans="1:32" x14ac:dyDescent="0.25">
      <c r="A197" s="110" t="s">
        <v>1019</v>
      </c>
      <c r="B197">
        <v>2015</v>
      </c>
      <c r="C197" s="110" t="s">
        <v>1020</v>
      </c>
      <c r="D197" s="110" t="s">
        <v>6</v>
      </c>
      <c r="E197" s="37">
        <f>(K197-(((2.718282^(0.00098482*W197)-1)/((2.718282^(0.000155125*W197)-1)*137.88))))/(([1]!SingleStagePbR(W197,1)/[1]!SingleStagePbR(W197,0))-(((2.718282^(0.00098482*W197)-1)/((2.718282^(0.000155125*W197)-1)*137.88))))</f>
        <v>1.0095507340664974E-3</v>
      </c>
      <c r="F197" s="111">
        <v>53031.667649922078</v>
      </c>
      <c r="G197" s="113">
        <v>91.771853934768018</v>
      </c>
      <c r="H197" s="86">
        <v>0.34500086155327347</v>
      </c>
      <c r="I197" s="116">
        <v>5.6239962550493487</v>
      </c>
      <c r="J197" s="116">
        <v>4.7491667087364159E-2</v>
      </c>
      <c r="K197" s="117">
        <v>7.5341488100588619E-2</v>
      </c>
      <c r="L197" s="117">
        <v>6.1493390163938134E-4</v>
      </c>
      <c r="M197" s="39">
        <f t="array" ref="M197:Q197">[1]!ConvertConc(I197:L197,TRUE,FALSE)</f>
        <v>1.8462963734551794</v>
      </c>
      <c r="N197" s="40">
        <v>2.1683302322693394E-2</v>
      </c>
      <c r="O197" s="40">
        <v>0.17780950673681153</v>
      </c>
      <c r="P197" s="62">
        <v>1.5015070273795888E-3</v>
      </c>
      <c r="Q197" s="39">
        <v>0.7190322727639773</v>
      </c>
      <c r="R197" s="176">
        <v>5.3487760434482175E-2</v>
      </c>
      <c r="S197" s="158">
        <v>8.8262624157558513E-4</v>
      </c>
      <c r="T197" s="38">
        <f>[1]!AgePb76(K197)</f>
        <v>1076.7523558352709</v>
      </c>
      <c r="U197" s="41">
        <f>[1]!AgeErPb76(K197,L197,0,FALSE,1)*2</f>
        <v>32.769282244716365</v>
      </c>
      <c r="V197" s="38">
        <f t="shared" si="101"/>
        <v>33.260878839943217</v>
      </c>
      <c r="W197" s="42">
        <f>[1]!AgePb6U8(O197)</f>
        <v>1054.9967000878892</v>
      </c>
      <c r="X197" s="42">
        <f t="shared" si="94"/>
        <v>17.817775754689638</v>
      </c>
      <c r="Y197" s="38">
        <f t="shared" si="102"/>
        <v>20.741921651591902</v>
      </c>
      <c r="Z197" s="38">
        <f>[1]!AgePb7U5(M197)</f>
        <v>1062.1095913984834</v>
      </c>
      <c r="AA197" s="42">
        <f t="shared" si="96"/>
        <v>24.947287663276931</v>
      </c>
      <c r="AB197" s="38">
        <f t="shared" si="103"/>
        <v>27.16003384811204</v>
      </c>
      <c r="AC197" s="42">
        <f>[1]!AgePb8Th2(R197)</f>
        <v>1053.1851681096946</v>
      </c>
      <c r="AD197" s="42">
        <f t="shared" si="98"/>
        <v>34.758189875997928</v>
      </c>
      <c r="AE197" s="38">
        <f t="shared" si="104"/>
        <v>38.420433951384382</v>
      </c>
      <c r="AF197" s="43">
        <f t="shared" si="105"/>
        <v>97.979511664917112</v>
      </c>
    </row>
    <row r="198" spans="1:32" x14ac:dyDescent="0.25">
      <c r="A198" s="69" t="s">
        <v>1019</v>
      </c>
      <c r="B198">
        <v>2015</v>
      </c>
      <c r="C198" s="69" t="s">
        <v>1021</v>
      </c>
      <c r="D198" s="69" t="s">
        <v>6</v>
      </c>
      <c r="E198" s="37">
        <f>(K198-(((2.718282^(0.00098482*W198)-1)/((2.718282^(0.000155125*W198)-1)*137.88))))/(([1]!SingleStagePbR(W198,1)/[1]!SingleStagePbR(W198,0))-(((2.718282^(0.00098482*W198)-1)/((2.718282^(0.000155125*W198)-1)*137.88))))</f>
        <v>1.807642353283412E-3</v>
      </c>
      <c r="F198" s="111">
        <v>54675.342011998713</v>
      </c>
      <c r="G198" s="73">
        <v>94.571535087549762</v>
      </c>
      <c r="H198" s="86">
        <v>0.34548879231683077</v>
      </c>
      <c r="I198" s="76">
        <v>5.5964187599750748</v>
      </c>
      <c r="J198" s="76">
        <v>4.7985353996638898E-2</v>
      </c>
      <c r="K198" s="77">
        <v>7.6188966556463178E-2</v>
      </c>
      <c r="L198" s="77">
        <v>5.8088690318247821E-4</v>
      </c>
      <c r="M198" s="39">
        <f t="array" ref="M198:Q198">[1]!ConvertConc(I198:L198,TRUE,FALSE)</f>
        <v>1.8762647723771337</v>
      </c>
      <c r="N198" s="40">
        <v>2.1527911124403189E-2</v>
      </c>
      <c r="O198" s="40">
        <v>0.17868569935328674</v>
      </c>
      <c r="P198" s="62">
        <v>1.5321041732843169E-3</v>
      </c>
      <c r="Q198" s="39">
        <v>0.74729268661770631</v>
      </c>
      <c r="R198" s="98">
        <v>5.3568722559884305E-2</v>
      </c>
      <c r="S198" s="158">
        <v>8.5952444576030331E-4</v>
      </c>
      <c r="T198" s="38">
        <f>[1]!AgePb76(K198)</f>
        <v>1099.1694526701133</v>
      </c>
      <c r="U198" s="41">
        <f>[1]!AgeErPb76(K198,L198,0,FALSE,1)*2</f>
        <v>30.508495762763015</v>
      </c>
      <c r="V198" s="38">
        <f t="shared" si="101"/>
        <v>31.057916461030075</v>
      </c>
      <c r="W198" s="42">
        <f>[1]!AgePb6U8(O198)</f>
        <v>1059.7905148640052</v>
      </c>
      <c r="X198" s="42">
        <f t="shared" si="94"/>
        <v>18.173916284368964</v>
      </c>
      <c r="Y198" s="38">
        <f t="shared" si="102"/>
        <v>21.073026190628639</v>
      </c>
      <c r="Z198" s="38">
        <f>[1]!AgePb7U5(M198)</f>
        <v>1072.7445787067534</v>
      </c>
      <c r="AA198" s="42">
        <f t="shared" si="96"/>
        <v>24.616941371579927</v>
      </c>
      <c r="AB198" s="38">
        <f t="shared" si="103"/>
        <v>26.900086638368542</v>
      </c>
      <c r="AC198" s="42">
        <f>[1]!AgePb8Th2(R198)</f>
        <v>1054.7384487020677</v>
      </c>
      <c r="AD198" s="42">
        <f t="shared" si="98"/>
        <v>33.84711963326253</v>
      </c>
      <c r="AE198" s="38">
        <f t="shared" si="104"/>
        <v>37.608730113459096</v>
      </c>
      <c r="AF198" s="43">
        <f t="shared" si="105"/>
        <v>96.417391539543942</v>
      </c>
    </row>
    <row r="199" spans="1:32" x14ac:dyDescent="0.25">
      <c r="A199" s="110" t="s">
        <v>1019</v>
      </c>
      <c r="B199">
        <v>2015</v>
      </c>
      <c r="C199" s="110" t="s">
        <v>1022</v>
      </c>
      <c r="D199" s="110" t="s">
        <v>6</v>
      </c>
      <c r="E199" s="37">
        <f>(K199-(((2.718282^(0.00098482*W199)-1)/((2.718282^(0.000155125*W199)-1)*137.88))))/(([1]!SingleStagePbR(W199,1)/[1]!SingleStagePbR(W199,0))-(((2.718282^(0.00098482*W199)-1)/((2.718282^(0.000155125*W199)-1)*137.88))))</f>
        <v>1.2535615846825184E-3</v>
      </c>
      <c r="F199" s="111">
        <v>50218.737569015495</v>
      </c>
      <c r="G199" s="113">
        <v>92.540775548345522</v>
      </c>
      <c r="H199" s="86">
        <v>0.34521977043854751</v>
      </c>
      <c r="I199" s="116">
        <v>5.5936907298682099</v>
      </c>
      <c r="J199" s="116">
        <v>5.469955901534073E-2</v>
      </c>
      <c r="K199" s="117">
        <v>7.574175915764976E-2</v>
      </c>
      <c r="L199" s="117">
        <v>6.8341157724340778E-4</v>
      </c>
      <c r="M199" s="39">
        <f t="array" ref="M199:Q199">[1]!ConvertConc(I199:L199,TRUE,FALSE)</f>
        <v>1.8661613148128464</v>
      </c>
      <c r="N199" s="40">
        <v>2.4830317364023271E-2</v>
      </c>
      <c r="O199" s="40">
        <v>0.17877284395799273</v>
      </c>
      <c r="P199" s="62">
        <v>1.7481831228540082E-3</v>
      </c>
      <c r="Q199" s="39">
        <v>0.73494067861880219</v>
      </c>
      <c r="R199" s="176">
        <v>5.4695450943457152E-2</v>
      </c>
      <c r="S199" s="158">
        <v>1.0004387541362575E-3</v>
      </c>
      <c r="T199" s="38">
        <f>[1]!AgePb76(K199)</f>
        <v>1087.3807290977961</v>
      </c>
      <c r="U199" s="41">
        <f>[1]!AgeErPb76(K199,L199,0,FALSE,1)*2</f>
        <v>36.168497465333587</v>
      </c>
      <c r="V199" s="38">
        <f t="shared" si="101"/>
        <v>36.623276590493909</v>
      </c>
      <c r="W199" s="42">
        <f>[1]!AgePb6U8(O199)</f>
        <v>1060.2671045521001</v>
      </c>
      <c r="X199" s="42">
        <f t="shared" si="94"/>
        <v>20.736270865957746</v>
      </c>
      <c r="Y199" s="38">
        <f t="shared" si="102"/>
        <v>23.321159648993074</v>
      </c>
      <c r="Z199" s="38">
        <f>[1]!AgePb7U5(M199)</f>
        <v>1069.1715626956689</v>
      </c>
      <c r="AA199" s="42">
        <f t="shared" si="96"/>
        <v>28.45184819511125</v>
      </c>
      <c r="AB199" s="38">
        <f t="shared" si="103"/>
        <v>30.435937705606957</v>
      </c>
      <c r="AC199" s="42">
        <f>[1]!AgePb8Th2(R199)</f>
        <v>1076.3426611967982</v>
      </c>
      <c r="AD199" s="42">
        <f t="shared" si="98"/>
        <v>39.374934932143233</v>
      </c>
      <c r="AE199" s="38">
        <f t="shared" si="104"/>
        <v>42.781988747922469</v>
      </c>
      <c r="AF199" s="43">
        <f t="shared" si="105"/>
        <v>97.5065196742826</v>
      </c>
    </row>
    <row r="200" spans="1:32" x14ac:dyDescent="0.25">
      <c r="A200" s="110" t="s">
        <v>1019</v>
      </c>
      <c r="B200">
        <v>2015</v>
      </c>
      <c r="C200" s="110" t="s">
        <v>1023</v>
      </c>
      <c r="D200" s="110" t="s">
        <v>6</v>
      </c>
      <c r="E200" s="37">
        <f>(K200-(((2.718282^(0.00098482*W200)-1)/((2.718282^(0.000155125*W200)-1)*137.88))))/(([1]!SingleStagePbR(W200,1)/[1]!SingleStagePbR(W200,0))-(((2.718282^(0.00098482*W200)-1)/((2.718282^(0.000155125*W200)-1)*137.88))))</f>
        <v>-8.1687066881803863E-4</v>
      </c>
      <c r="F200" s="111">
        <v>53200.30073285479</v>
      </c>
      <c r="G200" s="113">
        <v>95.703009124001099</v>
      </c>
      <c r="H200" s="86">
        <v>0.34668755116562811</v>
      </c>
      <c r="I200" s="116">
        <v>5.5815484841393097</v>
      </c>
      <c r="J200" s="116">
        <v>4.7117937931620849E-2</v>
      </c>
      <c r="K200" s="117">
        <v>7.4083337890122003E-2</v>
      </c>
      <c r="L200" s="117">
        <v>6.7224576030417923E-4</v>
      </c>
      <c r="M200" s="39">
        <f t="array" ref="M200:Q200">[1]!ConvertConc(I200:L200,TRUE,FALSE)</f>
        <v>1.8292711524463359</v>
      </c>
      <c r="N200" s="40">
        <v>2.2671426063937773E-2</v>
      </c>
      <c r="O200" s="40">
        <v>0.17916175105199372</v>
      </c>
      <c r="P200" s="62">
        <v>1.5124355346507546E-3</v>
      </c>
      <c r="Q200" s="39">
        <v>0.68113127365398407</v>
      </c>
      <c r="R200" s="176">
        <v>5.4912779358248558E-2</v>
      </c>
      <c r="S200" s="158">
        <v>8.65951731326693E-4</v>
      </c>
      <c r="T200" s="38">
        <f>[1]!AgePb76(K200)</f>
        <v>1042.8604764930453</v>
      </c>
      <c r="U200" s="41">
        <f>[1]!AgeErPb76(K200,L200,0,FALSE,1)*2</f>
        <v>36.6176303178216</v>
      </c>
      <c r="V200" s="38">
        <f t="shared" si="101"/>
        <v>37.031065014165442</v>
      </c>
      <c r="W200" s="42">
        <f>[1]!AgePb6U8(O200)</f>
        <v>1062.3935895142617</v>
      </c>
      <c r="X200" s="42">
        <f t="shared" si="94"/>
        <v>17.936884487138485</v>
      </c>
      <c r="Y200" s="38">
        <f t="shared" si="102"/>
        <v>20.88235268647869</v>
      </c>
      <c r="Z200" s="38">
        <f>[1]!AgePb7U5(M200)</f>
        <v>1056.0178049246001</v>
      </c>
      <c r="AA200" s="42">
        <f t="shared" si="96"/>
        <v>26.175922092831765</v>
      </c>
      <c r="AB200" s="38">
        <f t="shared" si="103"/>
        <v>28.269424214827499</v>
      </c>
      <c r="AC200" s="42">
        <f>[1]!AgePb8Th2(R200)</f>
        <v>1080.5071231187987</v>
      </c>
      <c r="AD200" s="42">
        <f t="shared" si="98"/>
        <v>34.078297434966736</v>
      </c>
      <c r="AE200" s="38">
        <f t="shared" si="104"/>
        <v>37.992283714327662</v>
      </c>
      <c r="AF200" s="43">
        <f t="shared" si="105"/>
        <v>101.87303224750666</v>
      </c>
    </row>
    <row r="201" spans="1:32" x14ac:dyDescent="0.25">
      <c r="A201" s="110" t="s">
        <v>1019</v>
      </c>
      <c r="B201">
        <v>2015</v>
      </c>
      <c r="C201" s="110" t="s">
        <v>1024</v>
      </c>
      <c r="D201" s="110" t="s">
        <v>6</v>
      </c>
      <c r="E201" s="37">
        <f>(K201-(((2.718282^(0.00098482*W201)-1)/((2.718282^(0.000155125*W201)-1)*137.88))))/(([1]!SingleStagePbR(W201,1)/[1]!SingleStagePbR(W201,0))-(((2.718282^(0.00098482*W201)-1)/((2.718282^(0.000155125*W201)-1)*137.88))))</f>
        <v>1.4931301404161299E-4</v>
      </c>
      <c r="F201" s="111">
        <v>49909.052856626135</v>
      </c>
      <c r="G201" s="113">
        <v>91.565852803340562</v>
      </c>
      <c r="H201" s="86">
        <v>0.34727235480502733</v>
      </c>
      <c r="I201" s="116">
        <v>5.5897698314501003</v>
      </c>
      <c r="J201" s="116">
        <v>5.0048768225060214E-2</v>
      </c>
      <c r="K201" s="117">
        <v>7.484063677941831E-2</v>
      </c>
      <c r="L201" s="117">
        <v>7.3338132917173898E-4</v>
      </c>
      <c r="M201" s="39">
        <f t="array" ref="M201:Q201">[1]!ConvertConc(I201:L201,TRUE,FALSE)</f>
        <v>1.8452524651204878</v>
      </c>
      <c r="N201" s="40">
        <v>2.4493438462322454E-2</v>
      </c>
      <c r="O201" s="40">
        <v>0.17889824271003651</v>
      </c>
      <c r="P201" s="62">
        <v>1.6017898688580579E-3</v>
      </c>
      <c r="Q201" s="39">
        <v>0.67453657805920963</v>
      </c>
      <c r="R201" s="176">
        <v>5.4239414429698755E-2</v>
      </c>
      <c r="S201" s="158">
        <v>9.1380179267835438E-4</v>
      </c>
      <c r="T201" s="38">
        <f>[1]!AgePb76(K201)</f>
        <v>1063.3494052641192</v>
      </c>
      <c r="U201" s="41">
        <f>[1]!AgeErPb76(K201,L201,0,FALSE,1)*2</f>
        <v>39.421830016667343</v>
      </c>
      <c r="V201" s="38">
        <f t="shared" si="101"/>
        <v>39.821323589075334</v>
      </c>
      <c r="W201" s="42">
        <f>[1]!AgePb6U8(O201)</f>
        <v>1060.9528425237174</v>
      </c>
      <c r="X201" s="42">
        <f t="shared" si="94"/>
        <v>18.998772584313468</v>
      </c>
      <c r="Y201" s="38">
        <f t="shared" si="102"/>
        <v>21.794133978509691</v>
      </c>
      <c r="Z201" s="38">
        <f>[1]!AgePb7U5(M201)</f>
        <v>1061.7371209605944</v>
      </c>
      <c r="AA201" s="42">
        <f t="shared" si="96"/>
        <v>28.186487569562647</v>
      </c>
      <c r="AB201" s="38">
        <f t="shared" si="103"/>
        <v>30.161192009358487</v>
      </c>
      <c r="AC201" s="42">
        <f>[1]!AgePb8Th2(R201)</f>
        <v>1067.601268118226</v>
      </c>
      <c r="AD201" s="42">
        <f t="shared" si="98"/>
        <v>35.9729529874107</v>
      </c>
      <c r="AE201" s="38">
        <f t="shared" si="104"/>
        <v>39.616136935877833</v>
      </c>
      <c r="AF201" s="43">
        <f t="shared" si="105"/>
        <v>99.774621330624001</v>
      </c>
    </row>
    <row r="202" spans="1:32" x14ac:dyDescent="0.25">
      <c r="A202" s="69" t="s">
        <v>1019</v>
      </c>
      <c r="B202">
        <v>2015</v>
      </c>
      <c r="C202" s="69" t="s">
        <v>1025</v>
      </c>
      <c r="D202" s="69" t="s">
        <v>6</v>
      </c>
      <c r="E202" s="37">
        <f>(K202-(((2.718282^(0.00098482*W202)-1)/((2.718282^(0.000155125*W202)-1)*137.88))))/(([1]!SingleStagePbR(W202,1)/[1]!SingleStagePbR(W202,0))-(((2.718282^(0.00098482*W202)-1)/((2.718282^(0.000155125*W202)-1)*137.88))))</f>
        <v>-8.9941174940435549E-5</v>
      </c>
      <c r="F202" s="111">
        <v>52516.659537663771</v>
      </c>
      <c r="G202" s="73">
        <v>92.515141182107897</v>
      </c>
      <c r="H202" s="86">
        <v>0.34687781787378158</v>
      </c>
      <c r="I202" s="76">
        <v>5.5927099740472999</v>
      </c>
      <c r="J202" s="76">
        <v>4.4656594195249193E-2</v>
      </c>
      <c r="K202" s="77">
        <v>7.4620778917699068E-2</v>
      </c>
      <c r="L202" s="77">
        <v>5.6444094212926494E-4</v>
      </c>
      <c r="M202" s="39">
        <f t="array" ref="M202:Q202">[1]!ConvertConc(I202:L202,TRUE,FALSE)</f>
        <v>1.8388644857610681</v>
      </c>
      <c r="N202" s="40">
        <v>2.0225236426125625E-2</v>
      </c>
      <c r="O202" s="40">
        <v>0.17880419414567386</v>
      </c>
      <c r="P202" s="62">
        <v>1.4277132866579751E-3</v>
      </c>
      <c r="Q202" s="39">
        <v>0.72597124279129854</v>
      </c>
      <c r="R202" s="98">
        <v>5.449306135447738E-2</v>
      </c>
      <c r="S202" s="158">
        <v>8.9784644188312124E-4</v>
      </c>
      <c r="T202" s="38">
        <f>[1]!AgePb76(K202)</f>
        <v>1057.4290118793349</v>
      </c>
      <c r="U202" s="41">
        <f>[1]!AgeErPb76(K202,L202,0,FALSE,1)*2</f>
        <v>30.457141108478442</v>
      </c>
      <c r="V202" s="38">
        <f t="shared" si="101"/>
        <v>30.966805495145501</v>
      </c>
      <c r="W202" s="42">
        <f>[1]!AgePb6U8(O202)</f>
        <v>1060.4385486162605</v>
      </c>
      <c r="X202" s="42">
        <f t="shared" si="94"/>
        <v>16.934750471348107</v>
      </c>
      <c r="Y202" s="38">
        <f t="shared" si="102"/>
        <v>20.017646318999525</v>
      </c>
      <c r="Z202" s="38">
        <f>[1]!AgePb7U5(M202)</f>
        <v>1059.4548847670551</v>
      </c>
      <c r="AA202" s="42">
        <f t="shared" si="96"/>
        <v>23.305388399361988</v>
      </c>
      <c r="AB202" s="38">
        <f t="shared" si="103"/>
        <v>25.64889368833958</v>
      </c>
      <c r="AC202" s="42">
        <f>[1]!AgePb8Th2(R202)</f>
        <v>1072.4636863336441</v>
      </c>
      <c r="AD202" s="42">
        <f t="shared" si="98"/>
        <v>35.340561931722029</v>
      </c>
      <c r="AE202" s="38">
        <f t="shared" si="104"/>
        <v>39.074985417844829</v>
      </c>
      <c r="AF202" s="43">
        <f t="shared" si="105"/>
        <v>100.28460886765124</v>
      </c>
    </row>
    <row r="203" spans="1:32" x14ac:dyDescent="0.25">
      <c r="A203" s="110" t="s">
        <v>1019</v>
      </c>
      <c r="B203">
        <v>2015</v>
      </c>
      <c r="C203" s="110" t="s">
        <v>1026</v>
      </c>
      <c r="D203" s="110" t="s">
        <v>6</v>
      </c>
      <c r="E203" s="37">
        <f>(K203-(((2.718282^(0.00098482*W203)-1)/((2.718282^(0.000155125*W203)-1)*137.88))))/(([1]!SingleStagePbR(W203,1)/[1]!SingleStagePbR(W203,0))-(((2.718282^(0.00098482*W203)-1)/((2.718282^(0.000155125*W203)-1)*137.88))))</f>
        <v>5.5089952134210771E-4</v>
      </c>
      <c r="F203" s="111">
        <v>53988.43349318215</v>
      </c>
      <c r="G203" s="113">
        <v>96.38216917187421</v>
      </c>
      <c r="H203" s="86">
        <v>0.346593655039377</v>
      </c>
      <c r="I203" s="116">
        <v>5.5740220388052792</v>
      </c>
      <c r="J203" s="116">
        <v>4.9166528054236922E-2</v>
      </c>
      <c r="K203" s="117">
        <v>7.5280382775876065E-2</v>
      </c>
      <c r="L203" s="117">
        <v>6.3558679305054965E-4</v>
      </c>
      <c r="M203" s="39">
        <f t="array" ref="M203:Q203">[1]!ConvertConc(I203:L203,TRUE,FALSE)</f>
        <v>1.8613385957108664</v>
      </c>
      <c r="N203" s="40">
        <v>2.2727164016857017E-2</v>
      </c>
      <c r="O203" s="40">
        <v>0.17940366813015637</v>
      </c>
      <c r="P203" s="62">
        <v>1.5824579488108626E-3</v>
      </c>
      <c r="Q203" s="39">
        <v>0.72240542094143034</v>
      </c>
      <c r="R203" s="176">
        <v>5.4830838656677469E-2</v>
      </c>
      <c r="S203" s="158">
        <v>9.2238568823812801E-4</v>
      </c>
      <c r="T203" s="38">
        <f>[1]!AgePb76(K203)</f>
        <v>1075.1233725835275</v>
      </c>
      <c r="U203" s="41">
        <f>[1]!AgeErPb76(K203,L203,0,FALSE,1)*2</f>
        <v>33.905606883780067</v>
      </c>
      <c r="V203" s="38">
        <f t="shared" si="101"/>
        <v>34.379532266685096</v>
      </c>
      <c r="W203" s="42">
        <f>[1]!AgePb6U8(O203)</f>
        <v>1063.7160015841991</v>
      </c>
      <c r="X203" s="42">
        <f t="shared" si="94"/>
        <v>18.765344761657932</v>
      </c>
      <c r="Y203" s="38">
        <f t="shared" si="102"/>
        <v>21.604717558617409</v>
      </c>
      <c r="Z203" s="38">
        <f>[1]!AgePb7U5(M203)</f>
        <v>1067.4615990184652</v>
      </c>
      <c r="AA203" s="42">
        <f t="shared" si="96"/>
        <v>26.067664312654308</v>
      </c>
      <c r="AB203" s="38">
        <f t="shared" si="103"/>
        <v>28.213265170694413</v>
      </c>
      <c r="AC203" s="42">
        <f>[1]!AgePb8Th2(R203)</f>
        <v>1078.9370705664865</v>
      </c>
      <c r="AD203" s="42">
        <f t="shared" si="98"/>
        <v>36.30059786725149</v>
      </c>
      <c r="AE203" s="38">
        <f t="shared" si="104"/>
        <v>39.987466703719349</v>
      </c>
      <c r="AF203" s="43">
        <f t="shared" si="105"/>
        <v>98.93897097856626</v>
      </c>
    </row>
    <row r="204" spans="1:32" x14ac:dyDescent="0.25">
      <c r="A204" s="110" t="s">
        <v>1019</v>
      </c>
      <c r="B204">
        <v>2015</v>
      </c>
      <c r="C204" s="110" t="s">
        <v>1027</v>
      </c>
      <c r="D204" s="110" t="s">
        <v>6</v>
      </c>
      <c r="E204" s="37">
        <f>(K204-(((2.718282^(0.00098482*W204)-1)/((2.718282^(0.000155125*W204)-1)*137.88))))/(([1]!SingleStagePbR(W204,1)/[1]!SingleStagePbR(W204,0))-(((2.718282^(0.00098482*W204)-1)/((2.718282^(0.000155125*W204)-1)*137.88))))</f>
        <v>-2.7777213922776253E-4</v>
      </c>
      <c r="F204" s="111">
        <v>53240.318040789818</v>
      </c>
      <c r="G204" s="113">
        <v>92.535382234800224</v>
      </c>
      <c r="H204" s="86">
        <v>0.34892707882951518</v>
      </c>
      <c r="I204" s="116">
        <v>5.5624382874189022</v>
      </c>
      <c r="J204" s="116">
        <v>4.371627563887906E-2</v>
      </c>
      <c r="K204" s="117">
        <v>7.4660872363498387E-2</v>
      </c>
      <c r="L204" s="117">
        <v>5.7177626862599164E-4</v>
      </c>
      <c r="M204" s="39">
        <f t="array" ref="M204:Q204">[1]!ConvertConc(I204:L204,TRUE,FALSE)</f>
        <v>1.8498652744446051</v>
      </c>
      <c r="N204" s="40">
        <v>2.0299408654044351E-2</v>
      </c>
      <c r="O204" s="40">
        <v>0.17977727541926991</v>
      </c>
      <c r="P204" s="62">
        <v>1.4129042912011029E-3</v>
      </c>
      <c r="Q204" s="39">
        <v>0.71620057147660721</v>
      </c>
      <c r="R204" s="176">
        <v>5.3167126973265248E-2</v>
      </c>
      <c r="S204" s="158">
        <v>8.622588049382497E-4</v>
      </c>
      <c r="T204" s="38">
        <f>[1]!AgePb76(K204)</f>
        <v>1058.5103514452846</v>
      </c>
      <c r="U204" s="41">
        <f>[1]!AgeErPb76(K204,L204,0,FALSE,1)*2</f>
        <v>30.831377365313497</v>
      </c>
      <c r="V204" s="38">
        <f t="shared" si="101"/>
        <v>31.33597753399166</v>
      </c>
      <c r="W204" s="42">
        <f>[1]!AgePb6U8(O204)</f>
        <v>1065.757750313817</v>
      </c>
      <c r="X204" s="42">
        <f t="shared" si="94"/>
        <v>16.751991543841374</v>
      </c>
      <c r="Y204" s="38">
        <f t="shared" si="102"/>
        <v>19.892092297979701</v>
      </c>
      <c r="Z204" s="38">
        <f>[1]!AgePb7U5(M204)</f>
        <v>1063.3819576976161</v>
      </c>
      <c r="AA204" s="42">
        <f t="shared" si="96"/>
        <v>23.337942727880549</v>
      </c>
      <c r="AB204" s="38">
        <f t="shared" si="103"/>
        <v>25.695063021491571</v>
      </c>
      <c r="AC204" s="42">
        <f>[1]!AgePb8Th2(R204)</f>
        <v>1047.0325544670945</v>
      </c>
      <c r="AD204" s="42">
        <f t="shared" si="98"/>
        <v>33.961324996937059</v>
      </c>
      <c r="AE204" s="38">
        <f t="shared" si="104"/>
        <v>37.659626694863931</v>
      </c>
      <c r="AF204" s="43">
        <f t="shared" si="105"/>
        <v>100.68467907362803</v>
      </c>
    </row>
    <row r="205" spans="1:32" x14ac:dyDescent="0.25">
      <c r="A205" s="69" t="s">
        <v>1019</v>
      </c>
      <c r="B205">
        <v>2015</v>
      </c>
      <c r="C205" s="69" t="s">
        <v>1028</v>
      </c>
      <c r="D205" s="69" t="s">
        <v>6</v>
      </c>
      <c r="E205" s="37">
        <f>(K205-(((2.718282^(0.00098482*W205)-1)/((2.718282^(0.000155125*W205)-1)*137.88))))/(([1]!SingleStagePbR(W205,1)/[1]!SingleStagePbR(W205,0))-(((2.718282^(0.00098482*W205)-1)/((2.718282^(0.000155125*W205)-1)*137.88))))</f>
        <v>-3.0342369250489765E-4</v>
      </c>
      <c r="F205" s="111">
        <v>53082.237686867207</v>
      </c>
      <c r="G205" s="73">
        <v>91.904400553961423</v>
      </c>
      <c r="H205" s="86">
        <v>0.35080812996276717</v>
      </c>
      <c r="I205" s="76">
        <v>5.5621107712644537</v>
      </c>
      <c r="J205" s="76">
        <v>5.0049942459249139E-2</v>
      </c>
      <c r="K205" s="77">
        <v>7.4641494881816831E-2</v>
      </c>
      <c r="L205" s="77">
        <v>6.8487627520535715E-4</v>
      </c>
      <c r="M205" s="39">
        <f t="array" ref="M205:Q205">[1]!ConvertConc(I205:L205,TRUE,FALSE)</f>
        <v>1.8494940585790232</v>
      </c>
      <c r="N205" s="40">
        <v>2.3768790523772183E-2</v>
      </c>
      <c r="O205" s="40">
        <v>0.17978786132169508</v>
      </c>
      <c r="P205" s="62">
        <v>1.6177980777568497E-3</v>
      </c>
      <c r="Q205" s="39">
        <v>0.70018016882779965</v>
      </c>
      <c r="R205" s="98">
        <v>5.33861866728879E-2</v>
      </c>
      <c r="S205" s="158">
        <v>8.1905169961687561E-4</v>
      </c>
      <c r="T205" s="38">
        <f>[1]!AgePb76(K205)</f>
        <v>1057.9878258758997</v>
      </c>
      <c r="U205" s="41">
        <f>[1]!AgeErPb76(K205,L205,0,FALSE,1)*2</f>
        <v>36.94245393127192</v>
      </c>
      <c r="V205" s="38">
        <f t="shared" si="101"/>
        <v>37.364202080223833</v>
      </c>
      <c r="W205" s="42">
        <f>[1]!AgePb6U8(O205)</f>
        <v>1065.815592422485</v>
      </c>
      <c r="X205" s="42">
        <f t="shared" si="94"/>
        <v>19.181210611089295</v>
      </c>
      <c r="Y205" s="38">
        <f t="shared" si="102"/>
        <v>21.977202874122028</v>
      </c>
      <c r="Z205" s="38">
        <f>[1]!AgePb7U5(M205)</f>
        <v>1063.2496879888574</v>
      </c>
      <c r="AA205" s="42">
        <f t="shared" si="96"/>
        <v>27.328727000821001</v>
      </c>
      <c r="AB205" s="38">
        <f t="shared" si="103"/>
        <v>29.366771391542038</v>
      </c>
      <c r="AC205" s="42">
        <f>[1]!AgePb8Th2(R205)</f>
        <v>1051.2362787867119</v>
      </c>
      <c r="AD205" s="42">
        <f t="shared" si="98"/>
        <v>32.256166416787444</v>
      </c>
      <c r="AE205" s="38">
        <f t="shared" si="104"/>
        <v>36.158917652593203</v>
      </c>
      <c r="AF205" s="43">
        <f t="shared" si="105"/>
        <v>100.73987302643155</v>
      </c>
    </row>
    <row r="206" spans="1:32" x14ac:dyDescent="0.25">
      <c r="A206" s="69" t="s">
        <v>1019</v>
      </c>
      <c r="B206">
        <v>2015</v>
      </c>
      <c r="C206" s="69" t="s">
        <v>1029</v>
      </c>
      <c r="D206" s="69" t="s">
        <v>6</v>
      </c>
      <c r="E206" s="37">
        <f>(K206-(((2.718282^(0.00098482*W206)-1)/((2.718282^(0.000155125*W206)-1)*137.88))))/(([1]!SingleStagePbR(W206,1)/[1]!SingleStagePbR(W206,0))-(((2.718282^(0.00098482*W206)-1)/((2.718282^(0.000155125*W206)-1)*137.88))))</f>
        <v>2.0934304353777572E-4</v>
      </c>
      <c r="F206" s="111">
        <v>53409.521432493486</v>
      </c>
      <c r="G206" s="73">
        <v>92.480187536378992</v>
      </c>
      <c r="H206" s="86">
        <v>0.34894583671196561</v>
      </c>
      <c r="I206" s="76">
        <v>5.5746022626631504</v>
      </c>
      <c r="J206" s="76">
        <v>4.8258282841371028E-2</v>
      </c>
      <c r="K206" s="77">
        <v>7.4989927469887308E-2</v>
      </c>
      <c r="L206" s="77">
        <v>6.2863986820639877E-4</v>
      </c>
      <c r="M206" s="39">
        <f t="array" ref="M206:Q206">[1]!ConvertConc(I206:L206,TRUE,FALSE)</f>
        <v>1.8539639810935109</v>
      </c>
      <c r="N206" s="40">
        <v>2.2341221784053809E-2</v>
      </c>
      <c r="O206" s="40">
        <v>0.17938499517672687</v>
      </c>
      <c r="P206" s="62">
        <v>1.5529021492200327E-3</v>
      </c>
      <c r="Q206" s="39">
        <v>0.71837688591233673</v>
      </c>
      <c r="R206" s="98">
        <v>5.4171573989517163E-2</v>
      </c>
      <c r="S206" s="158">
        <v>8.4750341621938447E-4</v>
      </c>
      <c r="T206" s="38">
        <f>[1]!AgePb76(K206)</f>
        <v>1067.35665457814</v>
      </c>
      <c r="U206" s="41">
        <f>[1]!AgeErPb76(K206,L206,0,FALSE,1)*2</f>
        <v>33.704078218134889</v>
      </c>
      <c r="V206" s="38">
        <f t="shared" si="101"/>
        <v>34.173982346987735</v>
      </c>
      <c r="W206" s="42">
        <f>[1]!AgePb6U8(O206)</f>
        <v>1063.61393767853</v>
      </c>
      <c r="X206" s="42">
        <f t="shared" si="94"/>
        <v>18.415011446572301</v>
      </c>
      <c r="Y206" s="38">
        <f t="shared" si="102"/>
        <v>21.300617541665879</v>
      </c>
      <c r="Z206" s="38">
        <f>[1]!AgePb7U5(M206)</f>
        <v>1064.8412433113515</v>
      </c>
      <c r="AA206" s="42">
        <f t="shared" si="96"/>
        <v>25.663771922467124</v>
      </c>
      <c r="AB206" s="38">
        <f t="shared" si="103"/>
        <v>27.830258947226643</v>
      </c>
      <c r="AC206" s="42">
        <f>[1]!AgePb8Th2(R206)</f>
        <v>1066.3005668037422</v>
      </c>
      <c r="AD206" s="42">
        <f t="shared" si="98"/>
        <v>33.36411724930543</v>
      </c>
      <c r="AE206" s="38">
        <f t="shared" si="104"/>
        <v>37.254243552471259</v>
      </c>
      <c r="AF206" s="43">
        <f t="shared" si="105"/>
        <v>99.64934711527242</v>
      </c>
    </row>
    <row r="207" spans="1:32" x14ac:dyDescent="0.25">
      <c r="A207" s="108"/>
      <c r="C207" s="108"/>
      <c r="D207" s="108"/>
      <c r="F207" s="111"/>
      <c r="G207" s="112"/>
      <c r="H207" s="86"/>
      <c r="I207" s="114"/>
      <c r="J207" s="114"/>
      <c r="K207" s="115"/>
      <c r="L207" s="115"/>
      <c r="R207" s="118"/>
      <c r="S207" s="85"/>
    </row>
    <row r="208" spans="1:32" x14ac:dyDescent="0.25">
      <c r="A208" s="108" t="s">
        <v>1030</v>
      </c>
      <c r="B208">
        <v>2014</v>
      </c>
      <c r="C208" s="108" t="s">
        <v>1031</v>
      </c>
      <c r="D208" s="108" t="s">
        <v>6</v>
      </c>
      <c r="E208" s="37">
        <f>(K208-(((2.718282^(0.00098482*W208)-1)/((2.718282^(0.000155125*W208)-1)*137.88))))/(([1]!SingleStagePbR(W208,1)/[1]!SingleStagePbR(W208,0))-(((2.718282^(0.00098482*W208)-1)/((2.718282^(0.000155125*W208)-1)*137.88))))</f>
        <v>6.2554777992591811E-3</v>
      </c>
      <c r="F208" s="111">
        <v>1851.7699116617512</v>
      </c>
      <c r="G208" s="112">
        <v>22.349115920545472</v>
      </c>
      <c r="H208" s="86">
        <v>0.51443336401165363</v>
      </c>
      <c r="I208" s="114">
        <v>8.4079358231840988</v>
      </c>
      <c r="J208" s="114">
        <v>0.21387828675963799</v>
      </c>
      <c r="K208" s="115">
        <v>6.8629148688820751E-2</v>
      </c>
      <c r="L208" s="115">
        <v>4.01475835533875E-3</v>
      </c>
      <c r="M208" s="39">
        <f t="array" ref="M208:Q208">[1]!ConvertConc(I208:L208,TRUE,FALSE)</f>
        <v>1.1249454647610926</v>
      </c>
      <c r="N208" s="39">
        <v>7.1760985732816071E-2</v>
      </c>
      <c r="O208" s="40">
        <v>0.11893525605209702</v>
      </c>
      <c r="P208" s="62">
        <v>3.0254356520656805E-3</v>
      </c>
      <c r="Q208" s="39">
        <v>0.39876807513358625</v>
      </c>
      <c r="R208" s="174">
        <v>3.7011046455246048E-2</v>
      </c>
      <c r="S208" s="158">
        <v>1.4916825310120679E-3</v>
      </c>
      <c r="T208" s="38">
        <f>[1]!AgePb76(K208)</f>
        <v>886.71412042330303</v>
      </c>
      <c r="U208" s="41">
        <f>[1]!AgeErPb76(K208,L208,0,FALSE,1)*2</f>
        <v>241.80213826906387</v>
      </c>
      <c r="V208" s="38">
        <f t="shared" ref="V208" si="106">SQRT((U208/T208*100)^2+AO$6^2+AO$8^2+AO$7^2)*T208/100</f>
        <v>241.84765340096229</v>
      </c>
      <c r="W208" s="42">
        <f>[1]!AgePb6U8(O208)</f>
        <v>724.43235390788334</v>
      </c>
      <c r="X208" s="42">
        <f t="shared" ref="X208:X234" si="107">P208/O208*W208*2</f>
        <v>36.855740573051534</v>
      </c>
      <c r="Y208" s="38">
        <f t="shared" ref="Y208" si="108">SQRT((X208/W208*100)^2+AP$6^2+AP$7^2+AP$8^2)*W208/100</f>
        <v>37.570076539233817</v>
      </c>
      <c r="Z208" s="38">
        <f>[1]!AgePb7U5(M208)</f>
        <v>765.34105539445045</v>
      </c>
      <c r="AA208" s="42">
        <f t="shared" si="96"/>
        <v>97.64318409615241</v>
      </c>
      <c r="AB208" s="38">
        <f t="shared" ref="AB208" si="109">SQRT((AA208/Z208*100)^2+AQ$6^2+AQ$8^2+AQ$7^2)*Z208/100</f>
        <v>97.949274422842151</v>
      </c>
      <c r="AC208" s="42">
        <f>[1]!AgePb8Th2(R208)</f>
        <v>734.56455806128179</v>
      </c>
      <c r="AD208" s="42">
        <f t="shared" si="98"/>
        <v>59.21135574945631</v>
      </c>
      <c r="AE208" s="38">
        <f t="shared" ref="AE208" si="110">SQRT((AD208/AC208*100)^2+AR$6^2+AR$8^2+AR$7^2)*AC208/100</f>
        <v>60.302205178113063</v>
      </c>
      <c r="AF208" s="43">
        <f t="shared" ref="AF208" si="111">W208/T208*100</f>
        <v>81.698524611523155</v>
      </c>
    </row>
    <row r="209" spans="1:32" x14ac:dyDescent="0.25">
      <c r="A209" s="108" t="s">
        <v>1030</v>
      </c>
      <c r="B209">
        <v>2014</v>
      </c>
      <c r="C209" s="108" t="s">
        <v>1032</v>
      </c>
      <c r="D209" s="108" t="s">
        <v>6</v>
      </c>
      <c r="E209" s="37">
        <f>(K209-(((2.718282^(0.00098482*W209)-1)/((2.718282^(0.000155125*W209)-1)*137.88))))/(([1]!SingleStagePbR(W209,1)/[1]!SingleStagePbR(W209,0))-(((2.718282^(0.00098482*W209)-1)/((2.718282^(0.000155125*W209)-1)*137.88))))</f>
        <v>-4.700925202101276E-4</v>
      </c>
      <c r="F209" s="111">
        <v>1813.4882710506909</v>
      </c>
      <c r="G209" s="112">
        <v>21.487436755513411</v>
      </c>
      <c r="H209" s="86">
        <v>0.51734427393121152</v>
      </c>
      <c r="I209" s="114">
        <v>8.4407985172086057</v>
      </c>
      <c r="J209" s="114">
        <v>0.21989253114665713</v>
      </c>
      <c r="K209" s="115">
        <v>6.3013031203680514E-2</v>
      </c>
      <c r="L209" s="115">
        <v>3.9030307830952141E-3</v>
      </c>
      <c r="M209" s="39">
        <f t="array" ref="M209:Q209">[1]!ConvertConc(I209:L209,TRUE,FALSE)</f>
        <v>1.0288666342154582</v>
      </c>
      <c r="N209" s="39">
        <v>6.9135193175873411E-2</v>
      </c>
      <c r="O209" s="40">
        <v>0.11847220354345131</v>
      </c>
      <c r="P209" s="62">
        <v>3.086337466127157E-3</v>
      </c>
      <c r="Q209" s="39">
        <v>0.38769200710281854</v>
      </c>
      <c r="R209" s="174">
        <v>3.689808236090629E-2</v>
      </c>
      <c r="S209" s="158">
        <v>1.4812229909816463E-3</v>
      </c>
      <c r="T209" s="38">
        <f>[1]!AgePb76(K209)</f>
        <v>707.74489859239725</v>
      </c>
      <c r="U209" s="41">
        <f>[1]!AgeErPb76(K209,L209,0,FALSE,1)*2</f>
        <v>263.46773367704134</v>
      </c>
      <c r="V209" s="38">
        <f t="shared" ref="V209:V234" si="112">SQRT((U209/T209*100)^2+AO$6^2+AO$8^2+AO$7^2)*T209/100</f>
        <v>263.49434666835435</v>
      </c>
      <c r="W209" s="42">
        <f>[1]!AgePb6U8(O209)</f>
        <v>721.76406182848336</v>
      </c>
      <c r="X209" s="42">
        <f t="shared" si="107"/>
        <v>37.605571587234977</v>
      </c>
      <c r="Y209" s="38">
        <f t="shared" ref="Y209:Y234" si="113">SQRT((X209/W209*100)^2+AP$6^2+AP$7^2+AP$8^2)*W209/100</f>
        <v>38.300824135899077</v>
      </c>
      <c r="Z209" s="38">
        <f>[1]!AgePb7U5(M209)</f>
        <v>718.3604903014201</v>
      </c>
      <c r="AA209" s="42">
        <f t="shared" si="96"/>
        <v>96.54116406403655</v>
      </c>
      <c r="AB209" s="38">
        <f t="shared" ref="AB209:AB234" si="114">SQRT((AA209/Z209*100)^2+AQ$6^2+AQ$8^2+AQ$7^2)*Z209/100</f>
        <v>96.813949326478323</v>
      </c>
      <c r="AC209" s="42">
        <f>[1]!AgePb8Th2(R209)</f>
        <v>732.36267173355122</v>
      </c>
      <c r="AD209" s="42">
        <f t="shared" si="98"/>
        <v>58.799393231222417</v>
      </c>
      <c r="AE209" s="38">
        <f t="shared" ref="AE209:AE234" si="115">SQRT((AD209/AC209*100)^2+AR$6^2+AR$8^2+AR$7^2)*AC209/100</f>
        <v>59.891230820329469</v>
      </c>
      <c r="AF209" s="43">
        <f t="shared" ref="AF209:AF234" si="116">W209/T209*100</f>
        <v>101.98082151690082</v>
      </c>
    </row>
    <row r="210" spans="1:32" x14ac:dyDescent="0.25">
      <c r="A210" s="108" t="s">
        <v>1030</v>
      </c>
      <c r="B210">
        <v>2014</v>
      </c>
      <c r="C210" s="108" t="s">
        <v>1033</v>
      </c>
      <c r="D210" s="108" t="s">
        <v>6</v>
      </c>
      <c r="E210" s="37">
        <f>(K210-(((2.718282^(0.00098482*W210)-1)/((2.718282^(0.000155125*W210)-1)*137.88))))/(([1]!SingleStagePbR(W210,1)/[1]!SingleStagePbR(W210,0))-(((2.718282^(0.00098482*W210)-1)/((2.718282^(0.000155125*W210)-1)*137.88))))</f>
        <v>-1.6535447202885658E-3</v>
      </c>
      <c r="F210" s="111">
        <v>1916.7214398666749</v>
      </c>
      <c r="G210" s="112">
        <v>22.38354664242884</v>
      </c>
      <c r="H210" s="86">
        <v>0.52313724168511111</v>
      </c>
      <c r="I210" s="114">
        <v>8.5011264378725713</v>
      </c>
      <c r="J210" s="114">
        <v>0.20242395693633564</v>
      </c>
      <c r="K210" s="115">
        <v>6.189475451593849E-2</v>
      </c>
      <c r="L210" s="115">
        <v>3.3780568214769238E-3</v>
      </c>
      <c r="M210" s="39">
        <f t="array" ref="M210:Q210">[1]!ConvertConc(I210:L210,TRUE,FALSE)</f>
        <v>1.0034358540279964</v>
      </c>
      <c r="N210" s="39">
        <v>5.9750205206354594E-2</v>
      </c>
      <c r="O210" s="40">
        <v>0.11763147005377943</v>
      </c>
      <c r="P210" s="62">
        <v>2.8009732360224694E-3</v>
      </c>
      <c r="Q210" s="39">
        <v>0.39988549220100089</v>
      </c>
      <c r="R210" s="174">
        <v>3.5383035358444358E-2</v>
      </c>
      <c r="S210" s="158">
        <v>1.27533379598744E-3</v>
      </c>
      <c r="T210" s="38">
        <f>[1]!AgePb76(K210)</f>
        <v>669.54280297194271</v>
      </c>
      <c r="U210" s="41">
        <f>[1]!AgeErPb76(K210,L210,0,FALSE,1)*2</f>
        <v>233.61158001563004</v>
      </c>
      <c r="V210" s="38">
        <f t="shared" si="112"/>
        <v>233.63844130925062</v>
      </c>
      <c r="W210" s="42">
        <f>[1]!AgePb6U8(O210)</f>
        <v>716.91659736556926</v>
      </c>
      <c r="X210" s="42">
        <f t="shared" si="107"/>
        <v>34.141615347716012</v>
      </c>
      <c r="Y210" s="38">
        <f t="shared" si="113"/>
        <v>34.895809461727183</v>
      </c>
      <c r="Z210" s="38">
        <f>[1]!AgePb7U5(M210)</f>
        <v>705.55275790747862</v>
      </c>
      <c r="AA210" s="42">
        <f t="shared" si="96"/>
        <v>84.02514600142058</v>
      </c>
      <c r="AB210" s="38">
        <f t="shared" si="114"/>
        <v>84.32737147113869</v>
      </c>
      <c r="AC210" s="42">
        <f>[1]!AgePb8Th2(R210)</f>
        <v>702.80830168028729</v>
      </c>
      <c r="AD210" s="42">
        <f t="shared" si="98"/>
        <v>50.663555014620648</v>
      </c>
      <c r="AE210" s="38">
        <f t="shared" si="115"/>
        <v>51.827970209072745</v>
      </c>
      <c r="AF210" s="43">
        <f t="shared" si="116"/>
        <v>107.07554381636923</v>
      </c>
    </row>
    <row r="211" spans="1:32" x14ac:dyDescent="0.25">
      <c r="A211" s="108" t="s">
        <v>1030</v>
      </c>
      <c r="B211">
        <v>2014</v>
      </c>
      <c r="C211" s="108" t="s">
        <v>1034</v>
      </c>
      <c r="D211" s="108" t="s">
        <v>6</v>
      </c>
      <c r="E211" s="37">
        <f>(K211-(((2.718282^(0.00098482*W211)-1)/((2.718282^(0.000155125*W211)-1)*137.88))))/(([1]!SingleStagePbR(W211,1)/[1]!SingleStagePbR(W211,0))-(((2.718282^(0.00098482*W211)-1)/((2.718282^(0.000155125*W211)-1)*137.88))))</f>
        <v>9.5863504134901395E-4</v>
      </c>
      <c r="F211" s="111">
        <v>1970.6040150437195</v>
      </c>
      <c r="G211" s="112">
        <v>22.725415478451737</v>
      </c>
      <c r="H211" s="86">
        <v>0.5056005552050743</v>
      </c>
      <c r="I211" s="114">
        <v>8.3478916866630559</v>
      </c>
      <c r="J211" s="114">
        <v>0.21622521818230392</v>
      </c>
      <c r="K211" s="115">
        <v>6.441676594268278E-2</v>
      </c>
      <c r="L211" s="115">
        <v>3.1916418124715378E-3</v>
      </c>
      <c r="M211" s="39">
        <f t="array" ref="M211:Q211">[1]!ConvertConc(I211:L211,TRUE,FALSE)</f>
        <v>1.0634923182345883</v>
      </c>
      <c r="N211" s="39">
        <v>5.9458476042899659E-2</v>
      </c>
      <c r="O211" s="40">
        <v>0.11979072531542811</v>
      </c>
      <c r="P211" s="62">
        <v>3.1027925001622446E-3</v>
      </c>
      <c r="Q211" s="39">
        <v>0.4632870086406069</v>
      </c>
      <c r="R211" s="174">
        <v>3.7928065615980465E-2</v>
      </c>
      <c r="S211" s="158">
        <v>1.5236224938790011E-3</v>
      </c>
      <c r="T211" s="38">
        <f>[1]!AgePb76(K211)</f>
        <v>754.42530717272291</v>
      </c>
      <c r="U211" s="41">
        <f>[1]!AgeErPb76(K211,L211,0,FALSE,1)*2</f>
        <v>209.15754938175309</v>
      </c>
      <c r="V211" s="38">
        <f t="shared" si="112"/>
        <v>209.19563920655949</v>
      </c>
      <c r="W211" s="42">
        <f>[1]!AgePb6U8(O211)</f>
        <v>729.35900371300625</v>
      </c>
      <c r="X211" s="42">
        <f t="shared" si="107"/>
        <v>37.783386663492543</v>
      </c>
      <c r="Y211" s="38">
        <f t="shared" si="113"/>
        <v>38.489932760946999</v>
      </c>
      <c r="Z211" s="38">
        <f>[1]!AgePb7U5(M211)</f>
        <v>735.54332894977779</v>
      </c>
      <c r="AA211" s="42">
        <f t="shared" si="96"/>
        <v>82.246546877695422</v>
      </c>
      <c r="AB211" s="38">
        <f t="shared" si="114"/>
        <v>82.582033874122843</v>
      </c>
      <c r="AC211" s="42">
        <f>[1]!AgePb8Th2(R211)</f>
        <v>752.43014440180843</v>
      </c>
      <c r="AD211" s="42">
        <f t="shared" si="98"/>
        <v>60.45230488106899</v>
      </c>
      <c r="AE211" s="38">
        <f t="shared" si="115"/>
        <v>61.573299325266987</v>
      </c>
      <c r="AF211" s="43">
        <f t="shared" si="116"/>
        <v>96.677430724897746</v>
      </c>
    </row>
    <row r="212" spans="1:32" x14ac:dyDescent="0.25">
      <c r="A212" s="108" t="s">
        <v>1030</v>
      </c>
      <c r="B212">
        <v>2014</v>
      </c>
      <c r="C212" s="108" t="s">
        <v>1035</v>
      </c>
      <c r="D212" s="108" t="s">
        <v>6</v>
      </c>
      <c r="E212" s="37">
        <f>(K212-(((2.718282^(0.00098482*W212)-1)/((2.718282^(0.000155125*W212)-1)*137.88))))/(([1]!SingleStagePbR(W212,1)/[1]!SingleStagePbR(W212,0))-(((2.718282^(0.00098482*W212)-1)/((2.718282^(0.000155125*W212)-1)*137.88))))</f>
        <v>1.0331541431143605E-2</v>
      </c>
      <c r="F212" s="111">
        <v>1845.7138978175108</v>
      </c>
      <c r="G212" s="112">
        <v>21.698504792472193</v>
      </c>
      <c r="H212" s="86">
        <v>0.51924570378990031</v>
      </c>
      <c r="I212" s="114">
        <v>8.5392771327101702</v>
      </c>
      <c r="J212" s="114">
        <v>0.21294817916078074</v>
      </c>
      <c r="K212" s="115">
        <v>7.1664719366669932E-2</v>
      </c>
      <c r="L212" s="115">
        <v>4.0108769814544481E-3</v>
      </c>
      <c r="M212" s="39">
        <f t="array" ref="M212:Q212">[1]!ConvertConc(I212:L212,TRUE,FALSE)</f>
        <v>1.156635564066741</v>
      </c>
      <c r="N212" s="39">
        <v>7.0868933434810794E-2</v>
      </c>
      <c r="O212" s="40">
        <v>0.11710593115305334</v>
      </c>
      <c r="P212" s="62">
        <v>2.920328550111814E-3</v>
      </c>
      <c r="Q212" s="39">
        <v>0.40699911760574586</v>
      </c>
      <c r="R212" s="174">
        <v>3.7053140060739106E-2</v>
      </c>
      <c r="S212" s="158">
        <v>1.6090758940177697E-3</v>
      </c>
      <c r="T212" s="38">
        <f>[1]!AgePb76(K212)</f>
        <v>975.54703503006544</v>
      </c>
      <c r="U212" s="41">
        <f>[1]!AgeErPb76(K212,L212,0,FALSE,1)*2</f>
        <v>228.17188195930518</v>
      </c>
      <c r="V212" s="38">
        <f t="shared" si="112"/>
        <v>228.23026252677374</v>
      </c>
      <c r="W212" s="42">
        <f>[1]!AgePb6U8(O212)</f>
        <v>713.88461563606802</v>
      </c>
      <c r="X212" s="42">
        <f t="shared" si="107"/>
        <v>35.604987791828869</v>
      </c>
      <c r="Y212" s="38">
        <f t="shared" si="113"/>
        <v>36.322765559788266</v>
      </c>
      <c r="Z212" s="38">
        <f>[1]!AgePb7U5(M212)</f>
        <v>780.37203445532077</v>
      </c>
      <c r="AA212" s="42">
        <f t="shared" si="96"/>
        <v>95.62931571938212</v>
      </c>
      <c r="AB212" s="38">
        <f t="shared" si="114"/>
        <v>95.954206158526091</v>
      </c>
      <c r="AC212" s="42">
        <f>[1]!AgePb8Th2(R212)</f>
        <v>735.38498162770338</v>
      </c>
      <c r="AD212" s="42">
        <f t="shared" si="98"/>
        <v>63.869903863485661</v>
      </c>
      <c r="AE212" s="38">
        <f t="shared" si="115"/>
        <v>64.884723172024778</v>
      </c>
      <c r="AF212" s="43">
        <f t="shared" si="116"/>
        <v>73.177877642164816</v>
      </c>
    </row>
    <row r="213" spans="1:32" x14ac:dyDescent="0.25">
      <c r="A213" s="108" t="s">
        <v>1030</v>
      </c>
      <c r="B213">
        <v>2014</v>
      </c>
      <c r="C213" s="108" t="s">
        <v>1036</v>
      </c>
      <c r="D213" s="108" t="s">
        <v>6</v>
      </c>
      <c r="E213" s="37">
        <f>(K213-(((2.718282^(0.00098482*W213)-1)/((2.718282^(0.000155125*W213)-1)*137.88))))/(([1]!SingleStagePbR(W213,1)/[1]!SingleStagePbR(W213,0))-(((2.718282^(0.00098482*W213)-1)/((2.718282^(0.000155125*W213)-1)*137.88))))</f>
        <v>1.0466590592317113E-2</v>
      </c>
      <c r="F213" s="111">
        <v>1998.1091524658273</v>
      </c>
      <c r="G213" s="112">
        <v>23.381572403184546</v>
      </c>
      <c r="H213" s="86">
        <v>0.52323458994412053</v>
      </c>
      <c r="I213" s="114">
        <v>8.5312345463224464</v>
      </c>
      <c r="J213" s="114">
        <v>0.22181478908103647</v>
      </c>
      <c r="K213" s="115">
        <v>7.1795080206969342E-2</v>
      </c>
      <c r="L213" s="115">
        <v>3.7383674722902918E-3</v>
      </c>
      <c r="M213" s="39">
        <f t="array" ref="M213:Q213">[1]!ConvertConc(I213:L213,TRUE,FALSE)</f>
        <v>1.1598318977632445</v>
      </c>
      <c r="N213" s="39">
        <v>6.7502793244722761E-2</v>
      </c>
      <c r="O213" s="40">
        <v>0.11721632954413021</v>
      </c>
      <c r="P213" s="62">
        <v>3.0476615398989872E-3</v>
      </c>
      <c r="Q213" s="39">
        <v>0.44673699739401529</v>
      </c>
      <c r="R213" s="174">
        <v>3.6257179629033298E-2</v>
      </c>
      <c r="S213" s="158">
        <v>1.4298973082937094E-3</v>
      </c>
      <c r="T213" s="38">
        <f>[1]!AgePb76(K213)</f>
        <v>979.25061687975358</v>
      </c>
      <c r="U213" s="41">
        <f>[1]!AgeErPb76(K213,L213,0,FALSE,1)*2</f>
        <v>212.1626632903766</v>
      </c>
      <c r="V213" s="38">
        <f t="shared" si="112"/>
        <v>212.22592538562807</v>
      </c>
      <c r="W213" s="42">
        <f>[1]!AgePb6U8(O213)</f>
        <v>714.52165333382368</v>
      </c>
      <c r="X213" s="42">
        <f t="shared" si="107"/>
        <v>37.155576714602546</v>
      </c>
      <c r="Y213" s="38">
        <f t="shared" si="113"/>
        <v>37.845174137607806</v>
      </c>
      <c r="Z213" s="38">
        <f>[1]!AgePb7U5(M213)</f>
        <v>781.87581211142174</v>
      </c>
      <c r="AA213" s="42">
        <f t="shared" si="96"/>
        <v>91.011122197607804</v>
      </c>
      <c r="AB213" s="38">
        <f t="shared" si="114"/>
        <v>91.353752722691013</v>
      </c>
      <c r="AC213" s="42">
        <f>[1]!AgePb8Th2(R213)</f>
        <v>719.86570824238538</v>
      </c>
      <c r="AD213" s="42">
        <f t="shared" si="98"/>
        <v>56.779597810993671</v>
      </c>
      <c r="AE213" s="38">
        <f t="shared" si="115"/>
        <v>57.871657090529034</v>
      </c>
      <c r="AF213" s="43">
        <f t="shared" si="116"/>
        <v>72.966168314557507</v>
      </c>
    </row>
    <row r="214" spans="1:32" x14ac:dyDescent="0.25">
      <c r="A214" s="108" t="s">
        <v>1030</v>
      </c>
      <c r="B214">
        <v>2014</v>
      </c>
      <c r="C214" s="108" t="s">
        <v>1037</v>
      </c>
      <c r="D214" s="108" t="s">
        <v>6</v>
      </c>
      <c r="E214" s="37">
        <f>(K214-(((2.718282^(0.00098482*W214)-1)/((2.718282^(0.000155125*W214)-1)*137.88))))/(([1]!SingleStagePbR(W214,1)/[1]!SingleStagePbR(W214,0))-(((2.718282^(0.00098482*W214)-1)/((2.718282^(0.000155125*W214)-1)*137.88))))</f>
        <v>2.9963174982462417E-3</v>
      </c>
      <c r="F214" s="111">
        <v>1864.9512779760364</v>
      </c>
      <c r="G214" s="112">
        <v>21.070845125536941</v>
      </c>
      <c r="H214" s="86">
        <v>0.50830683154011447</v>
      </c>
      <c r="I214" s="114">
        <v>8.334105614565452</v>
      </c>
      <c r="J214" s="114">
        <v>0.20806363399410188</v>
      </c>
      <c r="K214" s="115">
        <v>6.6129049643281076E-2</v>
      </c>
      <c r="L214" s="115">
        <v>3.8326851987141668E-3</v>
      </c>
      <c r="M214" s="39">
        <f t="array" ref="M214:Q214">[1]!ConvertConc(I214:L214,TRUE,FALSE)</f>
        <v>1.0935673296374713</v>
      </c>
      <c r="N214" s="39">
        <v>6.9010580478092637E-2</v>
      </c>
      <c r="O214" s="40">
        <v>0.11998888018077282</v>
      </c>
      <c r="P214" s="62">
        <v>2.9955610840427509E-3</v>
      </c>
      <c r="Q214" s="39">
        <v>0.39560978643093903</v>
      </c>
      <c r="R214" s="174">
        <v>3.6111049537481392E-2</v>
      </c>
      <c r="S214" s="158">
        <v>1.5424924205028597E-3</v>
      </c>
      <c r="T214" s="38">
        <f>[1]!AgePb76(K214)</f>
        <v>809.55257885911954</v>
      </c>
      <c r="U214" s="41">
        <f>[1]!AgeErPb76(K214,L214,0,FALSE,1)*2</f>
        <v>242.50540818832874</v>
      </c>
      <c r="V214" s="38">
        <f t="shared" si="112"/>
        <v>242.54323714704142</v>
      </c>
      <c r="W214" s="42">
        <f>[1]!AgePb6U8(O214)</f>
        <v>730.49964124217252</v>
      </c>
      <c r="X214" s="42">
        <f t="shared" si="107"/>
        <v>36.474318185409516</v>
      </c>
      <c r="Y214" s="38">
        <f t="shared" si="113"/>
        <v>37.207999047318538</v>
      </c>
      <c r="Z214" s="38">
        <f>[1]!AgePb7U5(M214)</f>
        <v>750.23553560323205</v>
      </c>
      <c r="AA214" s="42">
        <f t="shared" si="96"/>
        <v>94.688618440046938</v>
      </c>
      <c r="AB214" s="38">
        <f t="shared" si="114"/>
        <v>94.9919127018441</v>
      </c>
      <c r="AC214" s="42">
        <f>[1]!AgePb8Th2(R214)</f>
        <v>717.01523529108124</v>
      </c>
      <c r="AD214" s="42">
        <f t="shared" si="98"/>
        <v>61.254966553858068</v>
      </c>
      <c r="AE214" s="38">
        <f t="shared" si="115"/>
        <v>62.260640007666183</v>
      </c>
      <c r="AF214" s="43">
        <f t="shared" si="116"/>
        <v>90.234984152807698</v>
      </c>
    </row>
    <row r="215" spans="1:32" x14ac:dyDescent="0.25">
      <c r="A215" s="108" t="s">
        <v>1030</v>
      </c>
      <c r="B215">
        <v>2014</v>
      </c>
      <c r="C215" s="108" t="s">
        <v>1038</v>
      </c>
      <c r="D215" s="108" t="s">
        <v>6</v>
      </c>
      <c r="E215" s="37">
        <f>(K215-(((2.718282^(0.00098482*W215)-1)/((2.718282^(0.000155125*W215)-1)*137.88))))/(([1]!SingleStagePbR(W215,1)/[1]!SingleStagePbR(W215,0))-(((2.718282^(0.00098482*W215)-1)/((2.718282^(0.000155125*W215)-1)*137.88))))</f>
        <v>-5.0846596230748298E-4</v>
      </c>
      <c r="F215" s="111">
        <v>1835.5839369105981</v>
      </c>
      <c r="G215" s="112">
        <v>21.764681090330662</v>
      </c>
      <c r="H215" s="86">
        <v>0.50917678871739536</v>
      </c>
      <c r="I215" s="114">
        <v>8.5395935269773613</v>
      </c>
      <c r="J215" s="114">
        <v>0.2178213476165011</v>
      </c>
      <c r="K215" s="115">
        <v>6.2746065088805036E-2</v>
      </c>
      <c r="L215" s="115">
        <v>3.740859268843193E-3</v>
      </c>
      <c r="M215" s="39">
        <f t="array" ref="M215:Q215">[1]!ConvertConc(I215:L215,TRUE,FALSE)</f>
        <v>1.0126550711366236</v>
      </c>
      <c r="N215" s="39">
        <v>6.5666967462815098E-2</v>
      </c>
      <c r="O215" s="40">
        <v>0.11710159234639307</v>
      </c>
      <c r="P215" s="62">
        <v>2.9869368573984013E-3</v>
      </c>
      <c r="Q215" s="39">
        <v>0.39334879344545537</v>
      </c>
      <c r="R215" s="174">
        <v>3.6764902926437991E-2</v>
      </c>
      <c r="S215" s="158">
        <v>1.5634090357590532E-3</v>
      </c>
      <c r="T215" s="38">
        <f>[1]!AgePb76(K215)</f>
        <v>698.70852218499056</v>
      </c>
      <c r="U215" s="41">
        <f>[1]!AgeErPb76(K215,L215,0,FALSE,1)*2</f>
        <v>253.97045832802027</v>
      </c>
      <c r="V215" s="38">
        <f t="shared" si="112"/>
        <v>253.99736595748632</v>
      </c>
      <c r="W215" s="42">
        <f>[1]!AgePb6U8(O215)</f>
        <v>713.85957790390273</v>
      </c>
      <c r="X215" s="42">
        <f t="shared" si="107"/>
        <v>36.417156103918849</v>
      </c>
      <c r="Y215" s="38">
        <f t="shared" si="113"/>
        <v>37.119183444112792</v>
      </c>
      <c r="Z215" s="38">
        <f>[1]!AgePb7U5(M215)</f>
        <v>710.21453147485079</v>
      </c>
      <c r="AA215" s="42">
        <f t="shared" si="96"/>
        <v>92.109615325641954</v>
      </c>
      <c r="AB215" s="38">
        <f t="shared" si="114"/>
        <v>92.389048247571282</v>
      </c>
      <c r="AC215" s="42">
        <f>[1]!AgePb8Th2(R215)</f>
        <v>729.76644161302568</v>
      </c>
      <c r="AD215" s="42">
        <f t="shared" si="98"/>
        <v>62.065902966989043</v>
      </c>
      <c r="AE215" s="38">
        <f t="shared" si="115"/>
        <v>63.093977712229574</v>
      </c>
      <c r="AF215" s="43">
        <f t="shared" si="116"/>
        <v>102.16843722923716</v>
      </c>
    </row>
    <row r="216" spans="1:32" x14ac:dyDescent="0.25">
      <c r="A216" s="108" t="s">
        <v>1030</v>
      </c>
      <c r="B216">
        <v>2014</v>
      </c>
      <c r="C216" s="108" t="s">
        <v>1039</v>
      </c>
      <c r="D216" s="108" t="s">
        <v>6</v>
      </c>
      <c r="E216" s="37">
        <f>(K216-(((2.718282^(0.00098482*W216)-1)/((2.718282^(0.000155125*W216)-1)*137.88))))/(([1]!SingleStagePbR(W216,1)/[1]!SingleStagePbR(W216,0))-(((2.718282^(0.00098482*W216)-1)/((2.718282^(0.000155125*W216)-1)*137.88))))</f>
        <v>-3.2164936980362194E-4</v>
      </c>
      <c r="F216" s="111">
        <v>1943.0423400439508</v>
      </c>
      <c r="G216" s="112">
        <v>22.801202028140477</v>
      </c>
      <c r="H216" s="86">
        <v>0.48792895587401292</v>
      </c>
      <c r="I216" s="114">
        <v>8.3866465485768167</v>
      </c>
      <c r="J216" s="114">
        <v>0.22085107501452086</v>
      </c>
      <c r="K216" s="115">
        <v>6.3267007812978823E-2</v>
      </c>
      <c r="L216" s="115">
        <v>3.6068092615475691E-3</v>
      </c>
      <c r="M216" s="39">
        <f t="array" ref="M216:Q216">[1]!ConvertConc(I216:L216,TRUE,FALSE)</f>
        <v>1.0396836168402019</v>
      </c>
      <c r="N216" s="39">
        <v>6.5289518375389669E-2</v>
      </c>
      <c r="O216" s="40">
        <v>0.11923716997107697</v>
      </c>
      <c r="P216" s="62">
        <v>3.1399507559156906E-3</v>
      </c>
      <c r="Q216" s="39">
        <v>0.41934253172940078</v>
      </c>
      <c r="R216" s="174">
        <v>3.4691991713232763E-2</v>
      </c>
      <c r="S216" s="158">
        <v>1.4889519542895398E-3</v>
      </c>
      <c r="T216" s="38">
        <f>[1]!AgePb76(K216)</f>
        <v>716.29383321219211</v>
      </c>
      <c r="U216" s="41">
        <f>[1]!AgeErPb76(K216,L216,0,FALSE,1)*2</f>
        <v>242.15593396629998</v>
      </c>
      <c r="V216" s="38">
        <f t="shared" si="112"/>
        <v>242.18559254125131</v>
      </c>
      <c r="W216" s="42">
        <f>[1]!AgePb6U8(O216)</f>
        <v>726.17150694029908</v>
      </c>
      <c r="X216" s="42">
        <f t="shared" si="107"/>
        <v>38.245503020487924</v>
      </c>
      <c r="Y216" s="38">
        <f t="shared" si="113"/>
        <v>38.937631072098704</v>
      </c>
      <c r="Z216" s="38">
        <f>[1]!AgePb7U5(M216)</f>
        <v>723.75966496851925</v>
      </c>
      <c r="AA216" s="42">
        <f t="shared" si="96"/>
        <v>90.900576252113581</v>
      </c>
      <c r="AB216" s="38">
        <f t="shared" si="114"/>
        <v>91.1945997233112</v>
      </c>
      <c r="AC216" s="42">
        <f>[1]!AgePb8Th2(R216)</f>
        <v>689.31359030382816</v>
      </c>
      <c r="AD216" s="42">
        <f t="shared" si="98"/>
        <v>59.169552782392472</v>
      </c>
      <c r="AE216" s="38">
        <f t="shared" si="115"/>
        <v>60.131852101491567</v>
      </c>
      <c r="AF216" s="43">
        <f t="shared" si="116"/>
        <v>101.37899745469132</v>
      </c>
    </row>
    <row r="217" spans="1:32" x14ac:dyDescent="0.25">
      <c r="A217" s="108" t="s">
        <v>1030</v>
      </c>
      <c r="B217">
        <v>2014</v>
      </c>
      <c r="C217" s="108" t="s">
        <v>1040</v>
      </c>
      <c r="D217" s="108" t="s">
        <v>6</v>
      </c>
      <c r="E217" s="37">
        <f>(K217-(((2.718282^(0.00098482*W217)-1)/((2.718282^(0.000155125*W217)-1)*137.88))))/(([1]!SingleStagePbR(W217,1)/[1]!SingleStagePbR(W217,0))-(((2.718282^(0.00098482*W217)-1)/((2.718282^(0.000155125*W217)-1)*137.88))))</f>
        <v>-8.6494287375377794E-4</v>
      </c>
      <c r="F217" s="111">
        <v>1967.5637134599083</v>
      </c>
      <c r="G217" s="112">
        <v>23.021685112288054</v>
      </c>
      <c r="H217" s="86">
        <v>0.5092041380353769</v>
      </c>
      <c r="I217" s="114">
        <v>8.3595883157317363</v>
      </c>
      <c r="J217" s="114">
        <v>0.21323625541768906</v>
      </c>
      <c r="K217" s="115">
        <v>6.2886276676935374E-2</v>
      </c>
      <c r="L217" s="115">
        <v>3.8318789437215084E-3</v>
      </c>
      <c r="M217" s="39">
        <f t="array" ref="M217:Q217">[1]!ConvertConc(I217:L217,TRUE,FALSE)</f>
        <v>1.0367719466884524</v>
      </c>
      <c r="N217" s="39">
        <v>6.8486182726149897E-2</v>
      </c>
      <c r="O217" s="40">
        <v>0.11962311566445452</v>
      </c>
      <c r="P217" s="62">
        <v>3.0513446694118221E-3</v>
      </c>
      <c r="Q217" s="39">
        <v>0.38615035130541397</v>
      </c>
      <c r="R217" s="174">
        <v>3.8135474357046201E-2</v>
      </c>
      <c r="S217" s="158">
        <v>1.6818896093019654E-3</v>
      </c>
      <c r="T217" s="38">
        <f>[1]!AgePb76(K217)</f>
        <v>703.4609101259208</v>
      </c>
      <c r="U217" s="41">
        <f>[1]!AgeErPb76(K217,L217,0,FALSE,1)*2</f>
        <v>259.36785920035237</v>
      </c>
      <c r="V217" s="38">
        <f t="shared" si="112"/>
        <v>259.39456656208239</v>
      </c>
      <c r="W217" s="42">
        <f>[1]!AgePb6U8(O217)</f>
        <v>728.39403581529905</v>
      </c>
      <c r="X217" s="42">
        <f t="shared" si="107"/>
        <v>37.159728637243759</v>
      </c>
      <c r="Y217" s="38">
        <f t="shared" si="113"/>
        <v>37.876028626310976</v>
      </c>
      <c r="Z217" s="38">
        <f>[1]!AgePb7U5(M217)</f>
        <v>722.30915926057924</v>
      </c>
      <c r="AA217" s="42">
        <f t="shared" si="96"/>
        <v>95.427344892766115</v>
      </c>
      <c r="AB217" s="38">
        <f t="shared" si="114"/>
        <v>95.706342638293989</v>
      </c>
      <c r="AC217" s="42">
        <f>[1]!AgePb8Th2(R217)</f>
        <v>756.46874223798227</v>
      </c>
      <c r="AD217" s="42">
        <f t="shared" si="98"/>
        <v>66.725112970659026</v>
      </c>
      <c r="AE217" s="38">
        <f t="shared" si="115"/>
        <v>67.753251443835822</v>
      </c>
      <c r="AF217" s="43">
        <f t="shared" si="116"/>
        <v>103.54435126820553</v>
      </c>
    </row>
    <row r="218" spans="1:32" x14ac:dyDescent="0.25">
      <c r="A218" s="108" t="s">
        <v>1030</v>
      </c>
      <c r="B218">
        <v>2014</v>
      </c>
      <c r="C218" s="108" t="s">
        <v>1041</v>
      </c>
      <c r="D218" s="108" t="s">
        <v>6</v>
      </c>
      <c r="E218" s="37">
        <f>(K218-(((2.718282^(0.00098482*W218)-1)/((2.718282^(0.000155125*W218)-1)*137.88))))/(([1]!SingleStagePbR(W218,1)/[1]!SingleStagePbR(W218,0))-(((2.718282^(0.00098482*W218)-1)/((2.718282^(0.000155125*W218)-1)*137.88))))</f>
        <v>-4.7611401835545263E-3</v>
      </c>
      <c r="F218" s="111">
        <v>1940.5926857907834</v>
      </c>
      <c r="G218" s="112">
        <v>22.555229733282808</v>
      </c>
      <c r="H218" s="86">
        <v>0.5066239512705063</v>
      </c>
      <c r="I218" s="114">
        <v>8.390323645677384</v>
      </c>
      <c r="J218" s="114">
        <v>0.21096766219415375</v>
      </c>
      <c r="K218" s="115">
        <v>5.9603170718709131E-2</v>
      </c>
      <c r="L218" s="115">
        <v>3.1996130603449335E-3</v>
      </c>
      <c r="M218" s="39">
        <f t="array" ref="M218:Q218">[1]!ConvertConc(I218:L218,TRUE,FALSE)</f>
        <v>0.97904554524360099</v>
      </c>
      <c r="N218" s="39">
        <v>5.8036662181791682E-2</v>
      </c>
      <c r="O218" s="40">
        <v>0.11918491374467904</v>
      </c>
      <c r="P218" s="62">
        <v>2.9968048532288544E-3</v>
      </c>
      <c r="Q218" s="39">
        <v>0.42416774979884803</v>
      </c>
      <c r="R218" s="174">
        <v>3.6833054912229553E-2</v>
      </c>
      <c r="S218" s="158">
        <v>1.5280524621013899E-3</v>
      </c>
      <c r="T218" s="38">
        <f>[1]!AgePb76(K218)</f>
        <v>588.25469429343366</v>
      </c>
      <c r="U218" s="41">
        <f>[1]!AgeErPb76(K218,L218,0,FALSE,1)*2</f>
        <v>232.91042284961944</v>
      </c>
      <c r="V218" s="38">
        <f t="shared" si="112"/>
        <v>232.9312203938145</v>
      </c>
      <c r="W218" s="42">
        <f>[1]!AgePb6U8(O218)</f>
        <v>725.87052234810119</v>
      </c>
      <c r="X218" s="42">
        <f t="shared" si="107"/>
        <v>36.502812912186521</v>
      </c>
      <c r="Y218" s="38">
        <f t="shared" si="113"/>
        <v>37.226760377375491</v>
      </c>
      <c r="Z218" s="38">
        <f>[1]!AgePb7U5(M218)</f>
        <v>693.11537861324803</v>
      </c>
      <c r="AA218" s="42">
        <f t="shared" si="96"/>
        <v>82.174120043767459</v>
      </c>
      <c r="AB218" s="38">
        <f t="shared" si="114"/>
        <v>82.472349362328643</v>
      </c>
      <c r="AC218" s="42">
        <f>[1]!AgePb8Th2(R218)</f>
        <v>731.09505355334443</v>
      </c>
      <c r="AD218" s="42">
        <f t="shared" si="98"/>
        <v>60.660273728281574</v>
      </c>
      <c r="AE218" s="38">
        <f t="shared" si="115"/>
        <v>61.715569139054175</v>
      </c>
      <c r="AF218" s="43">
        <f t="shared" si="116"/>
        <v>123.39391923084628</v>
      </c>
    </row>
    <row r="219" spans="1:32" x14ac:dyDescent="0.25">
      <c r="A219" s="108" t="s">
        <v>1030</v>
      </c>
      <c r="B219">
        <v>2014</v>
      </c>
      <c r="C219" s="108" t="s">
        <v>1042</v>
      </c>
      <c r="D219" s="108" t="s">
        <v>6</v>
      </c>
      <c r="E219" s="37">
        <f>(K219-(((2.718282^(0.00098482*W219)-1)/((2.718282^(0.000155125*W219)-1)*137.88))))/(([1]!SingleStagePbR(W219,1)/[1]!SingleStagePbR(W219,0))-(((2.718282^(0.00098482*W219)-1)/((2.718282^(0.000155125*W219)-1)*137.88))))</f>
        <v>5.2929880591376984E-3</v>
      </c>
      <c r="F219" s="111">
        <v>1984.5815985025818</v>
      </c>
      <c r="G219" s="112">
        <v>23.303335933133415</v>
      </c>
      <c r="H219" s="86">
        <v>0.5165933094053109</v>
      </c>
      <c r="I219" s="114">
        <v>8.4189939121196282</v>
      </c>
      <c r="J219" s="114">
        <v>0.2100348076298186</v>
      </c>
      <c r="K219" s="115">
        <v>6.7809686420733178E-2</v>
      </c>
      <c r="L219" s="115">
        <v>3.5089995888474604E-3</v>
      </c>
      <c r="M219" s="39">
        <f t="array" ref="M219:Q219">[1]!ConvertConc(I219:L219,TRUE,FALSE)</f>
        <v>1.1100531821328454</v>
      </c>
      <c r="N219" s="39">
        <v>6.37698293010205E-2</v>
      </c>
      <c r="O219" s="40">
        <v>0.11877903826019427</v>
      </c>
      <c r="P219" s="62">
        <v>2.9632676673540608E-3</v>
      </c>
      <c r="Q219" s="39">
        <v>0.43426978083930423</v>
      </c>
      <c r="R219" s="174">
        <v>3.6537109161817301E-2</v>
      </c>
      <c r="S219" s="158">
        <v>1.4498546169227386E-3</v>
      </c>
      <c r="T219" s="38">
        <f>[1]!AgePb76(K219)</f>
        <v>861.83967068106017</v>
      </c>
      <c r="U219" s="41">
        <f>[1]!AgeErPb76(K219,L219,0,FALSE,1)*2</f>
        <v>214.73315526678027</v>
      </c>
      <c r="V219" s="38">
        <f t="shared" si="112"/>
        <v>214.78157188637783</v>
      </c>
      <c r="W219" s="42">
        <f>[1]!AgePb6U8(O219)</f>
        <v>723.53228852114842</v>
      </c>
      <c r="X219" s="42">
        <f t="shared" si="107"/>
        <v>36.100979907999843</v>
      </c>
      <c r="Y219" s="38">
        <f t="shared" si="113"/>
        <v>36.828165327373171</v>
      </c>
      <c r="Z219" s="38">
        <f>[1]!AgePb7U5(M219)</f>
        <v>758.1998801570146</v>
      </c>
      <c r="AA219" s="42">
        <f t="shared" si="96"/>
        <v>87.113442332136316</v>
      </c>
      <c r="AB219" s="38">
        <f t="shared" si="114"/>
        <v>87.450035832087593</v>
      </c>
      <c r="AC219" s="42">
        <f>[1]!AgePb8Th2(R219)</f>
        <v>725.32500511233593</v>
      </c>
      <c r="AD219" s="42">
        <f t="shared" si="98"/>
        <v>57.564258998936268</v>
      </c>
      <c r="AE219" s="38">
        <f t="shared" si="115"/>
        <v>58.657958955219719</v>
      </c>
      <c r="AF219" s="43">
        <f t="shared" si="116"/>
        <v>83.952075210158782</v>
      </c>
    </row>
    <row r="220" spans="1:32" x14ac:dyDescent="0.25">
      <c r="A220" s="108" t="s">
        <v>1030</v>
      </c>
      <c r="B220">
        <v>2014</v>
      </c>
      <c r="C220" s="108" t="s">
        <v>1043</v>
      </c>
      <c r="D220" s="108" t="s">
        <v>6</v>
      </c>
      <c r="E220" s="37">
        <f>(K220-(((2.718282^(0.00098482*W220)-1)/((2.718282^(0.000155125*W220)-1)*137.88))))/(([1]!SingleStagePbR(W220,1)/[1]!SingleStagePbR(W220,0))-(((2.718282^(0.00098482*W220)-1)/((2.718282^(0.000155125*W220)-1)*137.88))))</f>
        <v>4.6527705818419536E-3</v>
      </c>
      <c r="F220" s="111">
        <v>2178.9449247002467</v>
      </c>
      <c r="G220" s="112">
        <v>25.409282521974905</v>
      </c>
      <c r="H220" s="86">
        <v>0.51064995424566784</v>
      </c>
      <c r="I220" s="114">
        <v>8.4153828120861665</v>
      </c>
      <c r="J220" s="114">
        <v>0.20384063467397517</v>
      </c>
      <c r="K220" s="115">
        <v>6.7291546037424071E-2</v>
      </c>
      <c r="L220" s="115">
        <v>3.2497675739354939E-3</v>
      </c>
      <c r="M220" s="39">
        <f t="array" ref="M220:Q220">[1]!ConvertConc(I220:L220,TRUE,FALSE)</f>
        <v>1.1020438501690379</v>
      </c>
      <c r="N220" s="39">
        <v>5.9541170940856508E-2</v>
      </c>
      <c r="O220" s="40">
        <v>0.11883000718206196</v>
      </c>
      <c r="P220" s="62">
        <v>2.8783460744669122E-3</v>
      </c>
      <c r="Q220" s="39">
        <v>0.44833060876232939</v>
      </c>
      <c r="R220" s="174">
        <v>3.5734015848687767E-2</v>
      </c>
      <c r="S220" s="158">
        <v>1.5478657852138224E-3</v>
      </c>
      <c r="T220" s="38">
        <f>[1]!AgePb76(K220)</f>
        <v>845.90496878286217</v>
      </c>
      <c r="U220" s="41">
        <f>[1]!AgeErPb76(K220,L220,0,FALSE,1)*2</f>
        <v>200.90584192079763</v>
      </c>
      <c r="V220" s="38">
        <f t="shared" si="112"/>
        <v>200.95569434405562</v>
      </c>
      <c r="W220" s="42">
        <f>[1]!AgePb6U8(O220)</f>
        <v>723.82596518598064</v>
      </c>
      <c r="X220" s="42">
        <f t="shared" si="107"/>
        <v>35.065581074959233</v>
      </c>
      <c r="Y220" s="38">
        <f t="shared" si="113"/>
        <v>35.81439720805389</v>
      </c>
      <c r="Z220" s="38">
        <f>[1]!AgePb7U5(M220)</f>
        <v>754.33835954944118</v>
      </c>
      <c r="AA220" s="42">
        <f t="shared" si="96"/>
        <v>81.510711586094061</v>
      </c>
      <c r="AB220" s="38">
        <f t="shared" si="114"/>
        <v>81.866696891878803</v>
      </c>
      <c r="AC220" s="42">
        <f>[1]!AgePb8Th2(R220)</f>
        <v>709.6588057557401</v>
      </c>
      <c r="AD220" s="42">
        <f t="shared" si="98"/>
        <v>61.479604713689064</v>
      </c>
      <c r="AE220" s="38">
        <f t="shared" si="115"/>
        <v>62.461367010744468</v>
      </c>
      <c r="AF220" s="43">
        <f t="shared" si="116"/>
        <v>85.568236610249969</v>
      </c>
    </row>
    <row r="221" spans="1:32" x14ac:dyDescent="0.25">
      <c r="A221" s="108" t="s">
        <v>1030</v>
      </c>
      <c r="B221">
        <v>2014</v>
      </c>
      <c r="C221" s="108" t="s">
        <v>1044</v>
      </c>
      <c r="D221" s="108" t="s">
        <v>6</v>
      </c>
      <c r="E221" s="37">
        <f>(K221-(((2.718282^(0.00098482*W221)-1)/((2.718282^(0.000155125*W221)-1)*137.88))))/(([1]!SingleStagePbR(W221,1)/[1]!SingleStagePbR(W221,0))-(((2.718282^(0.00098482*W221)-1)/((2.718282^(0.000155125*W221)-1)*137.88))))</f>
        <v>1.6708899219705618E-3</v>
      </c>
      <c r="F221" s="111">
        <v>1940.4163817464939</v>
      </c>
      <c r="G221" s="112">
        <v>22.977674389370488</v>
      </c>
      <c r="H221" s="86">
        <v>0.49425545516140723</v>
      </c>
      <c r="I221" s="114">
        <v>8.3794615200092721</v>
      </c>
      <c r="J221" s="114">
        <v>0.22571955362450261</v>
      </c>
      <c r="K221" s="115">
        <v>6.4925092719264055E-2</v>
      </c>
      <c r="L221" s="115">
        <v>3.5919055615129384E-3</v>
      </c>
      <c r="M221" s="39">
        <f t="array" ref="M221:Q221">[1]!ConvertConc(I221:L221,TRUE,FALSE)</f>
        <v>1.0678462162756099</v>
      </c>
      <c r="N221" s="39">
        <v>6.5708060684164168E-2</v>
      </c>
      <c r="O221" s="40">
        <v>0.11933941072610756</v>
      </c>
      <c r="P221" s="62">
        <v>3.2146741714351081E-3</v>
      </c>
      <c r="Q221" s="39">
        <v>0.43776711608629343</v>
      </c>
      <c r="R221" s="174">
        <v>3.6813722174384771E-2</v>
      </c>
      <c r="S221" s="158">
        <v>1.3518666970258832E-3</v>
      </c>
      <c r="T221" s="38">
        <f>[1]!AgePb76(K221)</f>
        <v>770.99380245179782</v>
      </c>
      <c r="U221" s="41">
        <f>[1]!AgeErPb76(K221,L221,0,FALSE,1)*2</f>
        <v>232.92114531224277</v>
      </c>
      <c r="V221" s="38">
        <f t="shared" si="112"/>
        <v>232.9568684107129</v>
      </c>
      <c r="W221" s="42">
        <f>[1]!AgePb6U8(O221)</f>
        <v>726.76035099357898</v>
      </c>
      <c r="X221" s="42">
        <f t="shared" si="107"/>
        <v>39.153833841598924</v>
      </c>
      <c r="Y221" s="38">
        <f t="shared" si="113"/>
        <v>39.831268974867662</v>
      </c>
      <c r="Z221" s="38">
        <f>[1]!AgePb7U5(M221)</f>
        <v>737.68349533227445</v>
      </c>
      <c r="AA221" s="42">
        <f t="shared" si="96"/>
        <v>90.784143143864299</v>
      </c>
      <c r="AB221" s="38">
        <f t="shared" si="114"/>
        <v>91.089959675362977</v>
      </c>
      <c r="AC221" s="42">
        <f>[1]!AgePb8Th2(R221)</f>
        <v>730.71817382897586</v>
      </c>
      <c r="AD221" s="42">
        <f t="shared" si="98"/>
        <v>53.666595267473596</v>
      </c>
      <c r="AE221" s="38">
        <f t="shared" si="115"/>
        <v>54.855382608467607</v>
      </c>
      <c r="AF221" s="43">
        <f t="shared" si="116"/>
        <v>94.262800645406713</v>
      </c>
    </row>
    <row r="222" spans="1:32" x14ac:dyDescent="0.25">
      <c r="A222" s="108" t="s">
        <v>1030</v>
      </c>
      <c r="B222">
        <v>2014</v>
      </c>
      <c r="C222" s="108" t="s">
        <v>1045</v>
      </c>
      <c r="D222" s="108" t="s">
        <v>6</v>
      </c>
      <c r="E222" s="37">
        <f>(K222-(((2.718282^(0.00098482*W222)-1)/((2.718282^(0.000155125*W222)-1)*137.88))))/(([1]!SingleStagePbR(W222,1)/[1]!SingleStagePbR(W222,0))-(((2.718282^(0.00098482*W222)-1)/((2.718282^(0.000155125*W222)-1)*137.88))))</f>
        <v>9.0497702221083269E-3</v>
      </c>
      <c r="F222" s="111">
        <v>1997.1770864455827</v>
      </c>
      <c r="G222" s="112">
        <v>24.669772368761773</v>
      </c>
      <c r="H222" s="86">
        <v>0.48942383476552315</v>
      </c>
      <c r="I222" s="114">
        <v>8.5373167793656943</v>
      </c>
      <c r="J222" s="114">
        <v>0.21742862663959206</v>
      </c>
      <c r="K222" s="115">
        <v>7.0614905289975757E-2</v>
      </c>
      <c r="L222" s="115">
        <v>3.8679647393157668E-3</v>
      </c>
      <c r="M222" s="39">
        <f t="array" ref="M222:Q222">[1]!ConvertConc(I222:L222,TRUE,FALSE)</f>
        <v>1.1399537464261151</v>
      </c>
      <c r="N222" s="39">
        <v>6.8860875653916215E-2</v>
      </c>
      <c r="O222" s="40">
        <v>0.11713282121813196</v>
      </c>
      <c r="P222" s="62">
        <v>2.9831420234322763E-3</v>
      </c>
      <c r="Q222" s="39">
        <v>0.42160913831126384</v>
      </c>
      <c r="R222" s="174">
        <v>3.9168603656903243E-2</v>
      </c>
      <c r="S222" s="158">
        <v>1.5548918351875089E-3</v>
      </c>
      <c r="T222" s="38">
        <f>[1]!AgePb76(K222)</f>
        <v>945.39533092027989</v>
      </c>
      <c r="U222" s="41">
        <f>[1]!AgeErPb76(K222,L222,0,FALSE,1)*2</f>
        <v>224.35193507230409</v>
      </c>
      <c r="V222" s="38">
        <f t="shared" si="112"/>
        <v>224.40769634600406</v>
      </c>
      <c r="W222" s="42">
        <f>[1]!AgePb6U8(O222)</f>
        <v>714.03978660578207</v>
      </c>
      <c r="X222" s="42">
        <f t="shared" si="107"/>
        <v>36.370371202099768</v>
      </c>
      <c r="Y222" s="38">
        <f t="shared" si="113"/>
        <v>37.073636050498834</v>
      </c>
      <c r="Z222" s="38">
        <f>[1]!AgePb7U5(M222)</f>
        <v>772.48739907661638</v>
      </c>
      <c r="AA222" s="42">
        <f t="shared" si="96"/>
        <v>93.32687207494476</v>
      </c>
      <c r="AB222" s="38">
        <f t="shared" si="114"/>
        <v>93.653068711384108</v>
      </c>
      <c r="AC222" s="42">
        <f>[1]!AgePb8Th2(R222)</f>
        <v>776.57349947239413</v>
      </c>
      <c r="AD222" s="42">
        <f t="shared" si="98"/>
        <v>61.655901973406394</v>
      </c>
      <c r="AE222" s="38">
        <f t="shared" si="115"/>
        <v>62.826423737383614</v>
      </c>
      <c r="AF222" s="43">
        <f t="shared" si="116"/>
        <v>75.528169354370675</v>
      </c>
    </row>
    <row r="223" spans="1:32" x14ac:dyDescent="0.25">
      <c r="A223" s="108" t="s">
        <v>1030</v>
      </c>
      <c r="B223">
        <v>2014</v>
      </c>
      <c r="C223" s="108" t="s">
        <v>1046</v>
      </c>
      <c r="D223" s="108" t="s">
        <v>6</v>
      </c>
      <c r="E223" s="37">
        <f>(K223-(((2.718282^(0.00098482*W223)-1)/((2.718282^(0.000155125*W223)-1)*137.88))))/(([1]!SingleStagePbR(W223,1)/[1]!SingleStagePbR(W223,0))-(((2.718282^(0.00098482*W223)-1)/((2.718282^(0.000155125*W223)-1)*137.88))))</f>
        <v>3.4401108138760838E-3</v>
      </c>
      <c r="F223" s="111">
        <v>2091.7777504784176</v>
      </c>
      <c r="G223" s="112">
        <v>23.447279098946403</v>
      </c>
      <c r="H223" s="86">
        <v>0.51073148487488917</v>
      </c>
      <c r="I223" s="114">
        <v>8.2547526603429944</v>
      </c>
      <c r="J223" s="114">
        <v>0.1910926305538824</v>
      </c>
      <c r="K223" s="115">
        <v>6.669535967047556E-2</v>
      </c>
      <c r="L223" s="115">
        <v>3.5260885534658566E-3</v>
      </c>
      <c r="M223" s="39">
        <f t="array" ref="M223:Q223">[1]!ConvertConc(I223:L223,TRUE,FALSE)</f>
        <v>1.1135348141858201</v>
      </c>
      <c r="N223" s="39">
        <v>6.42672753216533E-2</v>
      </c>
      <c r="O223" s="40">
        <v>0.12114233353158384</v>
      </c>
      <c r="P223" s="62">
        <v>2.8043732063831777E-3</v>
      </c>
      <c r="Q223" s="39">
        <v>0.40110103781969136</v>
      </c>
      <c r="R223" s="174">
        <v>3.9993294794797039E-2</v>
      </c>
      <c r="S223" s="158">
        <v>1.5317352547064005E-3</v>
      </c>
      <c r="T223" s="38">
        <f>[1]!AgePb76(K223)</f>
        <v>827.3670379369139</v>
      </c>
      <c r="U223" s="41">
        <f>[1]!AgeErPb76(K223,L223,0,FALSE,1)*2</f>
        <v>220.58475939833514</v>
      </c>
      <c r="V223" s="38">
        <f t="shared" si="112"/>
        <v>220.62819718958875</v>
      </c>
      <c r="W223" s="42">
        <f>[1]!AgePb6U8(O223)</f>
        <v>737.13525333852624</v>
      </c>
      <c r="X223" s="42">
        <f t="shared" si="107"/>
        <v>34.128488261357205</v>
      </c>
      <c r="Y223" s="38">
        <f t="shared" si="113"/>
        <v>34.925629422794103</v>
      </c>
      <c r="Z223" s="38">
        <f>[1]!AgePb7U5(M223)</f>
        <v>759.87390280699515</v>
      </c>
      <c r="AA223" s="42">
        <f t="shared" si="96"/>
        <v>87.711717135926165</v>
      </c>
      <c r="AB223" s="38">
        <f t="shared" si="114"/>
        <v>88.047498540478429</v>
      </c>
      <c r="AC223" s="42">
        <f>[1]!AgePb8Th2(R223)</f>
        <v>792.60769721681766</v>
      </c>
      <c r="AD223" s="42">
        <f t="shared" si="98"/>
        <v>60.713435049947449</v>
      </c>
      <c r="AE223" s="38">
        <f t="shared" si="115"/>
        <v>61.950864484674469</v>
      </c>
      <c r="AF223" s="43">
        <f t="shared" si="116"/>
        <v>89.094104495220677</v>
      </c>
    </row>
    <row r="224" spans="1:32" x14ac:dyDescent="0.25">
      <c r="A224" s="108" t="s">
        <v>1030</v>
      </c>
      <c r="B224">
        <v>2014</v>
      </c>
      <c r="C224" s="108" t="s">
        <v>1047</v>
      </c>
      <c r="D224" s="108" t="s">
        <v>6</v>
      </c>
      <c r="E224" s="37">
        <f>(K224-(((2.718282^(0.00098482*W224)-1)/((2.718282^(0.000155125*W224)-1)*137.88))))/(([1]!SingleStagePbR(W224,1)/[1]!SingleStagePbR(W224,0))-(((2.718282^(0.00098482*W224)-1)/((2.718282^(0.000155125*W224)-1)*137.88))))</f>
        <v>8.0266633807555383E-5</v>
      </c>
      <c r="F224" s="111">
        <v>2036.28303375576</v>
      </c>
      <c r="G224" s="112">
        <v>23.692316940466569</v>
      </c>
      <c r="H224" s="86">
        <v>0.50067258984968888</v>
      </c>
      <c r="I224" s="114">
        <v>8.5405313436485972</v>
      </c>
      <c r="J224" s="114">
        <v>0.21731361579355682</v>
      </c>
      <c r="K224" s="115">
        <v>6.3228199678098215E-2</v>
      </c>
      <c r="L224" s="115">
        <v>3.1777612933260864E-3</v>
      </c>
      <c r="M224" s="39">
        <f t="array" ref="M224:Q224">[1]!ConvertConc(I224:L224,TRUE,FALSE)</f>
        <v>1.020324161226337</v>
      </c>
      <c r="N224" s="39">
        <v>5.7477627399402008E-2</v>
      </c>
      <c r="O224" s="40">
        <v>0.1170887336820885</v>
      </c>
      <c r="P224" s="62">
        <v>2.9793200283804748E-3</v>
      </c>
      <c r="Q224" s="39">
        <v>0.45169094578473024</v>
      </c>
      <c r="R224" s="174">
        <v>3.7710523725718093E-2</v>
      </c>
      <c r="S224" s="158">
        <v>1.4867336484242853E-3</v>
      </c>
      <c r="T224" s="38">
        <f>[1]!AgePb76(K224)</f>
        <v>714.99053396701447</v>
      </c>
      <c r="U224" s="41">
        <f>[1]!AgeErPb76(K224,L224,0,FALSE,1)*2</f>
        <v>213.52665067038035</v>
      </c>
      <c r="V224" s="38">
        <f t="shared" si="112"/>
        <v>213.56016295093897</v>
      </c>
      <c r="W224" s="42">
        <f>[1]!AgePb6U8(O224)</f>
        <v>713.78537448893678</v>
      </c>
      <c r="X224" s="42">
        <f t="shared" si="107"/>
        <v>36.324503567592352</v>
      </c>
      <c r="Y224" s="38">
        <f t="shared" si="113"/>
        <v>37.028142654518781</v>
      </c>
      <c r="Z224" s="38">
        <f>[1]!AgePb7U5(M224)</f>
        <v>714.07622926624663</v>
      </c>
      <c r="AA224" s="42">
        <f t="shared" si="96"/>
        <v>80.451701528276743</v>
      </c>
      <c r="AB224" s="38">
        <f t="shared" si="114"/>
        <v>80.774955590805178</v>
      </c>
      <c r="AC224" s="42">
        <f>[1]!AgePb8Th2(R224)</f>
        <v>748.19336983919175</v>
      </c>
      <c r="AD224" s="42">
        <f t="shared" si="98"/>
        <v>58.994898429865295</v>
      </c>
      <c r="AE224" s="38">
        <f t="shared" si="115"/>
        <v>60.13029129246793</v>
      </c>
      <c r="AF224" s="43">
        <f t="shared" si="116"/>
        <v>99.83144399529445</v>
      </c>
    </row>
    <row r="225" spans="1:32" x14ac:dyDescent="0.25">
      <c r="A225" s="108" t="s">
        <v>1030</v>
      </c>
      <c r="B225">
        <v>2014</v>
      </c>
      <c r="C225" s="108" t="s">
        <v>1048</v>
      </c>
      <c r="D225" s="108" t="s">
        <v>6</v>
      </c>
      <c r="E225" s="37">
        <f>(K225-(((2.718282^(0.00098482*W225)-1)/((2.718282^(0.000155125*W225)-1)*137.88))))/(([1]!SingleStagePbR(W225,1)/[1]!SingleStagePbR(W225,0))-(((2.718282^(0.00098482*W225)-1)/((2.718282^(0.000155125*W225)-1)*137.88))))</f>
        <v>-2.6433977609666998E-3</v>
      </c>
      <c r="F225" s="111">
        <v>1979.3072321174591</v>
      </c>
      <c r="G225" s="112">
        <v>22.809914787173813</v>
      </c>
      <c r="H225" s="86">
        <v>0.48773912750002074</v>
      </c>
      <c r="I225" s="114">
        <v>8.3221356347981228</v>
      </c>
      <c r="J225" s="114">
        <v>0.22617833008471358</v>
      </c>
      <c r="K225" s="115">
        <v>6.1514624545653762E-2</v>
      </c>
      <c r="L225" s="115">
        <v>3.1958472448663298E-3</v>
      </c>
      <c r="M225" s="39">
        <f t="array" ref="M225:Q225">[1]!ConvertConc(I225:L225,TRUE,FALSE)</f>
        <v>1.0187223480752194</v>
      </c>
      <c r="N225" s="39">
        <v>5.9729770788196197E-2</v>
      </c>
      <c r="O225" s="40">
        <v>0.12016146382169099</v>
      </c>
      <c r="P225" s="62">
        <v>3.2657385580310925E-3</v>
      </c>
      <c r="Q225" s="39">
        <v>0.46353356669732798</v>
      </c>
      <c r="R225" s="174">
        <v>3.7728823116764752E-2</v>
      </c>
      <c r="S225" s="158">
        <v>1.5984366554558183E-3</v>
      </c>
      <c r="T225" s="38">
        <f>[1]!AgePb76(K225)</f>
        <v>656.34383785635225</v>
      </c>
      <c r="U225" s="41">
        <f>[1]!AgeErPb76(K225,L225,0,FALSE,1)*2</f>
        <v>222.86206597273801</v>
      </c>
      <c r="V225" s="38">
        <f t="shared" si="112"/>
        <v>222.88912361031504</v>
      </c>
      <c r="W225" s="42">
        <f>[1]!AgePb6U8(O225)</f>
        <v>731.49291889033975</v>
      </c>
      <c r="X225" s="42">
        <f t="shared" si="107"/>
        <v>39.760910930508594</v>
      </c>
      <c r="Y225" s="38">
        <f t="shared" si="113"/>
        <v>40.436820540458847</v>
      </c>
      <c r="Z225" s="38">
        <f>[1]!AgePb7U5(M225)</f>
        <v>713.27086393576542</v>
      </c>
      <c r="AA225" s="42">
        <f t="shared" si="96"/>
        <v>83.641053508401541</v>
      </c>
      <c r="AB225" s="38">
        <f t="shared" si="114"/>
        <v>83.951328222346362</v>
      </c>
      <c r="AC225" s="42">
        <f>[1]!AgePb8Th2(R225)</f>
        <v>748.54979699468117</v>
      </c>
      <c r="AD225" s="42">
        <f t="shared" si="98"/>
        <v>63.426809272438852</v>
      </c>
      <c r="AE225" s="38">
        <f t="shared" si="115"/>
        <v>64.485214746110358</v>
      </c>
      <c r="AF225" s="43">
        <f t="shared" si="116"/>
        <v>111.44965134119758</v>
      </c>
    </row>
    <row r="226" spans="1:32" x14ac:dyDescent="0.25">
      <c r="A226" s="108" t="s">
        <v>1030</v>
      </c>
      <c r="B226">
        <v>2014</v>
      </c>
      <c r="C226" s="108" t="s">
        <v>1049</v>
      </c>
      <c r="D226" s="108" t="s">
        <v>6</v>
      </c>
      <c r="E226" s="37">
        <f>(K226-(((2.718282^(0.00098482*W226)-1)/((2.718282^(0.000155125*W226)-1)*137.88))))/(([1]!SingleStagePbR(W226,1)/[1]!SingleStagePbR(W226,0))-(((2.718282^(0.00098482*W226)-1)/((2.718282^(0.000155125*W226)-1)*137.88))))</f>
        <v>-1.3900719149326597E-3</v>
      </c>
      <c r="F226" s="111">
        <v>1996.5444337407762</v>
      </c>
      <c r="G226" s="112">
        <v>23.260559634602874</v>
      </c>
      <c r="H226" s="86">
        <v>0.50043864234874846</v>
      </c>
      <c r="I226" s="114">
        <v>8.456602791554122</v>
      </c>
      <c r="J226" s="114">
        <v>0.21977603315913824</v>
      </c>
      <c r="K226" s="115">
        <v>6.2217803539665877E-2</v>
      </c>
      <c r="L226" s="115">
        <v>3.1341739261027744E-3</v>
      </c>
      <c r="M226" s="39">
        <f t="array" ref="M226:Q226">[1]!ConvertConc(I226:L226,TRUE,FALSE)</f>
        <v>1.0139837349817038</v>
      </c>
      <c r="N226" s="39">
        <v>5.7475752432488043E-2</v>
      </c>
      <c r="O226" s="40">
        <v>0.11825079463336409</v>
      </c>
      <c r="P226" s="62">
        <v>3.0731833104887469E-3</v>
      </c>
      <c r="Q226" s="39">
        <v>0.45849090109323776</v>
      </c>
      <c r="R226" s="174">
        <v>3.6124223121958496E-2</v>
      </c>
      <c r="S226" s="158">
        <v>1.5349516645394282E-3</v>
      </c>
      <c r="T226" s="38">
        <f>[1]!AgePb76(K226)</f>
        <v>680.67386010785413</v>
      </c>
      <c r="U226" s="41">
        <f>[1]!AgeErPb76(K226,L226,0,FALSE,1)*2</f>
        <v>215.22517545128417</v>
      </c>
      <c r="V226" s="38">
        <f t="shared" si="112"/>
        <v>215.2553085809167</v>
      </c>
      <c r="W226" s="42">
        <f>[1]!AgePb6U8(O226)</f>
        <v>720.48782552755847</v>
      </c>
      <c r="X226" s="42">
        <f t="shared" si="107"/>
        <v>37.449070303277161</v>
      </c>
      <c r="Y226" s="38">
        <f t="shared" si="113"/>
        <v>38.144731148287768</v>
      </c>
      <c r="Z226" s="38">
        <f>[1]!AgePb7U5(M226)</f>
        <v>710.88462028375147</v>
      </c>
      <c r="AA226" s="42">
        <f t="shared" si="96"/>
        <v>80.59030344156244</v>
      </c>
      <c r="AB226" s="38">
        <f t="shared" si="114"/>
        <v>80.910131255861586</v>
      </c>
      <c r="AC226" s="42">
        <f>[1]!AgePb8Th2(R226)</f>
        <v>717.27222107043713</v>
      </c>
      <c r="AD226" s="42">
        <f t="shared" si="98"/>
        <v>60.955120664766284</v>
      </c>
      <c r="AE226" s="38">
        <f t="shared" si="115"/>
        <v>61.966379261334659</v>
      </c>
      <c r="AF226" s="43">
        <f t="shared" si="116"/>
        <v>105.84919853002665</v>
      </c>
    </row>
    <row r="227" spans="1:32" x14ac:dyDescent="0.25">
      <c r="A227" s="108" t="s">
        <v>1030</v>
      </c>
      <c r="B227">
        <v>2014</v>
      </c>
      <c r="C227" s="108" t="s">
        <v>1050</v>
      </c>
      <c r="D227" s="108" t="s">
        <v>6</v>
      </c>
      <c r="E227" s="37">
        <f>(K227-(((2.718282^(0.00098482*W227)-1)/((2.718282^(0.000155125*W227)-1)*137.88))))/(([1]!SingleStagePbR(W227,1)/[1]!SingleStagePbR(W227,0))-(((2.718282^(0.00098482*W227)-1)/((2.718282^(0.000155125*W227)-1)*137.88))))</f>
        <v>1.7821157184601665E-3</v>
      </c>
      <c r="F227" s="111">
        <v>1981.2583979540218</v>
      </c>
      <c r="G227" s="112">
        <v>23.329270819788793</v>
      </c>
      <c r="H227" s="86">
        <v>0.50127868381460083</v>
      </c>
      <c r="I227" s="114">
        <v>8.4235891172078343</v>
      </c>
      <c r="J227" s="114">
        <v>0.19523987935130613</v>
      </c>
      <c r="K227" s="115">
        <v>6.4908541090562391E-2</v>
      </c>
      <c r="L227" s="115">
        <v>3.7145788405203556E-3</v>
      </c>
      <c r="M227" s="39">
        <f t="array" ref="M227:Q227">[1]!ConvertConc(I227:L227,TRUE,FALSE)</f>
        <v>1.0619814201083133</v>
      </c>
      <c r="N227" s="39">
        <v>6.557027680349227E-2</v>
      </c>
      <c r="O227" s="40">
        <v>0.11871424235984931</v>
      </c>
      <c r="P227" s="62">
        <v>2.7515295479299709E-3</v>
      </c>
      <c r="Q227" s="39">
        <v>0.37538875364623481</v>
      </c>
      <c r="R227" s="174">
        <v>3.7203910956228915E-2</v>
      </c>
      <c r="S227" s="158">
        <v>1.5111468252492044E-3</v>
      </c>
      <c r="T227" s="38">
        <f>[1]!AgePb76(K227)</f>
        <v>770.45705635810089</v>
      </c>
      <c r="U227" s="41">
        <f>[1]!AgeErPb76(K227,L227,0,FALSE,1)*2</f>
        <v>240.95829535984498</v>
      </c>
      <c r="V227" s="38">
        <f t="shared" si="112"/>
        <v>240.99277903007217</v>
      </c>
      <c r="W227" s="42">
        <f>[1]!AgePb6U8(O227)</f>
        <v>723.15892318891576</v>
      </c>
      <c r="X227" s="42">
        <f t="shared" si="107"/>
        <v>33.522399763492835</v>
      </c>
      <c r="Y227" s="38">
        <f t="shared" si="113"/>
        <v>34.30349220847787</v>
      </c>
      <c r="Z227" s="38">
        <f>[1]!AgePb7U5(M227)</f>
        <v>734.79958870634869</v>
      </c>
      <c r="AA227" s="42">
        <f t="shared" si="96"/>
        <v>90.737957396003196</v>
      </c>
      <c r="AB227" s="38">
        <f t="shared" si="114"/>
        <v>91.041545385860047</v>
      </c>
      <c r="AC227" s="42">
        <f>[1]!AgePb8Th2(R227)</f>
        <v>738.32330190899597</v>
      </c>
      <c r="AD227" s="42">
        <f t="shared" si="98"/>
        <v>59.978367059309875</v>
      </c>
      <c r="AE227" s="38">
        <f t="shared" si="115"/>
        <v>61.066467394419284</v>
      </c>
      <c r="AF227" s="43">
        <f t="shared" si="116"/>
        <v>93.861029271019959</v>
      </c>
    </row>
    <row r="228" spans="1:32" x14ac:dyDescent="0.25">
      <c r="A228" s="69" t="s">
        <v>1051</v>
      </c>
      <c r="B228">
        <v>2015</v>
      </c>
      <c r="C228" s="69" t="s">
        <v>1052</v>
      </c>
      <c r="D228" s="69" t="s">
        <v>6</v>
      </c>
      <c r="E228" s="37">
        <f>(K228-(((2.718282^(0.00098482*W228)-1)/((2.718282^(0.000155125*W228)-1)*137.88))))/(([1]!SingleStagePbR(W228,1)/[1]!SingleStagePbR(W228,0))-(((2.718282^(0.00098482*W228)-1)/((2.718282^(0.000155125*W228)-1)*137.88))))</f>
        <v>5.6673442838562887E-3</v>
      </c>
      <c r="F228" s="111">
        <v>5830.9980289153482</v>
      </c>
      <c r="G228" s="73">
        <v>16.031563210176412</v>
      </c>
      <c r="H228" s="86">
        <v>0.51530360004730025</v>
      </c>
      <c r="I228" s="76">
        <v>8.8302821470099513</v>
      </c>
      <c r="J228" s="76">
        <v>0.1255327541481126</v>
      </c>
      <c r="K228" s="77">
        <v>6.7163020762044348E-2</v>
      </c>
      <c r="L228" s="77">
        <v>1.5407956301812845E-3</v>
      </c>
      <c r="M228" s="39">
        <f t="array" ref="M228:Q228">[1]!ConvertConc(I228:L228,TRUE,FALSE)</f>
        <v>1.0482572773237253</v>
      </c>
      <c r="N228" s="39">
        <v>2.8291196576877089E-2</v>
      </c>
      <c r="O228" s="40">
        <v>0.11324666452912981</v>
      </c>
      <c r="P228" s="62">
        <v>1.6099333475140219E-3</v>
      </c>
      <c r="Q228" s="39">
        <v>0.52674333184979105</v>
      </c>
      <c r="R228" s="98">
        <v>3.657829978481731E-2</v>
      </c>
      <c r="S228" s="158">
        <v>1.0582535771595245E-3</v>
      </c>
      <c r="T228" s="38">
        <f>[1]!AgePb76(K228)</f>
        <v>841.92709825407792</v>
      </c>
      <c r="U228" s="41">
        <f>[1]!AgeErPb76(K228,L228,0,FALSE,1)*2</f>
        <v>95.496874214089701</v>
      </c>
      <c r="V228" s="38">
        <f t="shared" si="112"/>
        <v>95.60072584108255</v>
      </c>
      <c r="W228" s="42">
        <f>[1]!AgePb6U8(O228)</f>
        <v>691.57562648834028</v>
      </c>
      <c r="X228" s="42">
        <f t="shared" si="107"/>
        <v>19.663107395539924</v>
      </c>
      <c r="Y228" s="38">
        <f t="shared" si="113"/>
        <v>20.858801035094526</v>
      </c>
      <c r="Z228" s="38">
        <f>[1]!AgePb7U5(M228)</f>
        <v>728.01880792048655</v>
      </c>
      <c r="AA228" s="42">
        <f t="shared" si="96"/>
        <v>39.296694908957051</v>
      </c>
      <c r="AB228" s="38">
        <f t="shared" si="114"/>
        <v>39.980026042911099</v>
      </c>
      <c r="AC228" s="42">
        <f>[1]!AgePb8Th2(R228)</f>
        <v>726.12819655691851</v>
      </c>
      <c r="AD228" s="42">
        <f t="shared" si="98"/>
        <v>42.015499134910989</v>
      </c>
      <c r="AE228" s="38">
        <f t="shared" si="115"/>
        <v>43.505126991748085</v>
      </c>
      <c r="AF228" s="43">
        <f t="shared" si="116"/>
        <v>82.141984492775606</v>
      </c>
    </row>
    <row r="229" spans="1:32" x14ac:dyDescent="0.25">
      <c r="A229" s="69" t="s">
        <v>1051</v>
      </c>
      <c r="B229">
        <v>2015</v>
      </c>
      <c r="C229" s="69" t="s">
        <v>1053</v>
      </c>
      <c r="D229" s="69" t="s">
        <v>6</v>
      </c>
      <c r="E229" s="37">
        <f>(K229-(((2.718282^(0.00098482*W229)-1)/((2.718282^(0.000155125*W229)-1)*137.88))))/(([1]!SingleStagePbR(W229,1)/[1]!SingleStagePbR(W229,0))-(((2.718282^(0.00098482*W229)-1)/((2.718282^(0.000155125*W229)-1)*137.88))))</f>
        <v>-4.6561422695117079E-4</v>
      </c>
      <c r="F229" s="111">
        <v>5501.2582270918538</v>
      </c>
      <c r="G229" s="73">
        <v>14.901664214173417</v>
      </c>
      <c r="H229" s="86">
        <v>0.52017028772076268</v>
      </c>
      <c r="I229" s="76">
        <v>8.6873951313107192</v>
      </c>
      <c r="J229" s="76">
        <v>0.13312398966712985</v>
      </c>
      <c r="K229" s="77">
        <v>6.2440735963935387E-2</v>
      </c>
      <c r="L229" s="77">
        <v>1.5372061198686482E-3</v>
      </c>
      <c r="M229" s="39">
        <f t="array" ref="M229:Q229">[1]!ConvertConc(I229:L229,TRUE,FALSE)</f>
        <v>0.9905825740023867</v>
      </c>
      <c r="N229" s="39">
        <v>2.8725129873568959E-2</v>
      </c>
      <c r="O229" s="40">
        <v>0.11510930317833075</v>
      </c>
      <c r="P229" s="62">
        <v>1.7639130550967152E-3</v>
      </c>
      <c r="Q229" s="39">
        <v>0.52843969409314717</v>
      </c>
      <c r="R229" s="98">
        <v>3.5220291836424951E-2</v>
      </c>
      <c r="S229" s="158">
        <v>1.0991205637228278E-3</v>
      </c>
      <c r="T229" s="38">
        <f>[1]!AgePb76(K229)</f>
        <v>688.30981870172036</v>
      </c>
      <c r="U229" s="41">
        <f>[1]!AgeErPb76(K229,L229,0,FALSE,1)*2</f>
        <v>105.05178874137302</v>
      </c>
      <c r="V229" s="38">
        <f t="shared" si="112"/>
        <v>105.11490243605365</v>
      </c>
      <c r="W229" s="42">
        <f>[1]!AgePb6U8(O229)</f>
        <v>702.35248904966966</v>
      </c>
      <c r="X229" s="42">
        <f t="shared" si="107"/>
        <v>21.525431750638987</v>
      </c>
      <c r="Y229" s="38">
        <f t="shared" si="113"/>
        <v>22.656518263594094</v>
      </c>
      <c r="Z229" s="38">
        <f>[1]!AgePb7U5(M229)</f>
        <v>699.01746118518383</v>
      </c>
      <c r="AA229" s="42">
        <f t="shared" si="96"/>
        <v>40.540522079461645</v>
      </c>
      <c r="AB229" s="38">
        <f t="shared" si="114"/>
        <v>41.151866765527572</v>
      </c>
      <c r="AC229" s="42">
        <f>[1]!AgePb8Th2(R229)</f>
        <v>699.63105454564857</v>
      </c>
      <c r="AD229" s="42">
        <f t="shared" si="98"/>
        <v>43.666809045286165</v>
      </c>
      <c r="AE229" s="38">
        <f t="shared" si="115"/>
        <v>45.000625491350327</v>
      </c>
      <c r="AF229" s="43">
        <f t="shared" si="116"/>
        <v>102.04016708267163</v>
      </c>
    </row>
    <row r="230" spans="1:32" x14ac:dyDescent="0.25">
      <c r="A230" s="69" t="s">
        <v>1051</v>
      </c>
      <c r="B230">
        <v>2015</v>
      </c>
      <c r="C230" s="69" t="s">
        <v>1054</v>
      </c>
      <c r="D230" s="69" t="s">
        <v>6</v>
      </c>
      <c r="E230" s="37">
        <f>(K230-(((2.718282^(0.00098482*W230)-1)/((2.718282^(0.000155125*W230)-1)*137.88))))/(([1]!SingleStagePbR(W230,1)/[1]!SingleStagePbR(W230,0))-(((2.718282^(0.00098482*W230)-1)/((2.718282^(0.000155125*W230)-1)*137.88))))</f>
        <v>-5.0040460981110003E-4</v>
      </c>
      <c r="F230" s="111">
        <v>5671.0855349115391</v>
      </c>
      <c r="G230" s="73">
        <v>15.332321542132835</v>
      </c>
      <c r="H230" s="86">
        <v>0.51262111241307196</v>
      </c>
      <c r="I230" s="76">
        <v>8.6867023178895924</v>
      </c>
      <c r="J230" s="76">
        <v>0.11919518277154381</v>
      </c>
      <c r="K230" s="77">
        <v>6.2413698494702068E-2</v>
      </c>
      <c r="L230" s="77">
        <v>1.6701098997044439E-3</v>
      </c>
      <c r="M230" s="39">
        <f t="array" ref="M230:Q230">[1]!ConvertConc(I230:L230,TRUE,FALSE)</f>
        <v>0.99023261207247548</v>
      </c>
      <c r="N230" s="39">
        <v>2.9778023025345237E-2</v>
      </c>
      <c r="O230" s="40">
        <v>0.11511848379339272</v>
      </c>
      <c r="P230" s="62">
        <v>1.5796061858684783E-3</v>
      </c>
      <c r="Q230" s="39">
        <v>0.45629438932016642</v>
      </c>
      <c r="R230" s="98">
        <v>3.519094162162302E-2</v>
      </c>
      <c r="S230" s="158">
        <v>1.0211644790754136E-3</v>
      </c>
      <c r="T230" s="38">
        <f>[1]!AgePb76(K230)</f>
        <v>687.38568586347833</v>
      </c>
      <c r="U230" s="41">
        <f>[1]!AgeErPb76(K230,L230,0,FALSE,1)*2</f>
        <v>114.20113859477489</v>
      </c>
      <c r="V230" s="38">
        <f t="shared" si="112"/>
        <v>114.25904278771142</v>
      </c>
      <c r="W230" s="42">
        <f>[1]!AgePb6U8(O230)</f>
        <v>702.40556169765819</v>
      </c>
      <c r="X230" s="42">
        <f t="shared" si="107"/>
        <v>19.276212362861674</v>
      </c>
      <c r="Y230" s="38">
        <f t="shared" si="113"/>
        <v>20.531768641402149</v>
      </c>
      <c r="Z230" s="38">
        <f>[1]!AgePb7U5(M230)</f>
        <v>698.83893221700907</v>
      </c>
      <c r="AA230" s="42">
        <f t="shared" si="96"/>
        <v>42.030612930454936</v>
      </c>
      <c r="AB230" s="38">
        <f t="shared" si="114"/>
        <v>42.620290049612962</v>
      </c>
      <c r="AC230" s="42">
        <f>[1]!AgePb8Th2(R230)</f>
        <v>699.05799617389255</v>
      </c>
      <c r="AD230" s="42">
        <f t="shared" si="98"/>
        <v>40.570280965019109</v>
      </c>
      <c r="AE230" s="38">
        <f t="shared" si="115"/>
        <v>42.000239511592369</v>
      </c>
      <c r="AF230" s="43">
        <f t="shared" si="116"/>
        <v>102.18507253541543</v>
      </c>
    </row>
    <row r="231" spans="1:32" x14ac:dyDescent="0.25">
      <c r="A231" s="69" t="s">
        <v>1051</v>
      </c>
      <c r="B231">
        <v>2015</v>
      </c>
      <c r="C231" s="69" t="s">
        <v>1055</v>
      </c>
      <c r="D231" s="69" t="s">
        <v>6</v>
      </c>
      <c r="E231" s="37">
        <f>(K231-(((2.718282^(0.00098482*W231)-1)/((2.718282^(0.000155125*W231)-1)*137.88))))/(([1]!SingleStagePbR(W231,1)/[1]!SingleStagePbR(W231,0))-(((2.718282^(0.00098482*W231)-1)/((2.718282^(0.000155125*W231)-1)*137.88))))</f>
        <v>6.751200404391237E-4</v>
      </c>
      <c r="F231" s="111">
        <v>5138.001817395233</v>
      </c>
      <c r="G231" s="73">
        <v>14.238884045454784</v>
      </c>
      <c r="H231" s="86">
        <v>0.51925474357039902</v>
      </c>
      <c r="I231" s="76">
        <v>8.5939868141924816</v>
      </c>
      <c r="J231" s="76">
        <v>0.13174770471432853</v>
      </c>
      <c r="K231" s="77">
        <v>6.3592629363976846E-2</v>
      </c>
      <c r="L231" s="77">
        <v>1.7263795931002819E-3</v>
      </c>
      <c r="M231" s="39">
        <f t="array" ref="M231:Q231">[1]!ConvertConc(I231:L231,TRUE,FALSE)</f>
        <v>1.0198219253105538</v>
      </c>
      <c r="N231" s="39">
        <v>3.179492173315876E-2</v>
      </c>
      <c r="O231" s="40">
        <v>0.11636042987040156</v>
      </c>
      <c r="P231" s="62">
        <v>1.7838309374272031E-3</v>
      </c>
      <c r="Q231" s="39">
        <v>0.49171670096318693</v>
      </c>
      <c r="R231" s="98">
        <v>3.5834740672899761E-2</v>
      </c>
      <c r="S231" s="158">
        <v>1.0221412174109361E-3</v>
      </c>
      <c r="T231" s="38">
        <f>[1]!AgePb76(K231)</f>
        <v>727.18699749322457</v>
      </c>
      <c r="U231" s="41">
        <f>[1]!AgeErPb76(K231,L231,0,FALSE,1)*2</f>
        <v>115.10854545249961</v>
      </c>
      <c r="V231" s="38">
        <f t="shared" si="112"/>
        <v>115.1728368615004</v>
      </c>
      <c r="W231" s="42">
        <f>[1]!AgePb6U8(O231)</f>
        <v>709.58116132521468</v>
      </c>
      <c r="X231" s="42">
        <f t="shared" si="107"/>
        <v>21.756069990411991</v>
      </c>
      <c r="Y231" s="38">
        <f t="shared" si="113"/>
        <v>22.898343785237163</v>
      </c>
      <c r="Z231" s="38">
        <f>[1]!AgePb7U5(M231)</f>
        <v>713.82378203818769</v>
      </c>
      <c r="AA231" s="42">
        <f t="shared" si="96"/>
        <v>44.509675106779511</v>
      </c>
      <c r="AB231" s="38">
        <f t="shared" si="114"/>
        <v>45.090924880507018</v>
      </c>
      <c r="AC231" s="42">
        <f>[1]!AgePb8Th2(R231)</f>
        <v>711.62434336827096</v>
      </c>
      <c r="AD231" s="42">
        <f t="shared" si="98"/>
        <v>40.59639104461489</v>
      </c>
      <c r="AE231" s="38">
        <f t="shared" si="115"/>
        <v>42.076388963969229</v>
      </c>
      <c r="AF231" s="43">
        <f t="shared" si="116"/>
        <v>97.578912132821245</v>
      </c>
    </row>
    <row r="232" spans="1:32" x14ac:dyDescent="0.25">
      <c r="A232" s="69" t="s">
        <v>1051</v>
      </c>
      <c r="B232">
        <v>2015</v>
      </c>
      <c r="C232" s="69" t="s">
        <v>1056</v>
      </c>
      <c r="D232" s="69" t="s">
        <v>6</v>
      </c>
      <c r="E232" s="37">
        <f>(K232-(((2.718282^(0.00098482*W232)-1)/((2.718282^(0.000155125*W232)-1)*137.88))))/(([1]!SingleStagePbR(W232,1)/[1]!SingleStagePbR(W232,0))-(((2.718282^(0.00098482*W232)-1)/((2.718282^(0.000155125*W232)-1)*137.88))))</f>
        <v>2.2021982251944645E-3</v>
      </c>
      <c r="F232" s="111">
        <v>6000.7648536932866</v>
      </c>
      <c r="G232" s="73">
        <v>16.398496293131963</v>
      </c>
      <c r="H232" s="86">
        <v>0.51278182270561667</v>
      </c>
      <c r="I232" s="76">
        <v>8.5748267219292345</v>
      </c>
      <c r="J232" s="76">
        <v>0.11499328049505286</v>
      </c>
      <c r="K232" s="77">
        <v>6.4893306728377106E-2</v>
      </c>
      <c r="L232" s="77">
        <v>1.7283990471826749E-3</v>
      </c>
      <c r="M232" s="39">
        <f t="array" ref="M232:Q232">[1]!ConvertConc(I232:L232,TRUE,FALSE)</f>
        <v>1.0430059782354097</v>
      </c>
      <c r="N232" s="39">
        <v>3.1102544116952829E-2</v>
      </c>
      <c r="O232" s="40">
        <v>0.11662043239224919</v>
      </c>
      <c r="P232" s="62">
        <v>1.5639460164530346E-3</v>
      </c>
      <c r="Q232" s="39">
        <v>0.44971564237587403</v>
      </c>
      <c r="R232" s="98">
        <v>3.5949802462493158E-2</v>
      </c>
      <c r="S232" s="158">
        <v>9.4687165953612055E-4</v>
      </c>
      <c r="T232" s="38">
        <f>[1]!AgePb76(K232)</f>
        <v>769.96286534060209</v>
      </c>
      <c r="U232" s="41">
        <f>[1]!AgeErPb76(K232,L232,0,FALSE,1)*2</f>
        <v>112.15350553049923</v>
      </c>
      <c r="V232" s="38">
        <f t="shared" si="112"/>
        <v>112.22747850350801</v>
      </c>
      <c r="W232" s="42">
        <f>[1]!AgePb6U8(O232)</f>
        <v>711.08236895321045</v>
      </c>
      <c r="X232" s="42">
        <f t="shared" si="107"/>
        <v>19.072034213590729</v>
      </c>
      <c r="Y232" s="38">
        <f t="shared" si="113"/>
        <v>20.370716968013593</v>
      </c>
      <c r="Z232" s="38">
        <f>[1]!AgePb7U5(M232)</f>
        <v>725.41223743262015</v>
      </c>
      <c r="AA232" s="42">
        <f t="shared" si="96"/>
        <v>43.26373307255038</v>
      </c>
      <c r="AB232" s="38">
        <f t="shared" si="114"/>
        <v>43.880925616329506</v>
      </c>
      <c r="AC232" s="42">
        <f>[1]!AgePb8Th2(R232)</f>
        <v>713.86941772338207</v>
      </c>
      <c r="AD232" s="42">
        <f t="shared" si="98"/>
        <v>37.604808591482062</v>
      </c>
      <c r="AE232" s="38">
        <f t="shared" si="115"/>
        <v>39.207785175317333</v>
      </c>
      <c r="AF232" s="43">
        <f t="shared" si="116"/>
        <v>92.352813487784871</v>
      </c>
    </row>
    <row r="233" spans="1:32" x14ac:dyDescent="0.25">
      <c r="A233" s="69" t="s">
        <v>1051</v>
      </c>
      <c r="B233">
        <v>2015</v>
      </c>
      <c r="C233" s="69" t="s">
        <v>1057</v>
      </c>
      <c r="D233" s="69" t="s">
        <v>6</v>
      </c>
      <c r="E233" s="37">
        <f>(K233-(((2.718282^(0.00098482*W233)-1)/((2.718282^(0.000155125*W233)-1)*137.88))))/(([1]!SingleStagePbR(W233,1)/[1]!SingleStagePbR(W233,0))-(((2.718282^(0.00098482*W233)-1)/((2.718282^(0.000155125*W233)-1)*137.88))))</f>
        <v>1.5516363052325366E-3</v>
      </c>
      <c r="F233" s="111">
        <v>5963.366285764896</v>
      </c>
      <c r="G233" s="73">
        <v>16.155509322240793</v>
      </c>
      <c r="H233" s="86">
        <v>0.51784706119400958</v>
      </c>
      <c r="I233" s="76">
        <v>8.5097621028392751</v>
      </c>
      <c r="J233" s="76">
        <v>0.11302228670562757</v>
      </c>
      <c r="K233" s="77">
        <v>6.4511513838560242E-2</v>
      </c>
      <c r="L233" s="77">
        <v>1.550967472090651E-3</v>
      </c>
      <c r="M233" s="39">
        <f t="array" ref="M233:Q233">[1]!ConvertConc(I233:L233,TRUE,FALSE)</f>
        <v>1.0447973433080937</v>
      </c>
      <c r="N233" s="39">
        <v>2.86967995820849E-2</v>
      </c>
      <c r="O233" s="40">
        <v>0.11751209821322159</v>
      </c>
      <c r="P233" s="62">
        <v>1.5607352937872657E-3</v>
      </c>
      <c r="Q233" s="39">
        <v>0.48355431784014835</v>
      </c>
      <c r="R233" s="98">
        <v>3.5821720795802488E-2</v>
      </c>
      <c r="S233" s="158">
        <v>1.0613226353787019E-3</v>
      </c>
      <c r="T233" s="38">
        <f>[1]!AgePb76(K233)</f>
        <v>757.52680053479082</v>
      </c>
      <c r="U233" s="41">
        <f>[1]!AgeErPb76(K233,L233,0,FALSE,1)*2</f>
        <v>101.43923370171335</v>
      </c>
      <c r="V233" s="38">
        <f t="shared" si="112"/>
        <v>101.51839450407623</v>
      </c>
      <c r="W233" s="42">
        <f>[1]!AgePb6U8(O233)</f>
        <v>716.22803280302946</v>
      </c>
      <c r="X233" s="42">
        <f t="shared" si="107"/>
        <v>19.025145260656068</v>
      </c>
      <c r="Y233" s="38">
        <f t="shared" si="113"/>
        <v>20.345117416091114</v>
      </c>
      <c r="Z233" s="38">
        <f>[1]!AgePb7U5(M233)</f>
        <v>726.30216373795281</v>
      </c>
      <c r="AA233" s="42">
        <f t="shared" si="96"/>
        <v>39.897780679322643</v>
      </c>
      <c r="AB233" s="38">
        <f t="shared" si="114"/>
        <v>40.567844202218609</v>
      </c>
      <c r="AC233" s="42">
        <f>[1]!AgePb8Th2(R233)</f>
        <v>711.37028509702202</v>
      </c>
      <c r="AD233" s="42">
        <f t="shared" si="98"/>
        <v>42.152826214743904</v>
      </c>
      <c r="AE233" s="38">
        <f t="shared" si="115"/>
        <v>43.578996674387483</v>
      </c>
      <c r="AF233" s="43">
        <f t="shared" si="116"/>
        <v>94.548210346801497</v>
      </c>
    </row>
    <row r="234" spans="1:32" x14ac:dyDescent="0.25">
      <c r="A234" s="69" t="s">
        <v>1051</v>
      </c>
      <c r="B234">
        <v>2015</v>
      </c>
      <c r="C234" s="69" t="s">
        <v>1058</v>
      </c>
      <c r="D234" s="69" t="s">
        <v>6</v>
      </c>
      <c r="E234" s="37">
        <f>(K234-(((2.718282^(0.00098482*W234)-1)/((2.718282^(0.000155125*W234)-1)*137.88))))/(([1]!SingleStagePbR(W234,1)/[1]!SingleStagePbR(W234,0))-(((2.718282^(0.00098482*W234)-1)/((2.718282^(0.000155125*W234)-1)*137.88))))</f>
        <v>-2.6051684096078101E-3</v>
      </c>
      <c r="F234" s="111">
        <v>5825.8741297475462</v>
      </c>
      <c r="G234" s="73">
        <v>16.429153280421314</v>
      </c>
      <c r="H234" s="86">
        <v>0.51725431904154617</v>
      </c>
      <c r="I234" s="76">
        <v>8.4606803883135804</v>
      </c>
      <c r="J234" s="76">
        <v>0.12521131621013784</v>
      </c>
      <c r="K234" s="77">
        <v>6.1208015198346004E-2</v>
      </c>
      <c r="L234" s="77">
        <v>1.5016579129908808E-3</v>
      </c>
      <c r="M234" s="39">
        <f t="array" ref="M234:Q234">[1]!ConvertConc(I234:L234,TRUE,FALSE)</f>
        <v>0.99704613192668823</v>
      </c>
      <c r="N234" s="39">
        <v>2.8567031135914047E-2</v>
      </c>
      <c r="O234" s="40">
        <v>0.1181938040563809</v>
      </c>
      <c r="P234" s="62">
        <v>1.749173954641303E-3</v>
      </c>
      <c r="Q234" s="39">
        <v>0.51652153890090902</v>
      </c>
      <c r="R234" s="98">
        <v>3.6484280088731835E-2</v>
      </c>
      <c r="S234" s="158">
        <v>1.1448594380358524E-3</v>
      </c>
      <c r="T234" s="38">
        <f>[1]!AgePb76(K234)</f>
        <v>645.61689688887259</v>
      </c>
      <c r="U234" s="41">
        <f>[1]!AgeErPb76(K234,L234,0,FALSE,1)*2</f>
        <v>105.4297546159349</v>
      </c>
      <c r="V234" s="38">
        <f t="shared" si="112"/>
        <v>105.48508481100289</v>
      </c>
      <c r="W234" s="42">
        <f>[1]!AgePb6U8(O234)</f>
        <v>720.1592818524706</v>
      </c>
      <c r="X234" s="42">
        <f t="shared" si="107"/>
        <v>21.315565042794145</v>
      </c>
      <c r="Y234" s="38">
        <f t="shared" si="113"/>
        <v>22.514284614662785</v>
      </c>
      <c r="Z234" s="38">
        <f>[1]!AgePb7U5(M234)</f>
        <v>702.3091382252411</v>
      </c>
      <c r="AA234" s="42">
        <f t="shared" si="96"/>
        <v>40.244651428410798</v>
      </c>
      <c r="AB234" s="38">
        <f t="shared" si="114"/>
        <v>40.866191896482817</v>
      </c>
      <c r="AC234" s="42">
        <f>[1]!AgePb8Th2(R234)</f>
        <v>724.29482443302834</v>
      </c>
      <c r="AD234" s="42">
        <f t="shared" si="98"/>
        <v>45.45605743931214</v>
      </c>
      <c r="AE234" s="38">
        <f t="shared" si="115"/>
        <v>46.829526726992718</v>
      </c>
      <c r="AF234" s="43">
        <f t="shared" si="116"/>
        <v>111.54591605684519</v>
      </c>
    </row>
    <row r="235" spans="1:32" x14ac:dyDescent="0.25">
      <c r="A235" s="108"/>
      <c r="C235" s="108"/>
      <c r="D235" s="108"/>
      <c r="F235" s="111"/>
      <c r="G235" s="112"/>
      <c r="H235" s="86"/>
      <c r="I235" s="114"/>
      <c r="J235" s="114"/>
      <c r="K235" s="115"/>
      <c r="L235" s="115"/>
      <c r="R235" s="118"/>
      <c r="S235" s="85"/>
    </row>
    <row r="236" spans="1:32" x14ac:dyDescent="0.25">
      <c r="A236" s="69" t="s">
        <v>1059</v>
      </c>
      <c r="B236">
        <v>2015</v>
      </c>
      <c r="C236" s="69" t="s">
        <v>1060</v>
      </c>
      <c r="D236" s="69" t="s">
        <v>6</v>
      </c>
      <c r="E236" s="37">
        <f>(K236-(((2.718282^(0.00098482*W236)-1)/((2.718282^(0.000155125*W236)-1)*137.88))))/(([1]!SingleStagePbR(W236,1)/[1]!SingleStagePbR(W236,0))-(((2.718282^(0.00098482*W236)-1)/((2.718282^(0.000155125*W236)-1)*137.88))))</f>
        <v>-6.0388173920479754E-4</v>
      </c>
      <c r="F236" s="111">
        <v>252145.47336789346</v>
      </c>
      <c r="G236" s="73">
        <v>869.57182649169249</v>
      </c>
      <c r="H236" s="86">
        <v>0.2716936928373328</v>
      </c>
      <c r="I236" s="142">
        <v>10.83247664990841</v>
      </c>
      <c r="J236" s="76">
        <v>8.2605192112506165E-2</v>
      </c>
      <c r="K236" s="77">
        <v>5.8562406428369539E-2</v>
      </c>
      <c r="L236" s="77">
        <v>2.5689007739507978E-4</v>
      </c>
      <c r="M236" s="40">
        <f t="array" ref="M236:Q236">[1]!ConvertConc(I236:L236,TRUE,FALSE)</f>
        <v>0.74508084483395876</v>
      </c>
      <c r="N236" s="62">
        <v>6.5547450789505309E-3</v>
      </c>
      <c r="O236" s="62">
        <v>9.2314992436051568E-2</v>
      </c>
      <c r="P236" s="83">
        <v>7.0396622411450754E-4</v>
      </c>
      <c r="Q236" s="39">
        <v>0.86681651310398267</v>
      </c>
      <c r="R236" s="97">
        <v>2.8691659170652979E-2</v>
      </c>
      <c r="S236" s="190">
        <v>3.6900219794515425E-4</v>
      </c>
      <c r="T236" s="38">
        <f>[1]!AgePb76(K236)</f>
        <v>549.91610562141636</v>
      </c>
      <c r="U236" s="41">
        <f>[1]!AgeErPb76(K236,L236,0,FALSE,1)*2</f>
        <v>19.155792384510598</v>
      </c>
      <c r="V236" s="38">
        <f t="shared" ref="V236" si="117">SQRT((U236/T236*100)^2+AO$6^2+AO$8^2+AO$7^2)*T236/100</f>
        <v>19.375527041185716</v>
      </c>
      <c r="W236" s="42">
        <f>[1]!AgePb6U8(O236)</f>
        <v>569.21379751458039</v>
      </c>
      <c r="X236" s="42">
        <f t="shared" ref="X236:X240" si="118">P236/O236*W236*2</f>
        <v>8.6813046760047552</v>
      </c>
      <c r="Y236" s="38">
        <f t="shared" ref="Y236" si="119">SQRT((X236/W236*100)^2+AP$6^2+AP$7^2+AP$8^2)*W236/100</f>
        <v>10.401359472611546</v>
      </c>
      <c r="Z236" s="38">
        <f>[1]!AgePb7U5(M236)</f>
        <v>565.36618165096979</v>
      </c>
      <c r="AA236" s="42">
        <f t="shared" si="96"/>
        <v>9.9474606619570007</v>
      </c>
      <c r="AB236" s="38">
        <f t="shared" ref="AB236" si="120">SQRT((AA236/Z236*100)^2+AQ$6^2+AQ$8^2+AQ$7^2)*Z236/100</f>
        <v>11.47266924969284</v>
      </c>
      <c r="AC236" s="42">
        <f>[1]!AgePb8Th2(R236)</f>
        <v>571.75868612125498</v>
      </c>
      <c r="AD236" s="42">
        <f t="shared" si="98"/>
        <v>14.706727876425912</v>
      </c>
      <c r="AE236" s="38">
        <f t="shared" ref="AE236" si="121">SQRT((AD236/AC236*100)^2+AR$6^2+AR$8^2+AR$7^2)*AC236/100</f>
        <v>17.183520760841617</v>
      </c>
      <c r="AF236" s="43">
        <f t="shared" ref="AF236" si="122">W236/T236*100</f>
        <v>103.50920653094116</v>
      </c>
    </row>
    <row r="237" spans="1:32" x14ac:dyDescent="0.25">
      <c r="A237" s="69" t="s">
        <v>1059</v>
      </c>
      <c r="B237">
        <v>2015</v>
      </c>
      <c r="C237" s="69" t="s">
        <v>1061</v>
      </c>
      <c r="D237" s="69" t="s">
        <v>6</v>
      </c>
      <c r="E237" s="37">
        <f>(K237-(((2.718282^(0.00098482*W237)-1)/((2.718282^(0.000155125*W237)-1)*137.88))))/(([1]!SingleStagePbR(W237,1)/[1]!SingleStagePbR(W237,0))-(((2.718282^(0.00098482*W237)-1)/((2.718282^(0.000155125*W237)-1)*137.88))))</f>
        <v>-1.17554577560491E-4</v>
      </c>
      <c r="F237" s="111">
        <v>254079.17758839423</v>
      </c>
      <c r="G237" s="73">
        <v>859.28928301963856</v>
      </c>
      <c r="H237" s="86">
        <v>0.27105505621553755</v>
      </c>
      <c r="I237" s="142">
        <v>10.80523105965368</v>
      </c>
      <c r="J237" s="76">
        <v>8.8602814699642707E-2</v>
      </c>
      <c r="K237" s="77">
        <v>5.8996454133119526E-2</v>
      </c>
      <c r="L237" s="77">
        <v>2.7764846412200317E-4</v>
      </c>
      <c r="M237" s="40">
        <f t="array" ref="M237:Q237">[1]!ConvertConc(I237:L237,TRUE,FALSE)</f>
        <v>0.75249582944940163</v>
      </c>
      <c r="N237" s="62">
        <v>7.1144926465250549E-3</v>
      </c>
      <c r="O237" s="62">
        <v>9.2547766399365752E-2</v>
      </c>
      <c r="P237" s="83">
        <v>7.5889099935745781E-4</v>
      </c>
      <c r="Q237" s="39">
        <v>0.86730854010852154</v>
      </c>
      <c r="R237" s="97">
        <v>2.8561781546930339E-2</v>
      </c>
      <c r="S237" s="190">
        <v>3.7518923504661434E-4</v>
      </c>
      <c r="T237" s="38">
        <f>[1]!AgePb76(K237)</f>
        <v>566.01750247621453</v>
      </c>
      <c r="U237" s="41">
        <f>[1]!AgeErPb76(K237,L237,0,FALSE,1)*2</f>
        <v>20.495457158815285</v>
      </c>
      <c r="V237" s="38">
        <f t="shared" ref="V237:V240" si="123">SQRT((U237/T237*100)^2+AO$6^2+AO$8^2+AO$7^2)*T237/100</f>
        <v>20.713123674329225</v>
      </c>
      <c r="W237" s="42">
        <f>[1]!AgePb6U8(O237)</f>
        <v>570.58739169384273</v>
      </c>
      <c r="X237" s="42">
        <f t="shared" si="118"/>
        <v>9.3576247758319333</v>
      </c>
      <c r="Y237" s="38">
        <f t="shared" ref="Y237:Y240" si="124">SQRT((X237/W237*100)^2+AP$6^2+AP$7^2+AP$8^2)*W237/100</f>
        <v>10.979388637676987</v>
      </c>
      <c r="Z237" s="38">
        <f>[1]!AgePb7U5(M237)</f>
        <v>569.6714831209631</v>
      </c>
      <c r="AA237" s="42">
        <f t="shared" si="96"/>
        <v>10.771949608184865</v>
      </c>
      <c r="AB237" s="38">
        <f t="shared" ref="AB237:AB240" si="125">SQRT((AA237/Z237*100)^2+AQ$6^2+AQ$8^2+AQ$7^2)*Z237/100</f>
        <v>12.214930617577979</v>
      </c>
      <c r="AC237" s="42">
        <f>[1]!AgePb8Th2(R237)</f>
        <v>569.20662700590685</v>
      </c>
      <c r="AD237" s="42">
        <f t="shared" si="98"/>
        <v>14.954263172898049</v>
      </c>
      <c r="AE237" s="38">
        <f t="shared" ref="AE237:AE240" si="126">SQRT((AD237/AC237*100)^2+AR$6^2+AR$8^2+AR$7^2)*AC237/100</f>
        <v>17.375614916660339</v>
      </c>
      <c r="AF237" s="43">
        <f t="shared" ref="AF237:AF240" si="127">W237/T237*100</f>
        <v>100.80737595527273</v>
      </c>
    </row>
    <row r="238" spans="1:32" x14ac:dyDescent="0.25">
      <c r="A238" s="69" t="s">
        <v>1059</v>
      </c>
      <c r="B238">
        <v>2015</v>
      </c>
      <c r="C238" s="69" t="s">
        <v>1062</v>
      </c>
      <c r="D238" s="69" t="s">
        <v>6</v>
      </c>
      <c r="E238" s="37">
        <f>(K238-(((2.718282^(0.00098482*W238)-1)/((2.718282^(0.000155125*W238)-1)*137.88))))/(([1]!SingleStagePbR(W238,1)/[1]!SingleStagePbR(W238,0))-(((2.718282^(0.00098482*W238)-1)/((2.718282^(0.000155125*W238)-1)*137.88))))</f>
        <v>-4.7651411761934318E-4</v>
      </c>
      <c r="F238" s="111">
        <v>251149.66814937443</v>
      </c>
      <c r="G238" s="73">
        <v>855.04816325034074</v>
      </c>
      <c r="H238" s="86">
        <v>0.27304246770230162</v>
      </c>
      <c r="I238" s="142">
        <v>10.758681869307102</v>
      </c>
      <c r="J238" s="76">
        <v>8.0896226144711397E-2</v>
      </c>
      <c r="K238" s="77">
        <v>5.8767721703527349E-2</v>
      </c>
      <c r="L238" s="77">
        <v>2.6469430259334897E-4</v>
      </c>
      <c r="M238" s="40">
        <f t="array" ref="M238:Q238">[1]!ConvertConc(I238:L238,TRUE,FALSE)</f>
        <v>0.75282153553460984</v>
      </c>
      <c r="N238" s="62">
        <v>6.5984469002691249E-3</v>
      </c>
      <c r="O238" s="62">
        <v>9.2948189392312947E-2</v>
      </c>
      <c r="P238" s="83">
        <v>6.9889209850818599E-4</v>
      </c>
      <c r="Q238" s="39">
        <v>0.85786609606031305</v>
      </c>
      <c r="R238" s="97">
        <v>2.8572015187857749E-2</v>
      </c>
      <c r="S238" s="190">
        <v>3.6336723056962532E-4</v>
      </c>
      <c r="T238" s="38">
        <f>[1]!AgePb76(K238)</f>
        <v>557.55275480495038</v>
      </c>
      <c r="U238" s="41">
        <f>[1]!AgeErPb76(K238,L238,0,FALSE,1)*2</f>
        <v>19.643352697439724</v>
      </c>
      <c r="V238" s="38">
        <f t="shared" si="123"/>
        <v>19.863654152718379</v>
      </c>
      <c r="W238" s="42">
        <f>[1]!AgePb6U8(O238)</f>
        <v>572.94959463695238</v>
      </c>
      <c r="X238" s="42">
        <f t="shared" si="118"/>
        <v>8.6161967683977441</v>
      </c>
      <c r="Y238" s="38">
        <f t="shared" si="124"/>
        <v>10.367947322863467</v>
      </c>
      <c r="Z238" s="38">
        <f>[1]!AgePb7U5(M238)</f>
        <v>569.86017727089563</v>
      </c>
      <c r="AA238" s="42">
        <f t="shared" si="96"/>
        <v>9.9895976478135342</v>
      </c>
      <c r="AB238" s="38">
        <f t="shared" si="125"/>
        <v>11.531854586609102</v>
      </c>
      <c r="AC238" s="42">
        <f>[1]!AgePb8Th2(R238)</f>
        <v>569.40772689362279</v>
      </c>
      <c r="AD238" s="42">
        <f t="shared" si="98"/>
        <v>14.482990256438708</v>
      </c>
      <c r="AE238" s="38">
        <f t="shared" si="126"/>
        <v>16.973341953462256</v>
      </c>
      <c r="AF238" s="43">
        <f t="shared" si="127"/>
        <v>102.76150367822832</v>
      </c>
    </row>
    <row r="239" spans="1:32" x14ac:dyDescent="0.25">
      <c r="A239" s="69" t="s">
        <v>1059</v>
      </c>
      <c r="B239">
        <v>2015</v>
      </c>
      <c r="C239" s="69" t="s">
        <v>1063</v>
      </c>
      <c r="D239" s="69" t="s">
        <v>6</v>
      </c>
      <c r="E239" s="37">
        <f>(K239-(((2.718282^(0.00098482*W239)-1)/((2.718282^(0.000155125*W239)-1)*137.88))))/(([1]!SingleStagePbR(W239,1)/[1]!SingleStagePbR(W239,0))-(((2.718282^(0.00098482*W239)-1)/((2.718282^(0.000155125*W239)-1)*137.88))))</f>
        <v>-6.0180636977327806E-4</v>
      </c>
      <c r="F239" s="111">
        <v>248694.26905214228</v>
      </c>
      <c r="G239" s="73">
        <v>854.26164113447362</v>
      </c>
      <c r="H239" s="86">
        <v>0.27154966517073847</v>
      </c>
      <c r="I239" s="142">
        <v>10.735302565925382</v>
      </c>
      <c r="J239" s="76">
        <v>8.0336789166052025E-2</v>
      </c>
      <c r="K239" s="77">
        <v>5.8697928124407502E-2</v>
      </c>
      <c r="L239" s="77">
        <v>2.7959321275531978E-4</v>
      </c>
      <c r="M239" s="40">
        <f t="array" ref="M239:Q239">[1]!ConvertConc(I239:L239,TRUE,FALSE)</f>
        <v>0.75356501639583795</v>
      </c>
      <c r="N239" s="62">
        <v>6.6846862459755043E-3</v>
      </c>
      <c r="O239" s="62">
        <v>9.3150611625430244E-2</v>
      </c>
      <c r="P239" s="83">
        <v>6.9708524756385512E-4</v>
      </c>
      <c r="Q239" s="39">
        <v>0.843606430631621</v>
      </c>
      <c r="R239" s="97">
        <v>2.8872138673638019E-2</v>
      </c>
      <c r="S239" s="190">
        <v>3.6768603949632645E-4</v>
      </c>
      <c r="T239" s="38">
        <f>[1]!AgePb76(K239)</f>
        <v>554.96090526761384</v>
      </c>
      <c r="U239" s="41">
        <f>[1]!AgeErPb76(K239,L239,0,FALSE,1)*2</f>
        <v>20.782811725860093</v>
      </c>
      <c r="V239" s="38">
        <f t="shared" si="123"/>
        <v>20.989234964196303</v>
      </c>
      <c r="W239" s="42">
        <f>[1]!AgePb6U8(O239)</f>
        <v>574.14340852812961</v>
      </c>
      <c r="X239" s="42">
        <f t="shared" si="118"/>
        <v>8.5931137345688526</v>
      </c>
      <c r="Y239" s="38">
        <f t="shared" si="124"/>
        <v>10.35547280908464</v>
      </c>
      <c r="Z239" s="38">
        <f>[1]!AgePb7U5(M239)</f>
        <v>570.29077319467342</v>
      </c>
      <c r="AA239" s="42">
        <f t="shared" si="96"/>
        <v>10.117812809342682</v>
      </c>
      <c r="AB239" s="38">
        <f t="shared" si="125"/>
        <v>11.645253295322107</v>
      </c>
      <c r="AC239" s="42">
        <f>[1]!AgePb8Th2(R239)</f>
        <v>575.30452314336753</v>
      </c>
      <c r="AD239" s="42">
        <f t="shared" si="98"/>
        <v>14.65298043972394</v>
      </c>
      <c r="AE239" s="38">
        <f t="shared" si="126"/>
        <v>17.166190404657474</v>
      </c>
      <c r="AF239" s="43">
        <f t="shared" si="127"/>
        <v>103.45655037651085</v>
      </c>
    </row>
    <row r="240" spans="1:32" x14ac:dyDescent="0.25">
      <c r="A240" s="69" t="s">
        <v>1059</v>
      </c>
      <c r="B240">
        <v>2015</v>
      </c>
      <c r="C240" s="69" t="s">
        <v>1064</v>
      </c>
      <c r="D240" s="69" t="s">
        <v>6</v>
      </c>
      <c r="E240" s="37">
        <f>(K240-(((2.718282^(0.00098482*W240)-1)/((2.718282^(0.000155125*W240)-1)*137.88))))/(([1]!SingleStagePbR(W240,1)/[1]!SingleStagePbR(W240,0))-(((2.718282^(0.00098482*W240)-1)/((2.718282^(0.000155125*W240)-1)*137.88))))</f>
        <v>-6.546970035290053E-4</v>
      </c>
      <c r="F240" s="111">
        <v>246407.96008948292</v>
      </c>
      <c r="G240" s="73">
        <v>861.45322607034211</v>
      </c>
      <c r="H240" s="86">
        <v>0.27268845984495182</v>
      </c>
      <c r="I240" s="142">
        <v>10.680326929116227</v>
      </c>
      <c r="J240" s="76">
        <v>7.8334274945641949E-2</v>
      </c>
      <c r="K240" s="77">
        <v>5.8731690693480068E-2</v>
      </c>
      <c r="L240" s="77">
        <v>2.7394385853572717E-4</v>
      </c>
      <c r="M240" s="40">
        <f t="array" ref="M240:Q240">[1]!ConvertConc(I240:L240,TRUE,FALSE)</f>
        <v>0.75787957289105345</v>
      </c>
      <c r="N240" s="62">
        <v>6.5874534813908361E-3</v>
      </c>
      <c r="O240" s="62">
        <v>9.3630092658853442E-2</v>
      </c>
      <c r="P240" s="83">
        <v>6.8672480441864768E-4</v>
      </c>
      <c r="Q240" s="39">
        <v>0.84382020748390296</v>
      </c>
      <c r="R240" s="97">
        <v>2.8981709366365342E-2</v>
      </c>
      <c r="S240" s="190">
        <v>3.6641239056303372E-4</v>
      </c>
      <c r="T240" s="38">
        <f>[1]!AgePb76(K240)</f>
        <v>556.21523631702848</v>
      </c>
      <c r="U240" s="41">
        <f>[1]!AgeErPb76(K240,L240,0,FALSE,1)*2</f>
        <v>20.346854211378833</v>
      </c>
      <c r="V240" s="38">
        <f t="shared" si="123"/>
        <v>20.558604522405243</v>
      </c>
      <c r="W240" s="42">
        <f>[1]!AgePb6U8(O240)</f>
        <v>576.97033431670161</v>
      </c>
      <c r="X240" s="42">
        <f t="shared" si="118"/>
        <v>8.4635148537692508</v>
      </c>
      <c r="Y240" s="38">
        <f t="shared" si="124"/>
        <v>10.264256170281806</v>
      </c>
      <c r="Z240" s="38">
        <f>[1]!AgePb7U5(M240)</f>
        <v>572.78600251744751</v>
      </c>
      <c r="AA240" s="42">
        <f t="shared" si="96"/>
        <v>9.9572578054373935</v>
      </c>
      <c r="AB240" s="38">
        <f t="shared" si="125"/>
        <v>11.518693391472677</v>
      </c>
      <c r="AC240" s="42">
        <f>[1]!AgePb8Th2(R240)</f>
        <v>577.45692854509809</v>
      </c>
      <c r="AD240" s="42">
        <f t="shared" si="98"/>
        <v>14.601441961939869</v>
      </c>
      <c r="AE240" s="38">
        <f t="shared" si="126"/>
        <v>17.139715855886283</v>
      </c>
      <c r="AF240" s="43">
        <f t="shared" si="127"/>
        <v>103.73148677787087</v>
      </c>
    </row>
    <row r="241" spans="1:32" x14ac:dyDescent="0.25">
      <c r="A241" s="69"/>
      <c r="C241" s="69"/>
      <c r="D241" s="69"/>
      <c r="F241" s="111"/>
      <c r="G241" s="73"/>
      <c r="H241" s="86"/>
      <c r="I241" s="76"/>
      <c r="J241" s="76"/>
      <c r="K241" s="77"/>
      <c r="L241" s="77"/>
      <c r="R241" s="97"/>
      <c r="S241" s="85"/>
    </row>
    <row r="242" spans="1:32" x14ac:dyDescent="0.25">
      <c r="A242" s="108" t="s">
        <v>1065</v>
      </c>
      <c r="B242">
        <v>2014</v>
      </c>
      <c r="C242" s="108" t="s">
        <v>1066</v>
      </c>
      <c r="D242" s="108" t="s">
        <v>6</v>
      </c>
      <c r="E242" s="37"/>
      <c r="F242" s="111">
        <v>76332.734114349267</v>
      </c>
      <c r="G242" s="112">
        <v>454.90728072459615</v>
      </c>
      <c r="H242" s="86">
        <v>1.0094239236488738</v>
      </c>
      <c r="I242" s="114">
        <v>4.74428317134082</v>
      </c>
      <c r="J242" s="114">
        <v>8.480130152772257E-2</v>
      </c>
      <c r="K242" s="115">
        <v>0.91218598086569147</v>
      </c>
      <c r="L242" s="115">
        <v>3.4556757376624646E-3</v>
      </c>
      <c r="M242" s="43">
        <f t="array" ref="M242:Q242">[1]!ConvertConc(I242:L242,TRUE,FALSE)</f>
        <v>26.498728541825123</v>
      </c>
      <c r="N242" s="39">
        <v>0.48417055885072985</v>
      </c>
      <c r="O242" s="40">
        <v>0.21077999855505716</v>
      </c>
      <c r="P242" s="62">
        <v>3.7675698452098714E-3</v>
      </c>
      <c r="Q242" s="39">
        <v>0.97826963540774992</v>
      </c>
      <c r="R242" s="174">
        <v>0.45702789546537514</v>
      </c>
      <c r="S242" s="158">
        <v>7.7121257452528779E-3</v>
      </c>
      <c r="T242" s="38"/>
      <c r="U242" s="41"/>
      <c r="V242" s="38"/>
      <c r="W242" s="42"/>
      <c r="X242" s="42"/>
      <c r="Y242" s="38"/>
      <c r="Z242" s="38"/>
      <c r="AA242" s="42"/>
      <c r="AB242" s="38"/>
      <c r="AC242" s="42"/>
      <c r="AD242" s="42"/>
      <c r="AE242" s="38"/>
      <c r="AF242" s="43"/>
    </row>
    <row r="243" spans="1:32" x14ac:dyDescent="0.25">
      <c r="A243" s="108" t="s">
        <v>1065</v>
      </c>
      <c r="B243">
        <v>2014</v>
      </c>
      <c r="C243" s="108" t="s">
        <v>1067</v>
      </c>
      <c r="D243" s="108" t="s">
        <v>6</v>
      </c>
      <c r="E243" s="37"/>
      <c r="F243" s="111">
        <v>76136.118628193522</v>
      </c>
      <c r="G243" s="112">
        <v>452.77268083934121</v>
      </c>
      <c r="H243" s="86">
        <v>1.0013246475240976</v>
      </c>
      <c r="I243" s="114">
        <v>4.594906561527468</v>
      </c>
      <c r="J243" s="114">
        <v>8.2188981401719666E-2</v>
      </c>
      <c r="K243" s="115">
        <v>0.90780063284717449</v>
      </c>
      <c r="L243" s="115">
        <v>3.3290614759023725E-3</v>
      </c>
      <c r="M243" s="43">
        <f t="array" ref="M243:Q243">[1]!ConvertConc(I243:L243,TRUE,FALSE)</f>
        <v>27.228645793703951</v>
      </c>
      <c r="N243" s="39">
        <v>0.49716856514291996</v>
      </c>
      <c r="O243" s="40">
        <v>0.21763228187769146</v>
      </c>
      <c r="P243" s="62">
        <v>3.8927833086802297E-3</v>
      </c>
      <c r="Q243" s="39">
        <v>0.97962372563202293</v>
      </c>
      <c r="R243" s="174">
        <v>0.45835976507746556</v>
      </c>
      <c r="S243" s="158">
        <v>7.7623119083015417E-3</v>
      </c>
      <c r="T243" s="38"/>
      <c r="U243" s="41"/>
      <c r="V243" s="38"/>
      <c r="W243" s="42"/>
      <c r="X243" s="42"/>
      <c r="Y243" s="38"/>
      <c r="Z243" s="38"/>
      <c r="AA243" s="42"/>
      <c r="AB243" s="38"/>
      <c r="AC243" s="42"/>
      <c r="AD243" s="42"/>
      <c r="AE243" s="38"/>
      <c r="AF243" s="43"/>
    </row>
    <row r="244" spans="1:32" x14ac:dyDescent="0.25">
      <c r="A244" s="108" t="s">
        <v>1065</v>
      </c>
      <c r="B244">
        <v>2014</v>
      </c>
      <c r="C244" s="108" t="s">
        <v>1068</v>
      </c>
      <c r="D244" s="108" t="s">
        <v>6</v>
      </c>
      <c r="E244" s="37"/>
      <c r="F244" s="111">
        <v>74956.129167204024</v>
      </c>
      <c r="G244" s="112">
        <v>466.6337659502779</v>
      </c>
      <c r="H244" s="86">
        <v>0.98428467618338988</v>
      </c>
      <c r="I244" s="114">
        <v>4.684549601094111</v>
      </c>
      <c r="J244" s="114">
        <v>8.5663505054256836E-2</v>
      </c>
      <c r="K244" s="115">
        <v>0.90994470196635113</v>
      </c>
      <c r="L244" s="115">
        <v>3.2776672654588287E-3</v>
      </c>
      <c r="M244" s="43">
        <f t="array" ref="M244:Q244">[1]!ConvertConc(I244:L244,TRUE,FALSE)</f>
        <v>26.770680108865196</v>
      </c>
      <c r="N244" s="39">
        <v>0.4989460602878848</v>
      </c>
      <c r="O244" s="40">
        <v>0.21346769383473763</v>
      </c>
      <c r="P244" s="62">
        <v>3.9035536875224198E-3</v>
      </c>
      <c r="Q244" s="39">
        <v>0.98114637890281653</v>
      </c>
      <c r="R244" s="174">
        <v>0.45911033503206689</v>
      </c>
      <c r="S244" s="158">
        <v>7.784589237469379E-3</v>
      </c>
      <c r="T244" s="38"/>
      <c r="U244" s="41"/>
      <c r="V244" s="38"/>
      <c r="W244" s="42"/>
      <c r="X244" s="42"/>
      <c r="Y244" s="38"/>
      <c r="Z244" s="38"/>
      <c r="AA244" s="42"/>
      <c r="AB244" s="38"/>
      <c r="AC244" s="42"/>
      <c r="AD244" s="42"/>
      <c r="AE244" s="38"/>
      <c r="AF244" s="43"/>
    </row>
    <row r="245" spans="1:32" x14ac:dyDescent="0.25">
      <c r="A245" s="69" t="s">
        <v>1069</v>
      </c>
      <c r="B245">
        <v>2015</v>
      </c>
      <c r="C245" s="69" t="s">
        <v>1070</v>
      </c>
      <c r="D245" s="69" t="s">
        <v>6</v>
      </c>
      <c r="E245" s="37"/>
      <c r="F245" s="111">
        <v>306716.65478131216</v>
      </c>
      <c r="G245" s="73">
        <v>462.38815477759664</v>
      </c>
      <c r="H245" s="86">
        <v>0.99304335142200895</v>
      </c>
      <c r="I245" s="76">
        <v>4.7149152634365432</v>
      </c>
      <c r="J245" s="76">
        <v>6.8136881394702323E-2</v>
      </c>
      <c r="K245" s="77">
        <v>0.90911648766151898</v>
      </c>
      <c r="L245" s="77">
        <v>2.272819962133956E-3</v>
      </c>
      <c r="M245" s="43">
        <f t="array" ref="M245:Q245">[1]!ConvertConc(I245:L245,TRUE,FALSE)</f>
        <v>26.574058562865378</v>
      </c>
      <c r="N245" s="39">
        <v>0.38973519897267433</v>
      </c>
      <c r="O245" s="40">
        <v>0.21209288908219606</v>
      </c>
      <c r="P245" s="62">
        <v>3.0650281544021317E-3</v>
      </c>
      <c r="Q245" s="39">
        <v>0.9853638311913534</v>
      </c>
      <c r="R245" s="98">
        <v>0.45735217358189062</v>
      </c>
      <c r="S245" s="158">
        <v>5.5684899144544057E-3</v>
      </c>
      <c r="T245" s="38"/>
      <c r="U245" s="41"/>
      <c r="V245" s="38"/>
      <c r="W245" s="42"/>
      <c r="X245" s="42"/>
      <c r="Y245" s="38"/>
      <c r="Z245" s="38"/>
      <c r="AA245" s="42"/>
      <c r="AB245" s="38"/>
      <c r="AC245" s="42"/>
      <c r="AD245" s="42"/>
      <c r="AE245" s="38"/>
      <c r="AF245" s="43"/>
    </row>
    <row r="246" spans="1:32" x14ac:dyDescent="0.25">
      <c r="A246" s="69" t="s">
        <v>1069</v>
      </c>
      <c r="B246">
        <v>2015</v>
      </c>
      <c r="C246" s="69" t="s">
        <v>1071</v>
      </c>
      <c r="D246" s="69" t="s">
        <v>6</v>
      </c>
      <c r="E246" s="37"/>
      <c r="F246" s="111">
        <v>302902.09467292408</v>
      </c>
      <c r="G246" s="73">
        <v>460.30402534881063</v>
      </c>
      <c r="H246" s="86">
        <v>0.99160520948839892</v>
      </c>
      <c r="I246" s="76">
        <v>4.761372783058464</v>
      </c>
      <c r="J246" s="76">
        <v>6.6802374485491561E-2</v>
      </c>
      <c r="K246" s="77">
        <v>0.91028535360227902</v>
      </c>
      <c r="L246" s="77">
        <v>2.2782470245505683E-3</v>
      </c>
      <c r="M246" s="43">
        <f t="array" ref="M246:Q246">[1]!ConvertConc(I246:L246,TRUE,FALSE)</f>
        <v>26.348604310053588</v>
      </c>
      <c r="N246" s="39">
        <v>0.37550845135637617</v>
      </c>
      <c r="O246" s="40">
        <v>0.21002346288829138</v>
      </c>
      <c r="P246" s="62">
        <v>2.946643049778425E-3</v>
      </c>
      <c r="Q246" s="39">
        <v>0.98445895593777644</v>
      </c>
      <c r="R246" s="98">
        <v>0.45451758321935742</v>
      </c>
      <c r="S246" s="158">
        <v>5.5362384067416896E-3</v>
      </c>
      <c r="T246" s="38"/>
      <c r="U246" s="41"/>
      <c r="V246" s="38"/>
      <c r="W246" s="42"/>
      <c r="X246" s="42"/>
      <c r="Y246" s="38"/>
      <c r="Z246" s="38"/>
      <c r="AA246" s="42"/>
      <c r="AB246" s="38"/>
      <c r="AC246" s="42"/>
      <c r="AD246" s="42"/>
      <c r="AE246" s="38"/>
      <c r="AF246" s="43"/>
    </row>
    <row r="247" spans="1:32" x14ac:dyDescent="0.25">
      <c r="A247" s="69" t="s">
        <v>1069</v>
      </c>
      <c r="B247">
        <v>2015</v>
      </c>
      <c r="C247" s="69" t="s">
        <v>1072</v>
      </c>
      <c r="D247" s="69" t="s">
        <v>6</v>
      </c>
      <c r="E247" s="37"/>
      <c r="F247" s="111">
        <v>299690.83404001326</v>
      </c>
      <c r="G247" s="73">
        <v>464.51952614121649</v>
      </c>
      <c r="H247" s="86">
        <v>0.9872922807827833</v>
      </c>
      <c r="I247" s="76">
        <v>4.7373860558893508</v>
      </c>
      <c r="J247" s="76">
        <v>6.2643597056628891E-2</v>
      </c>
      <c r="K247" s="77">
        <v>0.90978378549720196</v>
      </c>
      <c r="L247" s="77">
        <v>2.2062591263076305E-3</v>
      </c>
      <c r="M247" s="43">
        <f t="array" ref="M247:Q247">[1]!ConvertConc(I247:L247,TRUE,FALSE)</f>
        <v>26.467423139676029</v>
      </c>
      <c r="N247" s="39">
        <v>0.35582190134912089</v>
      </c>
      <c r="O247" s="40">
        <v>0.21108687115689787</v>
      </c>
      <c r="P247" s="62">
        <v>2.7912525482821026E-3</v>
      </c>
      <c r="Q247" s="39">
        <v>0.98359631846616113</v>
      </c>
      <c r="R247" s="98">
        <v>0.45943670064093778</v>
      </c>
      <c r="S247" s="158">
        <v>5.5790562656371509E-3</v>
      </c>
      <c r="T247" s="38"/>
      <c r="U247" s="41"/>
      <c r="V247" s="38"/>
      <c r="W247" s="42"/>
      <c r="X247" s="42"/>
      <c r="Y247" s="38"/>
      <c r="Z247" s="38"/>
      <c r="AA247" s="42"/>
      <c r="AB247" s="38"/>
      <c r="AC247" s="42"/>
      <c r="AD247" s="42"/>
      <c r="AE247" s="38"/>
      <c r="AF247" s="43"/>
    </row>
    <row r="248" spans="1:32" x14ac:dyDescent="0.25">
      <c r="A248" s="69" t="s">
        <v>1069</v>
      </c>
      <c r="B248">
        <v>2015</v>
      </c>
      <c r="C248" s="69" t="s">
        <v>1073</v>
      </c>
      <c r="D248" s="69" t="s">
        <v>6</v>
      </c>
      <c r="E248" s="37"/>
      <c r="F248" s="111">
        <v>303825.03539760411</v>
      </c>
      <c r="G248" s="73">
        <v>462.17905210266173</v>
      </c>
      <c r="H248" s="86">
        <v>0.98871484910202156</v>
      </c>
      <c r="I248" s="76">
        <v>4.7579293008475805</v>
      </c>
      <c r="J248" s="76">
        <v>6.6652411704706885E-2</v>
      </c>
      <c r="K248" s="77">
        <v>0.90864565940672126</v>
      </c>
      <c r="L248" s="77">
        <v>2.2186069543987212E-3</v>
      </c>
      <c r="M248" s="43">
        <f t="array" ref="M248:Q248">[1]!ConvertConc(I248:L248,TRUE,FALSE)</f>
        <v>26.320177720405777</v>
      </c>
      <c r="N248" s="39">
        <v>0.37427018837654485</v>
      </c>
      <c r="O248" s="40">
        <v>0.21017546431845033</v>
      </c>
      <c r="P248" s="62">
        <v>2.9442853586508239E-3</v>
      </c>
      <c r="Q248" s="39">
        <v>0.98514796693784168</v>
      </c>
      <c r="R248" s="98">
        <v>0.45738636414626721</v>
      </c>
      <c r="S248" s="158">
        <v>5.6141277367636935E-3</v>
      </c>
      <c r="T248" s="38"/>
      <c r="U248" s="41"/>
      <c r="V248" s="38"/>
      <c r="W248" s="42"/>
      <c r="X248" s="42"/>
      <c r="Y248" s="38"/>
      <c r="Z248" s="38"/>
      <c r="AA248" s="42"/>
      <c r="AB248" s="38"/>
      <c r="AC248" s="42"/>
      <c r="AD248" s="42"/>
      <c r="AE248" s="38"/>
      <c r="AF248" s="43"/>
    </row>
    <row r="249" spans="1:32" x14ac:dyDescent="0.25">
      <c r="A249" s="69" t="s">
        <v>1069</v>
      </c>
      <c r="B249">
        <v>2015</v>
      </c>
      <c r="C249" s="69" t="s">
        <v>1074</v>
      </c>
      <c r="D249" s="69" t="s">
        <v>6</v>
      </c>
      <c r="E249" s="37"/>
      <c r="F249" s="111">
        <v>302392.23305445409</v>
      </c>
      <c r="G249" s="73">
        <v>458.10856669891785</v>
      </c>
      <c r="H249" s="86">
        <v>0.99279677007153844</v>
      </c>
      <c r="I249" s="76">
        <v>4.6957407539227738</v>
      </c>
      <c r="J249" s="76">
        <v>5.9239231655610729E-2</v>
      </c>
      <c r="K249" s="77">
        <v>0.90893622070900093</v>
      </c>
      <c r="L249" s="77">
        <v>2.3105003142236437E-3</v>
      </c>
      <c r="M249" s="43">
        <f t="array" ref="M249:Q249">[1]!ConvertConc(I249:L249,TRUE,FALSE)</f>
        <v>26.677279795198569</v>
      </c>
      <c r="N249" s="39">
        <v>0.34331195526409219</v>
      </c>
      <c r="O249" s="40">
        <v>0.21295894564975937</v>
      </c>
      <c r="P249" s="62">
        <v>2.686588756830715E-3</v>
      </c>
      <c r="Q249" s="39">
        <v>0.98029755952321418</v>
      </c>
      <c r="R249" s="98">
        <v>0.46052508065821318</v>
      </c>
      <c r="S249" s="158">
        <v>5.5048031253053893E-3</v>
      </c>
      <c r="T249" s="38"/>
      <c r="U249" s="41"/>
      <c r="V249" s="38"/>
      <c r="W249" s="42"/>
      <c r="X249" s="42"/>
      <c r="Y249" s="38"/>
      <c r="Z249" s="38"/>
      <c r="AA249" s="42"/>
      <c r="AB249" s="38"/>
      <c r="AC249" s="42"/>
      <c r="AD249" s="42"/>
      <c r="AE249" s="38"/>
      <c r="AF249" s="43"/>
    </row>
    <row r="250" spans="1:32" x14ac:dyDescent="0.25">
      <c r="A250" s="108"/>
      <c r="C250" s="108"/>
      <c r="D250" s="108"/>
      <c r="F250" s="111"/>
      <c r="G250" s="112"/>
      <c r="H250" s="86"/>
      <c r="I250" s="114"/>
      <c r="J250" s="114"/>
      <c r="K250" s="115"/>
      <c r="L250" s="115"/>
      <c r="R250" s="118"/>
      <c r="S250" s="85"/>
    </row>
    <row r="251" spans="1:32" x14ac:dyDescent="0.25">
      <c r="A251" s="108" t="s">
        <v>1075</v>
      </c>
      <c r="B251">
        <v>2014</v>
      </c>
      <c r="C251" s="108" t="s">
        <v>1076</v>
      </c>
      <c r="D251" s="108" t="s">
        <v>6</v>
      </c>
      <c r="E251" s="37">
        <f>(K251-(((2.718282^(0.00098482*W251)-1)/((2.718282^(0.000155125*W251)-1)*137.88))))/(([1]!SingleStagePbR(W251,1)/[1]!SingleStagePbR(W251,0))-(((2.718282^(0.00098482*W251)-1)/((2.718282^(0.000155125*W251)-1)*137.88))))</f>
        <v>7.7497303617164444E-4</v>
      </c>
      <c r="F251" s="111">
        <v>41060.844515251614</v>
      </c>
      <c r="G251" s="112">
        <v>1018.1280287118991</v>
      </c>
      <c r="H251" s="86">
        <v>0.15196993355785415</v>
      </c>
      <c r="I251" s="175">
        <v>18.152885913534877</v>
      </c>
      <c r="J251" s="114">
        <v>0.22568327769988691</v>
      </c>
      <c r="K251" s="115">
        <v>5.4018713730675759E-2</v>
      </c>
      <c r="L251" s="115">
        <v>6.6112474673080503E-4</v>
      </c>
      <c r="M251" s="40">
        <f t="array" ref="M251:Q251">[1]!ConvertConc(I251:L251,TRUE,FALSE)</f>
        <v>0.41011986533837086</v>
      </c>
      <c r="N251" s="62">
        <v>7.1548242986781245E-3</v>
      </c>
      <c r="O251" s="62">
        <v>5.508765960206885E-2</v>
      </c>
      <c r="P251" s="83">
        <v>6.8486981293376149E-4</v>
      </c>
      <c r="Q251" s="39">
        <v>0.71263235326849028</v>
      </c>
      <c r="R251" s="118">
        <v>1.7925969618265532E-2</v>
      </c>
      <c r="S251" s="190">
        <v>3.829832132310997E-4</v>
      </c>
      <c r="T251" s="38">
        <f>[1]!AgePb76(K251)</f>
        <v>370.84966621441771</v>
      </c>
      <c r="U251" s="41">
        <f>[1]!AgeErPb76(K251,L251,0,FALSE,1)*2</f>
        <v>55.126385765499585</v>
      </c>
      <c r="V251" s="38">
        <f t="shared" ref="V251" si="128">SQRT((U251/T251*100)^2+AO$6^2+AO$8^2+AO$7^2)*T251/100</f>
        <v>55.161298858676972</v>
      </c>
      <c r="W251" s="42">
        <f>[1]!AgePb6U8(O251)</f>
        <v>345.68156742292871</v>
      </c>
      <c r="X251" s="42">
        <f t="shared" ref="X251:X269" si="129">P251/O251*W251*2</f>
        <v>8.5952778580812854</v>
      </c>
      <c r="Y251" s="38">
        <f t="shared" ref="Y251" si="130">SQRT((X251/W251*100)^2+AP$6^2+AP$7^2+AP$8^2)*W251/100</f>
        <v>9.2727722964735904</v>
      </c>
      <c r="Z251" s="38">
        <f>[1]!AgePb7U5(M251)</f>
        <v>348.96147804755464</v>
      </c>
      <c r="AA251" s="42">
        <f t="shared" si="96"/>
        <v>12.175747987127215</v>
      </c>
      <c r="AB251" s="38">
        <f t="shared" ref="AB251" si="131">SQRT((AA251/Z251*100)^2+AQ$6^2+AQ$8^2+AQ$7^2)*Z251/100</f>
        <v>12.676565877341808</v>
      </c>
      <c r="AC251" s="42">
        <f>[1]!AgePb8Th2(R251)</f>
        <v>359.11458488946312</v>
      </c>
      <c r="AD251" s="42">
        <f t="shared" si="98"/>
        <v>15.344760765295394</v>
      </c>
      <c r="AE251" s="38">
        <f t="shared" ref="AE251" si="132">SQRT((AD251/AC251*100)^2+AR$6^2+AR$8^2+AR$7^2)*AC251/100</f>
        <v>16.328533772899863</v>
      </c>
      <c r="AF251" s="43">
        <f t="shared" ref="AF251" si="133">W251/T251*100</f>
        <v>93.213395862425472</v>
      </c>
    </row>
    <row r="252" spans="1:32" x14ac:dyDescent="0.25">
      <c r="A252" s="108" t="s">
        <v>1075</v>
      </c>
      <c r="B252">
        <v>2014</v>
      </c>
      <c r="C252" s="108" t="s">
        <v>1077</v>
      </c>
      <c r="D252" s="108" t="s">
        <v>6</v>
      </c>
      <c r="E252" s="37">
        <f>(K252-(((2.718282^(0.00098482*W252)-1)/((2.718282^(0.000155125*W252)-1)*137.88))))/(([1]!SingleStagePbR(W252,1)/[1]!SingleStagePbR(W252,0))-(((2.718282^(0.00098482*W252)-1)/((2.718282^(0.000155125*W252)-1)*137.88))))</f>
        <v>6.8184510627602047E-4</v>
      </c>
      <c r="F252" s="111">
        <v>41601.287178859006</v>
      </c>
      <c r="G252" s="112">
        <v>994.43720326113555</v>
      </c>
      <c r="H252" s="86">
        <v>0.14384096852109002</v>
      </c>
      <c r="I252" s="175">
        <v>18.147098481746642</v>
      </c>
      <c r="J252" s="114">
        <v>0.22365946074113163</v>
      </c>
      <c r="K252" s="115">
        <v>5.3946246353988307E-2</v>
      </c>
      <c r="L252" s="115">
        <v>7.3105334741177866E-4</v>
      </c>
      <c r="M252" s="40">
        <f t="array" ref="M252:Q252">[1]!ConvertConc(I252:L252,TRUE,FALSE)</f>
        <v>0.40970029892024196</v>
      </c>
      <c r="N252" s="62">
        <v>7.5048370441212495E-3</v>
      </c>
      <c r="O252" s="62">
        <v>5.5105228034435114E-2</v>
      </c>
      <c r="P252" s="83">
        <v>6.7916122230756728E-4</v>
      </c>
      <c r="Q252" s="39">
        <v>0.67282960350950372</v>
      </c>
      <c r="R252" s="118">
        <v>1.723996486926211E-2</v>
      </c>
      <c r="S252" s="190">
        <v>3.774556017434655E-4</v>
      </c>
      <c r="T252" s="38">
        <f>[1]!AgePb76(K252)</f>
        <v>367.82556780647644</v>
      </c>
      <c r="U252" s="41">
        <f>[1]!AgeErPb76(K252,L252,0,FALSE,1)*2</f>
        <v>61.071672575869989</v>
      </c>
      <c r="V252" s="38">
        <f t="shared" ref="V252:V269" si="134">SQRT((U252/T252*100)^2+AO$6^2+AO$8^2+AO$7^2)*T252/100</f>
        <v>61.10267697752068</v>
      </c>
      <c r="W252" s="42">
        <f>[1]!AgePb6U8(O252)</f>
        <v>345.78890679671701</v>
      </c>
      <c r="X252" s="42">
        <f t="shared" si="129"/>
        <v>8.5235621002675419</v>
      </c>
      <c r="Y252" s="38">
        <f t="shared" ref="Y252:Y269" si="135">SQRT((X252/W252*100)^2+AP$6^2+AP$7^2+AP$8^2)*W252/100</f>
        <v>9.2067439703084162</v>
      </c>
      <c r="Z252" s="38">
        <f>[1]!AgePb7U5(M252)</f>
        <v>348.65931648475174</v>
      </c>
      <c r="AA252" s="42">
        <f t="shared" si="96"/>
        <v>12.773392457993543</v>
      </c>
      <c r="AB252" s="38">
        <f t="shared" ref="AB252:AB269" si="136">SQRT((AA252/Z252*100)^2+AQ$6^2+AQ$8^2+AQ$7^2)*Z252/100</f>
        <v>13.25082990203585</v>
      </c>
      <c r="AC252" s="42">
        <f>[1]!AgePb8Th2(R252)</f>
        <v>345.48848692932398</v>
      </c>
      <c r="AD252" s="42">
        <f t="shared" si="98"/>
        <v>15.128402606185698</v>
      </c>
      <c r="AE252" s="38">
        <f t="shared" ref="AE252:AE269" si="137">SQRT((AD252/AC252*100)^2+AR$6^2+AR$8^2+AR$7^2)*AC252/100</f>
        <v>16.053291380524655</v>
      </c>
      <c r="AF252" s="43">
        <f t="shared" ref="AF252:AF269" si="138">W252/T252*100</f>
        <v>94.008937132572157</v>
      </c>
    </row>
    <row r="253" spans="1:32" x14ac:dyDescent="0.25">
      <c r="A253" s="108" t="s">
        <v>1075</v>
      </c>
      <c r="B253">
        <v>2014</v>
      </c>
      <c r="C253" s="108" t="s">
        <v>1078</v>
      </c>
      <c r="D253" s="108" t="s">
        <v>6</v>
      </c>
      <c r="E253" s="37">
        <f>(K253-(((2.718282^(0.00098482*W253)-1)/((2.718282^(0.000155125*W253)-1)*137.88))))/(([1]!SingleStagePbR(W253,1)/[1]!SingleStagePbR(W253,0))-(((2.718282^(0.00098482*W253)-1)/((2.718282^(0.000155125*W253)-1)*137.88))))</f>
        <v>-2.0985514366708176E-4</v>
      </c>
      <c r="F253" s="111">
        <v>44720.166257212906</v>
      </c>
      <c r="G253" s="112">
        <v>1054.8942225259527</v>
      </c>
      <c r="H253" s="86">
        <v>0.14498707711032877</v>
      </c>
      <c r="I253" s="175">
        <v>18.092251885892733</v>
      </c>
      <c r="J253" s="114">
        <v>0.22074401796242277</v>
      </c>
      <c r="K253" s="115">
        <v>5.3252162190323346E-2</v>
      </c>
      <c r="L253" s="115">
        <v>5.8755792684366535E-4</v>
      </c>
      <c r="M253" s="40">
        <f t="array" ref="M253:Q253">[1]!ConvertConc(I253:L253,TRUE,FALSE)</f>
        <v>0.40565503063734409</v>
      </c>
      <c r="N253" s="62">
        <v>6.6730340670734453E-3</v>
      </c>
      <c r="O253" s="62">
        <v>5.5272279332996728E-2</v>
      </c>
      <c r="P253" s="83">
        <v>6.7437846315973062E-4</v>
      </c>
      <c r="Q253" s="39">
        <v>0.74170266917869221</v>
      </c>
      <c r="R253" s="118">
        <v>1.7475920328449194E-2</v>
      </c>
      <c r="S253" s="190">
        <v>3.7771721963409419E-4</v>
      </c>
      <c r="T253" s="38">
        <f>[1]!AgePb76(K253)</f>
        <v>338.57027520753036</v>
      </c>
      <c r="U253" s="41">
        <f>[1]!AgeErPb76(K253,L253,0,FALSE,1)*2</f>
        <v>49.982033463279748</v>
      </c>
      <c r="V253" s="38">
        <f t="shared" si="134"/>
        <v>50.01412820498556</v>
      </c>
      <c r="W253" s="42">
        <f>[1]!AgePb6U8(O253)</f>
        <v>346.80946530691494</v>
      </c>
      <c r="X253" s="42">
        <f t="shared" si="129"/>
        <v>8.4628619280877686</v>
      </c>
      <c r="Y253" s="38">
        <f t="shared" si="135"/>
        <v>9.1544886115863537</v>
      </c>
      <c r="Z253" s="38">
        <f>[1]!AgePb7U5(M253)</f>
        <v>345.74139017971936</v>
      </c>
      <c r="AA253" s="42">
        <f t="shared" ref="AA253:AA269" si="139">N253/M253*Z253*2</f>
        <v>11.374906759774357</v>
      </c>
      <c r="AB253" s="38">
        <f t="shared" si="136"/>
        <v>11.899846380423979</v>
      </c>
      <c r="AC253" s="42">
        <f>[1]!AgePb8Th2(R253)</f>
        <v>350.17630176279607</v>
      </c>
      <c r="AD253" s="42">
        <f t="shared" ref="AD253:AD269" si="140">S253/R253*AC253*2</f>
        <v>15.137127727490649</v>
      </c>
      <c r="AE253" s="38">
        <f t="shared" si="137"/>
        <v>16.086024165141929</v>
      </c>
      <c r="AF253" s="43">
        <f t="shared" si="138"/>
        <v>102.43352435305617</v>
      </c>
    </row>
    <row r="254" spans="1:32" x14ac:dyDescent="0.25">
      <c r="A254" s="108" t="s">
        <v>1075</v>
      </c>
      <c r="B254">
        <v>2014</v>
      </c>
      <c r="C254" s="108" t="s">
        <v>1079</v>
      </c>
      <c r="D254" s="108" t="s">
        <v>6</v>
      </c>
      <c r="E254" s="37">
        <f>(K254-(((2.718282^(0.00098482*W254)-1)/((2.718282^(0.000155125*W254)-1)*137.88))))/(([1]!SingleStagePbR(W254,1)/[1]!SingleStagePbR(W254,0))-(((2.718282^(0.00098482*W254)-1)/((2.718282^(0.000155125*W254)-1)*137.88))))</f>
        <v>1.7966427076626218E-3</v>
      </c>
      <c r="F254" s="111">
        <v>38221.28742584712</v>
      </c>
      <c r="G254" s="112">
        <v>934.48991247706033</v>
      </c>
      <c r="H254" s="86">
        <v>0.11891787101576318</v>
      </c>
      <c r="I254" s="175">
        <v>18.161013244666744</v>
      </c>
      <c r="J254" s="114">
        <v>0.23218695573318651</v>
      </c>
      <c r="K254" s="115">
        <v>5.4837989074450824E-2</v>
      </c>
      <c r="L254" s="115">
        <v>8.0355042371865813E-4</v>
      </c>
      <c r="M254" s="40">
        <f t="array" ref="M254:Q254">[1]!ConvertConc(I254:L254,TRUE,FALSE)</f>
        <v>0.41615363374399089</v>
      </c>
      <c r="N254" s="62">
        <v>8.092764041728236E-3</v>
      </c>
      <c r="O254" s="62">
        <v>5.5063007032036891E-2</v>
      </c>
      <c r="P254" s="83">
        <v>7.0397569805408136E-4</v>
      </c>
      <c r="Q254" s="39">
        <v>0.65743762558673546</v>
      </c>
      <c r="R254" s="118">
        <v>1.7903602949560442E-2</v>
      </c>
      <c r="S254" s="190">
        <v>4.1850582696098911E-4</v>
      </c>
      <c r="T254" s="38">
        <f>[1]!AgePb76(K254)</f>
        <v>404.64927720766565</v>
      </c>
      <c r="U254" s="41">
        <f>[1]!AgeErPb76(K254,L254,0,FALSE,1)*2</f>
        <v>65.610483675757777</v>
      </c>
      <c r="V254" s="38">
        <f t="shared" si="134"/>
        <v>65.645410434561597</v>
      </c>
      <c r="W254" s="42">
        <f>[1]!AgePb6U8(O254)</f>
        <v>345.53094246557367</v>
      </c>
      <c r="X254" s="42">
        <f t="shared" si="129"/>
        <v>8.8351653690094043</v>
      </c>
      <c r="Y254" s="38">
        <f t="shared" si="135"/>
        <v>9.495004184239054</v>
      </c>
      <c r="Z254" s="38">
        <f>[1]!AgePb7U5(M254)</f>
        <v>353.29693637891535</v>
      </c>
      <c r="AA254" s="42">
        <f t="shared" si="139"/>
        <v>13.74083276436761</v>
      </c>
      <c r="AB254" s="38">
        <f t="shared" si="136"/>
        <v>14.197470092911415</v>
      </c>
      <c r="AC254" s="42">
        <f>[1]!AgePb8Th2(R254)</f>
        <v>358.67046105662354</v>
      </c>
      <c r="AD254" s="42">
        <f t="shared" si="140"/>
        <v>16.768208983842189</v>
      </c>
      <c r="AE254" s="38">
        <f t="shared" si="137"/>
        <v>17.670742534906282</v>
      </c>
      <c r="AF254" s="43">
        <f t="shared" si="138"/>
        <v>85.390228508488718</v>
      </c>
    </row>
    <row r="255" spans="1:32" x14ac:dyDescent="0.25">
      <c r="A255" s="108" t="s">
        <v>1075</v>
      </c>
      <c r="B255">
        <v>2014</v>
      </c>
      <c r="C255" s="108" t="s">
        <v>1080</v>
      </c>
      <c r="D255" s="108" t="s">
        <v>6</v>
      </c>
      <c r="E255" s="37">
        <f>(K255-(((2.718282^(0.00098482*W255)-1)/((2.718282^(0.000155125*W255)-1)*137.88))))/(([1]!SingleStagePbR(W255,1)/[1]!SingleStagePbR(W255,0))-(((2.718282^(0.00098482*W255)-1)/((2.718282^(0.000155125*W255)-1)*137.88))))</f>
        <v>9.9186954075273573E-5</v>
      </c>
      <c r="F255" s="111">
        <v>41668.622873123859</v>
      </c>
      <c r="G255" s="112">
        <v>980.34272673425846</v>
      </c>
      <c r="H255" s="86">
        <v>0.14622484467759922</v>
      </c>
      <c r="I255" s="175">
        <v>18.108342865026998</v>
      </c>
      <c r="J255" s="114">
        <v>0.22345972235665543</v>
      </c>
      <c r="K255" s="115">
        <v>5.3493990570602307E-2</v>
      </c>
      <c r="L255" s="115">
        <v>7.5034054613491502E-4</v>
      </c>
      <c r="M255" s="40">
        <f t="array" ref="M255:Q255">[1]!ConvertConc(I255:L255,TRUE,FALSE)</f>
        <v>0.40713508880368871</v>
      </c>
      <c r="N255" s="62">
        <v>7.6061922245217583E-3</v>
      </c>
      <c r="O255" s="62">
        <v>5.5223164673522937E-2</v>
      </c>
      <c r="P255" s="83">
        <v>6.81462303733716E-4</v>
      </c>
      <c r="Q255" s="39">
        <v>0.66052883726428391</v>
      </c>
      <c r="R255" s="118">
        <v>1.7216544314645085E-2</v>
      </c>
      <c r="S255" s="190">
        <v>3.8134009086979094E-4</v>
      </c>
      <c r="T255" s="38">
        <f>[1]!AgePb76(K255)</f>
        <v>348.82351792558552</v>
      </c>
      <c r="U255" s="41">
        <f>[1]!AgeErPb76(K255,L255,0,FALSE,1)*2</f>
        <v>63.425553436239248</v>
      </c>
      <c r="V255" s="38">
        <f t="shared" si="134"/>
        <v>63.452403473981967</v>
      </c>
      <c r="W255" s="42">
        <f>[1]!AgePb6U8(O255)</f>
        <v>346.50942823425669</v>
      </c>
      <c r="X255" s="42">
        <f t="shared" si="129"/>
        <v>8.5519587523090532</v>
      </c>
      <c r="Y255" s="38">
        <f t="shared" si="135"/>
        <v>9.2357758008069499</v>
      </c>
      <c r="Z255" s="38">
        <f>[1]!AgePb7U5(M255)</f>
        <v>346.80995630433114</v>
      </c>
      <c r="AA255" s="42">
        <f t="shared" si="139"/>
        <v>12.958368195577814</v>
      </c>
      <c r="AB255" s="38">
        <f t="shared" si="136"/>
        <v>13.424335560938776</v>
      </c>
      <c r="AC255" s="42">
        <f>[1]!AgePb8Th2(R255)</f>
        <v>345.02312274285441</v>
      </c>
      <c r="AD255" s="42">
        <f t="shared" si="140"/>
        <v>15.284269197625152</v>
      </c>
      <c r="AE255" s="38">
        <f t="shared" si="137"/>
        <v>16.197865401174841</v>
      </c>
      <c r="AF255" s="43">
        <f t="shared" si="138"/>
        <v>99.336601584351172</v>
      </c>
    </row>
    <row r="256" spans="1:32" x14ac:dyDescent="0.25">
      <c r="A256" s="108" t="s">
        <v>1075</v>
      </c>
      <c r="B256">
        <v>2014</v>
      </c>
      <c r="C256" s="108" t="s">
        <v>1081</v>
      </c>
      <c r="D256" s="108" t="s">
        <v>6</v>
      </c>
      <c r="E256" s="37">
        <f>(K256-(((2.718282^(0.00098482*W256)-1)/((2.718282^(0.000155125*W256)-1)*137.88))))/(([1]!SingleStagePbR(W256,1)/[1]!SingleStagePbR(W256,0))-(((2.718282^(0.00098482*W256)-1)/((2.718282^(0.000155125*W256)-1)*137.88))))</f>
        <v>1.2573161887591351E-3</v>
      </c>
      <c r="F256" s="111">
        <v>24210.017798732722</v>
      </c>
      <c r="G256" s="112">
        <v>585.72633293049614</v>
      </c>
      <c r="H256" s="86">
        <v>8.3817513322363479E-2</v>
      </c>
      <c r="I256" s="175">
        <v>17.935524421583747</v>
      </c>
      <c r="J256" s="114">
        <v>0.23878979233617731</v>
      </c>
      <c r="K256" s="115">
        <v>5.4503791534502008E-2</v>
      </c>
      <c r="L256" s="115">
        <v>9.1602715303853576E-4</v>
      </c>
      <c r="M256" s="40">
        <f t="array" ref="M256:Q256">[1]!ConvertConc(I256:L256,TRUE,FALSE)</f>
        <v>0.41881755853458147</v>
      </c>
      <c r="N256" s="62">
        <v>8.9799122716260147E-3</v>
      </c>
      <c r="O256" s="62">
        <v>5.5755269625492099E-2</v>
      </c>
      <c r="P256" s="83">
        <v>7.4231390967843228E-4</v>
      </c>
      <c r="Q256" s="39">
        <v>0.62094690261719809</v>
      </c>
      <c r="R256" s="118">
        <v>1.7446462991530836E-2</v>
      </c>
      <c r="S256" s="190">
        <v>5.1169693535687839E-4</v>
      </c>
      <c r="T256" s="38">
        <f>[1]!AgePb76(K256)</f>
        <v>390.94736155961118</v>
      </c>
      <c r="U256" s="41">
        <f>[1]!AgeErPb76(K256,L256,0,FALSE,1)*2</f>
        <v>75.433869829458487</v>
      </c>
      <c r="V256" s="38">
        <f t="shared" si="134"/>
        <v>75.462227994501248</v>
      </c>
      <c r="W256" s="42">
        <f>[1]!AgePb6U8(O256)</f>
        <v>349.75926624838428</v>
      </c>
      <c r="X256" s="42">
        <f t="shared" si="129"/>
        <v>9.3132423219917797</v>
      </c>
      <c r="Y256" s="38">
        <f t="shared" si="135"/>
        <v>9.9563681838806808</v>
      </c>
      <c r="Z256" s="38">
        <f>[1]!AgePb7U5(M256)</f>
        <v>355.20517790955364</v>
      </c>
      <c r="AA256" s="42">
        <f t="shared" si="139"/>
        <v>15.231984767857963</v>
      </c>
      <c r="AB256" s="38">
        <f t="shared" si="136"/>
        <v>15.649575669296587</v>
      </c>
      <c r="AC256" s="42">
        <f>[1]!AgePb8Th2(R256)</f>
        <v>349.59112128936005</v>
      </c>
      <c r="AD256" s="42">
        <f t="shared" si="140"/>
        <v>20.506701613797318</v>
      </c>
      <c r="AE256" s="38">
        <f t="shared" si="137"/>
        <v>21.214462286772658</v>
      </c>
      <c r="AF256" s="43">
        <f t="shared" si="138"/>
        <v>89.464541940655465</v>
      </c>
    </row>
    <row r="257" spans="1:32" x14ac:dyDescent="0.25">
      <c r="A257" s="108" t="s">
        <v>1075</v>
      </c>
      <c r="B257">
        <v>2014</v>
      </c>
      <c r="C257" s="108" t="s">
        <v>1082</v>
      </c>
      <c r="D257" s="108" t="s">
        <v>6</v>
      </c>
      <c r="E257" s="37">
        <f>(K257-(((2.718282^(0.00098482*W257)-1)/((2.718282^(0.000155125*W257)-1)*137.88))))/(([1]!SingleStagePbR(W257,1)/[1]!SingleStagePbR(W257,0))-(((2.718282^(0.00098482*W257)-1)/((2.718282^(0.000155125*W257)-1)*137.88))))</f>
        <v>1.0499978417926345E-3</v>
      </c>
      <c r="F257" s="111">
        <v>23947.98092331193</v>
      </c>
      <c r="G257" s="112">
        <v>579.87553440041836</v>
      </c>
      <c r="H257" s="86">
        <v>8.322073659650181E-2</v>
      </c>
      <c r="I257" s="175">
        <v>17.899015284543726</v>
      </c>
      <c r="J257" s="114">
        <v>0.23758216719092429</v>
      </c>
      <c r="K257" s="115">
        <v>5.4353247766177094E-2</v>
      </c>
      <c r="L257" s="115">
        <v>7.7711217561399171E-4</v>
      </c>
      <c r="M257" s="40">
        <f t="array" ref="M257:Q257">[1]!ConvertConc(I257:L257,TRUE,FALSE)</f>
        <v>0.41851266609080856</v>
      </c>
      <c r="N257" s="62">
        <v>8.1647725664724582E-3</v>
      </c>
      <c r="O257" s="62">
        <v>5.5868995254924808E-2</v>
      </c>
      <c r="P257" s="83">
        <v>7.4157582193398654E-4</v>
      </c>
      <c r="Q257" s="39">
        <v>0.68037635958477716</v>
      </c>
      <c r="R257" s="118">
        <v>1.8051477303202834E-2</v>
      </c>
      <c r="S257" s="190">
        <v>5.3509920726408625E-4</v>
      </c>
      <c r="T257" s="38">
        <f>[1]!AgePb76(K257)</f>
        <v>384.73683916114726</v>
      </c>
      <c r="U257" s="41">
        <f>[1]!AgeErPb76(K257,L257,0,FALSE,1)*2</f>
        <v>64.241664967442702</v>
      </c>
      <c r="V257" s="38">
        <f t="shared" si="134"/>
        <v>64.273912117346484</v>
      </c>
      <c r="W257" s="42">
        <f>[1]!AgePb6U8(O257)</f>
        <v>350.45363458213137</v>
      </c>
      <c r="X257" s="42">
        <f t="shared" si="129"/>
        <v>9.3034764963698944</v>
      </c>
      <c r="Y257" s="38">
        <f t="shared" si="135"/>
        <v>9.9497092821676958</v>
      </c>
      <c r="Z257" s="38">
        <f>[1]!AgePb7U5(M257)</f>
        <v>354.98695683752061</v>
      </c>
      <c r="AA257" s="42">
        <f t="shared" si="139"/>
        <v>13.850896288112059</v>
      </c>
      <c r="AB257" s="38">
        <f t="shared" si="136"/>
        <v>14.308296415526438</v>
      </c>
      <c r="AC257" s="42">
        <f>[1]!AgePb8Th2(R257)</f>
        <v>361.60654765725297</v>
      </c>
      <c r="AD257" s="42">
        <f t="shared" si="140"/>
        <v>21.4381763600664</v>
      </c>
      <c r="AE257" s="38">
        <f t="shared" si="137"/>
        <v>22.162776880353704</v>
      </c>
      <c r="AF257" s="43">
        <f t="shared" si="138"/>
        <v>91.089180684188037</v>
      </c>
    </row>
    <row r="258" spans="1:32" x14ac:dyDescent="0.25">
      <c r="A258" s="108" t="s">
        <v>1075</v>
      </c>
      <c r="B258">
        <v>2014</v>
      </c>
      <c r="C258" s="108" t="s">
        <v>1083</v>
      </c>
      <c r="D258" s="108" t="s">
        <v>6</v>
      </c>
      <c r="E258" s="37">
        <f>(K258-(((2.718282^(0.00098482*W258)-1)/((2.718282^(0.000155125*W258)-1)*137.88))))/(([1]!SingleStagePbR(W258,1)/[1]!SingleStagePbR(W258,0))-(((2.718282^(0.00098482*W258)-1)/((2.718282^(0.000155125*W258)-1)*137.88))))</f>
        <v>8.8773855197497756E-4</v>
      </c>
      <c r="F258" s="111">
        <v>40619.681897437236</v>
      </c>
      <c r="G258" s="112">
        <v>975.59349739201582</v>
      </c>
      <c r="H258" s="86">
        <v>0.15468732614758782</v>
      </c>
      <c r="I258" s="175">
        <v>18.04471831041365</v>
      </c>
      <c r="J258" s="114">
        <v>0.22836203854577206</v>
      </c>
      <c r="K258" s="115">
        <v>5.4157259302146626E-2</v>
      </c>
      <c r="L258" s="115">
        <v>8.3238622708716348E-4</v>
      </c>
      <c r="M258" s="40">
        <f t="array" ref="M258:Q258">[1]!ConvertConc(I258:L258,TRUE,FALSE)</f>
        <v>0.41363646406795845</v>
      </c>
      <c r="N258" s="62">
        <v>8.2352969789646659E-3</v>
      </c>
      <c r="O258" s="62">
        <v>5.5417878117991877E-2</v>
      </c>
      <c r="P258" s="83">
        <v>7.0133206854231314E-4</v>
      </c>
      <c r="Q258" s="39">
        <v>0.63564312797878308</v>
      </c>
      <c r="R258" s="118">
        <v>1.7462817319091259E-2</v>
      </c>
      <c r="S258" s="190">
        <v>3.8140867112809436E-4</v>
      </c>
      <c r="T258" s="38">
        <f>[1]!AgePb76(K258)</f>
        <v>376.61549506299701</v>
      </c>
      <c r="U258" s="41">
        <f>[1]!AgeErPb76(K258,L258,0,FALSE,1)*2</f>
        <v>69.158781470950203</v>
      </c>
      <c r="V258" s="38">
        <f t="shared" si="134"/>
        <v>69.18748587165814</v>
      </c>
      <c r="W258" s="42">
        <f>[1]!AgePb6U8(O258)</f>
        <v>347.69883324248491</v>
      </c>
      <c r="X258" s="42">
        <f t="shared" si="129"/>
        <v>8.8004936395618518</v>
      </c>
      <c r="Y258" s="38">
        <f t="shared" si="135"/>
        <v>9.470791485877097</v>
      </c>
      <c r="Z258" s="38">
        <f>[1]!AgePb7U5(M258)</f>
        <v>351.49051822280359</v>
      </c>
      <c r="AA258" s="42">
        <f t="shared" si="139"/>
        <v>13.996004000166707</v>
      </c>
      <c r="AB258" s="38">
        <f t="shared" si="136"/>
        <v>14.440071770459708</v>
      </c>
      <c r="AC258" s="42">
        <f>[1]!AgePb8Th2(R258)</f>
        <v>349.91600791418938</v>
      </c>
      <c r="AD258" s="42">
        <f t="shared" si="140"/>
        <v>15.285162427839431</v>
      </c>
      <c r="AE258" s="38">
        <f t="shared" si="137"/>
        <v>16.224046930429278</v>
      </c>
      <c r="AF258" s="43">
        <f t="shared" si="138"/>
        <v>92.321967046078342</v>
      </c>
    </row>
    <row r="259" spans="1:32" x14ac:dyDescent="0.25">
      <c r="A259" s="108" t="s">
        <v>1075</v>
      </c>
      <c r="B259">
        <v>2014</v>
      </c>
      <c r="C259" s="108" t="s">
        <v>1084</v>
      </c>
      <c r="D259" s="108" t="s">
        <v>6</v>
      </c>
      <c r="E259" s="37">
        <f>(K259-(((2.718282^(0.00098482*W259)-1)/((2.718282^(0.000155125*W259)-1)*137.88))))/(([1]!SingleStagePbR(W259,1)/[1]!SingleStagePbR(W259,0))-(((2.718282^(0.00098482*W259)-1)/((2.718282^(0.000155125*W259)-1)*137.88))))</f>
        <v>-2.6329619595709262E-4</v>
      </c>
      <c r="F259" s="111">
        <v>26405.166013005517</v>
      </c>
      <c r="G259" s="112">
        <v>644.45320350266695</v>
      </c>
      <c r="H259" s="86">
        <v>8.8061065222739113E-2</v>
      </c>
      <c r="I259" s="175">
        <v>17.981970655184885</v>
      </c>
      <c r="J259" s="114">
        <v>0.23602195408841403</v>
      </c>
      <c r="K259" s="115">
        <v>5.3258025486633102E-2</v>
      </c>
      <c r="L259" s="115">
        <v>7.3791012039556801E-4</v>
      </c>
      <c r="M259" s="40">
        <f t="array" ref="M259:Q259">[1]!ConvertConc(I259:L259,TRUE,FALSE)</f>
        <v>0.40818780173303015</v>
      </c>
      <c r="N259" s="62">
        <v>7.7903974637626482E-3</v>
      </c>
      <c r="O259" s="62">
        <v>5.5611257474255861E-2</v>
      </c>
      <c r="P259" s="83">
        <v>7.299243175331962E-4</v>
      </c>
      <c r="Q259" s="39">
        <v>0.68772612655447751</v>
      </c>
      <c r="R259" s="118">
        <v>1.7250467420505698E-2</v>
      </c>
      <c r="S259" s="190">
        <v>4.6085438439856784E-4</v>
      </c>
      <c r="T259" s="38">
        <f>[1]!AgePb76(K259)</f>
        <v>338.81964368723811</v>
      </c>
      <c r="U259" s="41">
        <f>[1]!AgeErPb76(K259,L259,0,FALSE,1)*2</f>
        <v>62.762416692830577</v>
      </c>
      <c r="V259" s="38">
        <f t="shared" si="134"/>
        <v>62.788016606971375</v>
      </c>
      <c r="W259" s="42">
        <f>[1]!AgePb6U8(O259)</f>
        <v>348.87987182429862</v>
      </c>
      <c r="X259" s="42">
        <f t="shared" si="129"/>
        <v>9.1584299261820536</v>
      </c>
      <c r="Y259" s="38">
        <f t="shared" si="135"/>
        <v>9.8085362790664448</v>
      </c>
      <c r="Z259" s="38">
        <f>[1]!AgePb7U5(M259)</f>
        <v>347.56930573583554</v>
      </c>
      <c r="AA259" s="42">
        <f t="shared" si="139"/>
        <v>13.266947353106525</v>
      </c>
      <c r="AB259" s="38">
        <f t="shared" si="136"/>
        <v>13.724403948826359</v>
      </c>
      <c r="AC259" s="42">
        <f>[1]!AgePb8Th2(R259)</f>
        <v>345.69716814122012</v>
      </c>
      <c r="AD259" s="42">
        <f t="shared" si="140"/>
        <v>18.470926233879389</v>
      </c>
      <c r="AE259" s="38">
        <f t="shared" si="137"/>
        <v>19.23667238523883</v>
      </c>
      <c r="AF259" s="43">
        <f t="shared" si="138"/>
        <v>102.96919860595422</v>
      </c>
    </row>
    <row r="260" spans="1:32" x14ac:dyDescent="0.25">
      <c r="A260" s="108" t="s">
        <v>1075</v>
      </c>
      <c r="B260">
        <v>2014</v>
      </c>
      <c r="C260" s="108" t="s">
        <v>1085</v>
      </c>
      <c r="D260" s="108" t="s">
        <v>6</v>
      </c>
      <c r="E260" s="37">
        <f>(K260-(((2.718282^(0.00098482*W260)-1)/((2.718282^(0.000155125*W260)-1)*137.88))))/(([1]!SingleStagePbR(W260,1)/[1]!SingleStagePbR(W260,0))-(((2.718282^(0.00098482*W260)-1)/((2.718282^(0.000155125*W260)-1)*137.88))))</f>
        <v>-3.469694326380637E-4</v>
      </c>
      <c r="F260" s="111">
        <v>24738.198511610881</v>
      </c>
      <c r="G260" s="112">
        <v>606.18576251663558</v>
      </c>
      <c r="H260" s="86">
        <v>8.7474785988736495E-2</v>
      </c>
      <c r="I260" s="175">
        <v>18.148524258583699</v>
      </c>
      <c r="J260" s="114">
        <v>0.23460515284110975</v>
      </c>
      <c r="K260" s="115">
        <v>5.3117020075860263E-2</v>
      </c>
      <c r="L260" s="115">
        <v>8.8890392122622803E-4</v>
      </c>
      <c r="M260" s="40">
        <f t="array" ref="M260:Q260">[1]!ConvertConc(I260:L260,TRUE,FALSE)</f>
        <v>0.40337096298023495</v>
      </c>
      <c r="N260" s="62">
        <v>8.5297504851217301E-3</v>
      </c>
      <c r="O260" s="62">
        <v>5.5100898880361057E-2</v>
      </c>
      <c r="P260" s="83">
        <v>7.1228682945918224E-4</v>
      </c>
      <c r="Q260" s="39">
        <v>0.61131427192260257</v>
      </c>
      <c r="R260" s="118">
        <v>1.7189975318260626E-2</v>
      </c>
      <c r="S260" s="190">
        <v>5.4065437523272781E-4</v>
      </c>
      <c r="T260" s="38">
        <f>[1]!AgePb76(K260)</f>
        <v>332.81193069887945</v>
      </c>
      <c r="U260" s="41">
        <f>[1]!AgeErPb76(K260,L260,0,FALSE,1)*2</f>
        <v>75.886725336165966</v>
      </c>
      <c r="V260" s="38">
        <f t="shared" si="134"/>
        <v>75.907155087080994</v>
      </c>
      <c r="W260" s="42">
        <f>[1]!AgePb6U8(O260)</f>
        <v>345.76245675483341</v>
      </c>
      <c r="X260" s="42">
        <f t="shared" si="129"/>
        <v>8.939311302440375</v>
      </c>
      <c r="Y260" s="38">
        <f t="shared" si="135"/>
        <v>9.5928336373940297</v>
      </c>
      <c r="Z260" s="38">
        <f>[1]!AgePb7U5(M260)</f>
        <v>344.09013874387523</v>
      </c>
      <c r="AA260" s="42">
        <f t="shared" si="139"/>
        <v>14.552376334634614</v>
      </c>
      <c r="AB260" s="38">
        <f t="shared" si="136"/>
        <v>14.962388566529595</v>
      </c>
      <c r="AC260" s="42">
        <f>[1]!AgePb8Th2(R260)</f>
        <v>344.49518634658529</v>
      </c>
      <c r="AD260" s="42">
        <f t="shared" si="140"/>
        <v>21.669935680133513</v>
      </c>
      <c r="AE260" s="38">
        <f t="shared" si="137"/>
        <v>22.32174093283496</v>
      </c>
      <c r="AF260" s="43">
        <f t="shared" si="138"/>
        <v>103.89124453223744</v>
      </c>
    </row>
    <row r="261" spans="1:32" x14ac:dyDescent="0.25">
      <c r="A261" s="108" t="s">
        <v>1075</v>
      </c>
      <c r="B261">
        <v>2014</v>
      </c>
      <c r="C261" s="108" t="s">
        <v>1086</v>
      </c>
      <c r="D261" s="108" t="s">
        <v>6</v>
      </c>
      <c r="E261" s="37">
        <f>(K261-(((2.718282^(0.00098482*W261)-1)/((2.718282^(0.000155125*W261)-1)*137.88))))/(([1]!SingleStagePbR(W261,1)/[1]!SingleStagePbR(W261,0))-(((2.718282^(0.00098482*W261)-1)/((2.718282^(0.000155125*W261)-1)*137.88))))</f>
        <v>-3.149150219738427E-4</v>
      </c>
      <c r="F261" s="111">
        <v>26104.363692709663</v>
      </c>
      <c r="G261" s="112">
        <v>640.78693851562173</v>
      </c>
      <c r="H261" s="86">
        <v>8.8986679228908183E-2</v>
      </c>
      <c r="I261" s="175">
        <v>18.061287589724053</v>
      </c>
      <c r="J261" s="114">
        <v>0.23841452135061378</v>
      </c>
      <c r="K261" s="115">
        <v>5.3181207960304504E-2</v>
      </c>
      <c r="L261" s="115">
        <v>8.5436647817953401E-4</v>
      </c>
      <c r="M261" s="40">
        <f t="array" ref="M261:Q261">[1]!ConvertConc(I261:L261,TRUE,FALSE)</f>
        <v>0.40580905678392715</v>
      </c>
      <c r="N261" s="62">
        <v>8.4378873894537295E-3</v>
      </c>
      <c r="O261" s="62">
        <v>5.5367038204349767E-2</v>
      </c>
      <c r="P261" s="83">
        <v>7.3086184174385742E-4</v>
      </c>
      <c r="Q261" s="39">
        <v>0.63485128968897353</v>
      </c>
      <c r="R261" s="118">
        <v>1.7917456456374842E-2</v>
      </c>
      <c r="S261" s="190">
        <v>7.376748981388297E-4</v>
      </c>
      <c r="T261" s="38">
        <f>[1]!AgePb76(K261)</f>
        <v>335.54950643272167</v>
      </c>
      <c r="U261" s="41">
        <f>[1]!AgeErPb76(K261,L261,0,FALSE,1)*2</f>
        <v>72.81476354015139</v>
      </c>
      <c r="V261" s="38">
        <f t="shared" si="134"/>
        <v>72.836406606581335</v>
      </c>
      <c r="W261" s="42">
        <f>[1]!AgePb6U8(O261)</f>
        <v>347.38829933839202</v>
      </c>
      <c r="X261" s="42">
        <f t="shared" si="129"/>
        <v>9.1712636430957648</v>
      </c>
      <c r="Y261" s="38">
        <f t="shared" si="135"/>
        <v>9.8151624239160782</v>
      </c>
      <c r="Z261" s="38">
        <f>[1]!AgePb7U5(M261)</f>
        <v>345.85264576349522</v>
      </c>
      <c r="AA261" s="42">
        <f t="shared" si="139"/>
        <v>14.38245711628281</v>
      </c>
      <c r="AB261" s="38">
        <f t="shared" si="136"/>
        <v>14.80137754300117</v>
      </c>
      <c r="AC261" s="42">
        <f>[1]!AgePb8Th2(R261)</f>
        <v>358.94554441187086</v>
      </c>
      <c r="AD261" s="42">
        <f t="shared" si="140"/>
        <v>29.556105639894646</v>
      </c>
      <c r="AE261" s="38">
        <f t="shared" si="137"/>
        <v>30.078121374582668</v>
      </c>
      <c r="AF261" s="43">
        <f t="shared" si="138"/>
        <v>103.52818069426786</v>
      </c>
    </row>
    <row r="262" spans="1:32" x14ac:dyDescent="0.25">
      <c r="A262" s="108" t="s">
        <v>1075</v>
      </c>
      <c r="B262">
        <v>2014</v>
      </c>
      <c r="C262" s="108" t="s">
        <v>1087</v>
      </c>
      <c r="D262" s="108" t="s">
        <v>6</v>
      </c>
      <c r="E262" s="37">
        <f>(K262-(((2.718282^(0.00098482*W262)-1)/((2.718282^(0.000155125*W262)-1)*137.88))))/(([1]!SingleStagePbR(W262,1)/[1]!SingleStagePbR(W262,0))-(((2.718282^(0.00098482*W262)-1)/((2.718282^(0.000155125*W262)-1)*137.88))))</f>
        <v>-1.3018918340510983E-3</v>
      </c>
      <c r="F262" s="111">
        <v>28050.241987588939</v>
      </c>
      <c r="G262" s="112">
        <v>690.80332034768992</v>
      </c>
      <c r="H262" s="86">
        <v>8.920628359706767E-2</v>
      </c>
      <c r="I262" s="175">
        <v>18.173445452925311</v>
      </c>
      <c r="J262" s="114">
        <v>0.23632688719683262</v>
      </c>
      <c r="K262" s="115">
        <v>5.2337063604079026E-2</v>
      </c>
      <c r="L262" s="115">
        <v>7.8828151994111354E-4</v>
      </c>
      <c r="M262" s="40">
        <f t="array" ref="M262:Q262">[1]!ConvertConc(I262:L262,TRUE,FALSE)</f>
        <v>0.39690294966896916</v>
      </c>
      <c r="N262" s="62">
        <v>7.8978289518638767E-3</v>
      </c>
      <c r="O262" s="62">
        <v>5.5025339173592633E-2</v>
      </c>
      <c r="P262" s="83">
        <v>7.1554770159182345E-4</v>
      </c>
      <c r="Q262" s="39">
        <v>0.6535103431980952</v>
      </c>
      <c r="R262" s="118">
        <v>1.6993731738637757E-2</v>
      </c>
      <c r="S262" s="190">
        <v>4.6814282477304316E-4</v>
      </c>
      <c r="T262" s="38">
        <f>[1]!AgePb76(K262)</f>
        <v>299.17159379962987</v>
      </c>
      <c r="U262" s="41">
        <f>[1]!AgeErPb76(K262,L262,0,FALSE,1)*2</f>
        <v>68.71041522902749</v>
      </c>
      <c r="V262" s="38">
        <f t="shared" si="134"/>
        <v>68.728647891234957</v>
      </c>
      <c r="W262" s="42">
        <f>[1]!AgePb6U8(O262)</f>
        <v>345.30078848425183</v>
      </c>
      <c r="X262" s="42">
        <f t="shared" si="129"/>
        <v>8.9805602025739901</v>
      </c>
      <c r="Y262" s="38">
        <f t="shared" si="135"/>
        <v>9.6296059976322894</v>
      </c>
      <c r="Z262" s="38">
        <f>[1]!AgePb7U5(M262)</f>
        <v>339.39950990627125</v>
      </c>
      <c r="AA262" s="42">
        <f t="shared" si="139"/>
        <v>13.507177398514202</v>
      </c>
      <c r="AB262" s="38">
        <f t="shared" si="136"/>
        <v>13.936196479347263</v>
      </c>
      <c r="AC262" s="42">
        <f>[1]!AgePb8Th2(R262)</f>
        <v>340.59532218823836</v>
      </c>
      <c r="AD262" s="42">
        <f t="shared" si="140"/>
        <v>18.765419942596807</v>
      </c>
      <c r="AE262" s="38">
        <f t="shared" si="137"/>
        <v>19.497934684808691</v>
      </c>
      <c r="AF262" s="43">
        <f t="shared" si="138"/>
        <v>115.41897547783798</v>
      </c>
    </row>
    <row r="263" spans="1:32" x14ac:dyDescent="0.25">
      <c r="A263" s="69" t="s">
        <v>1088</v>
      </c>
      <c r="B263">
        <v>2015</v>
      </c>
      <c r="C263" s="69" t="s">
        <v>1089</v>
      </c>
      <c r="D263" s="69" t="s">
        <v>6</v>
      </c>
      <c r="E263" s="37">
        <f>(K263-(((2.718282^(0.00098482*W263)-1)/((2.718282^(0.000155125*W263)-1)*137.88))))/(([1]!SingleStagePbR(W263,1)/[1]!SingleStagePbR(W263,0))-(((2.718282^(0.00098482*W263)-1)/((2.718282^(0.000155125*W263)-1)*137.88))))</f>
        <v>-3.8526823278380375E-5</v>
      </c>
      <c r="F263" s="111">
        <v>104084.88069288556</v>
      </c>
      <c r="G263" s="73">
        <v>626.5347788402679</v>
      </c>
      <c r="H263" s="86">
        <v>8.9071581656511065E-2</v>
      </c>
      <c r="I263" s="142">
        <v>18.487068175311489</v>
      </c>
      <c r="J263" s="76">
        <v>0.14320763401713771</v>
      </c>
      <c r="K263" s="77">
        <v>5.3220141352371395E-2</v>
      </c>
      <c r="L263" s="77">
        <v>3.7140435266678649E-4</v>
      </c>
      <c r="M263" s="40">
        <f t="array" ref="M263:Q263">[1]!ConvertConc(I263:L263,TRUE,FALSE)</f>
        <v>0.39675300656807588</v>
      </c>
      <c r="N263" s="62">
        <v>4.1366647396619514E-3</v>
      </c>
      <c r="O263" s="62">
        <v>5.4091865217192614E-2</v>
      </c>
      <c r="P263" s="83">
        <v>4.1901549579791836E-4</v>
      </c>
      <c r="Q263" s="39">
        <v>0.74296444169751863</v>
      </c>
      <c r="R263" s="97">
        <v>1.6952299817440581E-2</v>
      </c>
      <c r="S263" s="190">
        <v>3.1113916013355853E-4</v>
      </c>
      <c r="T263" s="38">
        <f>[1]!AgePb76(K263)</f>
        <v>337.20773583673497</v>
      </c>
      <c r="U263" s="41">
        <f>[1]!AgeErPb76(K263,L263,0,FALSE,1)*2</f>
        <v>31.621065829733805</v>
      </c>
      <c r="V263" s="38">
        <f t="shared" si="134"/>
        <v>31.671365234170295</v>
      </c>
      <c r="W263" s="42">
        <f>[1]!AgePb6U8(O263)</f>
        <v>339.59455259412766</v>
      </c>
      <c r="X263" s="42">
        <f t="shared" si="129"/>
        <v>5.2612487757317474</v>
      </c>
      <c r="Y263" s="38">
        <f t="shared" si="135"/>
        <v>6.2740474642252435</v>
      </c>
      <c r="Z263" s="38">
        <f>[1]!AgePb7U5(M263)</f>
        <v>339.29051317501222</v>
      </c>
      <c r="AA263" s="42">
        <f t="shared" si="139"/>
        <v>7.0750874177033385</v>
      </c>
      <c r="AB263" s="38">
        <f t="shared" si="136"/>
        <v>7.8627623676180125</v>
      </c>
      <c r="AC263" s="42">
        <f>[1]!AgePb8Th2(R263)</f>
        <v>339.7718672476089</v>
      </c>
      <c r="AD263" s="42">
        <f t="shared" si="140"/>
        <v>12.472211387350601</v>
      </c>
      <c r="AE263" s="38">
        <f t="shared" si="137"/>
        <v>13.544340648204804</v>
      </c>
      <c r="AF263" s="43">
        <f t="shared" si="138"/>
        <v>100.70781791273862</v>
      </c>
    </row>
    <row r="264" spans="1:32" x14ac:dyDescent="0.25">
      <c r="A264" s="69" t="s">
        <v>1088</v>
      </c>
      <c r="B264">
        <v>2015</v>
      </c>
      <c r="C264" s="69" t="s">
        <v>1090</v>
      </c>
      <c r="D264" s="69" t="s">
        <v>6</v>
      </c>
      <c r="E264" s="37">
        <f>(K264-(((2.718282^(0.00098482*W264)-1)/((2.718282^(0.000155125*W264)-1)*137.88))))/(([1]!SingleStagePbR(W264,1)/[1]!SingleStagePbR(W264,0))-(((2.718282^(0.00098482*W264)-1)/((2.718282^(0.000155125*W264)-1)*137.88))))</f>
        <v>1.2075789682447209E-4</v>
      </c>
      <c r="F264" s="111">
        <v>105701.00176069445</v>
      </c>
      <c r="G264" s="73">
        <v>556.56719970861116</v>
      </c>
      <c r="H264" s="86">
        <v>8.6868085687044183E-2</v>
      </c>
      <c r="I264" s="142">
        <v>18.451786247689675</v>
      </c>
      <c r="J264" s="76">
        <v>0.18392212426248528</v>
      </c>
      <c r="K264" s="77">
        <v>5.3363261777030865E-2</v>
      </c>
      <c r="L264" s="77">
        <v>4.8794446443265583E-4</v>
      </c>
      <c r="M264" s="40">
        <f t="array" ref="M264:Q264">[1]!ConvertConc(I264:L264,TRUE,FALSE)</f>
        <v>0.39858063817703526</v>
      </c>
      <c r="N264" s="62">
        <v>5.3913818293723232E-3</v>
      </c>
      <c r="O264" s="62">
        <v>5.4195295055794866E-2</v>
      </c>
      <c r="P264" s="83">
        <v>5.4020318997256985E-4</v>
      </c>
      <c r="Q264" s="39">
        <v>0.73690527771837522</v>
      </c>
      <c r="R264" s="97">
        <v>1.7067372896512018E-2</v>
      </c>
      <c r="S264" s="190">
        <v>4.072918080731254E-4</v>
      </c>
      <c r="T264" s="38">
        <f>[1]!AgePb76(K264)</f>
        <v>343.28885382226503</v>
      </c>
      <c r="U264" s="41">
        <f>[1]!AgeErPb76(K264,L264,0,FALSE,1)*2</f>
        <v>41.387091007646937</v>
      </c>
      <c r="V264" s="38">
        <f t="shared" si="134"/>
        <v>41.426932452709622</v>
      </c>
      <c r="W264" s="42">
        <f>[1]!AgePb6U8(O264)</f>
        <v>340.22705806256442</v>
      </c>
      <c r="X264" s="42">
        <f t="shared" si="129"/>
        <v>6.7825718779153688</v>
      </c>
      <c r="Y264" s="38">
        <f t="shared" si="135"/>
        <v>7.5980112112340636</v>
      </c>
      <c r="Z264" s="38">
        <f>[1]!AgePb7U5(M264)</f>
        <v>340.61825909990421</v>
      </c>
      <c r="AA264" s="42">
        <f t="shared" si="139"/>
        <v>9.2147129939010881</v>
      </c>
      <c r="AB264" s="38">
        <f t="shared" si="136"/>
        <v>9.8371426216869704</v>
      </c>
      <c r="AC264" s="42">
        <f>[1]!AgePb8Th2(R264)</f>
        <v>342.05884941435875</v>
      </c>
      <c r="AD264" s="42">
        <f t="shared" si="140"/>
        <v>16.325625284001248</v>
      </c>
      <c r="AE264" s="38">
        <f t="shared" si="137"/>
        <v>17.169621564663064</v>
      </c>
      <c r="AF264" s="43">
        <f t="shared" si="138"/>
        <v>99.108099279772759</v>
      </c>
    </row>
    <row r="265" spans="1:32" x14ac:dyDescent="0.25">
      <c r="A265" s="69" t="s">
        <v>1088</v>
      </c>
      <c r="B265">
        <v>2015</v>
      </c>
      <c r="C265" s="69" t="s">
        <v>1091</v>
      </c>
      <c r="D265" s="69" t="s">
        <v>6</v>
      </c>
      <c r="E265" s="37">
        <f>(K265-(((2.718282^(0.00098482*W265)-1)/((2.718282^(0.000155125*W265)-1)*137.88))))/(([1]!SingleStagePbR(W265,1)/[1]!SingleStagePbR(W265,0))-(((2.718282^(0.00098482*W265)-1)/((2.718282^(0.000155125*W265)-1)*137.88))))</f>
        <v>-6.5728033975492059E-4</v>
      </c>
      <c r="F265" s="111">
        <v>110267.28751168797</v>
      </c>
      <c r="G265" s="73">
        <v>624.59221468257829</v>
      </c>
      <c r="H265" s="86">
        <v>8.855215333349381E-2</v>
      </c>
      <c r="I265" s="142">
        <v>18.448469396952117</v>
      </c>
      <c r="J265" s="76">
        <v>0.15869449494376528</v>
      </c>
      <c r="K265" s="77">
        <v>5.2738233843733502E-2</v>
      </c>
      <c r="L265" s="77">
        <v>3.3912228828564478E-4</v>
      </c>
      <c r="M265" s="40">
        <f t="array" ref="M265:Q265">[1]!ConvertConc(I265:L265,TRUE,FALSE)</f>
        <v>0.39398300379023127</v>
      </c>
      <c r="N265" s="62">
        <v>4.2313073951708319E-3</v>
      </c>
      <c r="O265" s="62">
        <v>5.4205038829140517E-2</v>
      </c>
      <c r="P265" s="83">
        <v>4.6627398052972291E-4</v>
      </c>
      <c r="Q265" s="39">
        <v>0.80094820299912095</v>
      </c>
      <c r="R265" s="97">
        <v>1.7140432037665767E-2</v>
      </c>
      <c r="S265" s="190">
        <v>3.14937838849733E-4</v>
      </c>
      <c r="T265" s="38">
        <f>[1]!AgePb76(K265)</f>
        <v>316.56183027558501</v>
      </c>
      <c r="U265" s="41">
        <f>[1]!AgeErPb76(K265,L265,0,FALSE,1)*2</f>
        <v>29.243674067739985</v>
      </c>
      <c r="V265" s="38">
        <f t="shared" si="134"/>
        <v>29.291605340636384</v>
      </c>
      <c r="W265" s="42">
        <f>[1]!AgePb6U8(O265)</f>
        <v>340.28664105320684</v>
      </c>
      <c r="X265" s="42">
        <f t="shared" si="129"/>
        <v>5.8543194534036136</v>
      </c>
      <c r="Y265" s="38">
        <f t="shared" si="135"/>
        <v>6.782599572687527</v>
      </c>
      <c r="Z265" s="38">
        <f>[1]!AgePb7U5(M265)</f>
        <v>337.27483358990065</v>
      </c>
      <c r="AA265" s="42">
        <f t="shared" si="139"/>
        <v>7.2445434642850612</v>
      </c>
      <c r="AB265" s="38">
        <f t="shared" si="136"/>
        <v>8.0068840927076046</v>
      </c>
      <c r="AC265" s="42">
        <f>[1]!AgePb8Th2(R265)</f>
        <v>343.51070506512104</v>
      </c>
      <c r="AD265" s="42">
        <f t="shared" si="140"/>
        <v>12.62331297568508</v>
      </c>
      <c r="AE265" s="38">
        <f t="shared" si="137"/>
        <v>13.706144032473453</v>
      </c>
      <c r="AF265" s="43">
        <f t="shared" si="138"/>
        <v>107.4945266638647</v>
      </c>
    </row>
    <row r="266" spans="1:32" x14ac:dyDescent="0.25">
      <c r="A266" s="69" t="s">
        <v>1088</v>
      </c>
      <c r="B266">
        <v>2015</v>
      </c>
      <c r="C266" s="69" t="s">
        <v>1092</v>
      </c>
      <c r="D266" s="69" t="s">
        <v>6</v>
      </c>
      <c r="E266" s="37">
        <f>(K266-(((2.718282^(0.00098482*W266)-1)/((2.718282^(0.000155125*W266)-1)*137.88))))/(([1]!SingleStagePbR(W266,1)/[1]!SingleStagePbR(W266,0))-(((2.718282^(0.00098482*W266)-1)/((2.718282^(0.000155125*W266)-1)*137.88))))</f>
        <v>-1.8054018097622419E-4</v>
      </c>
      <c r="F266" s="111">
        <v>106058.64514805852</v>
      </c>
      <c r="G266" s="73">
        <v>622.43228723562356</v>
      </c>
      <c r="H266" s="86">
        <v>8.8619237022215608E-2</v>
      </c>
      <c r="I266" s="142">
        <v>18.44120977134687</v>
      </c>
      <c r="J266" s="76">
        <v>0.15402377561824734</v>
      </c>
      <c r="K266" s="77">
        <v>5.312514499008883E-2</v>
      </c>
      <c r="L266" s="77">
        <v>3.5236759532299654E-4</v>
      </c>
      <c r="M266" s="40">
        <f t="array" ref="M266:Q266">[1]!ConvertConc(I266:L266,TRUE,FALSE)</f>
        <v>0.39702967285314356</v>
      </c>
      <c r="N266" s="62">
        <v>4.2345080991266649E-3</v>
      </c>
      <c r="O266" s="62">
        <v>5.4226377358049221E-2</v>
      </c>
      <c r="P266" s="83">
        <v>4.5290691241763232E-4</v>
      </c>
      <c r="Q266" s="39">
        <v>0.78310203969700254</v>
      </c>
      <c r="R266" s="97">
        <v>1.7228971743426788E-2</v>
      </c>
      <c r="S266" s="190">
        <v>3.1852074753545989E-4</v>
      </c>
      <c r="T266" s="38">
        <f>[1]!AgePb76(K266)</f>
        <v>333.15871001272086</v>
      </c>
      <c r="U266" s="41">
        <f>[1]!AgeErPb76(K266,L266,0,FALSE,1)*2</f>
        <v>30.075562639243596</v>
      </c>
      <c r="V266" s="38">
        <f t="shared" si="134"/>
        <v>30.127181167798284</v>
      </c>
      <c r="W266" s="42">
        <f>[1]!AgePb6U8(O266)</f>
        <v>340.41712383232999</v>
      </c>
      <c r="X266" s="42">
        <f t="shared" si="129"/>
        <v>5.6864307003575156</v>
      </c>
      <c r="Y266" s="38">
        <f t="shared" si="135"/>
        <v>6.6389074947737425</v>
      </c>
      <c r="Z266" s="38">
        <f>[1]!AgePb7U5(M266)</f>
        <v>339.49161847948193</v>
      </c>
      <c r="AA266" s="42">
        <f t="shared" si="139"/>
        <v>7.2416754027789212</v>
      </c>
      <c r="AB266" s="38">
        <f t="shared" si="136"/>
        <v>8.0138620536293743</v>
      </c>
      <c r="AC266" s="42">
        <f>[1]!AgePb8Th2(R266)</f>
        <v>345.27005590175287</v>
      </c>
      <c r="AD266" s="42">
        <f t="shared" si="140"/>
        <v>12.766365624738386</v>
      </c>
      <c r="AE266" s="38">
        <f t="shared" si="137"/>
        <v>13.848582401538366</v>
      </c>
      <c r="AF266" s="43">
        <f t="shared" si="138"/>
        <v>102.17866548328634</v>
      </c>
    </row>
    <row r="267" spans="1:32" x14ac:dyDescent="0.25">
      <c r="A267" s="69" t="s">
        <v>1088</v>
      </c>
      <c r="B267">
        <v>2015</v>
      </c>
      <c r="C267" s="69" t="s">
        <v>1093</v>
      </c>
      <c r="D267" s="69" t="s">
        <v>6</v>
      </c>
      <c r="E267" s="37">
        <f>(K267-(((2.718282^(0.00098482*W267)-1)/((2.718282^(0.000155125*W267)-1)*137.88))))/(([1]!SingleStagePbR(W267,1)/[1]!SingleStagePbR(W267,0))-(((2.718282^(0.00098482*W267)-1)/((2.718282^(0.000155125*W267)-1)*137.88))))</f>
        <v>8.5803572206026476E-5</v>
      </c>
      <c r="F267" s="111">
        <v>105213.4936022933</v>
      </c>
      <c r="G267" s="73">
        <v>613.89424923281433</v>
      </c>
      <c r="H267" s="86">
        <v>8.900885282215644E-2</v>
      </c>
      <c r="I267" s="142">
        <v>18.400814582954059</v>
      </c>
      <c r="J267" s="76">
        <v>0.14367098301216935</v>
      </c>
      <c r="K267" s="77">
        <v>5.3356721420505737E-2</v>
      </c>
      <c r="L267" s="77">
        <v>3.6753330547791593E-4</v>
      </c>
      <c r="M267" s="40">
        <f t="array" ref="M267:Q267">[1]!ConvertConc(I267:L267,TRUE,FALSE)</f>
        <v>0.3996357505273852</v>
      </c>
      <c r="N267" s="62">
        <v>4.1610195037057474E-3</v>
      </c>
      <c r="O267" s="62">
        <v>5.4345420171037911E-2</v>
      </c>
      <c r="P267" s="83">
        <v>4.2432142897713628E-4</v>
      </c>
      <c r="Q267" s="39">
        <v>0.749888329922349</v>
      </c>
      <c r="R267" s="97">
        <v>1.719245257159345E-2</v>
      </c>
      <c r="S267" s="190">
        <v>3.2654777226408309E-4</v>
      </c>
      <c r="T267" s="38">
        <f>[1]!AgePb76(K267)</f>
        <v>343.01145588188876</v>
      </c>
      <c r="U267" s="41">
        <f>[1]!AgeErPb76(K267,L267,0,FALSE,1)*2</f>
        <v>31.179260060542251</v>
      </c>
      <c r="V267" s="38">
        <f t="shared" si="134"/>
        <v>31.23204057004623</v>
      </c>
      <c r="W267" s="42">
        <f>[1]!AgePb6U8(O267)</f>
        <v>341.14500919970834</v>
      </c>
      <c r="X267" s="42">
        <f t="shared" si="129"/>
        <v>5.3272249008825332</v>
      </c>
      <c r="Y267" s="38">
        <f t="shared" si="135"/>
        <v>6.3379161424601564</v>
      </c>
      <c r="Z267" s="38">
        <f>[1]!AgePb7U5(M267)</f>
        <v>341.383992053886</v>
      </c>
      <c r="AA267" s="42">
        <f t="shared" si="139"/>
        <v>7.1090008704904735</v>
      </c>
      <c r="AB267" s="38">
        <f t="shared" si="136"/>
        <v>7.9025128825491189</v>
      </c>
      <c r="AC267" s="42">
        <f>[1]!AgePb8Th2(R267)</f>
        <v>344.54441092646181</v>
      </c>
      <c r="AD267" s="42">
        <f t="shared" si="140"/>
        <v>13.088325748238386</v>
      </c>
      <c r="AE267" s="38">
        <f t="shared" si="137"/>
        <v>14.141657320490213</v>
      </c>
      <c r="AF267" s="43">
        <f t="shared" si="138"/>
        <v>99.45586462196087</v>
      </c>
    </row>
    <row r="268" spans="1:32" x14ac:dyDescent="0.25">
      <c r="A268" s="69" t="s">
        <v>1088</v>
      </c>
      <c r="B268">
        <v>2015</v>
      </c>
      <c r="C268" s="69" t="s">
        <v>1094</v>
      </c>
      <c r="D268" s="69" t="s">
        <v>6</v>
      </c>
      <c r="E268" s="37">
        <f>(K268-(((2.718282^(0.00098482*W268)-1)/((2.718282^(0.000155125*W268)-1)*137.88))))/(([1]!SingleStagePbR(W268,1)/[1]!SingleStagePbR(W268,0))-(((2.718282^(0.00098482*W268)-1)/((2.718282^(0.000155125*W268)-1)*137.88))))</f>
        <v>-7.0203720532388764E-4</v>
      </c>
      <c r="F268" s="111">
        <v>109821.80399595239</v>
      </c>
      <c r="G268" s="73">
        <v>610.49342914621832</v>
      </c>
      <c r="H268" s="86">
        <v>8.886306641962273E-2</v>
      </c>
      <c r="I268" s="142">
        <v>18.40210311580401</v>
      </c>
      <c r="J268" s="76">
        <v>0.14087063319015916</v>
      </c>
      <c r="K268" s="77">
        <v>5.2721820955641985E-2</v>
      </c>
      <c r="L268" s="77">
        <v>4.100796090385868E-4</v>
      </c>
      <c r="M268" s="40">
        <f t="array" ref="M268:Q268">[1]!ConvertConc(I268:L268,TRUE,FALSE)</f>
        <v>0.39485276864177121</v>
      </c>
      <c r="N268" s="62">
        <v>4.3091655348103837E-3</v>
      </c>
      <c r="O268" s="62">
        <v>5.4341614852771072E-2</v>
      </c>
      <c r="P268" s="83">
        <v>4.1599254415172076E-4</v>
      </c>
      <c r="Q268" s="39">
        <v>0.70144724957818849</v>
      </c>
      <c r="R268" s="97">
        <v>1.7627886020129359E-2</v>
      </c>
      <c r="S268" s="190">
        <v>3.5872935505247534E-4</v>
      </c>
      <c r="T268" s="38">
        <f>[1]!AgePb76(K268)</f>
        <v>315.85400573692334</v>
      </c>
      <c r="U268" s="41">
        <f>[1]!AgeErPb76(K268,L268,0,FALSE,1)*2</f>
        <v>35.378041184343942</v>
      </c>
      <c r="V268" s="38">
        <f t="shared" si="134"/>
        <v>35.41749476880311</v>
      </c>
      <c r="W268" s="42">
        <f>[1]!AgePb6U8(O268)</f>
        <v>341.12174291387777</v>
      </c>
      <c r="X268" s="42">
        <f t="shared" si="129"/>
        <v>5.2226678240857263</v>
      </c>
      <c r="Y268" s="38">
        <f t="shared" si="135"/>
        <v>6.250160557133615</v>
      </c>
      <c r="Z268" s="38">
        <f>[1]!AgePb7U5(M268)</f>
        <v>337.90817638328804</v>
      </c>
      <c r="AA268" s="42">
        <f t="shared" si="139"/>
        <v>7.3754188053954692</v>
      </c>
      <c r="AB268" s="38">
        <f t="shared" si="136"/>
        <v>8.1281789182262827</v>
      </c>
      <c r="AC268" s="42">
        <f>[1]!AgePb8Th2(R268)</f>
        <v>353.19488515402611</v>
      </c>
      <c r="AD268" s="42">
        <f t="shared" si="140"/>
        <v>14.375106942994304</v>
      </c>
      <c r="AE268" s="38">
        <f t="shared" si="137"/>
        <v>15.387794783436844</v>
      </c>
      <c r="AF268" s="43">
        <f t="shared" si="138"/>
        <v>107.99981533177075</v>
      </c>
    </row>
    <row r="269" spans="1:32" x14ac:dyDescent="0.25">
      <c r="A269" s="69" t="s">
        <v>1088</v>
      </c>
      <c r="B269">
        <v>2015</v>
      </c>
      <c r="C269" s="69" t="s">
        <v>1095</v>
      </c>
      <c r="D269" s="69" t="s">
        <v>6</v>
      </c>
      <c r="E269" s="37">
        <f>(K269-(((2.718282^(0.00098482*W269)-1)/((2.718282^(0.000155125*W269)-1)*137.88))))/(([1]!SingleStagePbR(W269,1)/[1]!SingleStagePbR(W269,0))-(((2.718282^(0.00098482*W269)-1)/((2.718282^(0.000155125*W269)-1)*137.88))))</f>
        <v>-1.9788273909607292E-4</v>
      </c>
      <c r="F269" s="111">
        <v>108831.28181522024</v>
      </c>
      <c r="G269" s="73">
        <v>594.42195130922391</v>
      </c>
      <c r="H269" s="86">
        <v>8.7523909694456323E-2</v>
      </c>
      <c r="I269" s="142">
        <v>18.375771775473272</v>
      </c>
      <c r="J269" s="76">
        <v>0.15895777563215516</v>
      </c>
      <c r="K269" s="77">
        <v>5.3138957798077077E-2</v>
      </c>
      <c r="L269" s="77">
        <v>4.6641917406694362E-4</v>
      </c>
      <c r="M269" s="40">
        <f t="array" ref="M269:Q269">[1]!ConvertConc(I269:L269,TRUE,FALSE)</f>
        <v>0.39854713332400221</v>
      </c>
      <c r="N269" s="62">
        <v>4.9115379882753224E-3</v>
      </c>
      <c r="O269" s="62">
        <v>5.4419483013754662E-2</v>
      </c>
      <c r="P269" s="83">
        <v>4.7075029427957177E-4</v>
      </c>
      <c r="Q269" s="39">
        <v>0.7019373806627387</v>
      </c>
      <c r="R269" s="97">
        <v>1.7710213801914832E-2</v>
      </c>
      <c r="S269" s="190">
        <v>3.2364558592044428E-4</v>
      </c>
      <c r="T269" s="38">
        <f>[1]!AgePb76(K269)</f>
        <v>333.74808347823529</v>
      </c>
      <c r="U269" s="41">
        <f>[1]!AgeErPb76(K269,L269,0,FALSE,1)*2</f>
        <v>39.795668265941558</v>
      </c>
      <c r="V269" s="38">
        <f t="shared" si="134"/>
        <v>39.834831421872771</v>
      </c>
      <c r="W269" s="42">
        <f>[1]!AgePb6U8(O269)</f>
        <v>341.5978237919212</v>
      </c>
      <c r="X269" s="42">
        <f t="shared" si="129"/>
        <v>5.9099156099907733</v>
      </c>
      <c r="Y269" s="38">
        <f t="shared" si="135"/>
        <v>6.8372711962298398</v>
      </c>
      <c r="Z269" s="38">
        <f>[1]!AgePb7U5(M269)</f>
        <v>340.5939339615822</v>
      </c>
      <c r="AA269" s="42">
        <f t="shared" si="139"/>
        <v>8.3946911436871297</v>
      </c>
      <c r="AB269" s="38">
        <f t="shared" si="136"/>
        <v>9.0734549717790678</v>
      </c>
      <c r="AC269" s="42">
        <f>[1]!AgePb8Th2(R269)</f>
        <v>354.8300217733576</v>
      </c>
      <c r="AD269" s="42">
        <f t="shared" si="140"/>
        <v>12.968693837743041</v>
      </c>
      <c r="AE269" s="38">
        <f t="shared" si="137"/>
        <v>14.092809132676482</v>
      </c>
      <c r="AF269" s="43">
        <f t="shared" si="138"/>
        <v>102.35199562253001</v>
      </c>
    </row>
    <row r="272" spans="1:32" x14ac:dyDescent="0.25">
      <c r="A272" s="101"/>
    </row>
    <row r="273" spans="1:1" x14ac:dyDescent="0.25">
      <c r="A273" s="101"/>
    </row>
    <row r="274" spans="1:1" x14ac:dyDescent="0.25">
      <c r="A274" s="101"/>
    </row>
    <row r="275" spans="1:1" x14ac:dyDescent="0.25">
      <c r="A275" s="102"/>
    </row>
    <row r="276" spans="1:1" x14ac:dyDescent="0.25">
      <c r="A276" s="103"/>
    </row>
    <row r="277" spans="1:1" x14ac:dyDescent="0.25">
      <c r="A277" s="103"/>
    </row>
    <row r="278" spans="1:1" x14ac:dyDescent="0.25">
      <c r="A278" s="104"/>
    </row>
    <row r="279" spans="1:1" x14ac:dyDescent="0.25">
      <c r="A279" s="10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BA143"/>
  <sheetViews>
    <sheetView workbookViewId="0">
      <pane xSplit="3" ySplit="2" topLeftCell="D3" activePane="bottomRight" state="frozen"/>
      <selection pane="topRight" activeCell="D1" sqref="D1"/>
      <selection pane="bottomLeft" activeCell="A3" sqref="A3"/>
      <selection pane="bottomRight" activeCell="A2" sqref="A2:A4"/>
    </sheetView>
  </sheetViews>
  <sheetFormatPr defaultRowHeight="15" x14ac:dyDescent="0.25"/>
  <cols>
    <col min="1" max="1" width="29.42578125" style="122" customWidth="1"/>
    <col min="2" max="2" width="9.140625" style="122"/>
    <col min="3" max="3" width="10.140625" style="122" bestFit="1" customWidth="1"/>
    <col min="4" max="32" width="9.140625" style="122"/>
    <col min="33" max="33" width="13.5703125" style="122" customWidth="1"/>
    <col min="34" max="34" width="16" style="122" customWidth="1"/>
    <col min="35" max="16384" width="9.140625" style="122"/>
  </cols>
  <sheetData>
    <row r="1" spans="1:53" ht="43.5" customHeight="1" x14ac:dyDescent="0.3">
      <c r="A1" s="1" t="s">
        <v>0</v>
      </c>
      <c r="B1" s="17" t="s">
        <v>15</v>
      </c>
      <c r="C1" s="1" t="s">
        <v>7</v>
      </c>
      <c r="D1" s="54" t="s">
        <v>1</v>
      </c>
      <c r="E1" s="18" t="s">
        <v>2</v>
      </c>
      <c r="F1" s="23" t="s">
        <v>52</v>
      </c>
      <c r="G1" s="55" t="s">
        <v>53</v>
      </c>
      <c r="H1" s="55" t="s">
        <v>3</v>
      </c>
      <c r="I1" s="56" t="s">
        <v>54</v>
      </c>
      <c r="J1" s="21" t="s">
        <v>21</v>
      </c>
      <c r="K1" s="57" t="s">
        <v>46</v>
      </c>
      <c r="L1" s="21" t="s">
        <v>21</v>
      </c>
      <c r="M1" s="20" t="s">
        <v>43</v>
      </c>
      <c r="N1" s="21" t="s">
        <v>21</v>
      </c>
      <c r="O1" s="19" t="s">
        <v>44</v>
      </c>
      <c r="P1" s="21" t="s">
        <v>21</v>
      </c>
      <c r="Q1" s="22" t="s">
        <v>4</v>
      </c>
      <c r="R1" s="23" t="s">
        <v>45</v>
      </c>
      <c r="S1" s="21" t="s">
        <v>21</v>
      </c>
      <c r="T1" s="24" t="s">
        <v>46</v>
      </c>
      <c r="U1" s="100" t="s">
        <v>814</v>
      </c>
      <c r="V1" s="100" t="s">
        <v>815</v>
      </c>
      <c r="W1" s="25" t="s">
        <v>56</v>
      </c>
      <c r="X1" s="100" t="s">
        <v>814</v>
      </c>
      <c r="Y1" s="100" t="s">
        <v>815</v>
      </c>
      <c r="Z1" s="25" t="s">
        <v>48</v>
      </c>
      <c r="AA1" s="100" t="s">
        <v>814</v>
      </c>
      <c r="AB1" s="100" t="s">
        <v>815</v>
      </c>
      <c r="AC1" s="24" t="s">
        <v>45</v>
      </c>
      <c r="AD1" s="100" t="s">
        <v>814</v>
      </c>
      <c r="AE1" s="100" t="s">
        <v>815</v>
      </c>
      <c r="AF1" s="26" t="s">
        <v>49</v>
      </c>
      <c r="AG1" s="128" t="s">
        <v>1296</v>
      </c>
      <c r="AH1" s="129" t="s">
        <v>1297</v>
      </c>
      <c r="AI1" s="1"/>
      <c r="AJ1" s="1"/>
      <c r="AK1" s="1"/>
      <c r="AL1" s="1"/>
      <c r="AM1" s="1"/>
      <c r="AN1" s="1"/>
      <c r="AO1" s="1"/>
      <c r="AP1" s="1"/>
      <c r="AQ1" s="1"/>
      <c r="AR1" s="1"/>
      <c r="AS1" s="1"/>
      <c r="AT1" s="1"/>
      <c r="AU1" s="1"/>
      <c r="AV1" s="1"/>
      <c r="AW1" s="1"/>
      <c r="AX1" s="1"/>
      <c r="AY1" s="1"/>
      <c r="AZ1" s="1"/>
      <c r="BA1" s="1"/>
    </row>
    <row r="2" spans="1:53" ht="15.75" thickBot="1" x14ac:dyDescent="0.3">
      <c r="A2" s="58"/>
      <c r="B2" s="17" t="s">
        <v>16</v>
      </c>
      <c r="C2" s="1"/>
      <c r="D2" s="27"/>
      <c r="E2" s="27"/>
      <c r="F2" s="27"/>
      <c r="G2" s="27"/>
      <c r="H2" s="27"/>
      <c r="I2" s="59"/>
      <c r="J2" s="29" t="s">
        <v>5</v>
      </c>
      <c r="K2" s="60"/>
      <c r="L2" s="29" t="s">
        <v>5</v>
      </c>
      <c r="M2" s="28"/>
      <c r="N2" s="29" t="s">
        <v>5</v>
      </c>
      <c r="O2" s="30"/>
      <c r="P2" s="29" t="s">
        <v>5</v>
      </c>
      <c r="Q2" s="31"/>
      <c r="R2" s="32"/>
      <c r="S2" s="29" t="s">
        <v>5</v>
      </c>
      <c r="T2" s="33"/>
      <c r="U2" s="29" t="s">
        <v>5</v>
      </c>
      <c r="V2" s="29" t="s">
        <v>5</v>
      </c>
      <c r="W2" s="34"/>
      <c r="X2" s="29" t="s">
        <v>5</v>
      </c>
      <c r="Y2" s="29" t="s">
        <v>5</v>
      </c>
      <c r="Z2" s="34"/>
      <c r="AA2" s="29" t="s">
        <v>5</v>
      </c>
      <c r="AB2" s="29" t="s">
        <v>5</v>
      </c>
      <c r="AC2" s="33"/>
      <c r="AD2" s="29" t="s">
        <v>5</v>
      </c>
      <c r="AE2" s="29" t="s">
        <v>5</v>
      </c>
      <c r="AF2" s="35"/>
      <c r="AG2" s="123"/>
      <c r="AH2" s="1"/>
      <c r="AI2" s="1"/>
      <c r="AJ2" s="1"/>
      <c r="AK2" s="1"/>
      <c r="AL2" s="1"/>
      <c r="AM2" s="1"/>
      <c r="AN2" s="1"/>
      <c r="AO2" s="1"/>
      <c r="AP2" s="1"/>
      <c r="AQ2" s="1"/>
      <c r="AR2" s="1"/>
      <c r="AS2" s="1"/>
      <c r="AT2" s="1"/>
      <c r="AU2" s="1"/>
      <c r="AV2" s="1"/>
      <c r="AW2" s="1"/>
      <c r="AX2" s="1"/>
      <c r="AY2" s="1"/>
      <c r="AZ2" s="1"/>
      <c r="BA2" s="1"/>
    </row>
    <row r="3" spans="1:53" x14ac:dyDescent="0.25">
      <c r="A3" s="109" t="s">
        <v>1155</v>
      </c>
      <c r="B3"/>
      <c r="C3"/>
      <c r="D3"/>
      <c r="E3"/>
      <c r="F3"/>
      <c r="G3"/>
      <c r="H3"/>
      <c r="I3"/>
      <c r="J3"/>
      <c r="K3"/>
      <c r="L3"/>
      <c r="M3"/>
      <c r="N3"/>
      <c r="O3"/>
      <c r="P3"/>
      <c r="Q3"/>
      <c r="R3"/>
      <c r="S3"/>
      <c r="T3"/>
      <c r="U3"/>
      <c r="V3"/>
      <c r="W3"/>
      <c r="X3"/>
      <c r="Y3"/>
      <c r="Z3"/>
      <c r="AA3"/>
      <c r="AB3"/>
      <c r="AC3"/>
      <c r="AD3"/>
      <c r="AE3"/>
      <c r="AF3"/>
      <c r="AG3"/>
      <c r="AH3" s="39"/>
      <c r="AI3" s="1"/>
      <c r="AJ3" s="40"/>
      <c r="AK3" s="1"/>
      <c r="AL3" s="1"/>
      <c r="AM3" s="1"/>
      <c r="AN3" s="1"/>
      <c r="AO3" s="1"/>
      <c r="AP3" s="44"/>
      <c r="AQ3" s="1"/>
      <c r="AR3" s="1"/>
      <c r="AS3" s="1"/>
      <c r="AT3" s="1"/>
      <c r="AU3" s="1"/>
      <c r="AV3" s="1"/>
      <c r="AW3" s="1"/>
      <c r="AX3" s="1"/>
      <c r="AY3" s="1"/>
      <c r="AZ3" s="1"/>
      <c r="BA3" s="1"/>
    </row>
    <row r="4" spans="1:53" x14ac:dyDescent="0.25">
      <c r="A4" s="69" t="s">
        <v>1156</v>
      </c>
      <c r="B4" s="122">
        <v>2012</v>
      </c>
      <c r="C4" s="72" t="s">
        <v>1157</v>
      </c>
      <c r="D4" s="108" t="s">
        <v>6</v>
      </c>
      <c r="E4" s="37">
        <f>(K4-(((2.718282^(0.00098482*W4)-1)/((2.718282^(0.000155125*W4)-1)*137.88))))/(([1]!SingleStagePbR(W4,1)/[1]!SingleStagePbR(W4,0))-(((2.718282^(0.00098482*W4)-1)/((2.718282^(0.000155125*W4)-1)*137.88))))</f>
        <v>-8.0300039108112677E-5</v>
      </c>
      <c r="F4" s="73">
        <v>15488.135936013807</v>
      </c>
      <c r="G4" s="73">
        <v>84.747250764987498</v>
      </c>
      <c r="H4" s="86">
        <v>0.35610707127093871</v>
      </c>
      <c r="I4" s="76">
        <v>5.5566884665386498</v>
      </c>
      <c r="J4" s="76">
        <v>5.9747850010401754E-2</v>
      </c>
      <c r="K4" s="77">
        <v>7.4864487867486895E-2</v>
      </c>
      <c r="L4" s="77">
        <v>1.2023669991121306E-3</v>
      </c>
      <c r="M4" s="39">
        <f t="array" ref="M4:Q4">[1]!ConvertConc(I4:L4,TRUE,FALSE)</f>
        <v>1.8568296171414089</v>
      </c>
      <c r="N4" s="40">
        <v>3.5888089372817886E-2</v>
      </c>
      <c r="O4" s="40">
        <v>0.17996330116791953</v>
      </c>
      <c r="P4" s="62">
        <v>1.9350410573323847E-3</v>
      </c>
      <c r="Q4" s="39">
        <v>0.5563241973971097</v>
      </c>
      <c r="R4" s="80">
        <v>5.3372512379325165E-2</v>
      </c>
      <c r="S4" s="158">
        <v>1.0369289796188393E-3</v>
      </c>
      <c r="T4" s="38">
        <f>[1]!AgePb76(K4)</f>
        <v>1063.9903123331669</v>
      </c>
      <c r="U4" s="41">
        <f>[1]!AgeErPb76(K4,L4,0,FALSE,1)*2</f>
        <v>64.604659832352866</v>
      </c>
      <c r="V4" s="38">
        <f t="shared" ref="V4:V19" si="0">SQRT((U4/T4*100)^2+AP$6^2+AP$8^2+AP$7^2)*T4/100</f>
        <v>64.849497878959568</v>
      </c>
      <c r="W4" s="42">
        <f>[1]!AgePb6U8(O4)</f>
        <v>1066.7741324015055</v>
      </c>
      <c r="X4" s="42">
        <f>P4/O4*W4*2</f>
        <v>22.94080772802608</v>
      </c>
      <c r="Y4" s="38">
        <f t="shared" ref="Y4:Y19" si="1">SQRT((X4/W4*100)^2+AQ$6^2+AQ$7^2+AQ$8^2)*W4/100</f>
        <v>25.329160064426368</v>
      </c>
      <c r="Z4" s="38">
        <f>[1]!AgePb7U5(M4)</f>
        <v>1065.8602675411732</v>
      </c>
      <c r="AA4" s="42">
        <f>N4/M4*Z4*2</f>
        <v>41.201075410830342</v>
      </c>
      <c r="AB4" s="38">
        <f t="shared" ref="AB4:AB19" si="2">SQRT((AA4/Z4*100)^2+AR$6^2+AR$8^2+AR$7^2)*Z4/100</f>
        <v>42.586907142934294</v>
      </c>
      <c r="AC4" s="42">
        <f>[1]!AgePb8Th2(R4)</f>
        <v>1050.9738966308405</v>
      </c>
      <c r="AD4" s="42">
        <f>S4/R4*AC4*2</f>
        <v>40.836949270598758</v>
      </c>
      <c r="AE4" s="38">
        <f t="shared" ref="AE4:AE19" si="3">SQRT((AD4/AC4*100)^2+AS$6^2+AS$8^2+AS$7^2)*AC4/100</f>
        <v>43.98329466516094</v>
      </c>
      <c r="AF4" s="43">
        <f t="shared" ref="AF4:AF19" si="4">W4/T4*100</f>
        <v>100.26163960668346</v>
      </c>
      <c r="AG4" s="38">
        <v>38973.673499999997</v>
      </c>
      <c r="AH4" s="134">
        <v>3.3363964608406793E-2</v>
      </c>
      <c r="AI4" s="46" t="s">
        <v>24</v>
      </c>
      <c r="AJ4" s="40"/>
      <c r="AK4" s="1"/>
      <c r="AL4" s="1"/>
      <c r="AM4" s="1"/>
      <c r="AN4" s="1"/>
      <c r="AO4" s="1"/>
      <c r="AP4" s="44" t="s">
        <v>39</v>
      </c>
      <c r="AQ4" s="1"/>
      <c r="AR4" s="1"/>
      <c r="AS4" s="1"/>
      <c r="AT4" s="1"/>
      <c r="AU4" s="1"/>
      <c r="AV4" s="1"/>
      <c r="AW4" s="1"/>
      <c r="AX4" s="1"/>
      <c r="AY4" s="1"/>
      <c r="AZ4" s="1"/>
      <c r="BA4" s="1"/>
    </row>
    <row r="5" spans="1:53" x14ac:dyDescent="0.25">
      <c r="A5" s="69" t="s">
        <v>1156</v>
      </c>
      <c r="B5" s="122">
        <v>2012</v>
      </c>
      <c r="C5" s="72" t="s">
        <v>1158</v>
      </c>
      <c r="D5" s="108" t="s">
        <v>6</v>
      </c>
      <c r="E5" s="37">
        <f>(K5-(((2.718282^(0.00098482*W5)-1)/((2.718282^(0.000155125*W5)-1)*137.88))))/(([1]!SingleStagePbR(W5,1)/[1]!SingleStagePbR(W5,0))-(((2.718282^(0.00098482*W5)-1)/((2.718282^(0.000155125*W5)-1)*137.88))))</f>
        <v>1.6088834147699941E-4</v>
      </c>
      <c r="F5" s="73">
        <v>15236.828643358918</v>
      </c>
      <c r="G5" s="73">
        <v>84.754612171686574</v>
      </c>
      <c r="H5" s="86">
        <v>0.3559236334894153</v>
      </c>
      <c r="I5" s="76">
        <v>5.5734376417335811</v>
      </c>
      <c r="J5" s="76">
        <v>5.9855016464773966E-2</v>
      </c>
      <c r="K5" s="77">
        <v>7.4956883508389319E-2</v>
      </c>
      <c r="L5" s="77">
        <v>1.1794436025488514E-3</v>
      </c>
      <c r="M5" s="39">
        <f t="array" ref="M5:Q5">[1]!ConvertConc(I5:L5,TRUE,FALSE)</f>
        <v>1.8535342725953534</v>
      </c>
      <c r="N5" s="40">
        <v>3.5310791546682228E-2</v>
      </c>
      <c r="O5" s="40">
        <v>0.17942247931726327</v>
      </c>
      <c r="P5" s="62">
        <v>1.9268781933200136E-3</v>
      </c>
      <c r="Q5" s="39">
        <v>0.56372925829170506</v>
      </c>
      <c r="R5" s="80">
        <v>5.3051530870947085E-2</v>
      </c>
      <c r="S5" s="158">
        <v>9.3191682355353925E-4</v>
      </c>
      <c r="T5" s="38">
        <f>[1]!AgePb76(K5)</f>
        <v>1066.4705863097834</v>
      </c>
      <c r="U5" s="41">
        <f>[1]!AgeErPb76(K5,L5,0,FALSE,1)*2</f>
        <v>63.271306109852631</v>
      </c>
      <c r="V5" s="38">
        <f t="shared" si="0"/>
        <v>63.522448176915425</v>
      </c>
      <c r="W5" s="42">
        <f>[1]!AgePb6U8(O5)</f>
        <v>1063.8188194230484</v>
      </c>
      <c r="X5" s="42">
        <f t="shared" ref="X5:X66" si="5">P5/O5*W5*2</f>
        <v>22.849414327455293</v>
      </c>
      <c r="Y5" s="38">
        <f t="shared" si="1"/>
        <v>25.233778000324584</v>
      </c>
      <c r="Z5" s="38">
        <f>[1]!AgePb7U5(M5)</f>
        <v>1064.6883501493037</v>
      </c>
      <c r="AA5" s="42">
        <f t="shared" ref="AA5:AA66" si="6">N5/M5*Z5*2</f>
        <v>40.565733205096741</v>
      </c>
      <c r="AB5" s="38">
        <f t="shared" si="2"/>
        <v>41.969507452104388</v>
      </c>
      <c r="AC5" s="42">
        <f>[1]!AgePb8Th2(R5)</f>
        <v>1044.8139293346699</v>
      </c>
      <c r="AD5" s="42">
        <f t="shared" ref="AD5:AD19" si="7">S5/R5*AC5*2</f>
        <v>36.70693992219099</v>
      </c>
      <c r="AE5" s="38">
        <f t="shared" si="3"/>
        <v>40.139182722505446</v>
      </c>
      <c r="AF5" s="43">
        <f t="shared" si="4"/>
        <v>99.751351146409888</v>
      </c>
      <c r="AG5" s="38">
        <v>38159.3986</v>
      </c>
      <c r="AH5" s="134">
        <v>-8.3589287813906638E-3</v>
      </c>
      <c r="AI5" s="47" t="s">
        <v>25</v>
      </c>
      <c r="AJ5" s="40"/>
      <c r="AK5" s="1"/>
      <c r="AL5" s="1"/>
      <c r="AM5" s="1"/>
      <c r="AN5" s="1"/>
      <c r="AO5" s="1"/>
      <c r="AP5" s="1" t="s">
        <v>30</v>
      </c>
      <c r="AQ5" s="1" t="s">
        <v>31</v>
      </c>
      <c r="AR5" s="1" t="s">
        <v>32</v>
      </c>
      <c r="AS5" s="1" t="s">
        <v>33</v>
      </c>
      <c r="AT5" s="1"/>
      <c r="AU5" s="1"/>
      <c r="AV5"/>
      <c r="AW5"/>
      <c r="AX5"/>
      <c r="AY5"/>
      <c r="AZ5"/>
      <c r="BA5"/>
    </row>
    <row r="6" spans="1:53" x14ac:dyDescent="0.25">
      <c r="A6" s="69" t="s">
        <v>1156</v>
      </c>
      <c r="B6" s="122">
        <v>2012</v>
      </c>
      <c r="C6" s="72" t="s">
        <v>1159</v>
      </c>
      <c r="D6" s="108" t="s">
        <v>6</v>
      </c>
      <c r="E6" s="37">
        <f>(K6-(((2.718282^(0.00098482*W6)-1)/((2.718282^(0.000155125*W6)-1)*137.88))))/(([1]!SingleStagePbR(W6,1)/[1]!SingleStagePbR(W6,0))-(((2.718282^(0.00098482*W6)-1)/((2.718282^(0.000155125*W6)-1)*137.88))))</f>
        <v>-1.5608061756804425E-3</v>
      </c>
      <c r="F6" s="73">
        <v>17808.560948544316</v>
      </c>
      <c r="G6" s="73">
        <v>103.71493755499313</v>
      </c>
      <c r="H6" s="86">
        <v>0.36042486170297294</v>
      </c>
      <c r="I6" s="76">
        <v>5.5641187950590183</v>
      </c>
      <c r="J6" s="76">
        <v>5.9815104373853636E-2</v>
      </c>
      <c r="K6" s="77">
        <v>7.3572909559912802E-2</v>
      </c>
      <c r="L6" s="77">
        <v>1.0798810383374022E-3</v>
      </c>
      <c r="M6" s="39">
        <f t="array" ref="M6:Q6">[1]!ConvertConc(I6:L6,TRUE,FALSE)</f>
        <v>1.822358358802731</v>
      </c>
      <c r="N6" s="40">
        <v>3.3154932032695261E-2</v>
      </c>
      <c r="O6" s="40">
        <v>0.17972297803706275</v>
      </c>
      <c r="P6" s="62">
        <v>1.9320487368481296E-3</v>
      </c>
      <c r="Q6" s="39">
        <v>0.59088111849143132</v>
      </c>
      <c r="R6" s="80">
        <v>5.4067804439025299E-2</v>
      </c>
      <c r="S6" s="158">
        <v>9.4013467849056605E-4</v>
      </c>
      <c r="T6" s="38">
        <f>[1]!AgePb76(K6)</f>
        <v>1028.8959864955798</v>
      </c>
      <c r="U6" s="41">
        <f>[1]!AgeErPb76(K6,L6,0,FALSE,1)*2</f>
        <v>59.354928455958827</v>
      </c>
      <c r="V6" s="38">
        <f t="shared" si="0"/>
        <v>59.604080910014318</v>
      </c>
      <c r="W6" s="42">
        <f>[1]!AgePb6U8(O6)</f>
        <v>1065.4610574745091</v>
      </c>
      <c r="X6" s="42">
        <f t="shared" si="5"/>
        <v>22.907729581801011</v>
      </c>
      <c r="Y6" s="38">
        <f t="shared" si="1"/>
        <v>25.293598657614595</v>
      </c>
      <c r="Z6" s="38">
        <f>[1]!AgePb7U5(M6)</f>
        <v>1053.5338710422229</v>
      </c>
      <c r="AA6" s="42">
        <f t="shared" si="6"/>
        <v>38.334769580112393</v>
      </c>
      <c r="AB6" s="38">
        <f t="shared" si="2"/>
        <v>39.786937929736588</v>
      </c>
      <c r="AC6" s="42">
        <f>[1]!AgePb8Th2(R6)</f>
        <v>1064.3108365307241</v>
      </c>
      <c r="AD6" s="42">
        <f t="shared" si="7"/>
        <v>37.012619117695245</v>
      </c>
      <c r="AE6" s="38">
        <f t="shared" si="3"/>
        <v>40.541633323155722</v>
      </c>
      <c r="AF6" s="43">
        <f t="shared" si="4"/>
        <v>103.55381607653753</v>
      </c>
      <c r="AG6" s="38">
        <v>31356.785500000002</v>
      </c>
      <c r="AH6" s="134">
        <v>2.9251047098686526E-3</v>
      </c>
      <c r="AI6" s="47" t="s">
        <v>26</v>
      </c>
      <c r="AJ6" s="40"/>
      <c r="AK6" s="1"/>
      <c r="AL6" s="1"/>
      <c r="AM6" s="1"/>
      <c r="AN6" s="1"/>
      <c r="AO6" s="1"/>
      <c r="AP6" s="39">
        <f>0.00005/0.90986*100</f>
        <v>5.4953509331105892E-3</v>
      </c>
      <c r="AQ6" s="1">
        <v>0.04</v>
      </c>
      <c r="AR6" s="1">
        <v>0.06</v>
      </c>
      <c r="AS6" s="39">
        <f>2.8/1058*100</f>
        <v>0.26465028355387521</v>
      </c>
      <c r="AT6" s="1"/>
      <c r="AU6" s="1"/>
      <c r="AV6"/>
      <c r="AW6"/>
      <c r="AX6"/>
      <c r="AY6"/>
      <c r="AZ6"/>
      <c r="BA6"/>
    </row>
    <row r="7" spans="1:53" x14ac:dyDescent="0.25">
      <c r="A7" s="69" t="s">
        <v>1156</v>
      </c>
      <c r="B7" s="122">
        <v>2012</v>
      </c>
      <c r="C7" s="72" t="s">
        <v>1160</v>
      </c>
      <c r="D7" s="108" t="s">
        <v>6</v>
      </c>
      <c r="E7" s="37">
        <f>(K7-(((2.718282^(0.00098482*W7)-1)/((2.718282^(0.000155125*W7)-1)*137.88))))/(([1]!SingleStagePbR(W7,1)/[1]!SingleStagePbR(W7,0))-(((2.718282^(0.00098482*W7)-1)/((2.718282^(0.000155125*W7)-1)*137.88))))</f>
        <v>2.412569823946953E-3</v>
      </c>
      <c r="F7" s="73">
        <v>16023.450945840237</v>
      </c>
      <c r="G7" s="73">
        <v>93.182974553287195</v>
      </c>
      <c r="H7" s="86">
        <v>0.35592449102172774</v>
      </c>
      <c r="I7" s="76">
        <v>5.6233138540063985</v>
      </c>
      <c r="J7" s="76">
        <v>6.0895498222104882E-2</v>
      </c>
      <c r="K7" s="77">
        <v>7.6522804160856717E-2</v>
      </c>
      <c r="L7" s="77">
        <v>1.1932857564391284E-3</v>
      </c>
      <c r="M7" s="39">
        <f t="array" ref="M7:Q7">[1]!ConvertConc(I7:L7,TRUE,FALSE)</f>
        <v>1.875472922774065</v>
      </c>
      <c r="N7" s="40">
        <v>3.5606241933036555E-2</v>
      </c>
      <c r="O7" s="40">
        <v>0.17783108429694669</v>
      </c>
      <c r="P7" s="62">
        <v>1.9257528138722627E-3</v>
      </c>
      <c r="Q7" s="39">
        <v>0.57039738334879031</v>
      </c>
      <c r="R7" s="80">
        <v>5.2336449020639594E-2</v>
      </c>
      <c r="S7" s="158">
        <v>9.1416202472792516E-4</v>
      </c>
      <c r="T7" s="38">
        <f>[1]!AgePb76(K7)</f>
        <v>1107.9112899019581</v>
      </c>
      <c r="U7" s="41">
        <f>[1]!AgeErPb76(K7,L7,0,FALSE,1)*2</f>
        <v>62.317657671055535</v>
      </c>
      <c r="V7" s="38">
        <f t="shared" si="0"/>
        <v>62.592783140603245</v>
      </c>
      <c r="W7" s="42">
        <f>[1]!AgePb6U8(O7)</f>
        <v>1055.1147978063643</v>
      </c>
      <c r="X7" s="42">
        <f t="shared" si="5"/>
        <v>22.851913644534378</v>
      </c>
      <c r="Y7" s="38">
        <f t="shared" si="1"/>
        <v>25.198995680170011</v>
      </c>
      <c r="Z7" s="38">
        <f>[1]!AgePb7U5(M7)</f>
        <v>1072.4650003548261</v>
      </c>
      <c r="AA7" s="42">
        <f t="shared" si="6"/>
        <v>40.721940374234158</v>
      </c>
      <c r="AB7" s="38">
        <f t="shared" si="2"/>
        <v>42.140669024944998</v>
      </c>
      <c r="AC7" s="42">
        <f>[1]!AgePb8Th2(R7)</f>
        <v>1031.0840150617407</v>
      </c>
      <c r="AD7" s="42">
        <f t="shared" si="7"/>
        <v>36.019939010448375</v>
      </c>
      <c r="AE7" s="38">
        <f t="shared" si="3"/>
        <v>39.424663598820999</v>
      </c>
      <c r="AF7" s="43">
        <f t="shared" si="4"/>
        <v>95.23459210346472</v>
      </c>
      <c r="AG7" s="38">
        <v>26104.652700000002</v>
      </c>
      <c r="AH7" s="134">
        <v>1.8222224206017417E-3</v>
      </c>
      <c r="AI7" s="47" t="s">
        <v>27</v>
      </c>
      <c r="AJ7" s="40"/>
      <c r="AK7" s="1"/>
      <c r="AL7" s="1"/>
      <c r="AM7" s="1"/>
      <c r="AN7" s="48"/>
      <c r="AO7" s="1"/>
      <c r="AP7" s="1">
        <v>0.5</v>
      </c>
      <c r="AQ7" s="1">
        <v>1</v>
      </c>
      <c r="AR7" s="1">
        <v>1</v>
      </c>
      <c r="AS7" s="1">
        <v>1.5</v>
      </c>
      <c r="AT7" s="1"/>
      <c r="AU7" s="1"/>
      <c r="AV7"/>
      <c r="AW7"/>
      <c r="AX7"/>
      <c r="AY7"/>
      <c r="AZ7"/>
      <c r="BA7"/>
    </row>
    <row r="8" spans="1:53" x14ac:dyDescent="0.25">
      <c r="A8" s="69" t="s">
        <v>1156</v>
      </c>
      <c r="B8" s="122">
        <v>2012</v>
      </c>
      <c r="C8" s="72" t="s">
        <v>1161</v>
      </c>
      <c r="D8" s="108" t="s">
        <v>6</v>
      </c>
      <c r="E8" s="37">
        <f>(K8-(((2.718282^(0.00098482*W8)-1)/((2.718282^(0.000155125*W8)-1)*137.88))))/(([1]!SingleStagePbR(W8,1)/[1]!SingleStagePbR(W8,0))-(((2.718282^(0.00098482*W8)-1)/((2.718282^(0.000155125*W8)-1)*137.88))))</f>
        <v>1.5177566685734864E-3</v>
      </c>
      <c r="F8" s="73">
        <v>18354.466389801022</v>
      </c>
      <c r="G8" s="73">
        <v>107.98255168341075</v>
      </c>
      <c r="H8" s="86">
        <v>0.3603605367134316</v>
      </c>
      <c r="I8" s="76">
        <v>5.5425794357849441</v>
      </c>
      <c r="J8" s="76">
        <v>5.8541883699610373E-2</v>
      </c>
      <c r="K8" s="77">
        <v>7.6299433108659179E-2</v>
      </c>
      <c r="L8" s="77">
        <v>1.2153272838317977E-3</v>
      </c>
      <c r="M8" s="39">
        <f t="array" ref="M8:Q8">[1]!ConvertConc(I8:L8,TRUE,FALSE)</f>
        <v>1.8972371966638639</v>
      </c>
      <c r="N8" s="40">
        <v>3.6260264993914104E-2</v>
      </c>
      <c r="O8" s="40">
        <v>0.18042141056989278</v>
      </c>
      <c r="P8" s="62">
        <v>1.9056486888232554E-3</v>
      </c>
      <c r="Q8" s="39">
        <v>0.55264395453281123</v>
      </c>
      <c r="R8" s="80">
        <v>5.3111913821459404E-2</v>
      </c>
      <c r="S8" s="158">
        <v>9.3402080389423821E-4</v>
      </c>
      <c r="T8" s="38">
        <f>[1]!AgePb76(K8)</f>
        <v>1102.0676091303706</v>
      </c>
      <c r="U8" s="41">
        <f>[1]!AgeErPb76(K8,L8,0,FALSE,1)*2</f>
        <v>63.709792600923386</v>
      </c>
      <c r="V8" s="38">
        <f t="shared" si="0"/>
        <v>63.976106050994019</v>
      </c>
      <c r="W8" s="42">
        <f>[1]!AgePb6U8(O8)</f>
        <v>1069.2764049914206</v>
      </c>
      <c r="X8" s="42">
        <f t="shared" si="5"/>
        <v>22.587842238071641</v>
      </c>
      <c r="Y8" s="38">
        <f t="shared" si="1"/>
        <v>25.020746992515072</v>
      </c>
      <c r="Z8" s="38">
        <f>[1]!AgePb7U5(M8)</f>
        <v>1080.1214317800127</v>
      </c>
      <c r="AA8" s="42">
        <f t="shared" si="6"/>
        <v>41.286866408500188</v>
      </c>
      <c r="AB8" s="38">
        <f t="shared" si="2"/>
        <v>42.706550148739495</v>
      </c>
      <c r="AC8" s="42">
        <f>[1]!AgePb8Th2(R8)</f>
        <v>1045.972884011732</v>
      </c>
      <c r="AD8" s="42">
        <f t="shared" si="7"/>
        <v>36.788749027585609</v>
      </c>
      <c r="AE8" s="38">
        <f t="shared" si="3"/>
        <v>40.221288735986612</v>
      </c>
      <c r="AF8" s="43">
        <f t="shared" si="4"/>
        <v>97.024574185169527</v>
      </c>
      <c r="AG8" s="38">
        <v>24908.477500000001</v>
      </c>
      <c r="AH8" s="134">
        <v>-4.613420939383666E-2</v>
      </c>
      <c r="AI8" s="47" t="s">
        <v>28</v>
      </c>
      <c r="AJ8" s="40"/>
      <c r="AK8" s="1"/>
      <c r="AL8" s="1"/>
      <c r="AM8" s="1"/>
      <c r="AN8" s="48"/>
      <c r="AO8" s="1"/>
      <c r="AP8" s="40">
        <f>SQRT(AQ8^2+AR8^2)</f>
        <v>0.17304623659588786</v>
      </c>
      <c r="AQ8" s="48">
        <v>0.107</v>
      </c>
      <c r="AR8" s="1">
        <v>0.13600000000000001</v>
      </c>
      <c r="AS8" s="1">
        <v>0.31</v>
      </c>
      <c r="AT8" s="1"/>
      <c r="AU8" s="1" t="s">
        <v>36</v>
      </c>
      <c r="AV8"/>
      <c r="AW8"/>
      <c r="AX8"/>
      <c r="AY8"/>
      <c r="AZ8"/>
      <c r="BA8"/>
    </row>
    <row r="9" spans="1:53" x14ac:dyDescent="0.25">
      <c r="A9" s="69" t="s">
        <v>1156</v>
      </c>
      <c r="B9" s="122">
        <v>2012</v>
      </c>
      <c r="C9" s="72" t="s">
        <v>1162</v>
      </c>
      <c r="D9" s="108" t="s">
        <v>6</v>
      </c>
      <c r="E9" s="37">
        <f>(K9-(((2.718282^(0.00098482*W9)-1)/((2.718282^(0.000155125*W9)-1)*137.88))))/(([1]!SingleStagePbR(W9,1)/[1]!SingleStagePbR(W9,0))-(((2.718282^(0.00098482*W9)-1)/((2.718282^(0.000155125*W9)-1)*137.88))))</f>
        <v>3.3829714639277237E-3</v>
      </c>
      <c r="F9" s="73">
        <v>11112.288973435891</v>
      </c>
      <c r="G9" s="73">
        <v>69.625248286173218</v>
      </c>
      <c r="H9" s="124">
        <v>0.33438534901754774</v>
      </c>
      <c r="I9" s="76">
        <v>5.6257202999982319</v>
      </c>
      <c r="J9" s="76">
        <v>6.5943170217632935E-2</v>
      </c>
      <c r="K9" s="77">
        <v>7.7321374203974821E-2</v>
      </c>
      <c r="L9" s="77">
        <v>1.4643382319260237E-3</v>
      </c>
      <c r="M9" s="39">
        <f t="array" ref="M9:Q9">[1]!ConvertConc(I9:L9,TRUE,FALSE)</f>
        <v>1.8942342001601393</v>
      </c>
      <c r="N9" s="40">
        <v>4.2189130673399342E-2</v>
      </c>
      <c r="O9" s="40">
        <v>0.17775501565556223</v>
      </c>
      <c r="P9" s="62">
        <v>2.0835961671283997E-3</v>
      </c>
      <c r="Q9" s="39">
        <v>0.52628959365417516</v>
      </c>
      <c r="R9" s="80">
        <v>5.37807549236353E-2</v>
      </c>
      <c r="S9" s="191">
        <v>1.0803490177343502E-3</v>
      </c>
      <c r="T9" s="38">
        <f>[1]!AgePb76(K9)</f>
        <v>1128.6235399248219</v>
      </c>
      <c r="U9" s="41">
        <f>[1]!AgeErPb76(K9,L9,0,FALSE,1)*2</f>
        <v>75.45163809011342</v>
      </c>
      <c r="V9" s="38">
        <f t="shared" si="0"/>
        <v>75.687599261659386</v>
      </c>
      <c r="W9" s="42">
        <f>[1]!AgePb6U8(O9)</f>
        <v>1054.6984513448072</v>
      </c>
      <c r="X9" s="42">
        <f t="shared" si="5"/>
        <v>24.725779383424491</v>
      </c>
      <c r="Y9" s="38">
        <f t="shared" si="1"/>
        <v>26.908262757379507</v>
      </c>
      <c r="Z9" s="38">
        <f>[1]!AgePb7U5(M9)</f>
        <v>1079.0684378780429</v>
      </c>
      <c r="AA9" s="42">
        <f t="shared" si="6"/>
        <v>48.066875075245662</v>
      </c>
      <c r="AB9" s="38">
        <f t="shared" si="2"/>
        <v>49.289311033115091</v>
      </c>
      <c r="AC9" s="42">
        <f>[1]!AgePb8Th2(R9)</f>
        <v>1058.8057822166998</v>
      </c>
      <c r="AD9" s="42">
        <f t="shared" si="7"/>
        <v>42.538628861327318</v>
      </c>
      <c r="AE9" s="38">
        <f t="shared" si="3"/>
        <v>45.611413600621887</v>
      </c>
      <c r="AF9" s="43">
        <f t="shared" si="4"/>
        <v>93.449978140191988</v>
      </c>
      <c r="AG9" s="38">
        <v>21089.967000000004</v>
      </c>
      <c r="AH9" s="134">
        <v>6.2355205713113119E-4</v>
      </c>
      <c r="AI9" s="47" t="s">
        <v>29</v>
      </c>
      <c r="AJ9" s="40"/>
      <c r="AK9" s="1"/>
      <c r="AL9" s="1"/>
      <c r="AM9" s="1"/>
      <c r="AN9" s="1"/>
      <c r="AO9" s="1"/>
      <c r="AP9" s="1" t="s">
        <v>57</v>
      </c>
      <c r="AQ9" s="1" t="s">
        <v>57</v>
      </c>
      <c r="AR9" s="1" t="s">
        <v>57</v>
      </c>
      <c r="AS9" s="1" t="s">
        <v>57</v>
      </c>
      <c r="AT9" s="1"/>
      <c r="AU9" s="1"/>
      <c r="AV9"/>
      <c r="AW9"/>
      <c r="AX9"/>
      <c r="AY9"/>
      <c r="AZ9"/>
      <c r="BA9"/>
    </row>
    <row r="10" spans="1:53" x14ac:dyDescent="0.25">
      <c r="A10" s="69" t="s">
        <v>1156</v>
      </c>
      <c r="B10" s="122">
        <v>2012</v>
      </c>
      <c r="C10" s="72" t="s">
        <v>1163</v>
      </c>
      <c r="D10" s="108" t="s">
        <v>6</v>
      </c>
      <c r="E10" s="37">
        <f>(K10-(((2.718282^(0.00098482*W10)-1)/((2.718282^(0.000155125*W10)-1)*137.88))))/(([1]!SingleStagePbR(W10,1)/[1]!SingleStagePbR(W10,0))-(((2.718282^(0.00098482*W10)-1)/((2.718282^(0.000155125*W10)-1)*137.88))))</f>
        <v>-1.9912611300081074E-3</v>
      </c>
      <c r="F10" s="73">
        <v>16473.819565181453</v>
      </c>
      <c r="G10" s="73">
        <v>106.43076244831363</v>
      </c>
      <c r="H10" s="124">
        <v>0.35543152758204083</v>
      </c>
      <c r="I10" s="76">
        <v>5.5442344799890471</v>
      </c>
      <c r="J10" s="76">
        <v>6.0724426424304069E-2</v>
      </c>
      <c r="K10" s="77">
        <v>7.3342548795179555E-2</v>
      </c>
      <c r="L10" s="77">
        <v>1.0687891890046142E-3</v>
      </c>
      <c r="M10" s="39">
        <f t="array" ref="M10:Q10">[1]!ConvertConc(I10:L10,TRUE,FALSE)</f>
        <v>1.8231678532780264</v>
      </c>
      <c r="N10" s="40">
        <v>3.3235789546959361E-2</v>
      </c>
      <c r="O10" s="40">
        <v>0.18036755184314923</v>
      </c>
      <c r="P10" s="62">
        <v>1.9755145946231344E-3</v>
      </c>
      <c r="Q10" s="39">
        <v>0.60081737875750885</v>
      </c>
      <c r="R10" s="80">
        <v>5.4062511562070439E-2</v>
      </c>
      <c r="S10" s="191">
        <v>9.9131769576080663E-4</v>
      </c>
      <c r="T10" s="38">
        <f>[1]!AgePb76(K10)</f>
        <v>1022.5521977010238</v>
      </c>
      <c r="U10" s="41">
        <f>[1]!AgeErPb76(K10,L10,0,FALSE,1)*2</f>
        <v>58.986425692115191</v>
      </c>
      <c r="V10" s="38">
        <f t="shared" si="0"/>
        <v>59.234052593174241</v>
      </c>
      <c r="W10" s="42">
        <f>[1]!AgePb6U8(O10)</f>
        <v>1068.9822697124973</v>
      </c>
      <c r="X10" s="42">
        <f t="shared" si="5"/>
        <v>23.416518698960353</v>
      </c>
      <c r="Y10" s="38">
        <f t="shared" si="1"/>
        <v>25.770075604055396</v>
      </c>
      <c r="Z10" s="38">
        <f>[1]!AgePb7U5(M10)</f>
        <v>1053.8250562911001</v>
      </c>
      <c r="AA10" s="42">
        <f t="shared" si="6"/>
        <v>38.421813687894662</v>
      </c>
      <c r="AB10" s="38">
        <f t="shared" si="2"/>
        <v>39.871598377742067</v>
      </c>
      <c r="AC10" s="42">
        <f>[1]!AgePb8Th2(R10)</f>
        <v>1064.2093429588319</v>
      </c>
      <c r="AD10" s="42">
        <f t="shared" si="7"/>
        <v>39.027767049181058</v>
      </c>
      <c r="AE10" s="38">
        <f t="shared" si="3"/>
        <v>42.388730380440258</v>
      </c>
      <c r="AF10" s="43">
        <f t="shared" si="4"/>
        <v>104.54060654466942</v>
      </c>
      <c r="AG10" s="38">
        <v>17427.103000000003</v>
      </c>
      <c r="AH10" s="130">
        <v>-8.7695312784960192E-2</v>
      </c>
      <c r="AI10" s="47" t="s">
        <v>1298</v>
      </c>
      <c r="AJ10" s="40"/>
      <c r="AK10" s="1"/>
      <c r="AL10" s="1"/>
      <c r="AM10" s="1"/>
      <c r="AN10" s="1"/>
      <c r="AO10" s="1"/>
      <c r="AP10" s="88">
        <f>SUMSQ(AP6:AP8)</f>
        <v>0.27997519888187805</v>
      </c>
      <c r="AQ10" s="88">
        <f>SUMSQ(AQ6:AQ8)</f>
        <v>1.0130490000000001</v>
      </c>
      <c r="AR10" s="88">
        <f>SUMSQ(AR6:AR8)</f>
        <v>1.0220960000000001</v>
      </c>
      <c r="AS10" s="88">
        <f>SUMSQ(AS6:AS8)</f>
        <v>2.4161397725851463</v>
      </c>
    </row>
    <row r="11" spans="1:53" x14ac:dyDescent="0.25">
      <c r="A11" s="69" t="s">
        <v>1156</v>
      </c>
      <c r="B11" s="122">
        <v>2012</v>
      </c>
      <c r="C11" s="72" t="s">
        <v>1164</v>
      </c>
      <c r="D11" s="108" t="s">
        <v>6</v>
      </c>
      <c r="E11" s="37">
        <f>(K11-(((2.718282^(0.00098482*W11)-1)/((2.718282^(0.000155125*W11)-1)*137.88))))/(([1]!SingleStagePbR(W11,1)/[1]!SingleStagePbR(W11,0))-(((2.718282^(0.00098482*W11)-1)/((2.718282^(0.000155125*W11)-1)*137.88))))</f>
        <v>2.2357138413065824E-3</v>
      </c>
      <c r="F11" s="73">
        <v>11565.575896668499</v>
      </c>
      <c r="G11" s="73">
        <v>79.093140111543562</v>
      </c>
      <c r="H11" s="124">
        <v>0.34752559478148753</v>
      </c>
      <c r="I11" s="76">
        <v>5.6686118383673749</v>
      </c>
      <c r="J11" s="76">
        <v>6.8357018492699151E-2</v>
      </c>
      <c r="K11" s="77">
        <v>7.608648315018203E-2</v>
      </c>
      <c r="L11" s="77">
        <v>1.3573418258414972E-3</v>
      </c>
      <c r="M11" s="39">
        <f t="array" ref="M11:Q11">[1]!ConvertConc(I11:L11,TRUE,FALSE)</f>
        <v>1.8498777843251026</v>
      </c>
      <c r="N11" s="40">
        <v>3.9833094746219391E-2</v>
      </c>
      <c r="O11" s="40">
        <v>0.17641003274057507</v>
      </c>
      <c r="P11" s="62">
        <v>2.1273045701817261E-3</v>
      </c>
      <c r="Q11" s="39">
        <v>0.56002237637007468</v>
      </c>
      <c r="R11" s="80">
        <v>5.2916701946976702E-2</v>
      </c>
      <c r="S11" s="191">
        <v>1.1127184937773115E-3</v>
      </c>
      <c r="T11" s="38">
        <f>[1]!AgePb76(K11)</f>
        <v>1096.4758595959527</v>
      </c>
      <c r="U11" s="41">
        <f>[1]!AgeErPb76(K11,L11,0,FALSE,1)*2</f>
        <v>71.412950061616158</v>
      </c>
      <c r="V11" s="38">
        <f t="shared" si="0"/>
        <v>71.648235955006697</v>
      </c>
      <c r="W11" s="42">
        <f>[1]!AgePb6U8(O11)</f>
        <v>1047.332512506212</v>
      </c>
      <c r="X11" s="42">
        <f t="shared" si="5"/>
        <v>25.25928039059794</v>
      </c>
      <c r="Y11" s="38">
        <f t="shared" si="1"/>
        <v>27.370661973576766</v>
      </c>
      <c r="Z11" s="38">
        <f>[1]!AgePb7U5(M11)</f>
        <v>1063.3864148531491</v>
      </c>
      <c r="AA11" s="42">
        <f t="shared" si="6"/>
        <v>45.795427323477639</v>
      </c>
      <c r="AB11" s="38">
        <f t="shared" si="2"/>
        <v>47.040395677840543</v>
      </c>
      <c r="AC11" s="42">
        <f>[1]!AgePb8Th2(R11)</f>
        <v>1042.2258627463639</v>
      </c>
      <c r="AD11" s="42">
        <f t="shared" si="7"/>
        <v>43.831302764595314</v>
      </c>
      <c r="AE11" s="38">
        <f t="shared" si="3"/>
        <v>46.72935479950965</v>
      </c>
      <c r="AF11" s="43">
        <f t="shared" si="4"/>
        <v>95.518063926382297</v>
      </c>
      <c r="AG11" s="38">
        <v>16628.245000000003</v>
      </c>
      <c r="AH11" s="130">
        <v>-8.1184281182233684E-2</v>
      </c>
    </row>
    <row r="12" spans="1:53" x14ac:dyDescent="0.25">
      <c r="A12" s="69" t="s">
        <v>1156</v>
      </c>
      <c r="B12" s="122">
        <v>2012</v>
      </c>
      <c r="C12" s="72" t="s">
        <v>1165</v>
      </c>
      <c r="D12" s="108" t="s">
        <v>6</v>
      </c>
      <c r="E12" s="37">
        <f>(K12-(((2.718282^(0.00098482*W12)-1)/((2.718282^(0.000155125*W12)-1)*137.88))))/(([1]!SingleStagePbR(W12,1)/[1]!SingleStagePbR(W12,0))-(((2.718282^(0.00098482*W12)-1)/((2.718282^(0.000155125*W12)-1)*137.88))))</f>
        <v>8.5156227322819575E-4</v>
      </c>
      <c r="F12" s="73">
        <v>13901.57779004537</v>
      </c>
      <c r="G12" s="73">
        <v>77.092108026230548</v>
      </c>
      <c r="H12" s="124">
        <v>0.36589823336212546</v>
      </c>
      <c r="I12" s="76">
        <v>5.5359432909923303</v>
      </c>
      <c r="J12" s="76">
        <v>6.4853520148386939E-2</v>
      </c>
      <c r="K12" s="77">
        <v>7.5784293297173635E-2</v>
      </c>
      <c r="L12" s="77">
        <v>1.2290629392035228E-3</v>
      </c>
      <c r="M12" s="39">
        <f t="array" ref="M12:Q12">[1]!ConvertConc(I12:L12,TRUE,FALSE)</f>
        <v>1.8866868306276046</v>
      </c>
      <c r="N12" s="40">
        <v>3.7746075123238305E-2</v>
      </c>
      <c r="O12" s="40">
        <v>0.18063768854480944</v>
      </c>
      <c r="P12" s="62">
        <v>2.1161687101565133E-3</v>
      </c>
      <c r="Q12" s="39">
        <v>0.58555802774090249</v>
      </c>
      <c r="R12" s="80">
        <v>5.2959285146666542E-2</v>
      </c>
      <c r="S12" s="191">
        <v>1.0064123173373529E-3</v>
      </c>
      <c r="T12" s="38">
        <f>[1]!AgePb76(K12)</f>
        <v>1088.505845489354</v>
      </c>
      <c r="U12" s="41">
        <f>[1]!AgeErPb76(K12,L12,0,FALSE,1)*2</f>
        <v>64.998838457451185</v>
      </c>
      <c r="V12" s="38">
        <f t="shared" si="0"/>
        <v>65.253518844491609</v>
      </c>
      <c r="W12" s="42">
        <f>[1]!AgePb6U8(O12)</f>
        <v>1070.4574151653756</v>
      </c>
      <c r="X12" s="42">
        <f t="shared" si="5"/>
        <v>25.080795771653818</v>
      </c>
      <c r="Y12" s="38">
        <f t="shared" si="1"/>
        <v>27.297059950040953</v>
      </c>
      <c r="Z12" s="38">
        <f>[1]!AgePb7U5(M12)</f>
        <v>1076.4171387396104</v>
      </c>
      <c r="AA12" s="42">
        <f t="shared" si="6"/>
        <v>43.07076460515799</v>
      </c>
      <c r="AB12" s="38">
        <f t="shared" si="2"/>
        <v>44.424299151293873</v>
      </c>
      <c r="AC12" s="42">
        <f>[1]!AgePb8Th2(R12)</f>
        <v>1043.0432910882482</v>
      </c>
      <c r="AD12" s="42">
        <f t="shared" si="7"/>
        <v>39.642967716054116</v>
      </c>
      <c r="AE12" s="38">
        <f t="shared" si="3"/>
        <v>42.830202338263547</v>
      </c>
      <c r="AF12" s="43">
        <f t="shared" si="4"/>
        <v>98.341907818063717</v>
      </c>
      <c r="AG12" s="38">
        <v>39799.6342</v>
      </c>
      <c r="AH12" s="131">
        <v>-0.50254806762831528</v>
      </c>
    </row>
    <row r="13" spans="1:53" x14ac:dyDescent="0.25">
      <c r="A13" s="69" t="s">
        <v>1156</v>
      </c>
      <c r="B13" s="122">
        <v>2012</v>
      </c>
      <c r="C13" s="72" t="s">
        <v>1166</v>
      </c>
      <c r="D13" s="108" t="s">
        <v>6</v>
      </c>
      <c r="E13" s="37">
        <f>(K13-(((2.718282^(0.00098482*W13)-1)/((2.718282^(0.000155125*W13)-1)*137.88))))/(([1]!SingleStagePbR(W13,1)/[1]!SingleStagePbR(W13,0))-(((2.718282^(0.00098482*W13)-1)/((2.718282^(0.000155125*W13)-1)*137.88))))</f>
        <v>-1.1174174500814247E-3</v>
      </c>
      <c r="F13" s="73">
        <v>14126.364133186267</v>
      </c>
      <c r="G13" s="73">
        <v>84.144464384777919</v>
      </c>
      <c r="H13" s="124">
        <v>0.36407105696211672</v>
      </c>
      <c r="I13" s="76">
        <v>5.5265006716711627</v>
      </c>
      <c r="J13" s="76">
        <v>6.2615830348842244E-2</v>
      </c>
      <c r="K13" s="77">
        <v>7.4194056688276305E-2</v>
      </c>
      <c r="L13" s="77">
        <v>1.2297366732186409E-3</v>
      </c>
      <c r="M13" s="39">
        <f t="array" ref="M13:Q13">[1]!ConvertConc(I13:L13,TRUE,FALSE)</f>
        <v>1.8502530806146027</v>
      </c>
      <c r="N13" s="40">
        <v>3.7147652887790657E-2</v>
      </c>
      <c r="O13" s="40">
        <v>0.18094632741582736</v>
      </c>
      <c r="P13" s="62">
        <v>2.050140805698914E-3</v>
      </c>
      <c r="Q13" s="39">
        <v>0.56433069652118506</v>
      </c>
      <c r="R13" s="80">
        <v>5.3783371898984939E-2</v>
      </c>
      <c r="S13" s="191">
        <v>1.0067274395662333E-3</v>
      </c>
      <c r="T13" s="38">
        <f>[1]!AgePb76(K13)</f>
        <v>1045.8730009659373</v>
      </c>
      <c r="U13" s="41">
        <f>[1]!AgeErPb76(K13,L13,0,FALSE,1)*2</f>
        <v>66.854170837589962</v>
      </c>
      <c r="V13" s="38">
        <f t="shared" si="0"/>
        <v>67.082823843862712</v>
      </c>
      <c r="W13" s="42">
        <f>[1]!AgePb6U8(O13)</f>
        <v>1072.1423977814175</v>
      </c>
      <c r="X13" s="42">
        <f t="shared" si="5"/>
        <v>24.294970896649414</v>
      </c>
      <c r="Y13" s="38">
        <f t="shared" si="1"/>
        <v>26.583726442999311</v>
      </c>
      <c r="Z13" s="38">
        <f>[1]!AgePb7U5(M13)</f>
        <v>1063.5201203774213</v>
      </c>
      <c r="AA13" s="42">
        <f t="shared" si="6"/>
        <v>42.704726920750282</v>
      </c>
      <c r="AB13" s="38">
        <f t="shared" si="2"/>
        <v>44.037488909374069</v>
      </c>
      <c r="AC13" s="42">
        <f>[1]!AgePb8Th2(R13)</f>
        <v>1058.8559775135395</v>
      </c>
      <c r="AD13" s="42">
        <f t="shared" si="7"/>
        <v>39.639737319322855</v>
      </c>
      <c r="AE13" s="38">
        <f t="shared" si="3"/>
        <v>42.920863956228885</v>
      </c>
      <c r="AF13" s="43">
        <f t="shared" si="4"/>
        <v>102.51171956740623</v>
      </c>
      <c r="AG13" s="38">
        <v>11920.136200000004</v>
      </c>
      <c r="AH13" s="131">
        <v>0.15752734695702339</v>
      </c>
    </row>
    <row r="14" spans="1:53" x14ac:dyDescent="0.25">
      <c r="A14" s="69" t="s">
        <v>1156</v>
      </c>
      <c r="B14" s="122">
        <v>2012</v>
      </c>
      <c r="C14" s="72" t="s">
        <v>1167</v>
      </c>
      <c r="D14" s="108" t="s">
        <v>6</v>
      </c>
      <c r="E14" s="37">
        <f>(K14-(((2.718282^(0.00098482*W14)-1)/((2.718282^(0.000155125*W14)-1)*137.88))))/(([1]!SingleStagePbR(W14,1)/[1]!SingleStagePbR(W14,0))-(((2.718282^(0.00098482*W14)-1)/((2.718282^(0.000155125*W14)-1)*137.88))))</f>
        <v>7.8430606519433368E-4</v>
      </c>
      <c r="F14" s="73">
        <v>13840.427272276134</v>
      </c>
      <c r="G14" s="73">
        <v>81.341538928508854</v>
      </c>
      <c r="H14" s="124">
        <v>0.36082264242553935</v>
      </c>
      <c r="I14" s="76">
        <v>5.5682416328322297</v>
      </c>
      <c r="J14" s="76">
        <v>6.1091171618643338E-2</v>
      </c>
      <c r="K14" s="77">
        <v>7.5514184896499414E-2</v>
      </c>
      <c r="L14" s="77">
        <v>1.246825897763334E-3</v>
      </c>
      <c r="M14" s="39">
        <f t="array" ref="M14:Q14">[1]!ConvertConc(I14:L14,TRUE,FALSE)</f>
        <v>1.8690577113374924</v>
      </c>
      <c r="N14" s="40">
        <v>3.7052093158309769E-2</v>
      </c>
      <c r="O14" s="40">
        <v>0.17958990753987092</v>
      </c>
      <c r="P14" s="62">
        <v>1.9703451441122309E-3</v>
      </c>
      <c r="Q14" s="39">
        <v>0.55343974574185961</v>
      </c>
      <c r="R14" s="80">
        <v>5.6299172341795663E-2</v>
      </c>
      <c r="S14" s="191">
        <v>1.0927788395486285E-3</v>
      </c>
      <c r="T14" s="38">
        <f>[1]!AgePb76(K14)</f>
        <v>1081.346941967468</v>
      </c>
      <c r="U14" s="41">
        <f>[1]!AgeErPb76(K14,L14,0,FALSE,1)*2</f>
        <v>66.244802960552462</v>
      </c>
      <c r="V14" s="38">
        <f t="shared" si="0"/>
        <v>66.49144105153043</v>
      </c>
      <c r="W14" s="42">
        <f>[1]!AgePb6U8(O14)</f>
        <v>1064.7338732621283</v>
      </c>
      <c r="X14" s="42">
        <f t="shared" si="5"/>
        <v>23.363152703757443</v>
      </c>
      <c r="Y14" s="38">
        <f t="shared" si="1"/>
        <v>25.703735856071226</v>
      </c>
      <c r="Z14" s="38">
        <f>[1]!AgePb7U5(M14)</f>
        <v>1070.1971389407095</v>
      </c>
      <c r="AA14" s="42">
        <f t="shared" si="6"/>
        <v>42.431053732858949</v>
      </c>
      <c r="AB14" s="38">
        <f t="shared" si="2"/>
        <v>43.788779565163495</v>
      </c>
      <c r="AC14" s="42">
        <f>[1]!AgePb8Th2(R14)</f>
        <v>1107.0531036287293</v>
      </c>
      <c r="AD14" s="42">
        <f t="shared" si="7"/>
        <v>42.976269653044241</v>
      </c>
      <c r="AE14" s="38">
        <f t="shared" si="3"/>
        <v>46.293344745133446</v>
      </c>
      <c r="AF14" s="43">
        <f t="shared" si="4"/>
        <v>98.463668961312933</v>
      </c>
      <c r="AG14" s="38">
        <v>11725.208700000003</v>
      </c>
      <c r="AH14" s="131">
        <v>0.11753202422893681</v>
      </c>
    </row>
    <row r="15" spans="1:53" x14ac:dyDescent="0.25">
      <c r="A15" s="69" t="s">
        <v>1156</v>
      </c>
      <c r="B15" s="122">
        <v>2012</v>
      </c>
      <c r="C15" s="72" t="s">
        <v>1168</v>
      </c>
      <c r="D15" s="108" t="s">
        <v>6</v>
      </c>
      <c r="E15" s="37">
        <f>(K15-(((2.718282^(0.00098482*W15)-1)/((2.718282^(0.000155125*W15)-1)*137.88))))/(([1]!SingleStagePbR(W15,1)/[1]!SingleStagePbR(W15,0))-(((2.718282^(0.00098482*W15)-1)/((2.718282^(0.000155125*W15)-1)*137.88))))</f>
        <v>1.2271793898607031E-3</v>
      </c>
      <c r="F15" s="73">
        <v>13822.247744405842</v>
      </c>
      <c r="G15" s="73">
        <v>85.93736418704097</v>
      </c>
      <c r="H15" s="124">
        <v>0.36037834924976403</v>
      </c>
      <c r="I15" s="76">
        <v>5.5790627158746258</v>
      </c>
      <c r="J15" s="76">
        <v>6.3287163965379423E-2</v>
      </c>
      <c r="K15" s="77">
        <v>7.5814965576546309E-2</v>
      </c>
      <c r="L15" s="77">
        <v>1.3498853152309998E-3</v>
      </c>
      <c r="M15" s="39">
        <f t="array" ref="M15:Q15">[1]!ConvertConc(I15:L15,TRUE,FALSE)</f>
        <v>1.8728627168912471</v>
      </c>
      <c r="N15" s="40">
        <v>3.9539023355422559E-2</v>
      </c>
      <c r="O15" s="40">
        <v>0.17924157711197744</v>
      </c>
      <c r="P15" s="62">
        <v>2.0332610794680005E-3</v>
      </c>
      <c r="Q15" s="39">
        <v>0.53732172150214219</v>
      </c>
      <c r="R15" s="80">
        <v>5.3705109524760306E-2</v>
      </c>
      <c r="S15" s="191">
        <v>1.1055770626651324E-3</v>
      </c>
      <c r="T15" s="38">
        <f>[1]!AgePb76(K15)</f>
        <v>1089.3166822183514</v>
      </c>
      <c r="U15" s="41">
        <f>[1]!AgeErPb76(K15,L15,0,FALSE,1)*2</f>
        <v>71.351009730982781</v>
      </c>
      <c r="V15" s="38">
        <f t="shared" si="0"/>
        <v>71.583439076784444</v>
      </c>
      <c r="W15" s="42">
        <f>[1]!AgePb6U8(O15)</f>
        <v>1062.8299795407117</v>
      </c>
      <c r="X15" s="42">
        <f t="shared" si="5"/>
        <v>24.11282991715537</v>
      </c>
      <c r="Y15" s="38">
        <f t="shared" si="1"/>
        <v>26.379221900329398</v>
      </c>
      <c r="Z15" s="38">
        <f>[1]!AgePb7U5(M15)</f>
        <v>1071.5428694399943</v>
      </c>
      <c r="AA15" s="42">
        <f t="shared" si="6"/>
        <v>45.243848530927465</v>
      </c>
      <c r="AB15" s="38">
        <f t="shared" si="2"/>
        <v>46.522718254849906</v>
      </c>
      <c r="AC15" s="42">
        <f>[1]!AgePb8Th2(R15)</f>
        <v>1057.3548001666818</v>
      </c>
      <c r="AD15" s="42">
        <f t="shared" si="7"/>
        <v>43.533556658112985</v>
      </c>
      <c r="AE15" s="38">
        <f t="shared" si="3"/>
        <v>46.532728075738504</v>
      </c>
      <c r="AF15" s="43">
        <f t="shared" si="4"/>
        <v>97.568502978977563</v>
      </c>
      <c r="AG15" s="38">
        <v>10586.477500000005</v>
      </c>
      <c r="AH15" s="130">
        <v>9.544834968556648E-2</v>
      </c>
    </row>
    <row r="16" spans="1:53" x14ac:dyDescent="0.25">
      <c r="A16" s="69" t="s">
        <v>1156</v>
      </c>
      <c r="B16" s="122">
        <v>2012</v>
      </c>
      <c r="C16" s="72" t="s">
        <v>1169</v>
      </c>
      <c r="D16" s="108" t="s">
        <v>6</v>
      </c>
      <c r="E16" s="37">
        <f>(K16-(((2.718282^(0.00098482*W16)-1)/((2.718282^(0.000155125*W16)-1)*137.88))))/(([1]!SingleStagePbR(W16,1)/[1]!SingleStagePbR(W16,0))-(((2.718282^(0.00098482*W16)-1)/((2.718282^(0.000155125*W16)-1)*137.88))))</f>
        <v>-6.310406030421758E-4</v>
      </c>
      <c r="F16" s="73">
        <v>14021.511108662717</v>
      </c>
      <c r="G16" s="73">
        <v>89.292459276325914</v>
      </c>
      <c r="H16" s="124">
        <v>0.35902950466009609</v>
      </c>
      <c r="I16" s="76">
        <v>5.6076496934047064</v>
      </c>
      <c r="J16" s="76">
        <v>6.3925927029394466E-2</v>
      </c>
      <c r="K16" s="77">
        <v>7.4070181127395704E-2</v>
      </c>
      <c r="L16" s="77">
        <v>1.2929443051983036E-3</v>
      </c>
      <c r="M16" s="39">
        <f t="array" ref="M16:Q16">[1]!ConvertConc(I16:L16,TRUE,FALSE)</f>
        <v>1.8204333225351019</v>
      </c>
      <c r="N16" s="40">
        <v>3.7953090355224095E-2</v>
      </c>
      <c r="O16" s="40">
        <v>0.17832782978154366</v>
      </c>
      <c r="P16" s="62">
        <v>2.0328965711486555E-3</v>
      </c>
      <c r="Q16" s="39">
        <v>0.54679406397582297</v>
      </c>
      <c r="R16" s="80">
        <v>5.3440237792717192E-2</v>
      </c>
      <c r="S16" s="191">
        <v>1.0348629431365486E-3</v>
      </c>
      <c r="T16" s="38">
        <f>[1]!AgePb76(K16)</f>
        <v>1042.5021066039619</v>
      </c>
      <c r="U16" s="41">
        <f>[1]!AgeErPb76(K16,L16,0,FALSE,1)*2</f>
        <v>70.44376929961139</v>
      </c>
      <c r="V16" s="38">
        <f t="shared" si="0"/>
        <v>70.659412930681953</v>
      </c>
      <c r="W16" s="42">
        <f>[1]!AgePb6U8(O16)</f>
        <v>1057.8329737028344</v>
      </c>
      <c r="X16" s="42">
        <f t="shared" si="5"/>
        <v>24.118109077229896</v>
      </c>
      <c r="Y16" s="38">
        <f t="shared" si="1"/>
        <v>26.363695537969015</v>
      </c>
      <c r="Z16" s="38">
        <f>[1]!AgePb7U5(M16)</f>
        <v>1052.8410759190754</v>
      </c>
      <c r="AA16" s="42">
        <f t="shared" si="6"/>
        <v>43.90006707677977</v>
      </c>
      <c r="AB16" s="38">
        <f t="shared" si="2"/>
        <v>45.172033464767765</v>
      </c>
      <c r="AC16" s="42">
        <f>[1]!AgePb8Th2(R16)</f>
        <v>1052.2733775877516</v>
      </c>
      <c r="AD16" s="42">
        <f t="shared" si="7"/>
        <v>40.75426193792498</v>
      </c>
      <c r="AE16" s="38">
        <f t="shared" si="3"/>
        <v>43.914052561048777</v>
      </c>
      <c r="AF16" s="43">
        <f t="shared" si="4"/>
        <v>101.47058380043126</v>
      </c>
      <c r="AG16" s="38">
        <v>10418.652700000006</v>
      </c>
      <c r="AH16" s="130">
        <v>4.1975258777487284E-2</v>
      </c>
    </row>
    <row r="17" spans="1:34" x14ac:dyDescent="0.25">
      <c r="A17" s="69" t="s">
        <v>1156</v>
      </c>
      <c r="B17" s="122">
        <v>2012</v>
      </c>
      <c r="C17" s="72" t="s">
        <v>1170</v>
      </c>
      <c r="D17" s="108" t="s">
        <v>6</v>
      </c>
      <c r="E17" s="37">
        <f>(K17-(((2.718282^(0.00098482*W17)-1)/((2.718282^(0.000155125*W17)-1)*137.88))))/(([1]!SingleStagePbR(W17,1)/[1]!SingleStagePbR(W17,0))-(((2.718282^(0.00098482*W17)-1)/((2.718282^(0.000155125*W17)-1)*137.88))))</f>
        <v>4.4973662353459272E-4</v>
      </c>
      <c r="F17" s="73">
        <v>15331.128036623268</v>
      </c>
      <c r="G17" s="73">
        <v>96.346146802454726</v>
      </c>
      <c r="H17" s="124">
        <v>0.37292115633004874</v>
      </c>
      <c r="I17" s="76">
        <v>5.5928805789954597</v>
      </c>
      <c r="J17" s="76">
        <v>6.1172484589062319E-2</v>
      </c>
      <c r="K17" s="77">
        <v>7.5072523031945115E-2</v>
      </c>
      <c r="L17" s="77">
        <v>1.1335195805885947E-3</v>
      </c>
      <c r="M17" s="39">
        <f t="array" ref="M17:Q17">[1]!ConvertConc(I17:L17,TRUE,FALSE)</f>
        <v>1.8499402907188509</v>
      </c>
      <c r="N17" s="40">
        <v>3.4490841145020025E-2</v>
      </c>
      <c r="O17" s="40">
        <v>0.1787987399115199</v>
      </c>
      <c r="P17" s="62">
        <v>1.9556225110291402E-3</v>
      </c>
      <c r="Q17" s="39">
        <v>0.58664381915727215</v>
      </c>
      <c r="R17" s="80">
        <v>5.31572392918628E-2</v>
      </c>
      <c r="S17" s="191">
        <v>9.6431387580591884E-4</v>
      </c>
      <c r="T17" s="38">
        <f>[1]!AgePb76(K17)</f>
        <v>1069.5692204038021</v>
      </c>
      <c r="U17" s="41">
        <f>[1]!AgeErPb76(K17,L17,0,FALSE,1)*2</f>
        <v>60.685861308394784</v>
      </c>
      <c r="V17" s="38">
        <f t="shared" si="0"/>
        <v>60.949178160416366</v>
      </c>
      <c r="W17" s="42">
        <f>[1]!AgePb6U8(O17)</f>
        <v>1060.408721496608</v>
      </c>
      <c r="X17" s="42">
        <f t="shared" si="5"/>
        <v>23.196574737345625</v>
      </c>
      <c r="Y17" s="38">
        <f t="shared" si="1"/>
        <v>25.534193970989172</v>
      </c>
      <c r="Z17" s="38">
        <f>[1]!AgePb7U5(M17)</f>
        <v>1063.4086850140907</v>
      </c>
      <c r="AA17" s="42">
        <f t="shared" si="6"/>
        <v>39.653020382407405</v>
      </c>
      <c r="AB17" s="38">
        <f t="shared" si="2"/>
        <v>41.084602082751843</v>
      </c>
      <c r="AC17" s="42">
        <f>[1]!AgePb8Th2(R17)</f>
        <v>1046.8427906510042</v>
      </c>
      <c r="AD17" s="42">
        <f t="shared" si="7"/>
        <v>37.98109315909052</v>
      </c>
      <c r="AE17" s="38">
        <f t="shared" si="3"/>
        <v>41.320011150550656</v>
      </c>
      <c r="AF17" s="43">
        <f t="shared" si="4"/>
        <v>99.143533795434422</v>
      </c>
      <c r="AG17" s="38">
        <v>10195.637500000001</v>
      </c>
      <c r="AH17" s="130">
        <v>4.3707128800939861E-3</v>
      </c>
    </row>
    <row r="18" spans="1:34" x14ac:dyDescent="0.25">
      <c r="A18" s="69" t="s">
        <v>1156</v>
      </c>
      <c r="B18" s="122">
        <v>2012</v>
      </c>
      <c r="C18" s="72" t="s">
        <v>1171</v>
      </c>
      <c r="D18" s="108" t="s">
        <v>6</v>
      </c>
      <c r="E18" s="37">
        <f>(K18-(((2.718282^(0.00098482*W18)-1)/((2.718282^(0.000155125*W18)-1)*137.88))))/(([1]!SingleStagePbR(W18,1)/[1]!SingleStagePbR(W18,0))-(((2.718282^(0.00098482*W18)-1)/((2.718282^(0.000155125*W18)-1)*137.88))))</f>
        <v>1.492208241633753E-3</v>
      </c>
      <c r="F18" s="73">
        <v>14884.066143102567</v>
      </c>
      <c r="G18" s="73">
        <v>94.428087118927948</v>
      </c>
      <c r="H18" s="124">
        <v>0.36255984092475069</v>
      </c>
      <c r="I18" s="76">
        <v>5.6331572457017138</v>
      </c>
      <c r="J18" s="76">
        <v>6.1972502005234589E-2</v>
      </c>
      <c r="K18" s="77">
        <v>7.5687742838066382E-2</v>
      </c>
      <c r="L18" s="77">
        <v>1.1697325901053786E-3</v>
      </c>
      <c r="M18" s="39">
        <f t="array" ref="M18:Q18">[1]!ConvertConc(I18:L18,TRUE,FALSE)</f>
        <v>1.851765229153105</v>
      </c>
      <c r="N18" s="40">
        <v>3.5128850818872737E-2</v>
      </c>
      <c r="O18" s="40">
        <v>0.17752034185856133</v>
      </c>
      <c r="P18" s="62">
        <v>1.9529686926801201E-3</v>
      </c>
      <c r="Q18" s="39">
        <v>0.57992140373772783</v>
      </c>
      <c r="R18" s="80">
        <v>5.3247872716311602E-2</v>
      </c>
      <c r="S18" s="191">
        <v>9.3459709358054404E-4</v>
      </c>
      <c r="T18" s="38">
        <f>[1]!AgePb76(K18)</f>
        <v>1085.9507017499825</v>
      </c>
      <c r="U18" s="41">
        <f>[1]!AgeErPb76(K18,L18,0,FALSE,1)*2</f>
        <v>61.963676376593305</v>
      </c>
      <c r="V18" s="38">
        <f t="shared" si="0"/>
        <v>62.229529608381789</v>
      </c>
      <c r="W18" s="42">
        <f>[1]!AgePb6U8(O18)</f>
        <v>1053.4138418885611</v>
      </c>
      <c r="X18" s="42">
        <f t="shared" si="5"/>
        <v>23.178011399768252</v>
      </c>
      <c r="Y18" s="38">
        <f t="shared" si="1"/>
        <v>25.487963964399651</v>
      </c>
      <c r="Z18" s="38">
        <f>[1]!AgePb7U5(M18)</f>
        <v>1064.058670046182</v>
      </c>
      <c r="AA18" s="42">
        <f t="shared" si="6"/>
        <v>40.371379367216669</v>
      </c>
      <c r="AB18" s="38">
        <f t="shared" si="2"/>
        <v>41.780044429598512</v>
      </c>
      <c r="AC18" s="42">
        <f>[1]!AgePb8Th2(R18)</f>
        <v>1048.582155473237</v>
      </c>
      <c r="AD18" s="42">
        <f t="shared" si="7"/>
        <v>36.809051137380074</v>
      </c>
      <c r="AE18" s="38">
        <f t="shared" si="3"/>
        <v>40.256263389170314</v>
      </c>
      <c r="AF18" s="43">
        <f t="shared" si="4"/>
        <v>97.003836379589885</v>
      </c>
      <c r="AG18" s="38">
        <v>10393.311100000006</v>
      </c>
      <c r="AH18" s="130">
        <v>-7.5407196183363723E-2</v>
      </c>
    </row>
    <row r="19" spans="1:34" x14ac:dyDescent="0.25">
      <c r="A19" s="69" t="s">
        <v>1156</v>
      </c>
      <c r="B19" s="122">
        <v>2012</v>
      </c>
      <c r="C19" s="72" t="s">
        <v>1172</v>
      </c>
      <c r="D19" s="108" t="s">
        <v>6</v>
      </c>
      <c r="E19" s="37">
        <f>(K19-(((2.718282^(0.00098482*W19)-1)/((2.718282^(0.000155125*W19)-1)*137.88))))/(([1]!SingleStagePbR(W19,1)/[1]!SingleStagePbR(W19,0))-(((2.718282^(0.00098482*W19)-1)/((2.718282^(0.000155125*W19)-1)*137.88))))</f>
        <v>3.786328746652711E-4</v>
      </c>
      <c r="F19" s="73">
        <v>15091.198583510821</v>
      </c>
      <c r="G19" s="73">
        <v>94.285692700140061</v>
      </c>
      <c r="H19" s="124">
        <v>0.37027652854810639</v>
      </c>
      <c r="I19" s="76">
        <v>5.5814241487616814</v>
      </c>
      <c r="J19" s="76">
        <v>6.2661636359574308E-2</v>
      </c>
      <c r="K19" s="77">
        <v>7.5087424629743257E-2</v>
      </c>
      <c r="L19" s="77">
        <v>1.2121269753814915E-3</v>
      </c>
      <c r="M19" s="39">
        <f t="array" ref="M19:Q19">[1]!ConvertConc(I19:L19,TRUE,FALSE)</f>
        <v>1.8541054373671257</v>
      </c>
      <c r="N19" s="40">
        <v>3.6457290677126483E-2</v>
      </c>
      <c r="O19" s="40">
        <v>0.17916574217386153</v>
      </c>
      <c r="P19" s="62">
        <v>2.0114612838880177E-3</v>
      </c>
      <c r="Q19" s="39">
        <v>0.57096139056608863</v>
      </c>
      <c r="R19" s="80">
        <v>5.4468973919869199E-2</v>
      </c>
      <c r="S19" s="191">
        <v>9.437298138987748E-4</v>
      </c>
      <c r="T19" s="38">
        <f>[1]!AgePb76(K19)</f>
        <v>1069.9680664254693</v>
      </c>
      <c r="U19" s="41">
        <f>[1]!AgeErPb76(K19,L19,0,FALSE,1)*2</f>
        <v>64.877554366435191</v>
      </c>
      <c r="V19" s="38">
        <f t="shared" si="0"/>
        <v>65.124108499295332</v>
      </c>
      <c r="W19" s="42">
        <f>[1]!AgePb6U8(O19)</f>
        <v>1062.4154087269753</v>
      </c>
      <c r="X19" s="42">
        <f t="shared" si="5"/>
        <v>23.855090109655379</v>
      </c>
      <c r="Y19" s="38">
        <f t="shared" si="1"/>
        <v>26.142127867115036</v>
      </c>
      <c r="Z19" s="38">
        <f>[1]!AgePb7U5(M19)</f>
        <v>1064.8915693646998</v>
      </c>
      <c r="AA19" s="42">
        <f t="shared" si="6"/>
        <v>41.877943618006896</v>
      </c>
      <c r="AB19" s="38">
        <f t="shared" si="2"/>
        <v>43.239648939210859</v>
      </c>
      <c r="AC19" s="42">
        <f>[1]!AgePb8Th2(R19)</f>
        <v>1072.0019798432415</v>
      </c>
      <c r="AD19" s="42">
        <f t="shared" si="7"/>
        <v>37.147027238842099</v>
      </c>
      <c r="AE19" s="38">
        <f t="shared" si="3"/>
        <v>40.713162185283466</v>
      </c>
      <c r="AF19" s="43">
        <f t="shared" si="4"/>
        <v>99.294123073810454</v>
      </c>
      <c r="AG19" s="38">
        <v>10552.688699999999</v>
      </c>
      <c r="AH19" s="131">
        <v>-0.10142102680707356</v>
      </c>
    </row>
    <row r="20" spans="1:34" x14ac:dyDescent="0.25">
      <c r="A20" s="69"/>
      <c r="C20" s="72"/>
      <c r="F20" s="73"/>
      <c r="G20" s="73"/>
      <c r="H20" s="124"/>
      <c r="I20" s="76"/>
      <c r="J20" s="76"/>
      <c r="K20" s="77"/>
      <c r="L20" s="77"/>
      <c r="M20" s="124"/>
      <c r="N20" s="125"/>
      <c r="O20" s="125"/>
      <c r="P20" s="191"/>
      <c r="R20" s="80"/>
      <c r="S20" s="191"/>
    </row>
    <row r="21" spans="1:34" x14ac:dyDescent="0.25">
      <c r="A21" s="69" t="s">
        <v>1173</v>
      </c>
      <c r="B21" s="122">
        <v>2012</v>
      </c>
      <c r="C21" s="72" t="s">
        <v>1174</v>
      </c>
      <c r="D21" s="108" t="s">
        <v>6</v>
      </c>
      <c r="E21" s="37">
        <f>(K21-(((2.718282^(0.00098482*W21)-1)/((2.718282^(0.000155125*W21)-1)*137.88))))/(([1]!SingleStagePbR(W21,1)/[1]!SingleStagePbR(W21,0))-(((2.718282^(0.00098482*W21)-1)/((2.718282^(0.000155125*W21)-1)*137.88))))</f>
        <v>-2.8616177738193188E-3</v>
      </c>
      <c r="F21" s="73">
        <v>16024.051976424063</v>
      </c>
      <c r="G21" s="73">
        <v>84.788793406596724</v>
      </c>
      <c r="H21" s="124">
        <v>0.35419405035735207</v>
      </c>
      <c r="I21" s="76">
        <v>5.5119607963208681</v>
      </c>
      <c r="J21" s="76">
        <v>5.9401313379025732E-2</v>
      </c>
      <c r="K21" s="77">
        <v>7.28266650887677E-2</v>
      </c>
      <c r="L21" s="77">
        <v>1.0448430251272607E-3</v>
      </c>
      <c r="M21" s="39">
        <f t="array" ref="M21:Q21">[1]!ConvertConc(I21:L21,TRUE,FALSE)</f>
        <v>1.8209438262393769</v>
      </c>
      <c r="N21" s="40">
        <v>3.2674422273025909E-2</v>
      </c>
      <c r="O21" s="40">
        <v>0.18142364159547025</v>
      </c>
      <c r="P21" s="62">
        <v>1.9551667704113375E-3</v>
      </c>
      <c r="Q21" s="39">
        <v>0.60059063865479967</v>
      </c>
      <c r="R21" s="80">
        <v>5.2073863873866297E-2</v>
      </c>
      <c r="S21" s="191">
        <v>9.8215665972879642E-4</v>
      </c>
      <c r="T21" s="38">
        <f>[1]!AgePb76(K21)</f>
        <v>1008.2505892870303</v>
      </c>
      <c r="U21" s="41">
        <f>[1]!AgeErPb76(K21,L21,0,FALSE,1)*2</f>
        <v>58.199558354934496</v>
      </c>
      <c r="V21" s="38">
        <f t="shared" ref="V21:V27" si="8">SQRT((U21/T21*100)^2+AP$6^2+AP$8^2+AP$7^2)*T21/100</f>
        <v>58.443562609806328</v>
      </c>
      <c r="W21" s="42">
        <f>[1]!AgePb6U8(O21)</f>
        <v>1074.7473792019448</v>
      </c>
      <c r="X21" s="42">
        <f t="shared" si="5"/>
        <v>23.164680676928718</v>
      </c>
      <c r="Y21" s="38">
        <f t="shared" ref="Y21:Y27" si="9">SQRT((X21/W21*100)^2+AQ$6^2+AQ$7^2+AQ$8^2)*W21/100</f>
        <v>25.565951775427884</v>
      </c>
      <c r="Z21" s="38">
        <f>[1]!AgePb7U5(M21)</f>
        <v>1053.0248455191891</v>
      </c>
      <c r="AA21" s="42">
        <f t="shared" si="6"/>
        <v>37.79026894809747</v>
      </c>
      <c r="AB21" s="38">
        <f t="shared" ref="AB21:AB27" si="10">SQRT((AA21/Z21*100)^2+AR$6^2+AR$8^2+AR$7^2)*Z21/100</f>
        <v>39.261185663221525</v>
      </c>
      <c r="AC21" s="42">
        <f>[1]!AgePb8Th2(R21)</f>
        <v>1026.0399122500646</v>
      </c>
      <c r="AD21" s="42">
        <f t="shared" ref="AD21:AD27" si="11">S21/R21*AC21*2</f>
        <v>38.703943129892828</v>
      </c>
      <c r="AE21" s="38">
        <f t="shared" ref="AE21:AE27" si="12">SQRT((AD21/AC21*100)^2+AS$6^2+AS$8^2+AS$7^2)*AC21/100</f>
        <v>41.861154277934077</v>
      </c>
      <c r="AF21" s="43">
        <f t="shared" ref="AF21:AF27" si="13">W21/T21*100</f>
        <v>106.59526417553961</v>
      </c>
      <c r="AG21" s="138">
        <v>13611.831100000003</v>
      </c>
      <c r="AH21" s="131">
        <v>0.75888287559040712</v>
      </c>
    </row>
    <row r="22" spans="1:34" x14ac:dyDescent="0.25">
      <c r="A22" s="69" t="s">
        <v>1173</v>
      </c>
      <c r="B22" s="122">
        <v>2012</v>
      </c>
      <c r="C22" s="72" t="s">
        <v>1175</v>
      </c>
      <c r="D22" s="108" t="s">
        <v>6</v>
      </c>
      <c r="E22" s="37">
        <f>(K22-(((2.718282^(0.00098482*W22)-1)/((2.718282^(0.000155125*W22)-1)*137.88))))/(([1]!SingleStagePbR(W22,1)/[1]!SingleStagePbR(W22,0))-(((2.718282^(0.00098482*W22)-1)/((2.718282^(0.000155125*W22)-1)*137.88))))</f>
        <v>1.5936872471340689E-3</v>
      </c>
      <c r="F22" s="73">
        <v>16621.448667769215</v>
      </c>
      <c r="G22" s="73">
        <v>90.541694192020273</v>
      </c>
      <c r="H22" s="124">
        <v>0.35406349704029949</v>
      </c>
      <c r="I22" s="76">
        <v>5.5274206159910735</v>
      </c>
      <c r="J22" s="76">
        <v>6.0813373546403725E-2</v>
      </c>
      <c r="K22" s="77">
        <v>7.6464321993679751E-2</v>
      </c>
      <c r="L22" s="77">
        <v>1.1602490182870716E-3</v>
      </c>
      <c r="M22" s="39">
        <f t="array" ref="M22:Q22">[1]!ConvertConc(I22:L22,TRUE,FALSE)</f>
        <v>1.9065516430360185</v>
      </c>
      <c r="N22" s="40">
        <v>3.5733928220583015E-2</v>
      </c>
      <c r="O22" s="40">
        <v>0.18091621200437608</v>
      </c>
      <c r="P22" s="62">
        <v>1.9904628117847329E-3</v>
      </c>
      <c r="Q22" s="39">
        <v>0.58700850664006454</v>
      </c>
      <c r="R22" s="80">
        <v>5.2873486700016438E-2</v>
      </c>
      <c r="S22" s="191">
        <v>9.0291763614224905E-4</v>
      </c>
      <c r="T22" s="38">
        <f>[1]!AgePb76(K22)</f>
        <v>1106.3834587952804</v>
      </c>
      <c r="U22" s="41">
        <f>[1]!AgeErPb76(K22,L22,0,FALSE,1)*2</f>
        <v>60.652449669661742</v>
      </c>
      <c r="V22" s="38">
        <f t="shared" si="8"/>
        <v>60.934316908338751</v>
      </c>
      <c r="W22" s="42">
        <f>[1]!AgePb6U8(O22)</f>
        <v>1071.9780051359946</v>
      </c>
      <c r="X22" s="42">
        <f t="shared" si="5"/>
        <v>23.588072408046759</v>
      </c>
      <c r="Y22" s="38">
        <f t="shared" si="9"/>
        <v>25.938588106214816</v>
      </c>
      <c r="Z22" s="38">
        <f>[1]!AgePb7U5(M22)</f>
        <v>1083.3805920899415</v>
      </c>
      <c r="AA22" s="42">
        <f t="shared" si="6"/>
        <v>40.610957961429136</v>
      </c>
      <c r="AB22" s="38">
        <f t="shared" si="10"/>
        <v>42.062033886183492</v>
      </c>
      <c r="AC22" s="42">
        <f>[1]!AgePb8Th2(R22)</f>
        <v>1041.3962678069663</v>
      </c>
      <c r="AD22" s="42">
        <f t="shared" si="11"/>
        <v>35.567734042224011</v>
      </c>
      <c r="AE22" s="38">
        <f t="shared" si="12"/>
        <v>39.078070039407294</v>
      </c>
      <c r="AF22" s="43">
        <f t="shared" si="13"/>
        <v>96.89027765321535</v>
      </c>
      <c r="AG22" s="38">
        <v>13335.103000000006</v>
      </c>
      <c r="AH22" s="131">
        <v>0.61807516996714862</v>
      </c>
    </row>
    <row r="23" spans="1:34" x14ac:dyDescent="0.25">
      <c r="A23" s="69" t="s">
        <v>1173</v>
      </c>
      <c r="B23" s="122">
        <v>2012</v>
      </c>
      <c r="C23" s="72" t="s">
        <v>1176</v>
      </c>
      <c r="D23" s="108" t="s">
        <v>6</v>
      </c>
      <c r="E23" s="37">
        <f>(K23-(((2.718282^(0.00098482*W23)-1)/((2.718282^(0.000155125*W23)-1)*137.88))))/(([1]!SingleStagePbR(W23,1)/[1]!SingleStagePbR(W23,0))-(((2.718282^(0.00098482*W23)-1)/((2.718282^(0.000155125*W23)-1)*137.88))))</f>
        <v>-1.2723158165943178E-3</v>
      </c>
      <c r="F23" s="73">
        <v>17210.782425136083</v>
      </c>
      <c r="G23" s="73">
        <v>94.61950325950275</v>
      </c>
      <c r="H23" s="124">
        <v>0.36017903879249025</v>
      </c>
      <c r="I23" s="76">
        <v>5.5245692957540742</v>
      </c>
      <c r="J23" s="76">
        <v>5.8876803718991864E-2</v>
      </c>
      <c r="K23" s="77">
        <v>7.4076888377754405E-2</v>
      </c>
      <c r="L23" s="77">
        <v>1.1533767657519835E-3</v>
      </c>
      <c r="M23" s="39">
        <f t="array" ref="M23:Q23">[1]!ConvertConc(I23:L23,TRUE,FALSE)</f>
        <v>1.8479769570577176</v>
      </c>
      <c r="N23" s="40">
        <v>3.4867660034369245E-2</v>
      </c>
      <c r="O23" s="40">
        <v>0.18100958580944099</v>
      </c>
      <c r="P23" s="62">
        <v>1.9290672782671309E-3</v>
      </c>
      <c r="Q23" s="39">
        <v>0.56483233190264015</v>
      </c>
      <c r="R23" s="80">
        <v>5.358133858290872E-2</v>
      </c>
      <c r="S23" s="191">
        <v>9.169243914356885E-4</v>
      </c>
      <c r="T23" s="38">
        <f>[1]!AgePb76(K23)</f>
        <v>1042.6848121139108</v>
      </c>
      <c r="U23" s="41">
        <f>[1]!AgeErPb76(K23,L23,0,FALSE,1)*2</f>
        <v>62.832259362356929</v>
      </c>
      <c r="V23" s="38">
        <f t="shared" si="8"/>
        <v>63.074015929773196</v>
      </c>
      <c r="W23" s="42">
        <f>[1]!AgePb6U8(O23)</f>
        <v>1072.4876961873208</v>
      </c>
      <c r="X23" s="42">
        <f t="shared" si="5"/>
        <v>22.859573008880417</v>
      </c>
      <c r="Y23" s="38">
        <f t="shared" si="9"/>
        <v>25.280110738245877</v>
      </c>
      <c r="Z23" s="38">
        <f>[1]!AgePb7U5(M23)</f>
        <v>1062.7089430839746</v>
      </c>
      <c r="AA23" s="42">
        <f t="shared" si="6"/>
        <v>40.10242011018601</v>
      </c>
      <c r="AB23" s="38">
        <f t="shared" si="10"/>
        <v>41.516677864235945</v>
      </c>
      <c r="AC23" s="42">
        <f>[1]!AgePb8Th2(R23)</f>
        <v>1054.9804798165603</v>
      </c>
      <c r="AD23" s="42">
        <f t="shared" si="11"/>
        <v>36.107247784992431</v>
      </c>
      <c r="AE23" s="38">
        <f t="shared" si="12"/>
        <v>39.65659829385698</v>
      </c>
      <c r="AF23" s="43">
        <f t="shared" si="13"/>
        <v>102.85828312901081</v>
      </c>
      <c r="AG23" s="38">
        <v>13070.060700000002</v>
      </c>
      <c r="AH23" s="131">
        <v>0.57948658663308061</v>
      </c>
    </row>
    <row r="24" spans="1:34" x14ac:dyDescent="0.25">
      <c r="A24" s="69" t="s">
        <v>1173</v>
      </c>
      <c r="B24" s="122">
        <v>2012</v>
      </c>
      <c r="C24" s="72" t="s">
        <v>1177</v>
      </c>
      <c r="D24" s="108" t="s">
        <v>6</v>
      </c>
      <c r="E24" s="37">
        <f>(K24-(((2.718282^(0.00098482*W24)-1)/((2.718282^(0.000155125*W24)-1)*137.88))))/(([1]!SingleStagePbR(W24,1)/[1]!SingleStagePbR(W24,0))-(((2.718282^(0.00098482*W24)-1)/((2.718282^(0.000155125*W24)-1)*137.88))))</f>
        <v>-1.9523191337400194E-3</v>
      </c>
      <c r="F24" s="73">
        <v>16085.234294007885</v>
      </c>
      <c r="G24" s="73">
        <v>89.029561231234553</v>
      </c>
      <c r="H24" s="124">
        <v>0.35146590699530122</v>
      </c>
      <c r="I24" s="76">
        <v>5.5207627214804607</v>
      </c>
      <c r="J24" s="76">
        <v>6.1043581458429537E-2</v>
      </c>
      <c r="K24" s="77">
        <v>7.3531326336117711E-2</v>
      </c>
      <c r="L24" s="77">
        <v>1.0801500774734159E-3</v>
      </c>
      <c r="M24" s="39">
        <f t="array" ref="M24:Q24">[1]!ConvertConc(I24:L24,TRUE,FALSE)</f>
        <v>1.8356317608459292</v>
      </c>
      <c r="N24" s="40">
        <v>3.3749943361451186E-2</v>
      </c>
      <c r="O24" s="40">
        <v>0.18113439219351882</v>
      </c>
      <c r="P24" s="62">
        <v>2.0028196433378126E-3</v>
      </c>
      <c r="Q24" s="39">
        <v>0.60138617377592829</v>
      </c>
      <c r="R24" s="80">
        <v>5.3523373156653321E-2</v>
      </c>
      <c r="S24" s="191">
        <v>1.0100445326999326E-3</v>
      </c>
      <c r="T24" s="38">
        <f>[1]!AgePb76(K24)</f>
        <v>1027.7527676956747</v>
      </c>
      <c r="U24" s="41">
        <f>[1]!AgeErPb76(K24,L24,0,FALSE,1)*2</f>
        <v>59.41356915499702</v>
      </c>
      <c r="V24" s="38">
        <f t="shared" si="8"/>
        <v>59.66192505355334</v>
      </c>
      <c r="W24" s="42">
        <f>[1]!AgePb6U8(O24)</f>
        <v>1073.1689024580471</v>
      </c>
      <c r="X24" s="42">
        <f t="shared" si="5"/>
        <v>23.732254625239129</v>
      </c>
      <c r="Y24" s="38">
        <f t="shared" si="9"/>
        <v>26.074736837539998</v>
      </c>
      <c r="Z24" s="38">
        <f>[1]!AgePb7U5(M24)</f>
        <v>1058.2979699301677</v>
      </c>
      <c r="AA24" s="42">
        <f t="shared" si="6"/>
        <v>38.915753482301859</v>
      </c>
      <c r="AB24" s="38">
        <f t="shared" si="10"/>
        <v>40.359758032775218</v>
      </c>
      <c r="AC24" s="42">
        <f>[1]!AgePb8Th2(R24)</f>
        <v>1053.868422662078</v>
      </c>
      <c r="AD24" s="42">
        <f t="shared" si="11"/>
        <v>39.775297247408808</v>
      </c>
      <c r="AE24" s="38">
        <f t="shared" si="12"/>
        <v>43.016509542211367</v>
      </c>
      <c r="AF24" s="43">
        <f t="shared" si="13"/>
        <v>104.41897469799085</v>
      </c>
      <c r="AG24" s="38">
        <v>12816.7042</v>
      </c>
      <c r="AH24" s="131">
        <v>0.53628359206916087</v>
      </c>
    </row>
    <row r="25" spans="1:34" x14ac:dyDescent="0.25">
      <c r="A25" s="69" t="s">
        <v>1173</v>
      </c>
      <c r="B25" s="122">
        <v>2012</v>
      </c>
      <c r="C25" s="72" t="s">
        <v>1178</v>
      </c>
      <c r="D25" s="108" t="s">
        <v>6</v>
      </c>
      <c r="E25" s="37">
        <f>(K25-(((2.718282^(0.00098482*W25)-1)/((2.718282^(0.000155125*W25)-1)*137.88))))/(([1]!SingleStagePbR(W25,1)/[1]!SingleStagePbR(W25,0))-(((2.718282^(0.00098482*W25)-1)/((2.718282^(0.000155125*W25)-1)*137.88))))</f>
        <v>-1.4341941373379979E-3</v>
      </c>
      <c r="F25" s="73">
        <v>16246.777356096647</v>
      </c>
      <c r="G25" s="73">
        <v>89.45279055316999</v>
      </c>
      <c r="H25" s="124">
        <v>0.35339903530307437</v>
      </c>
      <c r="I25" s="76">
        <v>5.481273447532887</v>
      </c>
      <c r="J25" s="76">
        <v>6.1176641235149758E-2</v>
      </c>
      <c r="K25" s="77">
        <v>7.4232937284860995E-2</v>
      </c>
      <c r="L25" s="77">
        <v>1.2387366926616997E-3</v>
      </c>
      <c r="M25" s="39">
        <f t="array" ref="M25:Q25">[1]!ConvertConc(I25:L25,TRUE,FALSE)</f>
        <v>1.8664975419543066</v>
      </c>
      <c r="N25" s="40">
        <v>3.7471059187186559E-2</v>
      </c>
      <c r="O25" s="40">
        <v>0.18243935639629483</v>
      </c>
      <c r="P25" s="62">
        <v>2.0362105923489942E-3</v>
      </c>
      <c r="Q25" s="39">
        <v>0.55594984536845038</v>
      </c>
      <c r="R25" s="80">
        <v>5.3566254089186971E-2</v>
      </c>
      <c r="S25" s="191">
        <v>1.0067218409917026E-3</v>
      </c>
      <c r="T25" s="38">
        <f>[1]!AgePb76(K25)</f>
        <v>1046.9295045457848</v>
      </c>
      <c r="U25" s="41">
        <f>[1]!AgeErPb76(K25,L25,0,FALSE,1)*2</f>
        <v>67.29746896607088</v>
      </c>
      <c r="V25" s="38">
        <f t="shared" si="8"/>
        <v>67.525079264923164</v>
      </c>
      <c r="W25" s="42">
        <f>[1]!AgePb6U8(O25)</f>
        <v>1080.2872253821538</v>
      </c>
      <c r="X25" s="42">
        <f t="shared" si="5"/>
        <v>24.114229895925249</v>
      </c>
      <c r="Y25" s="38">
        <f t="shared" si="9"/>
        <v>26.452239554382551</v>
      </c>
      <c r="Z25" s="38">
        <f>[1]!AgePb7U5(M25)</f>
        <v>1069.2906695012209</v>
      </c>
      <c r="AA25" s="42">
        <f t="shared" si="6"/>
        <v>42.933304828501583</v>
      </c>
      <c r="AB25" s="38">
        <f t="shared" si="10"/>
        <v>44.273393083618068</v>
      </c>
      <c r="AC25" s="42">
        <f>[1]!AgePb8Th2(R25)</f>
        <v>1054.691092178562</v>
      </c>
      <c r="AD25" s="42">
        <f t="shared" si="11"/>
        <v>39.643636690656152</v>
      </c>
      <c r="AE25" s="38">
        <f t="shared" si="12"/>
        <v>42.899683766326113</v>
      </c>
      <c r="AF25" s="43">
        <f t="shared" si="13"/>
        <v>103.18624326581009</v>
      </c>
      <c r="AG25" s="38">
        <v>12575.033500000001</v>
      </c>
      <c r="AH25" s="131">
        <v>0.53965889078367102</v>
      </c>
    </row>
    <row r="26" spans="1:34" x14ac:dyDescent="0.25">
      <c r="A26" s="69" t="s">
        <v>1173</v>
      </c>
      <c r="B26" s="122">
        <v>2012</v>
      </c>
      <c r="C26" s="72" t="s">
        <v>1179</v>
      </c>
      <c r="D26" s="108" t="s">
        <v>6</v>
      </c>
      <c r="E26" s="37">
        <f>(K26-(((2.718282^(0.00098482*W26)-1)/((2.718282^(0.000155125*W26)-1)*137.88))))/(([1]!SingleStagePbR(W26,1)/[1]!SingleStagePbR(W26,0))-(((2.718282^(0.00098482*W26)-1)/((2.718282^(0.000155125*W26)-1)*137.88))))</f>
        <v>-1.8268088428215936E-3</v>
      </c>
      <c r="F26" s="73">
        <v>16063.707671666683</v>
      </c>
      <c r="G26" s="73">
        <v>89.103404178905834</v>
      </c>
      <c r="H26" s="124">
        <v>0.35366732951474433</v>
      </c>
      <c r="I26" s="76">
        <v>5.5081747055926122</v>
      </c>
      <c r="J26" s="76">
        <v>6.084506683292968E-2</v>
      </c>
      <c r="K26" s="77">
        <v>7.3721124054544659E-2</v>
      </c>
      <c r="L26" s="77">
        <v>1.1742505743733216E-3</v>
      </c>
      <c r="M26" s="39">
        <f t="array" ref="M26:Q26">[1]!ConvertConc(I26:L26,TRUE,FALSE)</f>
        <v>1.8445757188640637</v>
      </c>
      <c r="N26" s="40">
        <v>3.5754865683666932E-2</v>
      </c>
      <c r="O26" s="40">
        <v>0.18154834467844139</v>
      </c>
      <c r="P26" s="62">
        <v>2.0054413223589049E-3</v>
      </c>
      <c r="Q26" s="39">
        <v>0.5698742091406851</v>
      </c>
      <c r="R26" s="80">
        <v>5.3182394680652841E-2</v>
      </c>
      <c r="S26" s="191">
        <v>1.0296888917989853E-3</v>
      </c>
      <c r="T26" s="38">
        <f>[1]!AgePb76(K26)</f>
        <v>1032.963891888576</v>
      </c>
      <c r="U26" s="41">
        <f>[1]!AgeErPb76(K26,L26,0,FALSE,1)*2</f>
        <v>64.372509630252139</v>
      </c>
      <c r="V26" s="38">
        <f t="shared" si="8"/>
        <v>64.604131083363072</v>
      </c>
      <c r="W26" s="42">
        <f>[1]!AgePb6U8(O26)</f>
        <v>1075.4277831407426</v>
      </c>
      <c r="X26" s="42">
        <f t="shared" si="5"/>
        <v>23.759041365463712</v>
      </c>
      <c r="Y26" s="38">
        <f t="shared" si="9"/>
        <v>26.108537181213066</v>
      </c>
      <c r="Z26" s="38">
        <f>[1]!AgePb7U5(M26)</f>
        <v>1061.4955823196553</v>
      </c>
      <c r="AA26" s="42">
        <f t="shared" si="6"/>
        <v>41.151611811325253</v>
      </c>
      <c r="AB26" s="38">
        <f t="shared" si="10"/>
        <v>42.527898597683006</v>
      </c>
      <c r="AC26" s="42">
        <f>[1]!AgePb8Th2(R26)</f>
        <v>1047.3255679348688</v>
      </c>
      <c r="AD26" s="42">
        <f t="shared" si="11"/>
        <v>40.555507508649846</v>
      </c>
      <c r="AE26" s="38">
        <f t="shared" si="12"/>
        <v>43.700953639748903</v>
      </c>
      <c r="AF26" s="43">
        <f t="shared" si="13"/>
        <v>104.11087856851699</v>
      </c>
      <c r="AG26" s="38">
        <v>12345.048600000002</v>
      </c>
      <c r="AH26" s="131">
        <v>0.58106317345533354</v>
      </c>
    </row>
    <row r="27" spans="1:34" x14ac:dyDescent="0.25">
      <c r="A27" s="69" t="s">
        <v>1173</v>
      </c>
      <c r="B27" s="122">
        <v>2012</v>
      </c>
      <c r="C27" s="72" t="s">
        <v>1180</v>
      </c>
      <c r="D27" s="108" t="s">
        <v>6</v>
      </c>
      <c r="E27" s="37">
        <f>(K27-(((2.718282^(0.00098482*W27)-1)/((2.718282^(0.000155125*W27)-1)*137.88))))/(([1]!SingleStagePbR(W27,1)/[1]!SingleStagePbR(W27,0))-(((2.718282^(0.00098482*W27)-1)/((2.718282^(0.000155125*W27)-1)*137.88))))</f>
        <v>-6.9427596352864039E-4</v>
      </c>
      <c r="F27" s="73">
        <v>15979.420353951389</v>
      </c>
      <c r="G27" s="73">
        <v>89.772878318630134</v>
      </c>
      <c r="H27" s="124">
        <v>0.35176722663781829</v>
      </c>
      <c r="I27" s="76">
        <v>5.5207471127173973</v>
      </c>
      <c r="J27" s="76">
        <v>5.9816393662635352E-2</v>
      </c>
      <c r="K27" s="77">
        <v>7.4587829246479886E-2</v>
      </c>
      <c r="L27" s="77">
        <v>1.195017715470768E-3</v>
      </c>
      <c r="M27" s="39">
        <f t="array" ref="M27:Q27">[1]!ConvertConc(I27:L27,TRUE,FALSE)</f>
        <v>1.8620115025862927</v>
      </c>
      <c r="N27" s="40">
        <v>3.6013725397475022E-2</v>
      </c>
      <c r="O27" s="40">
        <v>0.18113490431330126</v>
      </c>
      <c r="P27" s="62">
        <v>1.9625671165935982E-3</v>
      </c>
      <c r="Q27" s="39">
        <v>0.5601917163642739</v>
      </c>
      <c r="R27" s="80">
        <v>5.2751569185413287E-2</v>
      </c>
      <c r="S27" s="191">
        <v>9.9264544281468629E-4</v>
      </c>
      <c r="T27" s="38">
        <f>[1]!AgePb76(K27)</f>
        <v>1056.5397767106331</v>
      </c>
      <c r="U27" s="41">
        <f>[1]!AgeErPb76(K27,L27,0,FALSE,1)*2</f>
        <v>64.520066656671432</v>
      </c>
      <c r="V27" s="38">
        <f t="shared" si="8"/>
        <v>64.761809496684819</v>
      </c>
      <c r="W27" s="42">
        <f>[1]!AgePb6U8(O27)</f>
        <v>1073.1716975129823</v>
      </c>
      <c r="X27" s="42">
        <f t="shared" si="5"/>
        <v>23.255280278338365</v>
      </c>
      <c r="Y27" s="38">
        <f t="shared" si="9"/>
        <v>25.64138569024929</v>
      </c>
      <c r="Z27" s="38">
        <f>[1]!AgePb7U5(M27)</f>
        <v>1067.700360663006</v>
      </c>
      <c r="AA27" s="42">
        <f t="shared" si="6"/>
        <v>41.30142863488625</v>
      </c>
      <c r="AB27" s="38">
        <f t="shared" si="10"/>
        <v>42.688702511061663</v>
      </c>
      <c r="AC27" s="42">
        <f>[1]!AgePb8Th2(R27)</f>
        <v>1039.0556567406563</v>
      </c>
      <c r="AD27" s="42">
        <f t="shared" si="11"/>
        <v>39.104575595436017</v>
      </c>
      <c r="AE27" s="38">
        <f t="shared" si="12"/>
        <v>42.308665062673242</v>
      </c>
      <c r="AF27" s="43">
        <f t="shared" si="13"/>
        <v>101.57418785065812</v>
      </c>
      <c r="AG27" s="38">
        <v>12126.749500000002</v>
      </c>
      <c r="AH27" s="131">
        <v>0.62328550339616262</v>
      </c>
    </row>
    <row r="28" spans="1:34" x14ac:dyDescent="0.25">
      <c r="A28" s="69"/>
      <c r="C28" s="72"/>
      <c r="F28" s="73"/>
      <c r="G28" s="73"/>
      <c r="H28" s="124"/>
      <c r="I28" s="76"/>
      <c r="J28" s="76"/>
      <c r="K28" s="77"/>
      <c r="L28" s="77"/>
      <c r="M28" s="124"/>
      <c r="N28" s="125"/>
      <c r="O28" s="125"/>
      <c r="P28" s="191"/>
      <c r="R28" s="80"/>
      <c r="S28" s="191"/>
      <c r="AG28" s="43"/>
    </row>
    <row r="29" spans="1:34" x14ac:dyDescent="0.25">
      <c r="A29" s="69" t="s">
        <v>1181</v>
      </c>
      <c r="B29" s="122">
        <v>2012</v>
      </c>
      <c r="C29" s="72" t="s">
        <v>1182</v>
      </c>
      <c r="D29" s="108" t="s">
        <v>6</v>
      </c>
      <c r="E29" s="37">
        <f>(K29-(((2.718282^(0.00098482*W29)-1)/((2.718282^(0.000155125*W29)-1)*137.88))))/(([1]!SingleStagePbR(W29,1)/[1]!SingleStagePbR(W29,0))-(((2.718282^(0.00098482*W29)-1)/((2.718282^(0.000155125*W29)-1)*137.88))))</f>
        <v>-2.1884690091887775E-3</v>
      </c>
      <c r="F29" s="73">
        <v>21015.285722557517</v>
      </c>
      <c r="G29" s="73">
        <v>95.034541911482592</v>
      </c>
      <c r="H29" s="124">
        <v>0.36570047129813288</v>
      </c>
      <c r="I29" s="76">
        <v>5.4514980679466687</v>
      </c>
      <c r="J29" s="76">
        <v>5.6057380288491623E-2</v>
      </c>
      <c r="K29" s="77">
        <v>7.3803269294900248E-2</v>
      </c>
      <c r="L29" s="77">
        <v>1.0528036673011561E-3</v>
      </c>
      <c r="M29" s="39">
        <f t="array" ref="M29:Q29">[1]!ConvertConc(I29:L29,TRUE,FALSE)</f>
        <v>1.8658296210410872</v>
      </c>
      <c r="N29" s="40">
        <v>3.2810438214563913E-2</v>
      </c>
      <c r="O29" s="40">
        <v>0.18343581663904993</v>
      </c>
      <c r="P29" s="62">
        <v>1.8862579063039736E-3</v>
      </c>
      <c r="Q29" s="39">
        <v>0.58475896434718333</v>
      </c>
      <c r="R29" s="80">
        <v>5.2977365301778913E-2</v>
      </c>
      <c r="S29" s="191">
        <v>9.0103041035473406E-4</v>
      </c>
      <c r="T29" s="38">
        <f>[1]!AgePb76(K29)</f>
        <v>1035.2138600729102</v>
      </c>
      <c r="U29" s="41">
        <f>[1]!AgeErPb76(K29,L29,0,FALSE,1)*2</f>
        <v>57.63094333703733</v>
      </c>
      <c r="V29" s="38">
        <f t="shared" ref="V29:V35" si="14">SQRT((U29/T29*100)^2+AP$6^2+AP$8^2+AP$7^2)*T29/100</f>
        <v>57.890669962191957</v>
      </c>
      <c r="W29" s="42">
        <f>[1]!AgePb6U8(O29)</f>
        <v>1085.7174322619185</v>
      </c>
      <c r="X29" s="42">
        <f t="shared" si="5"/>
        <v>22.328715603516716</v>
      </c>
      <c r="Y29" s="38">
        <f t="shared" ref="Y29:Y35" si="15">SQRT((X29/W29*100)^2+AQ$6^2+AQ$7^2+AQ$8^2)*W29/100</f>
        <v>24.859363786176914</v>
      </c>
      <c r="Z29" s="38">
        <f>[1]!AgePb7U5(M29)</f>
        <v>1069.0540481221603</v>
      </c>
      <c r="AA29" s="42">
        <f t="shared" si="6"/>
        <v>37.598429565471214</v>
      </c>
      <c r="AB29" s="38">
        <f t="shared" ref="AB29:AB35" si="16">SQRT((AA29/Z29*100)^2+AR$6^2+AR$8^2+AR$7^2)*Z29/100</f>
        <v>39.121028381325388</v>
      </c>
      <c r="AC29" s="42">
        <f>[1]!AgePb8Th2(R29)</f>
        <v>1043.3903482749281</v>
      </c>
      <c r="AD29" s="42">
        <f t="shared" ref="AD29:AD35" si="17">S29/R29*AC29*2</f>
        <v>35.49162659603833</v>
      </c>
      <c r="AE29" s="38">
        <f t="shared" ref="AE29:AE35" si="18">SQRT((AD29/AC29*100)^2+AS$6^2+AS$8^2+AS$7^2)*AC29/100</f>
        <v>39.021684445477746</v>
      </c>
      <c r="AF29" s="43">
        <f t="shared" ref="AF29:AF35" si="19">W29/T29*100</f>
        <v>104.87856414378487</v>
      </c>
      <c r="AG29" s="136">
        <v>16246.344700000001</v>
      </c>
      <c r="AH29" s="135">
        <v>2.2214761566232997</v>
      </c>
    </row>
    <row r="30" spans="1:34" x14ac:dyDescent="0.25">
      <c r="A30" s="69" t="s">
        <v>1181</v>
      </c>
      <c r="B30" s="122">
        <v>2012</v>
      </c>
      <c r="C30" s="72" t="s">
        <v>1183</v>
      </c>
      <c r="D30" s="108" t="s">
        <v>6</v>
      </c>
      <c r="E30" s="37">
        <f>(K30-(((2.718282^(0.00098482*W30)-1)/((2.718282^(0.000155125*W30)-1)*137.88))))/(([1]!SingleStagePbR(W30,1)/[1]!SingleStagePbR(W30,0))-(((2.718282^(0.00098482*W30)-1)/((2.718282^(0.000155125*W30)-1)*137.88))))</f>
        <v>-2.7654601592262918E-3</v>
      </c>
      <c r="F30" s="73">
        <v>22276.571552372789</v>
      </c>
      <c r="G30" s="73">
        <v>98.142001259237659</v>
      </c>
      <c r="H30" s="124">
        <v>0.37348335326053722</v>
      </c>
      <c r="I30" s="76">
        <v>5.410389532461287</v>
      </c>
      <c r="J30" s="76">
        <v>5.626304854377203E-2</v>
      </c>
      <c r="K30" s="77">
        <v>7.3604416789703447E-2</v>
      </c>
      <c r="L30" s="77">
        <v>9.5357573443031519E-4</v>
      </c>
      <c r="M30" s="39">
        <f t="array" ref="M30:Q30">[1]!ConvertConc(I30:L30,TRUE,FALSE)</f>
        <v>1.8749409189659882</v>
      </c>
      <c r="N30" s="40">
        <v>3.114792887013192E-2</v>
      </c>
      <c r="O30" s="40">
        <v>0.18482957539382222</v>
      </c>
      <c r="P30" s="62">
        <v>1.9220566856258607E-3</v>
      </c>
      <c r="Q30" s="39">
        <v>0.62596945103457835</v>
      </c>
      <c r="R30" s="80">
        <v>5.274000498666475E-2</v>
      </c>
      <c r="S30" s="191">
        <v>8.4805957539618314E-4</v>
      </c>
      <c r="T30" s="38">
        <f>[1]!AgePb76(K30)</f>
        <v>1029.7616312018697</v>
      </c>
      <c r="U30" s="41">
        <f>[1]!AgeErPb76(K30,L30,0,FALSE,1)*2</f>
        <v>52.383345991538626</v>
      </c>
      <c r="V30" s="38">
        <f t="shared" si="14"/>
        <v>52.665963959800372</v>
      </c>
      <c r="W30" s="42">
        <f>[1]!AgePb6U8(O30)</f>
        <v>1093.3050508377075</v>
      </c>
      <c r="X30" s="42">
        <f t="shared" si="5"/>
        <v>22.738723258046015</v>
      </c>
      <c r="Y30" s="38">
        <f t="shared" si="15"/>
        <v>25.26145080131479</v>
      </c>
      <c r="Z30" s="38">
        <f>[1]!AgePb7U5(M30)</f>
        <v>1072.2771225194572</v>
      </c>
      <c r="AA30" s="42">
        <f t="shared" si="6"/>
        <v>35.626948245094702</v>
      </c>
      <c r="AB30" s="38">
        <f t="shared" si="16"/>
        <v>37.239734343546999</v>
      </c>
      <c r="AC30" s="42">
        <f>[1]!AgePb8Th2(R30)</f>
        <v>1038.8336295150732</v>
      </c>
      <c r="AD30" s="42">
        <f t="shared" si="17"/>
        <v>33.408901154885626</v>
      </c>
      <c r="AE30" s="38">
        <f t="shared" si="18"/>
        <v>37.106583177916761</v>
      </c>
      <c r="AF30" s="43">
        <f t="shared" si="19"/>
        <v>106.17069210101313</v>
      </c>
      <c r="AG30" s="137">
        <v>15876.1302</v>
      </c>
      <c r="AH30" s="135">
        <v>2.4687011004645179</v>
      </c>
    </row>
    <row r="31" spans="1:34" x14ac:dyDescent="0.25">
      <c r="A31" s="69" t="s">
        <v>1181</v>
      </c>
      <c r="B31" s="122">
        <v>2012</v>
      </c>
      <c r="C31" s="72" t="s">
        <v>1184</v>
      </c>
      <c r="D31" s="108" t="s">
        <v>6</v>
      </c>
      <c r="E31" s="37">
        <f>(K31-(((2.718282^(0.00098482*W31)-1)/((2.718282^(0.000155125*W31)-1)*137.88))))/(([1]!SingleStagePbR(W31,1)/[1]!SingleStagePbR(W31,0))-(((2.718282^(0.00098482*W31)-1)/((2.718282^(0.000155125*W31)-1)*137.88))))</f>
        <v>1.3519442833560635E-3</v>
      </c>
      <c r="F31" s="73">
        <v>17264.731636246546</v>
      </c>
      <c r="G31" s="73">
        <v>75.766235203928886</v>
      </c>
      <c r="H31" s="124">
        <v>0.3610719061847309</v>
      </c>
      <c r="I31" s="76">
        <v>5.3943746355724311</v>
      </c>
      <c r="J31" s="76">
        <v>5.6090611608251552E-2</v>
      </c>
      <c r="K31" s="77">
        <v>7.7179241982537367E-2</v>
      </c>
      <c r="L31" s="77">
        <v>1.2206366937736132E-3</v>
      </c>
      <c r="M31" s="39">
        <f t="array" ref="M31:Q31">[1]!ConvertConc(I31:L31,TRUE,FALSE)</f>
        <v>1.9718398977872542</v>
      </c>
      <c r="N31" s="40">
        <v>3.7322065190105613E-2</v>
      </c>
      <c r="O31" s="40">
        <v>0.18537830009166276</v>
      </c>
      <c r="P31" s="62">
        <v>1.927560270373391E-3</v>
      </c>
      <c r="Q31" s="39">
        <v>0.54935749442616288</v>
      </c>
      <c r="R31" s="80">
        <v>5.3333060124130527E-2</v>
      </c>
      <c r="S31" s="191">
        <v>9.3160294931110923E-4</v>
      </c>
      <c r="T31" s="38">
        <f>[1]!AgePb76(K31)</f>
        <v>1124.9574190898388</v>
      </c>
      <c r="U31" s="41">
        <f>[1]!AgeErPb76(K31,L31,0,FALSE,1)*2</f>
        <v>63.044582563325157</v>
      </c>
      <c r="V31" s="38">
        <f t="shared" si="14"/>
        <v>63.324964029863025</v>
      </c>
      <c r="W31" s="42">
        <f>[1]!AgePb6U8(O31)</f>
        <v>1096.2898580134952</v>
      </c>
      <c r="X31" s="42">
        <f t="shared" si="5"/>
        <v>22.798404927385967</v>
      </c>
      <c r="Y31" s="38">
        <f t="shared" si="15"/>
        <v>25.328259088854065</v>
      </c>
      <c r="Z31" s="38">
        <f>[1]!AgePb7U5(M31)</f>
        <v>1105.9361884670234</v>
      </c>
      <c r="AA31" s="42">
        <f t="shared" si="6"/>
        <v>41.865287915496381</v>
      </c>
      <c r="AB31" s="38">
        <f t="shared" si="16"/>
        <v>43.332601675073775</v>
      </c>
      <c r="AC31" s="42">
        <f>[1]!AgePb8Th2(R31)</f>
        <v>1050.2168682132765</v>
      </c>
      <c r="AD31" s="42">
        <f t="shared" si="17"/>
        <v>36.689630393103762</v>
      </c>
      <c r="AE31" s="38">
        <f t="shared" si="18"/>
        <v>40.157420687786683</v>
      </c>
      <c r="AF31" s="43">
        <f t="shared" si="19"/>
        <v>97.451675895471894</v>
      </c>
      <c r="AG31" s="137">
        <v>15517.601500000001</v>
      </c>
      <c r="AH31" s="135">
        <v>2.4530259378920629</v>
      </c>
    </row>
    <row r="32" spans="1:34" x14ac:dyDescent="0.25">
      <c r="A32" s="69" t="s">
        <v>1181</v>
      </c>
      <c r="B32" s="122">
        <v>2012</v>
      </c>
      <c r="C32" s="72" t="s">
        <v>1185</v>
      </c>
      <c r="D32" s="108" t="s">
        <v>6</v>
      </c>
      <c r="E32" s="37">
        <f>(K32-(((2.718282^(0.00098482*W32)-1)/((2.718282^(0.000155125*W32)-1)*137.88))))/(([1]!SingleStagePbR(W32,1)/[1]!SingleStagePbR(W32,0))-(((2.718282^(0.00098482*W32)-1)/((2.718282^(0.000155125*W32)-1)*137.88))))</f>
        <v>-5.1378012696162835E-5</v>
      </c>
      <c r="F32" s="73">
        <v>20119.361005065082</v>
      </c>
      <c r="G32" s="73">
        <v>86.417918033982644</v>
      </c>
      <c r="H32" s="124">
        <v>0.36785645735665951</v>
      </c>
      <c r="I32" s="76">
        <v>5.3968359733501376</v>
      </c>
      <c r="J32" s="76">
        <v>5.6530493599521101E-2</v>
      </c>
      <c r="K32" s="77">
        <v>7.5981858443449721E-2</v>
      </c>
      <c r="L32" s="77">
        <v>1.1271697895192984E-3</v>
      </c>
      <c r="M32" s="39">
        <f t="array" ref="M32:Q32">[1]!ConvertConc(I32:L32,TRUE,FALSE)</f>
        <v>1.9403627944941519</v>
      </c>
      <c r="N32" s="40">
        <v>3.5237187436007032E-2</v>
      </c>
      <c r="O32" s="40">
        <v>0.18529375451432156</v>
      </c>
      <c r="P32" s="62">
        <v>1.9409052740027577E-3</v>
      </c>
      <c r="Q32" s="39">
        <v>0.57680001221966981</v>
      </c>
      <c r="R32" s="80">
        <v>5.2918020169651789E-2</v>
      </c>
      <c r="S32" s="191">
        <v>9.01069029758313E-4</v>
      </c>
      <c r="T32" s="38">
        <f>[1]!AgePb76(K32)</f>
        <v>1093.72112496982</v>
      </c>
      <c r="U32" s="41">
        <f>[1]!AgeErPb76(K32,L32,0,FALSE,1)*2</f>
        <v>59.40906446257199</v>
      </c>
      <c r="V32" s="38">
        <f t="shared" si="14"/>
        <v>59.690269715606057</v>
      </c>
      <c r="W32" s="42">
        <f>[1]!AgePb6U8(O32)</f>
        <v>1095.8300594445802</v>
      </c>
      <c r="X32" s="42">
        <f t="shared" si="5"/>
        <v>22.957086139914669</v>
      </c>
      <c r="Y32" s="38">
        <f t="shared" si="15"/>
        <v>25.469180133288042</v>
      </c>
      <c r="Z32" s="38">
        <f>[1]!AgePb7U5(M32)</f>
        <v>1095.1241033916906</v>
      </c>
      <c r="AA32" s="42">
        <f t="shared" si="6"/>
        <v>39.775132162294661</v>
      </c>
      <c r="AB32" s="38">
        <f t="shared" si="16"/>
        <v>41.287295684317648</v>
      </c>
      <c r="AC32" s="42">
        <f>[1]!AgePb8Th2(R32)</f>
        <v>1042.2511678830942</v>
      </c>
      <c r="AD32" s="42">
        <f t="shared" si="17"/>
        <v>35.494156644487632</v>
      </c>
      <c r="AE32" s="38">
        <f t="shared" si="18"/>
        <v>39.016629768453853</v>
      </c>
      <c r="AF32" s="43">
        <f t="shared" si="19"/>
        <v>100.19282195676877</v>
      </c>
      <c r="AG32" s="137">
        <v>15170.758600000001</v>
      </c>
      <c r="AH32" s="135">
        <v>2.4801202415046162</v>
      </c>
    </row>
    <row r="33" spans="1:34" x14ac:dyDescent="0.25">
      <c r="A33" s="69" t="s">
        <v>1181</v>
      </c>
      <c r="B33" s="122">
        <v>2012</v>
      </c>
      <c r="C33" s="72" t="s">
        <v>1186</v>
      </c>
      <c r="D33" s="108" t="s">
        <v>6</v>
      </c>
      <c r="E33" s="37">
        <f>(K33-(((2.718282^(0.00098482*W33)-1)/((2.718282^(0.000155125*W33)-1)*137.88))))/(([1]!SingleStagePbR(W33,1)/[1]!SingleStagePbR(W33,0))-(((2.718282^(0.00098482*W33)-1)/((2.718282^(0.000155125*W33)-1)*137.88))))</f>
        <v>-2.6486466239316205E-3</v>
      </c>
      <c r="F33" s="73">
        <v>17326.638071116369</v>
      </c>
      <c r="G33" s="73">
        <v>75.395269668978045</v>
      </c>
      <c r="H33" s="124">
        <v>0.2875898301956179</v>
      </c>
      <c r="I33" s="76">
        <v>5.4570404821890532</v>
      </c>
      <c r="J33" s="76">
        <v>6.0553411760098111E-2</v>
      </c>
      <c r="K33" s="77">
        <v>7.3378425117634274E-2</v>
      </c>
      <c r="L33" s="77">
        <v>1.2025448789180675E-3</v>
      </c>
      <c r="M33" s="39">
        <f t="array" ref="M33:Q33">[1]!ConvertConc(I33:L33,TRUE,FALSE)</f>
        <v>1.8532049712146521</v>
      </c>
      <c r="N33" s="40">
        <v>3.6677771133447695E-2</v>
      </c>
      <c r="O33" s="40">
        <v>0.18324951102412512</v>
      </c>
      <c r="P33" s="62">
        <v>2.033406776456467E-3</v>
      </c>
      <c r="Q33" s="39">
        <v>0.56066308503231443</v>
      </c>
      <c r="R33" s="80">
        <v>5.1716786474348256E-2</v>
      </c>
      <c r="S33" s="191">
        <v>9.9690389524078487E-4</v>
      </c>
      <c r="T33" s="38">
        <f>[1]!AgePb76(K33)</f>
        <v>1023.5418877058024</v>
      </c>
      <c r="U33" s="41">
        <f>[1]!AgeErPb76(K33,L33,0,FALSE,1)*2</f>
        <v>66.325998842640757</v>
      </c>
      <c r="V33" s="38">
        <f t="shared" si="14"/>
        <v>66.546745886628358</v>
      </c>
      <c r="W33" s="42">
        <f>[1]!AgePb6U8(O33)</f>
        <v>1084.702508016012</v>
      </c>
      <c r="X33" s="42">
        <f t="shared" si="5"/>
        <v>24.072549148016087</v>
      </c>
      <c r="Y33" s="38">
        <f t="shared" si="15"/>
        <v>26.432572599032792</v>
      </c>
      <c r="Z33" s="38">
        <f>[1]!AgePb7U5(M33)</f>
        <v>1064.5711669287414</v>
      </c>
      <c r="AA33" s="42">
        <f t="shared" si="6"/>
        <v>42.138995116430756</v>
      </c>
      <c r="AB33" s="38">
        <f t="shared" si="16"/>
        <v>43.491726248264371</v>
      </c>
      <c r="AC33" s="42">
        <f>[1]!AgePb8Th2(R33)</f>
        <v>1019.178649678145</v>
      </c>
      <c r="AD33" s="42">
        <f t="shared" si="17"/>
        <v>39.29181355126687</v>
      </c>
      <c r="AE33" s="38">
        <f t="shared" si="18"/>
        <v>42.365282008495178</v>
      </c>
      <c r="AF33" s="43">
        <f t="shared" si="19"/>
        <v>105.97539006901778</v>
      </c>
      <c r="AG33" s="137">
        <v>14835.601500000004</v>
      </c>
      <c r="AH33" s="135">
        <v>2.5235174063109729</v>
      </c>
    </row>
    <row r="34" spans="1:34" x14ac:dyDescent="0.25">
      <c r="A34" s="69" t="s">
        <v>1181</v>
      </c>
      <c r="B34" s="122">
        <v>2012</v>
      </c>
      <c r="C34" s="72" t="s">
        <v>1187</v>
      </c>
      <c r="D34" s="108" t="s">
        <v>6</v>
      </c>
      <c r="E34" s="37">
        <f>(K34-(((2.718282^(0.00098482*W34)-1)/((2.718282^(0.000155125*W34)-1)*137.88))))/(([1]!SingleStagePbR(W34,1)/[1]!SingleStagePbR(W34,0))-(((2.718282^(0.00098482*W34)-1)/((2.718282^(0.000155125*W34)-1)*137.88))))</f>
        <v>-4.1810047880926687E-3</v>
      </c>
      <c r="F34" s="73">
        <v>17625.409220055222</v>
      </c>
      <c r="G34" s="73">
        <v>75.469861992689047</v>
      </c>
      <c r="H34" s="124">
        <v>0.36184347496833391</v>
      </c>
      <c r="I34" s="76">
        <v>5.4002946492656907</v>
      </c>
      <c r="J34" s="76">
        <v>5.6595317505063233E-2</v>
      </c>
      <c r="K34" s="77">
        <v>7.2485357685773605E-2</v>
      </c>
      <c r="L34" s="77">
        <v>1.0284825315044258E-3</v>
      </c>
      <c r="M34" s="39">
        <f t="array" ref="M34:Q34">[1]!ConvertConc(I34:L34,TRUE,FALSE)</f>
        <v>1.8498864682525622</v>
      </c>
      <c r="N34" s="40">
        <v>3.2631191498373076E-2</v>
      </c>
      <c r="O34" s="40">
        <v>0.18517508116635373</v>
      </c>
      <c r="P34" s="62">
        <v>1.940642722904143E-3</v>
      </c>
      <c r="Q34" s="39">
        <v>0.5941213894013907</v>
      </c>
      <c r="R34" s="80">
        <v>5.3361670414082754E-2</v>
      </c>
      <c r="S34" s="191">
        <v>9.9792043132480835E-4</v>
      </c>
      <c r="T34" s="38">
        <f>[1]!AgePb76(K34)</f>
        <v>998.71562302596203</v>
      </c>
      <c r="U34" s="41">
        <f>[1]!AgeErPb76(K34,L34,0,FALSE,1)*2</f>
        <v>57.6416361259014</v>
      </c>
      <c r="V34" s="38">
        <f t="shared" si="14"/>
        <v>57.883364299292815</v>
      </c>
      <c r="W34" s="42">
        <f>[1]!AgePb6U8(O34)</f>
        <v>1095.184602695685</v>
      </c>
      <c r="X34" s="42">
        <f t="shared" si="5"/>
        <v>22.955162390869514</v>
      </c>
      <c r="Y34" s="38">
        <f t="shared" si="15"/>
        <v>25.464633260684813</v>
      </c>
      <c r="Z34" s="38">
        <f>[1]!AgePb7U5(M34)</f>
        <v>1063.3895088452468</v>
      </c>
      <c r="AA34" s="42">
        <f t="shared" si="6"/>
        <v>37.515455457402311</v>
      </c>
      <c r="AB34" s="38">
        <f t="shared" si="16"/>
        <v>39.025475429860883</v>
      </c>
      <c r="AC34" s="42">
        <f>[1]!AgePb8Th2(R34)</f>
        <v>1050.765858730703</v>
      </c>
      <c r="AD34" s="42">
        <f t="shared" si="17"/>
        <v>39.300895598995098</v>
      </c>
      <c r="AE34" s="38">
        <f t="shared" si="18"/>
        <v>42.559705533427632</v>
      </c>
      <c r="AF34" s="43">
        <f t="shared" si="19"/>
        <v>109.65930415481398</v>
      </c>
      <c r="AG34" s="137">
        <v>14512.130200000003</v>
      </c>
      <c r="AH34" s="135">
        <v>2.5543927775145465</v>
      </c>
    </row>
    <row r="35" spans="1:34" x14ac:dyDescent="0.25">
      <c r="A35" s="69" t="s">
        <v>1181</v>
      </c>
      <c r="B35" s="122">
        <v>2012</v>
      </c>
      <c r="C35" s="72" t="s">
        <v>1188</v>
      </c>
      <c r="D35" s="108" t="s">
        <v>6</v>
      </c>
      <c r="E35" s="37">
        <f>(K35-(((2.718282^(0.00098482*W35)-1)/((2.718282^(0.000155125*W35)-1)*137.88))))/(([1]!SingleStagePbR(W35,1)/[1]!SingleStagePbR(W35,0))-(((2.718282^(0.00098482*W35)-1)/((2.718282^(0.000155125*W35)-1)*137.88))))</f>
        <v>-2.7656507359638464E-3</v>
      </c>
      <c r="F35" s="73">
        <v>18210.430724029586</v>
      </c>
      <c r="G35" s="73">
        <v>78.684443211858664</v>
      </c>
      <c r="H35" s="124">
        <v>0.36418259459199426</v>
      </c>
      <c r="I35" s="76">
        <v>5.3641249319789877</v>
      </c>
      <c r="J35" s="76">
        <v>5.9615535794068336E-2</v>
      </c>
      <c r="K35" s="77">
        <v>7.3932688068906363E-2</v>
      </c>
      <c r="L35" s="77">
        <v>1.0696846283527028E-3</v>
      </c>
      <c r="M35" s="39">
        <f t="array" ref="M35:Q35">[1]!ConvertConc(I35:L35,TRUE,FALSE)</f>
        <v>1.8995461885891416</v>
      </c>
      <c r="N35" s="40">
        <v>3.4655594810598753E-2</v>
      </c>
      <c r="O35" s="40">
        <v>0.18642369681555307</v>
      </c>
      <c r="P35" s="62">
        <v>2.0718660939669704E-3</v>
      </c>
      <c r="Q35" s="39">
        <v>0.60916798148067597</v>
      </c>
      <c r="R35" s="80">
        <v>5.3034087923938218E-2</v>
      </c>
      <c r="S35" s="191">
        <v>9.1487155292836254E-4</v>
      </c>
      <c r="T35" s="38">
        <f>[1]!AgePb76(K35)</f>
        <v>1038.7520331695387</v>
      </c>
      <c r="U35" s="41">
        <f>[1]!AgeErPb76(K35,L35,0,FALSE,1)*2</f>
        <v>58.421291252928775</v>
      </c>
      <c r="V35" s="38">
        <f t="shared" si="14"/>
        <v>58.679270254700029</v>
      </c>
      <c r="W35" s="42">
        <f>[1]!AgePb6U8(O35)</f>
        <v>1101.9725083460323</v>
      </c>
      <c r="X35" s="42">
        <f t="shared" si="5"/>
        <v>24.49409077843584</v>
      </c>
      <c r="Y35" s="38">
        <f t="shared" si="15"/>
        <v>26.888276640422692</v>
      </c>
      <c r="Z35" s="38">
        <f>[1]!AgePb7U5(M35)</f>
        <v>1080.9303325924848</v>
      </c>
      <c r="AA35" s="42">
        <f t="shared" si="6"/>
        <v>39.441297979317838</v>
      </c>
      <c r="AB35" s="38">
        <f t="shared" si="16"/>
        <v>40.927237193212754</v>
      </c>
      <c r="AC35" s="42">
        <f>[1]!AgePb8Th2(R35)</f>
        <v>1044.4791273439575</v>
      </c>
      <c r="AD35" s="42">
        <f t="shared" si="17"/>
        <v>36.035850851433622</v>
      </c>
      <c r="AE35" s="38">
        <f t="shared" si="18"/>
        <v>39.52427214909811</v>
      </c>
      <c r="AF35" s="43">
        <f t="shared" si="19"/>
        <v>106.08619508388246</v>
      </c>
      <c r="AG35" s="137">
        <v>14200.344700000005</v>
      </c>
      <c r="AH35" s="135">
        <v>2.6398389673009581</v>
      </c>
    </row>
    <row r="36" spans="1:34" x14ac:dyDescent="0.25">
      <c r="A36" s="69"/>
      <c r="C36" s="72"/>
      <c r="F36" s="73"/>
      <c r="G36" s="73"/>
      <c r="H36" s="124"/>
      <c r="I36" s="76"/>
      <c r="J36" s="76"/>
      <c r="K36" s="77"/>
      <c r="L36" s="77"/>
      <c r="M36" s="124"/>
      <c r="N36" s="125"/>
      <c r="O36" s="125"/>
      <c r="P36" s="191"/>
      <c r="R36" s="80"/>
      <c r="S36" s="191"/>
      <c r="AG36" s="43"/>
    </row>
    <row r="37" spans="1:34" x14ac:dyDescent="0.25">
      <c r="A37" s="69" t="s">
        <v>1189</v>
      </c>
      <c r="B37" s="122">
        <v>2012</v>
      </c>
      <c r="C37" s="72" t="s">
        <v>1190</v>
      </c>
      <c r="D37" s="108" t="s">
        <v>6</v>
      </c>
      <c r="E37" s="37">
        <f>(K37-(((2.718282^(0.00098482*W37)-1)/((2.718282^(0.000155125*W37)-1)*137.88))))/(([1]!SingleStagePbR(W37,1)/[1]!SingleStagePbR(W37,0))-(((2.718282^(0.00098482*W37)-1)/((2.718282^(0.000155125*W37)-1)*137.88))))</f>
        <v>8.6391442480834662E-4</v>
      </c>
      <c r="F37" s="73">
        <v>16190.704718059165</v>
      </c>
      <c r="G37" s="73">
        <v>94.392260940506276</v>
      </c>
      <c r="H37" s="124">
        <v>0.36011796632499393</v>
      </c>
      <c r="I37" s="76">
        <v>5.5985310121376051</v>
      </c>
      <c r="J37" s="76">
        <v>6.1154468593494812E-2</v>
      </c>
      <c r="K37" s="77">
        <v>7.5383405471019752E-2</v>
      </c>
      <c r="L37" s="77">
        <v>1.2285685789686204E-3</v>
      </c>
      <c r="M37" s="39">
        <f t="array" ref="M37:Q37">[1]!ConvertConc(I37:L37,TRUE,FALSE)</f>
        <v>1.8557262466693263</v>
      </c>
      <c r="N37" s="40">
        <v>3.6408685926973133E-2</v>
      </c>
      <c r="O37" s="40">
        <v>0.1786182835876057</v>
      </c>
      <c r="P37" s="62">
        <v>1.9511022070254633E-3</v>
      </c>
      <c r="Q37" s="39">
        <v>0.55675357474217224</v>
      </c>
      <c r="R37" s="80">
        <v>5.1995794851847597E-2</v>
      </c>
      <c r="S37" s="191">
        <v>9.3042941460190997E-4</v>
      </c>
      <c r="T37" s="38">
        <f>[1]!AgePb76(K37)</f>
        <v>1077.8688218290181</v>
      </c>
      <c r="U37" s="41">
        <f>[1]!AgeErPb76(K37,L37,0,FALSE,1)*2</f>
        <v>65.422005963237282</v>
      </c>
      <c r="V37" s="38">
        <f t="shared" ref="V37:V42" si="20">SQRT((U37/T37*100)^2+AP$6^2+AP$8^2+AP$7^2)*T37/100</f>
        <v>65.670133366508196</v>
      </c>
      <c r="W37" s="42">
        <f>[1]!AgePb6U8(O37)</f>
        <v>1059.4217970819564</v>
      </c>
      <c r="X37" s="42">
        <f t="shared" si="5"/>
        <v>23.144777398375126</v>
      </c>
      <c r="Y37" s="38">
        <f t="shared" ref="Y37:Y42" si="21">SQRT((X37/W37*100)^2+AQ$6^2+AQ$7^2+AQ$8^2)*W37/100</f>
        <v>25.482989655380123</v>
      </c>
      <c r="Z37" s="38">
        <f>[1]!AgePb7U5(M37)</f>
        <v>1065.4680285086079</v>
      </c>
      <c r="AA37" s="42">
        <f t="shared" si="6"/>
        <v>41.808204076248757</v>
      </c>
      <c r="AB37" s="38">
        <f t="shared" ref="AB37:AB42" si="22">SQRT((AA37/Z37*100)^2+AR$6^2+AR$8^2+AR$7^2)*Z37/100</f>
        <v>43.173562823266245</v>
      </c>
      <c r="AC37" s="42">
        <f>[1]!AgePb8Th2(R37)</f>
        <v>1024.5400104782368</v>
      </c>
      <c r="AD37" s="42">
        <f t="shared" ref="AD37:AD42" si="23">S37/R37*AC37*2</f>
        <v>36.666894501820572</v>
      </c>
      <c r="AE37" s="38">
        <f t="shared" ref="AE37:AE42" si="24">SQRT((AD37/AC37*100)^2+AS$6^2+AS$8^2+AS$7^2)*AC37/100</f>
        <v>39.97598093352385</v>
      </c>
      <c r="AF37" s="43">
        <f t="shared" ref="AF37:AF42" si="25">W37/T37*100</f>
        <v>98.288564955820945</v>
      </c>
      <c r="AG37" s="138">
        <v>24327.918600000001</v>
      </c>
      <c r="AH37" s="131">
        <v>0.12907917053973395</v>
      </c>
    </row>
    <row r="38" spans="1:34" x14ac:dyDescent="0.25">
      <c r="A38" s="69" t="s">
        <v>1189</v>
      </c>
      <c r="B38" s="122">
        <v>2012</v>
      </c>
      <c r="C38" s="72" t="s">
        <v>1191</v>
      </c>
      <c r="D38" s="108" t="s">
        <v>6</v>
      </c>
      <c r="E38" s="37">
        <f>(K38-(((2.718282^(0.00098482*W38)-1)/((2.718282^(0.000155125*W38)-1)*137.88))))/(([1]!SingleStagePbR(W38,1)/[1]!SingleStagePbR(W38,0))-(((2.718282^(0.00098482*W38)-1)/((2.718282^(0.000155125*W38)-1)*137.88))))</f>
        <v>7.5835074864473249E-3</v>
      </c>
      <c r="F38" s="73">
        <v>14799.274889447406</v>
      </c>
      <c r="G38" s="73">
        <v>83.941443239904984</v>
      </c>
      <c r="H38" s="124">
        <v>0.34635632893279061</v>
      </c>
      <c r="I38" s="76">
        <v>5.610435398282811</v>
      </c>
      <c r="J38" s="76">
        <v>6.9985667121728518E-2</v>
      </c>
      <c r="K38" s="77">
        <v>8.0944002586834526E-2</v>
      </c>
      <c r="L38" s="77">
        <v>1.7332082551694712E-3</v>
      </c>
      <c r="M38" s="39">
        <f t="array" ref="M38:Q38">[1]!ConvertConc(I38:L38,TRUE,FALSE)</f>
        <v>1.9883844380298836</v>
      </c>
      <c r="N38" s="40">
        <v>4.9274154496047266E-2</v>
      </c>
      <c r="O38" s="40">
        <v>0.17823928608215872</v>
      </c>
      <c r="P38" s="62">
        <v>2.2233916725212595E-3</v>
      </c>
      <c r="Q38" s="39">
        <v>0.50337740245685847</v>
      </c>
      <c r="R38" s="80">
        <v>6.0445629596554661E-2</v>
      </c>
      <c r="S38" s="191">
        <v>1.3301253039317378E-3</v>
      </c>
      <c r="T38" s="38">
        <f>[1]!AgePb76(K38)</f>
        <v>1219.2295328510543</v>
      </c>
      <c r="U38" s="41">
        <f>[1]!AgeErPb76(K38,L38,0,FALSE,1)*2</f>
        <v>84.188799622632416</v>
      </c>
      <c r="V38" s="38">
        <f t="shared" si="20"/>
        <v>84.435613774449777</v>
      </c>
      <c r="W38" s="42">
        <f>[1]!AgePb6U8(O38)</f>
        <v>1057.3485492568868</v>
      </c>
      <c r="X38" s="42">
        <f t="shared" si="5"/>
        <v>26.379144699744351</v>
      </c>
      <c r="Y38" s="38">
        <f t="shared" si="21"/>
        <v>28.44497724421295</v>
      </c>
      <c r="Z38" s="38">
        <f>[1]!AgePb7U5(M38)</f>
        <v>1111.5732544520183</v>
      </c>
      <c r="AA38" s="42">
        <f t="shared" si="6"/>
        <v>55.091793343355107</v>
      </c>
      <c r="AB38" s="38">
        <f t="shared" si="22"/>
        <v>56.226287221558913</v>
      </c>
      <c r="AC38" s="42">
        <f>[1]!AgePb8Th2(R38)</f>
        <v>1186.2400213886717</v>
      </c>
      <c r="AD38" s="42">
        <f t="shared" si="23"/>
        <v>52.207177905730141</v>
      </c>
      <c r="AE38" s="38">
        <f t="shared" si="24"/>
        <v>55.367682369943211</v>
      </c>
      <c r="AF38" s="43">
        <f t="shared" si="25"/>
        <v>86.722681887829282</v>
      </c>
      <c r="AG38" s="38">
        <v>23759.0455</v>
      </c>
      <c r="AH38" s="130">
        <v>8.5388023351049974E-2</v>
      </c>
    </row>
    <row r="39" spans="1:34" x14ac:dyDescent="0.25">
      <c r="A39" s="69" t="s">
        <v>1189</v>
      </c>
      <c r="B39" s="122">
        <v>2012</v>
      </c>
      <c r="C39" s="72" t="s">
        <v>1192</v>
      </c>
      <c r="D39" s="108" t="s">
        <v>6</v>
      </c>
      <c r="E39" s="37">
        <f>(K39-(((2.718282^(0.00098482*W39)-1)/((2.718282^(0.000155125*W39)-1)*137.88))))/(([1]!SingleStagePbR(W39,1)/[1]!SingleStagePbR(W39,0))-(((2.718282^(0.00098482*W39)-1)/((2.718282^(0.000155125*W39)-1)*137.88))))</f>
        <v>4.5657022121381934E-4</v>
      </c>
      <c r="F39" s="73">
        <v>14607.241152976332</v>
      </c>
      <c r="G39" s="73">
        <v>85.719727287490969</v>
      </c>
      <c r="H39" s="124">
        <v>0.35027742237365705</v>
      </c>
      <c r="I39" s="76">
        <v>5.5299539106716171</v>
      </c>
      <c r="J39" s="76">
        <v>6.0090600112117261E-2</v>
      </c>
      <c r="K39" s="77">
        <v>7.5492604648522671E-2</v>
      </c>
      <c r="L39" s="77">
        <v>1.0736953547934142E-3</v>
      </c>
      <c r="M39" s="39">
        <f t="array" ref="M39:Q39">[1]!ConvertConc(I39:L39,TRUE,FALSE)</f>
        <v>1.8814606668929312</v>
      </c>
      <c r="N39" s="40">
        <v>3.3675437679963664E-2</v>
      </c>
      <c r="O39" s="40">
        <v>0.18083333354193348</v>
      </c>
      <c r="P39" s="62">
        <v>1.9650043577831042E-3</v>
      </c>
      <c r="Q39" s="39">
        <v>0.60710935378631392</v>
      </c>
      <c r="R39" s="80">
        <v>5.6673461019862606E-2</v>
      </c>
      <c r="S39" s="191">
        <v>1.0341347432175458E-3</v>
      </c>
      <c r="T39" s="38">
        <f>[1]!AgePb76(K39)</f>
        <v>1080.7735480381023</v>
      </c>
      <c r="U39" s="41">
        <f>[1]!AgeErPb76(K39,L39,0,FALSE,1)*2</f>
        <v>57.067440030027932</v>
      </c>
      <c r="V39" s="38">
        <f t="shared" si="20"/>
        <v>57.353254620578355</v>
      </c>
      <c r="W39" s="42">
        <f>[1]!AgePb6U8(O39)</f>
        <v>1071.5255702900483</v>
      </c>
      <c r="X39" s="42">
        <f t="shared" si="5"/>
        <v>23.287215623968063</v>
      </c>
      <c r="Y39" s="38">
        <f t="shared" si="21"/>
        <v>25.663385580947399</v>
      </c>
      <c r="Z39" s="38">
        <f>[1]!AgePb7U5(M39)</f>
        <v>1074.5771859491952</v>
      </c>
      <c r="AA39" s="42">
        <f t="shared" si="6"/>
        <v>38.4667696694423</v>
      </c>
      <c r="AB39" s="38">
        <f t="shared" si="22"/>
        <v>39.971432829157465</v>
      </c>
      <c r="AC39" s="42">
        <f>[1]!AgePb8Th2(R39)</f>
        <v>1114.2138289572317</v>
      </c>
      <c r="AD39" s="42">
        <f t="shared" si="23"/>
        <v>40.662673892257686</v>
      </c>
      <c r="AE39" s="38">
        <f t="shared" si="24"/>
        <v>44.197399764846715</v>
      </c>
      <c r="AF39" s="43">
        <f t="shared" si="25"/>
        <v>99.144318644285704</v>
      </c>
      <c r="AG39" s="38">
        <v>23201.858200000002</v>
      </c>
      <c r="AH39" s="130">
        <v>8.8453118433531833E-2</v>
      </c>
    </row>
    <row r="40" spans="1:34" x14ac:dyDescent="0.25">
      <c r="A40" s="69" t="s">
        <v>1189</v>
      </c>
      <c r="B40" s="122">
        <v>2012</v>
      </c>
      <c r="C40" s="72" t="s">
        <v>1193</v>
      </c>
      <c r="D40" s="108" t="s">
        <v>6</v>
      </c>
      <c r="E40" s="37">
        <f>(K40-(((2.718282^(0.00098482*W40)-1)/((2.718282^(0.000155125*W40)-1)*137.88))))/(([1]!SingleStagePbR(W40,1)/[1]!SingleStagePbR(W40,0))-(((2.718282^(0.00098482*W40)-1)/((2.718282^(0.000155125*W40)-1)*137.88))))</f>
        <v>1.0500442542610545E-3</v>
      </c>
      <c r="F40" s="73">
        <v>17934.265738769205</v>
      </c>
      <c r="G40" s="73">
        <v>107.22502402434273</v>
      </c>
      <c r="H40" s="124">
        <v>0.36167372358072508</v>
      </c>
      <c r="I40" s="76">
        <v>5.5994994414876311</v>
      </c>
      <c r="J40" s="76">
        <v>6.0403681361817604E-2</v>
      </c>
      <c r="K40" s="77">
        <v>7.553330549012835E-2</v>
      </c>
      <c r="L40" s="77">
        <v>1.1260593983470754E-3</v>
      </c>
      <c r="M40" s="39">
        <f t="array" ref="M40:Q40">[1]!ConvertConc(I40:L40,TRUE,FALSE)</f>
        <v>1.8590947764937791</v>
      </c>
      <c r="N40" s="40">
        <v>3.4210303419065259E-2</v>
      </c>
      <c r="O40" s="40">
        <v>0.17858739168555535</v>
      </c>
      <c r="P40" s="62">
        <v>1.9264821820834945E-3</v>
      </c>
      <c r="Q40" s="39">
        <v>0.5862175375402876</v>
      </c>
      <c r="R40" s="80">
        <v>5.14937821566284E-2</v>
      </c>
      <c r="S40" s="191">
        <v>8.4181387594509441E-4</v>
      </c>
      <c r="T40" s="38">
        <f>[1]!AgePb76(K40)</f>
        <v>1081.8548042138389</v>
      </c>
      <c r="U40" s="41">
        <f>[1]!AgeErPb76(K40,L40,0,FALSE,1)*2</f>
        <v>59.808706729210648</v>
      </c>
      <c r="V40" s="38">
        <f t="shared" si="20"/>
        <v>60.082027036050732</v>
      </c>
      <c r="W40" s="42">
        <f>[1]!AgePb6U8(O40)</f>
        <v>1059.2528326189986</v>
      </c>
      <c r="X40" s="42">
        <f t="shared" si="5"/>
        <v>22.853032222509615</v>
      </c>
      <c r="Y40" s="38">
        <f t="shared" si="21"/>
        <v>25.217590240104137</v>
      </c>
      <c r="Z40" s="38">
        <f>[1]!AgePb7U5(M40)</f>
        <v>1066.6650383468493</v>
      </c>
      <c r="AA40" s="42">
        <f t="shared" si="6"/>
        <v>39.256669503612798</v>
      </c>
      <c r="AB40" s="38">
        <f t="shared" si="22"/>
        <v>40.710902188740789</v>
      </c>
      <c r="AC40" s="42">
        <f>[1]!AgePb8Th2(R40)</f>
        <v>1014.8924271879652</v>
      </c>
      <c r="AD40" s="42">
        <f t="shared" si="23"/>
        <v>33.18266757721355</v>
      </c>
      <c r="AE40" s="38">
        <f t="shared" si="24"/>
        <v>36.741712373461553</v>
      </c>
      <c r="AF40" s="43">
        <f t="shared" si="25"/>
        <v>97.910812845974775</v>
      </c>
      <c r="AG40" s="38">
        <v>22656.3567</v>
      </c>
      <c r="AH40" s="130">
        <v>8.9687421944452436E-2</v>
      </c>
    </row>
    <row r="41" spans="1:34" x14ac:dyDescent="0.25">
      <c r="A41" s="69" t="s">
        <v>1189</v>
      </c>
      <c r="B41" s="122">
        <v>2012</v>
      </c>
      <c r="C41" s="72" t="s">
        <v>1194</v>
      </c>
      <c r="D41" s="108" t="s">
        <v>6</v>
      </c>
      <c r="E41" s="37">
        <f>(K41-(((2.718282^(0.00098482*W41)-1)/((2.718282^(0.000155125*W41)-1)*137.88))))/(([1]!SingleStagePbR(W41,1)/[1]!SingleStagePbR(W41,0))-(((2.718282^(0.00098482*W41)-1)/((2.718282^(0.000155125*W41)-1)*137.88))))</f>
        <v>2.2462089605945644E-3</v>
      </c>
      <c r="F41" s="73">
        <v>14112.309116534521</v>
      </c>
      <c r="G41" s="73">
        <v>86.010591597493743</v>
      </c>
      <c r="H41" s="124">
        <v>0.35946889921412756</v>
      </c>
      <c r="I41" s="76">
        <v>5.6777575776682951</v>
      </c>
      <c r="J41" s="76">
        <v>6.1321799685437703E-2</v>
      </c>
      <c r="K41" s="77">
        <v>7.6037831338023526E-2</v>
      </c>
      <c r="L41" s="77">
        <v>1.2023636162105775E-3</v>
      </c>
      <c r="M41" s="39">
        <f t="array" ref="M41:Q41">[1]!ConvertConc(I41:L41,TRUE,FALSE)</f>
        <v>1.845717040865642</v>
      </c>
      <c r="N41" s="40">
        <v>3.5343878528855878E-2</v>
      </c>
      <c r="O41" s="40">
        <v>0.176125871230077</v>
      </c>
      <c r="P41" s="62">
        <v>1.9022220035377765E-3</v>
      </c>
      <c r="Q41" s="39">
        <v>0.5640128030564181</v>
      </c>
      <c r="R41" s="80">
        <v>5.1545254147527954E-2</v>
      </c>
      <c r="S41" s="191">
        <v>1.0052540709222743E-3</v>
      </c>
      <c r="T41" s="38">
        <f>[1]!AgePb76(K41)</f>
        <v>1095.195485090492</v>
      </c>
      <c r="U41" s="41">
        <f>[1]!AgeErPb76(K41,L41,0,FALSE,1)*2</f>
        <v>63.311716615885189</v>
      </c>
      <c r="V41" s="38">
        <f t="shared" si="20"/>
        <v>63.576372767624754</v>
      </c>
      <c r="W41" s="42">
        <f>[1]!AgePb6U8(O41)</f>
        <v>1045.7751948923963</v>
      </c>
      <c r="X41" s="42">
        <f t="shared" si="5"/>
        <v>22.589487536213937</v>
      </c>
      <c r="Y41" s="38">
        <f t="shared" si="21"/>
        <v>24.921408895243687</v>
      </c>
      <c r="Z41" s="38">
        <f>[1]!AgePb7U5(M41)</f>
        <v>1061.9029002145987</v>
      </c>
      <c r="AA41" s="42">
        <f t="shared" si="6"/>
        <v>40.669036784774036</v>
      </c>
      <c r="AB41" s="38">
        <f t="shared" si="22"/>
        <v>42.062167780146254</v>
      </c>
      <c r="AC41" s="42">
        <f>[1]!AgePb8Th2(R41)</f>
        <v>1015.8818178920063</v>
      </c>
      <c r="AD41" s="42">
        <f t="shared" si="23"/>
        <v>39.624184608306422</v>
      </c>
      <c r="AE41" s="38">
        <f t="shared" si="24"/>
        <v>42.654723821823751</v>
      </c>
      <c r="AF41" s="43">
        <f t="shared" si="25"/>
        <v>95.48753707708974</v>
      </c>
      <c r="AG41" s="38">
        <v>22122.541000000001</v>
      </c>
      <c r="AH41" s="130">
        <v>3.9232463443737674E-2</v>
      </c>
    </row>
    <row r="42" spans="1:34" x14ac:dyDescent="0.25">
      <c r="A42" s="69" t="s">
        <v>1189</v>
      </c>
      <c r="B42" s="122">
        <v>2012</v>
      </c>
      <c r="C42" s="72" t="s">
        <v>1195</v>
      </c>
      <c r="D42" s="108" t="s">
        <v>6</v>
      </c>
      <c r="E42" s="37">
        <f>(K42-(((2.718282^(0.00098482*W42)-1)/((2.718282^(0.000155125*W42)-1)*137.88))))/(([1]!SingleStagePbR(W42,1)/[1]!SingleStagePbR(W42,0))-(((2.718282^(0.00098482*W42)-1)/((2.718282^(0.000155125*W42)-1)*137.88))))</f>
        <v>-5.8198174594358562E-4</v>
      </c>
      <c r="F42" s="73">
        <v>14834.337045487189</v>
      </c>
      <c r="G42" s="73">
        <v>90.376803762374536</v>
      </c>
      <c r="H42" s="124">
        <v>0.36281732620024204</v>
      </c>
      <c r="I42" s="76">
        <v>5.611018668830507</v>
      </c>
      <c r="J42" s="76">
        <v>6.0341124196339795E-2</v>
      </c>
      <c r="K42" s="77">
        <v>7.4089654711456052E-2</v>
      </c>
      <c r="L42" s="77">
        <v>1.1901450513302179E-3</v>
      </c>
      <c r="M42" s="39">
        <f t="array" ref="M42:Q42">[1]!ConvertConc(I42:L42,TRUE,FALSE)</f>
        <v>1.8198186131612244</v>
      </c>
      <c r="N42" s="40">
        <v>3.5178933270249159E-2</v>
      </c>
      <c r="O42" s="40">
        <v>0.17822075794455125</v>
      </c>
      <c r="P42" s="62">
        <v>1.9165933182930261E-3</v>
      </c>
      <c r="Q42" s="39">
        <v>0.55631032433709449</v>
      </c>
      <c r="R42" s="80">
        <v>5.2371927773677024E-2</v>
      </c>
      <c r="S42" s="191">
        <v>9.9829612225412053E-4</v>
      </c>
      <c r="T42" s="38">
        <f>[1]!AgePb76(K42)</f>
        <v>1043.0325074535515</v>
      </c>
      <c r="U42" s="41">
        <f>[1]!AgeErPb76(K42,L42,0,FALSE,1)*2</f>
        <v>64.820707120415605</v>
      </c>
      <c r="V42" s="38">
        <f t="shared" si="20"/>
        <v>65.055230720982763</v>
      </c>
      <c r="W42" s="42">
        <f>[1]!AgePb6U8(O42)</f>
        <v>1057.2471768195767</v>
      </c>
      <c r="X42" s="42">
        <f t="shared" si="5"/>
        <v>22.739358739648058</v>
      </c>
      <c r="Y42" s="38">
        <f t="shared" si="21"/>
        <v>25.106058538354265</v>
      </c>
      <c r="Z42" s="38">
        <f>[1]!AgePb7U5(M42)</f>
        <v>1052.6197505277628</v>
      </c>
      <c r="AA42" s="42">
        <f t="shared" si="6"/>
        <v>40.696407537493251</v>
      </c>
      <c r="AB42" s="38">
        <f t="shared" si="22"/>
        <v>42.064791400934695</v>
      </c>
      <c r="AC42" s="42">
        <f>[1]!AgePb8Th2(R42)</f>
        <v>1031.7654440593633</v>
      </c>
      <c r="AD42" s="42">
        <f t="shared" si="23"/>
        <v>39.334333703788595</v>
      </c>
      <c r="AE42" s="38">
        <f t="shared" si="24"/>
        <v>42.478200700294657</v>
      </c>
      <c r="AF42" s="43">
        <f t="shared" si="25"/>
        <v>101.36282131807461</v>
      </c>
      <c r="AG42" s="38">
        <v>21600.411100000001</v>
      </c>
      <c r="AH42" s="130">
        <v>4.4738219338141004E-2</v>
      </c>
    </row>
    <row r="43" spans="1:34" x14ac:dyDescent="0.25">
      <c r="A43" s="69"/>
      <c r="C43" s="72"/>
      <c r="F43" s="73"/>
      <c r="G43" s="73"/>
      <c r="H43" s="124"/>
      <c r="I43" s="76"/>
      <c r="J43" s="76"/>
      <c r="K43" s="77"/>
      <c r="L43" s="77"/>
      <c r="M43" s="124"/>
      <c r="N43" s="125"/>
      <c r="O43" s="125"/>
      <c r="P43" s="191"/>
      <c r="R43" s="80"/>
      <c r="S43" s="191"/>
      <c r="AG43" s="43"/>
    </row>
    <row r="44" spans="1:34" x14ac:dyDescent="0.25">
      <c r="A44" s="69" t="s">
        <v>1196</v>
      </c>
      <c r="B44" s="122">
        <v>2012</v>
      </c>
      <c r="C44" s="72" t="s">
        <v>1197</v>
      </c>
      <c r="D44" s="108" t="s">
        <v>6</v>
      </c>
      <c r="E44" s="37">
        <f>(K44-(((2.718282^(0.00098482*W44)-1)/((2.718282^(0.000155125*W44)-1)*137.88))))/(([1]!SingleStagePbR(W44,1)/[1]!SingleStagePbR(W44,0))-(((2.718282^(0.00098482*W44)-1)/((2.718282^(0.000155125*W44)-1)*137.88))))</f>
        <v>1.3897731612137335E-3</v>
      </c>
      <c r="F44" s="73">
        <v>12930.790985347132</v>
      </c>
      <c r="G44" s="73">
        <v>78.507705357591163</v>
      </c>
      <c r="H44" s="124">
        <v>0.35607066666803233</v>
      </c>
      <c r="I44" s="76">
        <v>5.6569157256503813</v>
      </c>
      <c r="J44" s="76">
        <v>6.525743631443906E-2</v>
      </c>
      <c r="K44" s="77">
        <v>7.5450891755036706E-2</v>
      </c>
      <c r="L44" s="77">
        <v>1.2915638664033511E-3</v>
      </c>
      <c r="M44" s="39">
        <f t="array" ref="M44:Q44">[1]!ConvertConc(I44:L44,TRUE,FALSE)</f>
        <v>1.8382175740268105</v>
      </c>
      <c r="N44" s="40">
        <v>3.7944842585075009E-2</v>
      </c>
      <c r="O44" s="40">
        <v>0.17677477418757709</v>
      </c>
      <c r="P44" s="62">
        <v>2.0392505612621386E-3</v>
      </c>
      <c r="Q44" s="39">
        <v>0.55884897366009978</v>
      </c>
      <c r="R44" s="80">
        <v>5.1612886520661788E-2</v>
      </c>
      <c r="S44" s="191">
        <v>1.0634424148916238E-3</v>
      </c>
      <c r="T44" s="38">
        <f>[1]!AgePb76(K44)</f>
        <v>1079.6646193583058</v>
      </c>
      <c r="U44" s="41">
        <f>[1]!AgeErPb76(K44,L44,0,FALSE,1)*2</f>
        <v>68.696589161390889</v>
      </c>
      <c r="V44" s="38">
        <f t="shared" ref="V44:V50" si="26">SQRT((U44/T44*100)^2+AP$6^2+AP$8^2+AP$7^2)*T44/100</f>
        <v>68.933717372060485</v>
      </c>
      <c r="W44" s="42">
        <f>[1]!AgePb6U8(O44)</f>
        <v>1049.3308888756878</v>
      </c>
      <c r="X44" s="42">
        <f t="shared" si="5"/>
        <v>24.2098864379692</v>
      </c>
      <c r="Y44" s="38">
        <f t="shared" ref="Y44:Y50" si="27">SQRT((X44/W44*100)^2+AQ$6^2+AQ$7^2+AQ$8^2)*W44/100</f>
        <v>26.413347990171989</v>
      </c>
      <c r="Z44" s="38">
        <f>[1]!AgePb7U5(M44)</f>
        <v>1059.2234760229701</v>
      </c>
      <c r="AA44" s="42">
        <f t="shared" si="6"/>
        <v>43.729391588899439</v>
      </c>
      <c r="AB44" s="38">
        <f t="shared" ref="AB44:AB50" si="28">SQRT((AA44/Z44*100)^2+AR$6^2+AR$8^2+AR$7^2)*Z44/100</f>
        <v>45.021485940957653</v>
      </c>
      <c r="AC44" s="42">
        <f>[1]!AgePb8Th2(R44)</f>
        <v>1017.1817686155695</v>
      </c>
      <c r="AD44" s="42">
        <f t="shared" ref="AD44:AD50" si="29">S44/R44*AC44*2</f>
        <v>41.916440227276951</v>
      </c>
      <c r="AE44" s="38">
        <f t="shared" ref="AE44:AE50" si="30">SQRT((AD44/AC44*100)^2+AS$6^2+AS$8^2+AS$7^2)*AC44/100</f>
        <v>44.799285453199936</v>
      </c>
      <c r="AF44" s="43">
        <f t="shared" ref="AF44:AF50" si="31">W44/T44*100</f>
        <v>97.190448780228934</v>
      </c>
      <c r="AG44" s="136">
        <v>20591.208700000003</v>
      </c>
      <c r="AH44" s="130">
        <v>5.1769732156208156E-2</v>
      </c>
    </row>
    <row r="45" spans="1:34" x14ac:dyDescent="0.25">
      <c r="A45" s="110" t="s">
        <v>1196</v>
      </c>
      <c r="B45" s="122">
        <v>2012</v>
      </c>
      <c r="C45" s="127" t="s">
        <v>1198</v>
      </c>
      <c r="D45" s="108" t="s">
        <v>6</v>
      </c>
      <c r="E45" s="37">
        <f>(K45-(((2.718282^(0.00098482*W45)-1)/((2.718282^(0.000155125*W45)-1)*137.88))))/(([1]!SingleStagePbR(W45,1)/[1]!SingleStagePbR(W45,0))-(((2.718282^(0.00098482*W45)-1)/((2.718282^(0.000155125*W45)-1)*137.88))))</f>
        <v>1.9832403246058815E-3</v>
      </c>
      <c r="F45" s="113">
        <v>12277.044675434387</v>
      </c>
      <c r="G45" s="113">
        <v>79.093179689371482</v>
      </c>
      <c r="H45" s="124">
        <v>0.35699265108676331</v>
      </c>
      <c r="I45" s="116">
        <v>5.7394299225578882</v>
      </c>
      <c r="J45" s="116">
        <v>8.3163540944183101E-2</v>
      </c>
      <c r="K45" s="117">
        <v>7.5435961852840058E-2</v>
      </c>
      <c r="L45" s="117">
        <v>1.7175515153376984E-3</v>
      </c>
      <c r="M45" s="39">
        <f t="array" ref="M45:Q45">[1]!ConvertConc(I45:L45,TRUE,FALSE)</f>
        <v>1.8114315189556278</v>
      </c>
      <c r="N45" s="40">
        <v>4.8886952831076198E-2</v>
      </c>
      <c r="O45" s="40">
        <v>0.17423333214151879</v>
      </c>
      <c r="P45" s="62">
        <v>2.5246167384050861E-3</v>
      </c>
      <c r="Q45" s="39">
        <v>0.53689970700749168</v>
      </c>
      <c r="R45" s="177">
        <v>5.1213570099594811E-2</v>
      </c>
      <c r="S45" s="191">
        <v>1.223260429967581E-3</v>
      </c>
      <c r="T45" s="38">
        <f>[1]!AgePb76(K45)</f>
        <v>1079.2675173261789</v>
      </c>
      <c r="U45" s="41">
        <f>[1]!AgeErPb76(K45,L45,0,FALSE,1)*2</f>
        <v>91.377815328533515</v>
      </c>
      <c r="V45" s="38">
        <f t="shared" si="26"/>
        <v>91.556087508185485</v>
      </c>
      <c r="W45" s="42">
        <f>[1]!AgePb6U8(O45)</f>
        <v>1035.3937234646285</v>
      </c>
      <c r="X45" s="42">
        <f t="shared" si="5"/>
        <v>30.005421958815582</v>
      </c>
      <c r="Y45" s="38">
        <f t="shared" si="27"/>
        <v>31.763631221787769</v>
      </c>
      <c r="Z45" s="38">
        <f>[1]!AgePb7U5(M45)</f>
        <v>1049.5951576151276</v>
      </c>
      <c r="AA45" s="42">
        <f t="shared" si="6"/>
        <v>56.652993419966698</v>
      </c>
      <c r="AB45" s="38">
        <f t="shared" si="28"/>
        <v>57.638189325831618</v>
      </c>
      <c r="AC45" s="42">
        <f>[1]!AgePb8Th2(R45)</f>
        <v>1009.5053626265217</v>
      </c>
      <c r="AD45" s="42">
        <f t="shared" si="29"/>
        <v>48.225029481038575</v>
      </c>
      <c r="AE45" s="38">
        <f t="shared" si="30"/>
        <v>50.713731206951564</v>
      </c>
      <c r="AF45" s="43">
        <f t="shared" si="31"/>
        <v>95.934854597473191</v>
      </c>
      <c r="AG45" s="137">
        <v>20104.136200000001</v>
      </c>
      <c r="AH45" s="131">
        <v>0.12926305219204384</v>
      </c>
    </row>
    <row r="46" spans="1:34" x14ac:dyDescent="0.25">
      <c r="A46" s="69" t="s">
        <v>1196</v>
      </c>
      <c r="B46" s="122">
        <v>2012</v>
      </c>
      <c r="C46" s="72" t="s">
        <v>1199</v>
      </c>
      <c r="D46" s="108" t="s">
        <v>6</v>
      </c>
      <c r="E46" s="37">
        <f>(K46-(((2.718282^(0.00098482*W46)-1)/((2.718282^(0.000155125*W46)-1)*137.88))))/(([1]!SingleStagePbR(W46,1)/[1]!SingleStagePbR(W46,0))-(((2.718282^(0.00098482*W46)-1)/((2.718282^(0.000155125*W46)-1)*137.88))))</f>
        <v>1.3765657476293909E-3</v>
      </c>
      <c r="F46" s="73">
        <v>13110.279220001976</v>
      </c>
      <c r="G46" s="73">
        <v>79.076345617085877</v>
      </c>
      <c r="H46" s="124">
        <v>0.35513936274103991</v>
      </c>
      <c r="I46" s="76">
        <v>5.5906275755916113</v>
      </c>
      <c r="J46" s="76">
        <v>6.3800619716609649E-2</v>
      </c>
      <c r="K46" s="77">
        <v>7.5864890714925581E-2</v>
      </c>
      <c r="L46" s="77">
        <v>1.3026048257243812E-3</v>
      </c>
      <c r="M46" s="39">
        <f t="array" ref="M46:Q46">[1]!ConvertConc(I46:L46,TRUE,FALSE)</f>
        <v>1.8702192369207495</v>
      </c>
      <c r="N46" s="40">
        <v>3.855765702063952E-2</v>
      </c>
      <c r="O46" s="40">
        <v>0.1788707951797662</v>
      </c>
      <c r="P46" s="62">
        <v>2.0412856029788729E-3</v>
      </c>
      <c r="Q46" s="39">
        <v>0.55353644317282036</v>
      </c>
      <c r="R46" s="80">
        <v>5.1887542700941924E-2</v>
      </c>
      <c r="S46" s="191">
        <v>1.0459597341052019E-3</v>
      </c>
      <c r="T46" s="38">
        <f>[1]!AgePb76(K46)</f>
        <v>1090.6355671315368</v>
      </c>
      <c r="U46" s="41">
        <f>[1]!AgeErPb76(K46,L46,0,FALSE,1)*2</f>
        <v>68.793070083852086</v>
      </c>
      <c r="V46" s="38">
        <f t="shared" si="26"/>
        <v>69.034695246896248</v>
      </c>
      <c r="W46" s="42">
        <f>[1]!AgePb6U8(O46)</f>
        <v>1060.8027530573079</v>
      </c>
      <c r="X46" s="42">
        <f t="shared" si="5"/>
        <v>24.211905417427076</v>
      </c>
      <c r="Y46" s="38">
        <f t="shared" si="27"/>
        <v>26.461576280319161</v>
      </c>
      <c r="Z46" s="38">
        <f>[1]!AgePb7U5(M46)</f>
        <v>1070.6081291821276</v>
      </c>
      <c r="AA46" s="42">
        <f t="shared" si="6"/>
        <v>44.144707993143427</v>
      </c>
      <c r="AB46" s="38">
        <f t="shared" si="28"/>
        <v>45.452261416234712</v>
      </c>
      <c r="AC46" s="42">
        <f>[1]!AgePb8Th2(R46)</f>
        <v>1022.4600308885164</v>
      </c>
      <c r="AD46" s="42">
        <f t="shared" si="29"/>
        <v>41.221918262933471</v>
      </c>
      <c r="AE46" s="38">
        <f t="shared" si="30"/>
        <v>44.179584880482793</v>
      </c>
      <c r="AF46" s="43">
        <f t="shared" si="31"/>
        <v>97.264639539246673</v>
      </c>
      <c r="AG46" s="137">
        <v>19628.749500000002</v>
      </c>
      <c r="AH46" s="131">
        <v>0.16855533465483402</v>
      </c>
    </row>
    <row r="47" spans="1:34" x14ac:dyDescent="0.25">
      <c r="A47" s="69" t="s">
        <v>1196</v>
      </c>
      <c r="B47" s="122">
        <v>2012</v>
      </c>
      <c r="C47" s="72" t="s">
        <v>1200</v>
      </c>
      <c r="D47" s="108" t="s">
        <v>6</v>
      </c>
      <c r="E47" s="37">
        <f>(K47-(((2.718282^(0.00098482*W47)-1)/((2.718282^(0.000155125*W47)-1)*137.88))))/(([1]!SingleStagePbR(W47,1)/[1]!SingleStagePbR(W47,0))-(((2.718282^(0.00098482*W47)-1)/((2.718282^(0.000155125*W47)-1)*137.88))))</f>
        <v>6.3054337924631774E-4</v>
      </c>
      <c r="F47" s="73">
        <v>12929.59928411637</v>
      </c>
      <c r="G47" s="73">
        <v>79.329686023714999</v>
      </c>
      <c r="H47" s="124">
        <v>0.35635911781042207</v>
      </c>
      <c r="I47" s="76">
        <v>5.5634938210080325</v>
      </c>
      <c r="J47" s="76">
        <v>6.1318804972662476E-2</v>
      </c>
      <c r="K47" s="77">
        <v>7.541633495326773E-2</v>
      </c>
      <c r="L47" s="77">
        <v>1.2619603827009329E-3</v>
      </c>
      <c r="M47" s="39">
        <f t="array" ref="M47:Q47">[1]!ConvertConc(I47:L47,TRUE,FALSE)</f>
        <v>1.8682287817075571</v>
      </c>
      <c r="N47" s="40">
        <v>3.7433548564352027E-2</v>
      </c>
      <c r="O47" s="40">
        <v>0.17974316718461153</v>
      </c>
      <c r="P47" s="62">
        <v>1.9810638006181667E-3</v>
      </c>
      <c r="Q47" s="39">
        <v>0.55006641864749539</v>
      </c>
      <c r="R47" s="80">
        <v>5.4166369609898637E-2</v>
      </c>
      <c r="S47" s="191">
        <v>1.0797234817718443E-3</v>
      </c>
      <c r="T47" s="38">
        <f>[1]!AgePb76(K47)</f>
        <v>1078.7453302138067</v>
      </c>
      <c r="U47" s="41">
        <f>[1]!AgeErPb76(K47,L47,0,FALSE,1)*2</f>
        <v>67.161999158553741</v>
      </c>
      <c r="V47" s="38">
        <f t="shared" si="26"/>
        <v>67.404114166253947</v>
      </c>
      <c r="W47" s="42">
        <f>[1]!AgePb6U8(O47)</f>
        <v>1065.5713770121292</v>
      </c>
      <c r="X47" s="42">
        <f t="shared" si="5"/>
        <v>23.488680154449952</v>
      </c>
      <c r="Y47" s="38">
        <f t="shared" si="27"/>
        <v>25.821385905557527</v>
      </c>
      <c r="Z47" s="38">
        <f>[1]!AgePb7U5(M47)</f>
        <v>1069.9037315588553</v>
      </c>
      <c r="AA47" s="42">
        <f t="shared" si="6"/>
        <v>42.87514857563</v>
      </c>
      <c r="AB47" s="38">
        <f t="shared" si="28"/>
        <v>44.218515134653963</v>
      </c>
      <c r="AC47" s="42">
        <f>[1]!AgePb8Th2(R47)</f>
        <v>1066.2007800405797</v>
      </c>
      <c r="AD47" s="42">
        <f t="shared" si="29"/>
        <v>42.506153791886931</v>
      </c>
      <c r="AE47" s="38">
        <f t="shared" si="30"/>
        <v>45.622757903007141</v>
      </c>
      <c r="AF47" s="43">
        <f t="shared" si="31"/>
        <v>98.778770778171861</v>
      </c>
      <c r="AG47" s="137">
        <v>19165.048600000002</v>
      </c>
      <c r="AH47" s="130">
        <v>6.9291091682646008E-2</v>
      </c>
    </row>
    <row r="48" spans="1:34" x14ac:dyDescent="0.25">
      <c r="A48" s="69" t="s">
        <v>1196</v>
      </c>
      <c r="B48" s="122">
        <v>2012</v>
      </c>
      <c r="C48" s="72" t="s">
        <v>1201</v>
      </c>
      <c r="D48" s="108" t="s">
        <v>6</v>
      </c>
      <c r="E48" s="37">
        <f>(K48-(((2.718282^(0.00098482*W48)-1)/((2.718282^(0.000155125*W48)-1)*137.88))))/(([1]!SingleStagePbR(W48,1)/[1]!SingleStagePbR(W48,0))-(((2.718282^(0.00098482*W48)-1)/((2.718282^(0.000155125*W48)-1)*137.88))))</f>
        <v>3.5768340250423142E-3</v>
      </c>
      <c r="F48" s="73">
        <v>12929.63452081459</v>
      </c>
      <c r="G48" s="73">
        <v>80.779917470725451</v>
      </c>
      <c r="H48" s="124">
        <v>0.35863517294818364</v>
      </c>
      <c r="I48" s="76">
        <v>5.6027479497815307</v>
      </c>
      <c r="J48" s="76">
        <v>6.6950310786925663E-2</v>
      </c>
      <c r="K48" s="77">
        <v>7.7632333617010663E-2</v>
      </c>
      <c r="L48" s="77">
        <v>1.3508043026609665E-3</v>
      </c>
      <c r="M48" s="39">
        <f t="array" ref="M48:Q48">[1]!ConvertConc(I48:L48,TRUE,FALSE)</f>
        <v>1.9096501065184646</v>
      </c>
      <c r="N48" s="40">
        <v>4.0309112334278696E-2</v>
      </c>
      <c r="O48" s="40">
        <v>0.17848384559919267</v>
      </c>
      <c r="P48" s="62">
        <v>2.1328014467931859E-3</v>
      </c>
      <c r="Q48" s="39">
        <v>0.5661116326280532</v>
      </c>
      <c r="R48" s="80">
        <v>5.1778766904487517E-2</v>
      </c>
      <c r="S48" s="191">
        <v>1.0185098535579892E-3</v>
      </c>
      <c r="T48" s="38">
        <f>[1]!AgePb76(K48)</f>
        <v>1136.6140278287435</v>
      </c>
      <c r="U48" s="41">
        <f>[1]!AgeErPb76(K48,L48,0,FALSE,1)*2</f>
        <v>69.241288952667261</v>
      </c>
      <c r="V48" s="38">
        <f t="shared" si="26"/>
        <v>69.501984520894936</v>
      </c>
      <c r="W48" s="42">
        <f>[1]!AgePb6U8(O48)</f>
        <v>1058.6864509589948</v>
      </c>
      <c r="X48" s="42">
        <f t="shared" si="5"/>
        <v>25.301651101537008</v>
      </c>
      <c r="Y48" s="38">
        <f t="shared" si="27"/>
        <v>27.453921445096121</v>
      </c>
      <c r="Z48" s="38">
        <f>[1]!AgePb7U5(M48)</f>
        <v>1084.4624416351628</v>
      </c>
      <c r="AA48" s="42">
        <f t="shared" si="6"/>
        <v>45.781913904504329</v>
      </c>
      <c r="AB48" s="38">
        <f t="shared" si="28"/>
        <v>47.076407456258096</v>
      </c>
      <c r="AC48" s="42">
        <f>[1]!AgePb8Th2(R48)</f>
        <v>1020.3697742408236</v>
      </c>
      <c r="AD48" s="42">
        <f t="shared" si="29"/>
        <v>40.142194627927701</v>
      </c>
      <c r="AE48" s="38">
        <f t="shared" si="30"/>
        <v>43.161942304277908</v>
      </c>
      <c r="AF48" s="43">
        <f t="shared" si="31"/>
        <v>93.143883942853265</v>
      </c>
      <c r="AG48" s="137">
        <v>18713.033500000001</v>
      </c>
      <c r="AH48" s="130">
        <v>3.9711789029905048E-2</v>
      </c>
    </row>
    <row r="49" spans="1:34" x14ac:dyDescent="0.25">
      <c r="A49" s="69" t="s">
        <v>1196</v>
      </c>
      <c r="B49" s="122">
        <v>2012</v>
      </c>
      <c r="C49" s="72" t="s">
        <v>1202</v>
      </c>
      <c r="D49" s="108" t="s">
        <v>6</v>
      </c>
      <c r="E49" s="37">
        <f>(K49-(((2.718282^(0.00098482*W49)-1)/((2.718282^(0.000155125*W49)-1)*137.88))))/(([1]!SingleStagePbR(W49,1)/[1]!SingleStagePbR(W49,0))-(((2.718282^(0.00098482*W49)-1)/((2.718282^(0.000155125*W49)-1)*137.88))))</f>
        <v>1.9666627345222643E-3</v>
      </c>
      <c r="F49" s="73">
        <v>12940.56231171203</v>
      </c>
      <c r="G49" s="73">
        <v>82.123055840698569</v>
      </c>
      <c r="H49" s="124">
        <v>0.35639753215880943</v>
      </c>
      <c r="I49" s="76">
        <v>5.662352125966156</v>
      </c>
      <c r="J49" s="76">
        <v>6.6790553545153356E-2</v>
      </c>
      <c r="K49" s="77">
        <v>7.5900325342503558E-2</v>
      </c>
      <c r="L49" s="77">
        <v>1.3579391542914224E-3</v>
      </c>
      <c r="M49" s="39">
        <f t="array" ref="M49:Q49">[1]!ConvertConc(I49:L49,TRUE,FALSE)</f>
        <v>1.8473917916079745</v>
      </c>
      <c r="N49" s="40">
        <v>3.9588786994057414E-2</v>
      </c>
      <c r="O49" s="40">
        <v>0.17660505347490588</v>
      </c>
      <c r="P49" s="62">
        <v>2.0831536114415917E-3</v>
      </c>
      <c r="Q49" s="39">
        <v>0.55043365995277505</v>
      </c>
      <c r="R49" s="80">
        <v>5.128739751702429E-2</v>
      </c>
      <c r="S49" s="191">
        <v>1.0113618279312859E-3</v>
      </c>
      <c r="T49" s="38">
        <f>[1]!AgePb76(K49)</f>
        <v>1091.5709689775208</v>
      </c>
      <c r="U49" s="41">
        <f>[1]!AgeErPb76(K49,L49,0,FALSE,1)*2</f>
        <v>71.671914313889587</v>
      </c>
      <c r="V49" s="38">
        <f t="shared" si="26"/>
        <v>71.904263485176614</v>
      </c>
      <c r="W49" s="42">
        <f>[1]!AgePb6U8(O49)</f>
        <v>1048.4010857064773</v>
      </c>
      <c r="X49" s="42">
        <f t="shared" si="5"/>
        <v>24.732933344277821</v>
      </c>
      <c r="Y49" s="38">
        <f t="shared" si="27"/>
        <v>26.889900512287223</v>
      </c>
      <c r="Z49" s="38">
        <f>[1]!AgePb7U5(M49)</f>
        <v>1062.5002938781615</v>
      </c>
      <c r="AA49" s="42">
        <f t="shared" si="6"/>
        <v>45.53782040879819</v>
      </c>
      <c r="AB49" s="38">
        <f t="shared" si="28"/>
        <v>46.787586042271407</v>
      </c>
      <c r="AC49" s="42">
        <f>[1]!AgePb8Th2(R49)</f>
        <v>1010.9248308186689</v>
      </c>
      <c r="AD49" s="42">
        <f t="shared" si="29"/>
        <v>39.869864110711291</v>
      </c>
      <c r="AE49" s="38">
        <f t="shared" si="30"/>
        <v>42.854732086540523</v>
      </c>
      <c r="AF49" s="43">
        <f t="shared" si="31"/>
        <v>96.045160186746173</v>
      </c>
      <c r="AG49" s="137">
        <v>18272.704200000004</v>
      </c>
      <c r="AH49" s="130">
        <v>3.9637665587643582E-2</v>
      </c>
    </row>
    <row r="50" spans="1:34" x14ac:dyDescent="0.25">
      <c r="A50" s="69" t="s">
        <v>1196</v>
      </c>
      <c r="B50" s="122">
        <v>2012</v>
      </c>
      <c r="C50" s="72" t="s">
        <v>1203</v>
      </c>
      <c r="D50" s="108" t="s">
        <v>6</v>
      </c>
      <c r="E50" s="37">
        <f>(K50-(((2.718282^(0.00098482*W50)-1)/((2.718282^(0.000155125*W50)-1)*137.88))))/(([1]!SingleStagePbR(W50,1)/[1]!SingleStagePbR(W50,0))-(((2.718282^(0.00098482*W50)-1)/((2.718282^(0.000155125*W50)-1)*137.88))))</f>
        <v>9.3354431272924424E-5</v>
      </c>
      <c r="F50" s="73">
        <v>13126.936305848119</v>
      </c>
      <c r="G50" s="73">
        <v>84.463021284702648</v>
      </c>
      <c r="H50" s="124">
        <v>0.36879162909945312</v>
      </c>
      <c r="I50" s="76">
        <v>5.592147631974826</v>
      </c>
      <c r="J50" s="76">
        <v>6.5630493829651138E-2</v>
      </c>
      <c r="K50" s="77">
        <v>7.4778235235383531E-2</v>
      </c>
      <c r="L50" s="77">
        <v>1.239018271208981E-3</v>
      </c>
      <c r="M50" s="39">
        <f t="array" ref="M50:Q50">[1]!ConvertConc(I50:L50,TRUE,FALSE)</f>
        <v>1.8429299543547801</v>
      </c>
      <c r="N50" s="40">
        <v>3.7419997297062128E-2</v>
      </c>
      <c r="O50" s="40">
        <v>0.17882217455815938</v>
      </c>
      <c r="P50" s="62">
        <v>2.0986905919362377E-3</v>
      </c>
      <c r="Q50" s="39">
        <v>0.57800569974366367</v>
      </c>
      <c r="R50" s="80">
        <v>5.455637139409765E-2</v>
      </c>
      <c r="S50" s="191">
        <v>1.1263683261595887E-3</v>
      </c>
      <c r="T50" s="38">
        <f>[1]!AgePb76(K50)</f>
        <v>1061.6713430448378</v>
      </c>
      <c r="U50" s="41">
        <f>[1]!AgeErPb76(K50,L50,0,FALSE,1)*2</f>
        <v>66.673960458042046</v>
      </c>
      <c r="V50" s="38">
        <f t="shared" si="26"/>
        <v>66.910195761560431</v>
      </c>
      <c r="W50" s="42">
        <f>[1]!AgePb6U8(O50)</f>
        <v>1060.5368756349828</v>
      </c>
      <c r="X50" s="42">
        <f t="shared" si="5"/>
        <v>24.89331950912721</v>
      </c>
      <c r="Y50" s="38">
        <f t="shared" si="27"/>
        <v>27.085399643794936</v>
      </c>
      <c r="Z50" s="38">
        <f>[1]!AgePb7U5(M50)</f>
        <v>1060.9079498723111</v>
      </c>
      <c r="AA50" s="42">
        <f t="shared" si="6"/>
        <v>43.082671181122024</v>
      </c>
      <c r="AB50" s="38">
        <f t="shared" si="28"/>
        <v>44.397703605583509</v>
      </c>
      <c r="AC50" s="42">
        <f>[1]!AgePb8Th2(R50)</f>
        <v>1073.6771590585779</v>
      </c>
      <c r="AD50" s="42">
        <f t="shared" si="29"/>
        <v>44.334178156703096</v>
      </c>
      <c r="AE50" s="38">
        <f t="shared" si="30"/>
        <v>47.371381147803625</v>
      </c>
      <c r="AF50" s="43">
        <f t="shared" si="31"/>
        <v>99.893143257818238</v>
      </c>
      <c r="AG50" s="137">
        <v>17844.060700000002</v>
      </c>
      <c r="AH50" s="130">
        <v>7.0249672393414342E-2</v>
      </c>
    </row>
    <row r="51" spans="1:34" x14ac:dyDescent="0.25">
      <c r="A51" s="69"/>
      <c r="C51" s="72"/>
      <c r="F51" s="73"/>
      <c r="G51" s="73"/>
      <c r="H51" s="124"/>
      <c r="I51" s="76"/>
      <c r="J51" s="76"/>
      <c r="K51" s="77"/>
      <c r="L51" s="77"/>
      <c r="M51" s="124"/>
      <c r="N51" s="125"/>
      <c r="O51" s="125"/>
      <c r="P51" s="191"/>
      <c r="R51" s="80"/>
      <c r="S51" s="191"/>
      <c r="AG51" s="43"/>
    </row>
    <row r="52" spans="1:34" x14ac:dyDescent="0.25">
      <c r="A52" s="69" t="s">
        <v>1204</v>
      </c>
      <c r="B52" s="122">
        <v>2012</v>
      </c>
      <c r="C52" s="72" t="s">
        <v>1205</v>
      </c>
      <c r="D52" s="108" t="s">
        <v>6</v>
      </c>
      <c r="E52" s="37">
        <f>(K52-(((2.718282^(0.00098482*W52)-1)/((2.718282^(0.000155125*W52)-1)*137.88))))/(([1]!SingleStagePbR(W52,1)/[1]!SingleStagePbR(W52,0))-(((2.718282^(0.00098482*W52)-1)/((2.718282^(0.000155125*W52)-1)*137.88))))</f>
        <v>7.1249404784834707E-4</v>
      </c>
      <c r="F52" s="73">
        <v>13606.968199315579</v>
      </c>
      <c r="G52" s="73">
        <v>72.075055345182051</v>
      </c>
      <c r="H52" s="124">
        <v>0.35465526899833788</v>
      </c>
      <c r="I52" s="76">
        <v>5.5033159128728979</v>
      </c>
      <c r="J52" s="76">
        <v>6.3133483912033744E-2</v>
      </c>
      <c r="K52" s="77">
        <v>7.5886498787534076E-2</v>
      </c>
      <c r="L52" s="77">
        <v>1.1857228074234878E-3</v>
      </c>
      <c r="M52" s="39">
        <f t="array" ref="M52:Q52">[1]!ConvertConc(I52:L52,TRUE,FALSE)</f>
        <v>1.9004319265833676</v>
      </c>
      <c r="N52" s="40">
        <v>3.6838173225498316E-2</v>
      </c>
      <c r="O52" s="40">
        <v>0.18170863091120815</v>
      </c>
      <c r="P52" s="62">
        <v>2.0845430478516284E-3</v>
      </c>
      <c r="Q52" s="39">
        <v>0.59181987240907485</v>
      </c>
      <c r="R52" s="80">
        <v>5.2609378144834462E-2</v>
      </c>
      <c r="S52" s="191">
        <v>1.0181524825606492E-3</v>
      </c>
      <c r="T52" s="38">
        <f>[1]!AgePb76(K52)</f>
        <v>1091.2060436170786</v>
      </c>
      <c r="U52" s="41">
        <f>[1]!AgeErPb76(K52,L52,0,FALSE,1)*2</f>
        <v>62.597154986434923</v>
      </c>
      <c r="V52" s="38">
        <f t="shared" ref="V52:V58" si="32">SQRT((U52/T52*100)^2+AP$6^2+AP$8^2+AP$7^2)*T52/100</f>
        <v>62.862877096742835</v>
      </c>
      <c r="W52" s="42">
        <f>[1]!AgePb6U8(O52)</f>
        <v>1076.3022301064025</v>
      </c>
      <c r="X52" s="42">
        <f t="shared" si="5"/>
        <v>24.694460795886336</v>
      </c>
      <c r="Y52" s="38">
        <f t="shared" ref="Y52:Y58" si="33">SQRT((X52/W52*100)^2+AQ$6^2+AQ$7^2+AQ$8^2)*W52/100</f>
        <v>26.966102309756671</v>
      </c>
      <c r="Z52" s="38">
        <f>[1]!AgePb7U5(M52)</f>
        <v>1081.2404590578251</v>
      </c>
      <c r="AA52" s="42">
        <f t="shared" si="6"/>
        <v>41.917758560074567</v>
      </c>
      <c r="AB52" s="38">
        <f t="shared" ref="AB52:AB58" si="34">SQRT((AA52/Z52*100)^2+AR$6^2+AR$8^2+AR$7^2)*Z52/100</f>
        <v>43.319623462752553</v>
      </c>
      <c r="AC52" s="42">
        <f>[1]!AgePb8Th2(R52)</f>
        <v>1036.325485653967</v>
      </c>
      <c r="AD52" s="42">
        <f t="shared" ref="AD52:AD58" si="35">S52/R52*AC52*2</f>
        <v>40.112139818670613</v>
      </c>
      <c r="AE52" s="38">
        <f t="shared" ref="AE52:AE58" si="36">SQRT((AD52/AC52*100)^2+AS$6^2+AS$8^2+AS$7^2)*AC52/100</f>
        <v>43.225803031840087</v>
      </c>
      <c r="AF52" s="43">
        <f t="shared" ref="AF52:AF58" si="37">W52/T52*100</f>
        <v>98.634188877723432</v>
      </c>
      <c r="AG52" s="126">
        <v>30659.368600000002</v>
      </c>
      <c r="AH52" s="140">
        <v>0.44276003119102453</v>
      </c>
    </row>
    <row r="53" spans="1:34" x14ac:dyDescent="0.25">
      <c r="A53" s="69" t="s">
        <v>1204</v>
      </c>
      <c r="B53" s="122">
        <v>2012</v>
      </c>
      <c r="C53" s="72" t="s">
        <v>1206</v>
      </c>
      <c r="D53" s="108" t="s">
        <v>6</v>
      </c>
      <c r="E53" s="37">
        <f>(K53-(((2.718282^(0.00098482*W53)-1)/((2.718282^(0.000155125*W53)-1)*137.88))))/(([1]!SingleStagePbR(W53,1)/[1]!SingleStagePbR(W53,0))-(((2.718282^(0.00098482*W53)-1)/((2.718282^(0.000155125*W53)-1)*137.88))))</f>
        <v>1.0399763982528001E-3</v>
      </c>
      <c r="F53" s="73">
        <v>13722.954180571995</v>
      </c>
      <c r="G53" s="73">
        <v>73.559790245641381</v>
      </c>
      <c r="H53" s="124">
        <v>0.35689478443869688</v>
      </c>
      <c r="I53" s="76">
        <v>5.5634806031551998</v>
      </c>
      <c r="J53" s="76">
        <v>6.2914666175067829E-2</v>
      </c>
      <c r="K53" s="77">
        <v>7.5760082564390735E-2</v>
      </c>
      <c r="L53" s="77">
        <v>1.2943272671502349E-3</v>
      </c>
      <c r="M53" s="39">
        <f t="array" ref="M53:Q53">[1]!ConvertConc(I53:L53,TRUE,FALSE)</f>
        <v>1.8767486262292015</v>
      </c>
      <c r="N53" s="40">
        <v>3.8451110747848863E-2</v>
      </c>
      <c r="O53" s="40">
        <v>0.17974359422280956</v>
      </c>
      <c r="P53" s="62">
        <v>2.0326319141333133E-3</v>
      </c>
      <c r="Q53" s="39">
        <v>0.55195355525855072</v>
      </c>
      <c r="R53" s="80">
        <v>5.359819992442863E-2</v>
      </c>
      <c r="S53" s="191">
        <v>9.7148821569965156E-4</v>
      </c>
      <c r="T53" s="38">
        <f>[1]!AgePb76(K53)</f>
        <v>1087.8655218737874</v>
      </c>
      <c r="U53" s="41">
        <f>[1]!AgeErPb76(K53,L53,0,FALSE,1)*2</f>
        <v>68.478745241950321</v>
      </c>
      <c r="V53" s="38">
        <f t="shared" si="32"/>
        <v>68.720246316811483</v>
      </c>
      <c r="W53" s="42">
        <f>[1]!AgePb6U8(O53)</f>
        <v>1065.5737104561154</v>
      </c>
      <c r="X53" s="42">
        <f t="shared" si="5"/>
        <v>24.100098143688889</v>
      </c>
      <c r="Y53" s="38">
        <f t="shared" si="33"/>
        <v>26.378800370771724</v>
      </c>
      <c r="Z53" s="38">
        <f>[1]!AgePb7U5(M53)</f>
        <v>1072.9153751116148</v>
      </c>
      <c r="AA53" s="42">
        <f t="shared" si="6"/>
        <v>43.964106151367112</v>
      </c>
      <c r="AB53" s="38">
        <f t="shared" si="34"/>
        <v>45.282457367103625</v>
      </c>
      <c r="AC53" s="42">
        <f>[1]!AgePb8Th2(R53)</f>
        <v>1055.3039503891234</v>
      </c>
      <c r="AD53" s="42">
        <f t="shared" si="35"/>
        <v>38.25558892760715</v>
      </c>
      <c r="AE53" s="38">
        <f t="shared" si="36"/>
        <v>41.624121121479583</v>
      </c>
      <c r="AF53" s="43">
        <f t="shared" si="37"/>
        <v>97.950866998774288</v>
      </c>
      <c r="AG53" s="38">
        <v>29973.637500000001</v>
      </c>
      <c r="AH53" s="140">
        <v>0.38530003260088608</v>
      </c>
    </row>
    <row r="54" spans="1:34" x14ac:dyDescent="0.25">
      <c r="A54" s="69" t="s">
        <v>1204</v>
      </c>
      <c r="B54" s="122">
        <v>2012</v>
      </c>
      <c r="C54" s="72" t="s">
        <v>1207</v>
      </c>
      <c r="D54" s="108" t="s">
        <v>6</v>
      </c>
      <c r="E54" s="37">
        <f>(K54-(((2.718282^(0.00098482*W54)-1)/((2.718282^(0.000155125*W54)-1)*137.88))))/(([1]!SingleStagePbR(W54,1)/[1]!SingleStagePbR(W54,0))-(((2.718282^(0.00098482*W54)-1)/((2.718282^(0.000155125*W54)-1)*137.88))))</f>
        <v>1.3338683195364513E-3</v>
      </c>
      <c r="F54" s="73">
        <v>13833.075442917157</v>
      </c>
      <c r="G54" s="73">
        <v>74.381988633241519</v>
      </c>
      <c r="H54" s="124">
        <v>0.35511894224291696</v>
      </c>
      <c r="I54" s="76">
        <v>5.5508812795042015</v>
      </c>
      <c r="J54" s="76">
        <v>6.1754102142574895E-2</v>
      </c>
      <c r="K54" s="77">
        <v>7.6089970019262404E-2</v>
      </c>
      <c r="L54" s="77">
        <v>1.1832383948283507E-3</v>
      </c>
      <c r="M54" s="39">
        <f t="array" ref="M54:Q54">[1]!ConvertConc(I54:L54,TRUE,FALSE)</f>
        <v>1.8891990550717392</v>
      </c>
      <c r="N54" s="40">
        <v>3.6122079237350273E-2</v>
      </c>
      <c r="O54" s="40">
        <v>0.18015157407389532</v>
      </c>
      <c r="P54" s="62">
        <v>2.0042040437043287E-3</v>
      </c>
      <c r="Q54" s="39">
        <v>0.58184706992660851</v>
      </c>
      <c r="R54" s="80">
        <v>5.4114725913829514E-2</v>
      </c>
      <c r="S54" s="191">
        <v>1.0021169597926377E-3</v>
      </c>
      <c r="T54" s="38">
        <f>[1]!AgePb76(K54)</f>
        <v>1096.5675830654814</v>
      </c>
      <c r="U54" s="41">
        <f>[1]!AgeErPb76(K54,L54,0,FALSE,1)*2</f>
        <v>62.249256389451396</v>
      </c>
      <c r="V54" s="38">
        <f t="shared" si="32"/>
        <v>62.519083740900236</v>
      </c>
      <c r="W54" s="42">
        <f>[1]!AgePb6U8(O54)</f>
        <v>1067.8026290619819</v>
      </c>
      <c r="X54" s="42">
        <f t="shared" si="5"/>
        <v>23.758819294760141</v>
      </c>
      <c r="Y54" s="38">
        <f t="shared" si="33"/>
        <v>26.076610016014037</v>
      </c>
      <c r="Z54" s="38">
        <f>[1]!AgePb7U5(M54)</f>
        <v>1077.3004215252788</v>
      </c>
      <c r="AA54" s="42">
        <f t="shared" si="6"/>
        <v>41.196644773135631</v>
      </c>
      <c r="AB54" s="38">
        <f t="shared" si="34"/>
        <v>42.612035501174567</v>
      </c>
      <c r="AC54" s="42">
        <f>[1]!AgePb8Th2(R54)</f>
        <v>1065.2105570739168</v>
      </c>
      <c r="AD54" s="42">
        <f t="shared" si="35"/>
        <v>39.451943882843715</v>
      </c>
      <c r="AE54" s="38">
        <f t="shared" si="36"/>
        <v>42.78561511566916</v>
      </c>
      <c r="AF54" s="43">
        <f t="shared" si="37"/>
        <v>97.376818862081777</v>
      </c>
      <c r="AG54" s="38">
        <v>29299.592199999999</v>
      </c>
      <c r="AH54" s="140">
        <v>0.39924905663233484</v>
      </c>
    </row>
    <row r="55" spans="1:34" x14ac:dyDescent="0.25">
      <c r="A55" s="69" t="s">
        <v>1204</v>
      </c>
      <c r="B55" s="122">
        <v>2012</v>
      </c>
      <c r="C55" s="72" t="s">
        <v>1208</v>
      </c>
      <c r="D55" s="108" t="s">
        <v>6</v>
      </c>
      <c r="E55" s="37">
        <f>(K55-(((2.718282^(0.00098482*W55)-1)/((2.718282^(0.000155125*W55)-1)*137.88))))/(([1]!SingleStagePbR(W55,1)/[1]!SingleStagePbR(W55,0))-(((2.718282^(0.00098482*W55)-1)/((2.718282^(0.000155125*W55)-1)*137.88))))</f>
        <v>-1.140576093797546E-3</v>
      </c>
      <c r="F55" s="73">
        <v>14039.045901520711</v>
      </c>
      <c r="G55" s="73">
        <v>74.678198254026128</v>
      </c>
      <c r="H55" s="124">
        <v>0.35354477593907346</v>
      </c>
      <c r="I55" s="76">
        <v>5.5363645405061881</v>
      </c>
      <c r="J55" s="76">
        <v>6.6000589328574458E-2</v>
      </c>
      <c r="K55" s="77">
        <v>7.4108918882465097E-2</v>
      </c>
      <c r="L55" s="77">
        <v>1.3195454751139726E-3</v>
      </c>
      <c r="M55" s="39">
        <f t="array" ref="M55:Q55">[1]!ConvertConc(I55:L55,TRUE,FALSE)</f>
        <v>1.8448371897576499</v>
      </c>
      <c r="N55" s="40">
        <v>3.9530882949484238E-2</v>
      </c>
      <c r="O55" s="40">
        <v>0.18062394422975808</v>
      </c>
      <c r="P55" s="62">
        <v>2.1532698359717547E-3</v>
      </c>
      <c r="Q55" s="39">
        <v>0.55634560967979152</v>
      </c>
      <c r="R55" s="80">
        <v>5.4663905855621836E-2</v>
      </c>
      <c r="S55" s="191">
        <v>1.0909422989699876E-3</v>
      </c>
      <c r="T55" s="38">
        <f>[1]!AgePb76(K55)</f>
        <v>1043.5570256637513</v>
      </c>
      <c r="U55" s="41">
        <f>[1]!AgeErPb76(K55,L55,0,FALSE,1)*2</f>
        <v>71.844078513882351</v>
      </c>
      <c r="V55" s="38">
        <f t="shared" si="32"/>
        <v>72.055959032420958</v>
      </c>
      <c r="W55" s="42">
        <f>[1]!AgePb6U8(O55)</f>
        <v>1070.3823692270162</v>
      </c>
      <c r="X55" s="42">
        <f t="shared" si="5"/>
        <v>25.520670345684902</v>
      </c>
      <c r="Y55" s="38">
        <f t="shared" si="33"/>
        <v>27.701471161110245</v>
      </c>
      <c r="Z55" s="38">
        <f>[1]!AgePb7U5(M55)</f>
        <v>1061.5889111459221</v>
      </c>
      <c r="AA55" s="42">
        <f t="shared" si="6"/>
        <v>45.495122518093581</v>
      </c>
      <c r="AB55" s="38">
        <f t="shared" si="34"/>
        <v>46.743913290616668</v>
      </c>
      <c r="AC55" s="42">
        <f>[1]!AgePb8Th2(R55)</f>
        <v>1075.7381207535941</v>
      </c>
      <c r="AD55" s="42">
        <f t="shared" si="35"/>
        <v>42.937591091430797</v>
      </c>
      <c r="AE55" s="38">
        <f t="shared" si="36"/>
        <v>46.078579019611169</v>
      </c>
      <c r="AF55" s="43">
        <f t="shared" si="37"/>
        <v>102.57056805747655</v>
      </c>
      <c r="AG55" s="38">
        <v>28637.2327</v>
      </c>
      <c r="AH55" s="140">
        <v>0.4044734916437448</v>
      </c>
    </row>
    <row r="56" spans="1:34" x14ac:dyDescent="0.25">
      <c r="A56" s="69" t="s">
        <v>1204</v>
      </c>
      <c r="B56" s="122">
        <v>2012</v>
      </c>
      <c r="C56" s="72" t="s">
        <v>1209</v>
      </c>
      <c r="D56" s="108" t="s">
        <v>6</v>
      </c>
      <c r="E56" s="37">
        <f>(K56-(((2.718282^(0.00098482*W56)-1)/((2.718282^(0.000155125*W56)-1)*137.88))))/(([1]!SingleStagePbR(W56,1)/[1]!SingleStagePbR(W56,0))-(((2.718282^(0.00098482*W56)-1)/((2.718282^(0.000155125*W56)-1)*137.88))))</f>
        <v>-2.385781255202289E-3</v>
      </c>
      <c r="F56" s="73">
        <v>14585.074456717952</v>
      </c>
      <c r="G56" s="73">
        <v>76.565298238380478</v>
      </c>
      <c r="H56" s="124">
        <v>0.35323324387595118</v>
      </c>
      <c r="I56" s="76">
        <v>5.5549264794403381</v>
      </c>
      <c r="J56" s="76">
        <v>6.1878902107559336E-2</v>
      </c>
      <c r="K56" s="77">
        <v>7.2940823327763568E-2</v>
      </c>
      <c r="L56" s="77">
        <v>1.205521777078955E-3</v>
      </c>
      <c r="M56" s="39">
        <f t="array" ref="M56:Q56">[1]!ConvertConc(I56:L56,TRUE,FALSE)</f>
        <v>1.8096916868727289</v>
      </c>
      <c r="N56" s="40">
        <v>3.606885910068066E-2</v>
      </c>
      <c r="O56" s="40">
        <v>0.18002038437433118</v>
      </c>
      <c r="P56" s="62">
        <v>2.0053305445703667E-3</v>
      </c>
      <c r="Q56" s="39">
        <v>0.55890303804629571</v>
      </c>
      <c r="R56" s="80">
        <v>5.3364474737859685E-2</v>
      </c>
      <c r="S56" s="191">
        <v>1.0135799603648772E-3</v>
      </c>
      <c r="T56" s="38">
        <f>[1]!AgePb76(K56)</f>
        <v>1011.4267382480448</v>
      </c>
      <c r="U56" s="41">
        <f>[1]!AgeErPb76(K56,L56,0,FALSE,1)*2</f>
        <v>67.012178854365132</v>
      </c>
      <c r="V56" s="38">
        <f t="shared" si="32"/>
        <v>67.225539276425366</v>
      </c>
      <c r="W56" s="42">
        <f>[1]!AgePb6U8(O56)</f>
        <v>1067.0859837025953</v>
      </c>
      <c r="X56" s="42">
        <f t="shared" si="5"/>
        <v>23.77353125024046</v>
      </c>
      <c r="Y56" s="38">
        <f t="shared" si="33"/>
        <v>26.087044514633035</v>
      </c>
      <c r="Z56" s="38">
        <f>[1]!AgePb7U5(M56)</f>
        <v>1048.9666013625019</v>
      </c>
      <c r="AA56" s="42">
        <f t="shared" si="6"/>
        <v>41.813783884088522</v>
      </c>
      <c r="AB56" s="38">
        <f t="shared" si="34"/>
        <v>43.13765068947658</v>
      </c>
      <c r="AC56" s="42">
        <f>[1]!AgePb8Th2(R56)</f>
        <v>1050.8196688880537</v>
      </c>
      <c r="AD56" s="42">
        <f t="shared" si="35"/>
        <v>39.917558022418</v>
      </c>
      <c r="AE56" s="38">
        <f t="shared" si="36"/>
        <v>43.130115951581281</v>
      </c>
      <c r="AF56" s="43">
        <f t="shared" si="37"/>
        <v>105.50304271676279</v>
      </c>
      <c r="AG56" s="38">
        <v>27986.559000000001</v>
      </c>
      <c r="AH56" s="140">
        <v>0.52828578941059434</v>
      </c>
    </row>
    <row r="57" spans="1:34" x14ac:dyDescent="0.25">
      <c r="A57" s="69" t="s">
        <v>1204</v>
      </c>
      <c r="B57" s="122">
        <v>2012</v>
      </c>
      <c r="C57" s="72" t="s">
        <v>1210</v>
      </c>
      <c r="D57" s="108" t="s">
        <v>6</v>
      </c>
      <c r="E57" s="37">
        <f>(K57-(((2.718282^(0.00098482*W57)-1)/((2.718282^(0.000155125*W57)-1)*137.88))))/(([1]!SingleStagePbR(W57,1)/[1]!SingleStagePbR(W57,0))-(((2.718282^(0.00098482*W57)-1)/((2.718282^(0.000155125*W57)-1)*137.88))))</f>
        <v>1.5922031510717696E-3</v>
      </c>
      <c r="F57" s="73">
        <v>14691.477780213019</v>
      </c>
      <c r="G57" s="73">
        <v>76.62299003303589</v>
      </c>
      <c r="H57" s="124">
        <v>0.35934570500748414</v>
      </c>
      <c r="I57" s="76">
        <v>5.4997611021284332</v>
      </c>
      <c r="J57" s="76">
        <v>6.1608608125871871E-2</v>
      </c>
      <c r="K57" s="77">
        <v>7.6649412612410359E-2</v>
      </c>
      <c r="L57" s="77">
        <v>1.2004790978695046E-3</v>
      </c>
      <c r="M57" s="39">
        <f t="array" ref="M57:Q57">[1]!ConvertConc(I57:L57,TRUE,FALSE)</f>
        <v>1.9207783483821046</v>
      </c>
      <c r="N57" s="40">
        <v>3.6985960960485592E-2</v>
      </c>
      <c r="O57" s="40">
        <v>0.18182607961152991</v>
      </c>
      <c r="P57" s="62">
        <v>2.0368251416438945E-3</v>
      </c>
      <c r="Q57" s="39">
        <v>0.58175204258248558</v>
      </c>
      <c r="R57" s="80">
        <v>5.3371040840255395E-2</v>
      </c>
      <c r="S57" s="191">
        <v>9.5249458538082185E-4</v>
      </c>
      <c r="T57" s="38">
        <f>[1]!AgePb76(K57)</f>
        <v>1111.2137227696433</v>
      </c>
      <c r="U57" s="41">
        <f>[1]!AgeErPb76(K57,L57,0,FALSE,1)*2</f>
        <v>62.559125383358477</v>
      </c>
      <c r="V57" s="38">
        <f t="shared" si="32"/>
        <v>62.83482627137262</v>
      </c>
      <c r="W57" s="42">
        <f>[1]!AgePb6U8(O57)</f>
        <v>1076.9429001711801</v>
      </c>
      <c r="X57" s="42">
        <f t="shared" si="5"/>
        <v>24.127940060854218</v>
      </c>
      <c r="Y57" s="38">
        <f t="shared" si="33"/>
        <v>26.450926703346955</v>
      </c>
      <c r="Z57" s="38">
        <f>[1]!AgePb7U5(M57)</f>
        <v>1088.3384661878583</v>
      </c>
      <c r="AA57" s="42">
        <f t="shared" si="6"/>
        <v>41.913471230165314</v>
      </c>
      <c r="AB57" s="38">
        <f t="shared" si="34"/>
        <v>43.333640057484182</v>
      </c>
      <c r="AC57" s="42">
        <f>[1]!AgePb8Th2(R57)</f>
        <v>1050.9456605565179</v>
      </c>
      <c r="AD57" s="42">
        <f t="shared" si="35"/>
        <v>37.511730535880041</v>
      </c>
      <c r="AE57" s="38">
        <f t="shared" si="36"/>
        <v>40.914415208948931</v>
      </c>
      <c r="AF57" s="43">
        <f t="shared" si="37"/>
        <v>96.915910783296937</v>
      </c>
      <c r="AG57" s="38">
        <v>27347.571100000001</v>
      </c>
      <c r="AH57" s="140">
        <v>0.58915956962359251</v>
      </c>
    </row>
    <row r="58" spans="1:34" x14ac:dyDescent="0.25">
      <c r="A58" s="69" t="s">
        <v>1204</v>
      </c>
      <c r="B58" s="122">
        <v>2012</v>
      </c>
      <c r="C58" s="72" t="s">
        <v>1211</v>
      </c>
      <c r="D58" s="108" t="s">
        <v>6</v>
      </c>
      <c r="E58" s="37">
        <f>(K58-(((2.718282^(0.00098482*W58)-1)/((2.718282^(0.000155125*W58)-1)*137.88))))/(([1]!SingleStagePbR(W58,1)/[1]!SingleStagePbR(W58,0))-(((2.718282^(0.00098482*W58)-1)/((2.718282^(0.000155125*W58)-1)*137.88))))</f>
        <v>-1.3986964266545303E-3</v>
      </c>
      <c r="F58" s="73">
        <v>13134.808904455629</v>
      </c>
      <c r="G58" s="73">
        <v>68.428791316713102</v>
      </c>
      <c r="H58" s="124">
        <v>0.33006269657973608</v>
      </c>
      <c r="I58" s="76">
        <v>5.5309277039118632</v>
      </c>
      <c r="J58" s="76">
        <v>6.4430967724940627E-2</v>
      </c>
      <c r="K58" s="77">
        <v>7.3928366019498218E-2</v>
      </c>
      <c r="L58" s="77">
        <v>1.308476970136577E-3</v>
      </c>
      <c r="M58" s="39">
        <f t="array" ref="M58:Q58">[1]!ConvertConc(I58:L58,TRUE,FALSE)</f>
        <v>1.8421516154696795</v>
      </c>
      <c r="N58" s="40">
        <v>3.9033094493363854E-2</v>
      </c>
      <c r="O58" s="40">
        <v>0.18080149543316745</v>
      </c>
      <c r="P58" s="62">
        <v>2.1061955499140344E-3</v>
      </c>
      <c r="Q58" s="39">
        <v>0.54978015690210258</v>
      </c>
      <c r="R58" s="80">
        <v>5.4553949777407705E-2</v>
      </c>
      <c r="S58" s="191">
        <v>1.0638573764077987E-3</v>
      </c>
      <c r="T58" s="38">
        <f>[1]!AgePb76(K58)</f>
        <v>1038.6340033639729</v>
      </c>
      <c r="U58" s="41">
        <f>[1]!AgeErPb76(K58,L58,0,FALSE,1)*2</f>
        <v>71.468490074674548</v>
      </c>
      <c r="V58" s="38">
        <f t="shared" si="32"/>
        <v>71.679478895353256</v>
      </c>
      <c r="W58" s="42">
        <f>[1]!AgePb6U8(O58)</f>
        <v>1071.3517571048976</v>
      </c>
      <c r="X58" s="42">
        <f t="shared" si="5"/>
        <v>24.960814597255524</v>
      </c>
      <c r="Y58" s="38">
        <f t="shared" si="33"/>
        <v>27.190429957264474</v>
      </c>
      <c r="Z58" s="38">
        <f>[1]!AgePb7U5(M58)</f>
        <v>1060.629919694959</v>
      </c>
      <c r="AA58" s="42">
        <f t="shared" si="6"/>
        <v>44.947079849762403</v>
      </c>
      <c r="AB58" s="38">
        <f t="shared" si="34"/>
        <v>46.208432432603473</v>
      </c>
      <c r="AC58" s="42">
        <f>[1]!AgePb8Th2(R58)</f>
        <v>1073.6307449197429</v>
      </c>
      <c r="AD58" s="42">
        <f t="shared" si="35"/>
        <v>41.873777872416511</v>
      </c>
      <c r="AE58" s="38">
        <f t="shared" si="36"/>
        <v>45.076796600508196</v>
      </c>
      <c r="AF58" s="43">
        <f t="shared" si="37"/>
        <v>103.15007535233364</v>
      </c>
      <c r="AG58" s="38">
        <v>26720.269</v>
      </c>
      <c r="AH58" s="140">
        <v>0.54054540518046679</v>
      </c>
    </row>
    <row r="59" spans="1:34" x14ac:dyDescent="0.25">
      <c r="A59" s="69"/>
      <c r="C59" s="72"/>
      <c r="F59" s="73"/>
      <c r="G59" s="73"/>
      <c r="H59" s="124"/>
      <c r="I59" s="76"/>
      <c r="J59" s="76"/>
      <c r="K59" s="77"/>
      <c r="L59" s="77"/>
      <c r="M59" s="124"/>
      <c r="N59" s="125"/>
      <c r="O59" s="125"/>
      <c r="P59" s="191"/>
      <c r="R59" s="80"/>
      <c r="S59" s="191"/>
      <c r="AG59" s="43"/>
    </row>
    <row r="60" spans="1:34" x14ac:dyDescent="0.25">
      <c r="A60" s="69" t="s">
        <v>1212</v>
      </c>
      <c r="B60" s="122">
        <v>2012</v>
      </c>
      <c r="C60" s="72" t="s">
        <v>1213</v>
      </c>
      <c r="D60" s="108" t="s">
        <v>6</v>
      </c>
      <c r="E60" s="37">
        <f>(K60-(((2.718282^(0.00098482*W60)-1)/((2.718282^(0.000155125*W60)-1)*137.88))))/(([1]!SingleStagePbR(W60,1)/[1]!SingleStagePbR(W60,0))-(((2.718282^(0.00098482*W60)-1)/((2.718282^(0.000155125*W60)-1)*137.88))))</f>
        <v>-1.4261298192339805E-3</v>
      </c>
      <c r="F60" s="73">
        <v>14233.536917553536</v>
      </c>
      <c r="G60" s="73">
        <v>78.476454631275331</v>
      </c>
      <c r="H60" s="124">
        <v>0.36516973936053954</v>
      </c>
      <c r="I60" s="76">
        <v>5.5738642458978687</v>
      </c>
      <c r="J60" s="76">
        <v>6.6239353878994864E-2</v>
      </c>
      <c r="K60" s="77">
        <v>7.3622152458328344E-2</v>
      </c>
      <c r="L60" s="77">
        <v>1.3332842445608071E-3</v>
      </c>
      <c r="M60" s="39">
        <f t="array" ref="M60:Q60">[1]!ConvertConc(I60:L60,TRUE,FALSE)</f>
        <v>1.8203896980939731</v>
      </c>
      <c r="N60" s="40">
        <v>3.9431224123324164E-2</v>
      </c>
      <c r="O60" s="40">
        <v>0.17940874694534556</v>
      </c>
      <c r="P60" s="62">
        <v>2.1320791023293852E-3</v>
      </c>
      <c r="Q60" s="39">
        <v>0.54863537898004566</v>
      </c>
      <c r="R60" s="80">
        <v>5.2469061874835562E-2</v>
      </c>
      <c r="S60" s="191">
        <v>9.9372359083245323E-4</v>
      </c>
      <c r="T60" s="38">
        <f>[1]!AgePb76(K60)</f>
        <v>1030.2486966205499</v>
      </c>
      <c r="U60" s="41">
        <f>[1]!AgeErPb76(K60,L60,0,FALSE,1)*2</f>
        <v>73.219061409618959</v>
      </c>
      <c r="V60" s="38">
        <f t="shared" ref="V60:V66" si="38">SQRT((U60/T60*100)^2+AP$6^2+AP$8^2+AP$7^2)*T60/100</f>
        <v>73.421712509563903</v>
      </c>
      <c r="W60" s="42">
        <f>[1]!AgePb6U8(O60)</f>
        <v>1063.7437614400108</v>
      </c>
      <c r="X60" s="42">
        <f t="shared" si="5"/>
        <v>25.282890412142645</v>
      </c>
      <c r="Y60" s="38">
        <f t="shared" ref="Y60:Y66" si="39">SQRT((X60/W60*100)^2+AQ$6^2+AQ$7^2+AQ$8^2)*W60/100</f>
        <v>27.456441634314942</v>
      </c>
      <c r="Z60" s="38">
        <f>[1]!AgePb7U5(M60)</f>
        <v>1052.8253705803088</v>
      </c>
      <c r="AA60" s="42">
        <f t="shared" si="6"/>
        <v>45.610226418597222</v>
      </c>
      <c r="AB60" s="38">
        <f t="shared" ref="AB60:AB66" si="40">SQRT((AA60/Z60*100)^2+AR$6^2+AR$8^2+AR$7^2)*Z60/100</f>
        <v>46.835735201442368</v>
      </c>
      <c r="AC60" s="42">
        <f>[1]!AgePb8Th2(R60)</f>
        <v>1033.6309499564068</v>
      </c>
      <c r="AD60" s="42">
        <f t="shared" ref="AD60:AD66" si="41">S60/R60*AC60*2</f>
        <v>39.15234702066833</v>
      </c>
      <c r="AE60" s="38">
        <f t="shared" ref="AE60:AE66" si="42">SQRT((AD60/AC60*100)^2+AS$6^2+AS$8^2+AS$7^2)*AC60/100</f>
        <v>42.32073894565363</v>
      </c>
      <c r="AF60" s="43">
        <f t="shared" ref="AF60:AF66" si="43">W60/T60*100</f>
        <v>103.25116303755901</v>
      </c>
      <c r="AG60" s="126">
        <v>36565.906199999998</v>
      </c>
      <c r="AH60" s="140">
        <v>0.14428352679914783</v>
      </c>
    </row>
    <row r="61" spans="1:34" x14ac:dyDescent="0.25">
      <c r="A61" s="69" t="s">
        <v>1212</v>
      </c>
      <c r="B61" s="122">
        <v>2012</v>
      </c>
      <c r="C61" s="72" t="s">
        <v>1214</v>
      </c>
      <c r="D61" s="108" t="s">
        <v>6</v>
      </c>
      <c r="E61" s="37">
        <f>(K61-(((2.718282^(0.00098482*W61)-1)/((2.718282^(0.000155125*W61)-1)*137.88))))/(([1]!SingleStagePbR(W61,1)/[1]!SingleStagePbR(W61,0))-(((2.718282^(0.00098482*W61)-1)/((2.718282^(0.000155125*W61)-1)*137.88))))</f>
        <v>5.4599011001586273E-4</v>
      </c>
      <c r="F61" s="73">
        <v>15166.146321674758</v>
      </c>
      <c r="G61" s="73">
        <v>82.405265567595109</v>
      </c>
      <c r="H61" s="124">
        <v>0.37035967257806374</v>
      </c>
      <c r="I61" s="76">
        <v>5.6030424960941438</v>
      </c>
      <c r="J61" s="76">
        <v>6.1585873557312744E-2</v>
      </c>
      <c r="K61" s="77">
        <v>7.5087452814881578E-2</v>
      </c>
      <c r="L61" s="77">
        <v>1.1603460605804671E-3</v>
      </c>
      <c r="M61" s="39">
        <f t="array" ref="M61:Q61">[1]!ConvertConc(I61:L61,TRUE,FALSE)</f>
        <v>1.8469523931258613</v>
      </c>
      <c r="N61" s="40">
        <v>3.502478705559714E-2</v>
      </c>
      <c r="O61" s="40">
        <v>0.1784744628828169</v>
      </c>
      <c r="P61" s="62">
        <v>1.9617030768502288E-3</v>
      </c>
      <c r="Q61" s="39">
        <v>0.57961202540383772</v>
      </c>
      <c r="R61" s="80">
        <v>5.1346481650234532E-2</v>
      </c>
      <c r="S61" s="191">
        <v>9.124090904131701E-4</v>
      </c>
      <c r="T61" s="38">
        <f>[1]!AgePb76(K61)</f>
        <v>1069.9688207121221</v>
      </c>
      <c r="U61" s="41">
        <f>[1]!AgeErPb76(K61,L61,0,FALSE,1)*2</f>
        <v>62.106016446011417</v>
      </c>
      <c r="V61" s="38">
        <f t="shared" si="38"/>
        <v>62.363529175648779</v>
      </c>
      <c r="W61" s="42">
        <f>[1]!AgePb6U8(O61)</f>
        <v>1058.6351264398522</v>
      </c>
      <c r="X61" s="42">
        <f t="shared" si="5"/>
        <v>23.271988062094138</v>
      </c>
      <c r="Y61" s="38">
        <f t="shared" si="39"/>
        <v>25.595286162817516</v>
      </c>
      <c r="Z61" s="38">
        <f>[1]!AgePb7U5(M61)</f>
        <v>1062.3435918036905</v>
      </c>
      <c r="AA61" s="42">
        <f t="shared" si="6"/>
        <v>40.291626596643837</v>
      </c>
      <c r="AB61" s="38">
        <f t="shared" si="40"/>
        <v>41.698516297501804</v>
      </c>
      <c r="AC61" s="42">
        <f>[1]!AgePb8Th2(R61)</f>
        <v>1012.0607603851994</v>
      </c>
      <c r="AD61" s="42">
        <f t="shared" si="41"/>
        <v>35.967934243911458</v>
      </c>
      <c r="AE61" s="38">
        <f t="shared" si="42"/>
        <v>39.257731891206284</v>
      </c>
      <c r="AF61" s="43">
        <f t="shared" si="43"/>
        <v>98.940745370063524</v>
      </c>
      <c r="AG61" s="38">
        <v>35786.688699999999</v>
      </c>
      <c r="AH61" s="140">
        <v>0.12847613249066941</v>
      </c>
    </row>
    <row r="62" spans="1:34" x14ac:dyDescent="0.25">
      <c r="A62" s="69" t="s">
        <v>1212</v>
      </c>
      <c r="B62" s="122">
        <v>2012</v>
      </c>
      <c r="C62" s="72" t="s">
        <v>1215</v>
      </c>
      <c r="D62" s="108" t="s">
        <v>6</v>
      </c>
      <c r="E62" s="37">
        <f>(K62-(((2.718282^(0.00098482*W62)-1)/((2.718282^(0.000155125*W62)-1)*137.88))))/(([1]!SingleStagePbR(W62,1)/[1]!SingleStagePbR(W62,0))-(((2.718282^(0.00098482*W62)-1)/((2.718282^(0.000155125*W62)-1)*137.88))))</f>
        <v>3.6064393278766288E-4</v>
      </c>
      <c r="F62" s="73">
        <v>14819.644861039447</v>
      </c>
      <c r="G62" s="73">
        <v>81.274598855223701</v>
      </c>
      <c r="H62" s="124">
        <v>0.36924860271911308</v>
      </c>
      <c r="I62" s="76">
        <v>5.5525558753645816</v>
      </c>
      <c r="J62" s="76">
        <v>5.8269860060204001E-2</v>
      </c>
      <c r="K62" s="77">
        <v>7.5261912031405045E-2</v>
      </c>
      <c r="L62" s="77">
        <v>1.0485439350815884E-3</v>
      </c>
      <c r="M62" s="39">
        <f t="array" ref="M62:Q62">[1]!ConvertConc(I62:L62,TRUE,FALSE)</f>
        <v>1.8680760624470396</v>
      </c>
      <c r="N62" s="40">
        <v>3.2583223468919467E-2</v>
      </c>
      <c r="O62" s="40">
        <v>0.18009724214334716</v>
      </c>
      <c r="P62" s="62">
        <v>1.8899838799429391E-3</v>
      </c>
      <c r="Q62" s="39">
        <v>0.60166056330819984</v>
      </c>
      <c r="R62" s="80">
        <v>5.3891039912717591E-2</v>
      </c>
      <c r="S62" s="191">
        <v>9.7784283824564437E-4</v>
      </c>
      <c r="T62" s="38">
        <f>[1]!AgePb76(K62)</f>
        <v>1074.6306297110775</v>
      </c>
      <c r="U62" s="41">
        <f>[1]!AgeErPb76(K62,L62,0,FALSE,1)*2</f>
        <v>55.952805917264371</v>
      </c>
      <c r="V62" s="38">
        <f t="shared" si="38"/>
        <v>56.240989443944216</v>
      </c>
      <c r="W62" s="42">
        <f>[1]!AgePb6U8(O62)</f>
        <v>1067.5058416001834</v>
      </c>
      <c r="X62" s="42">
        <f t="shared" si="5"/>
        <v>22.405327348248864</v>
      </c>
      <c r="Y62" s="38">
        <f t="shared" si="39"/>
        <v>24.848392080623302</v>
      </c>
      <c r="Z62" s="38">
        <f>[1]!AgePb7U5(M62)</f>
        <v>1069.8496659004622</v>
      </c>
      <c r="AA62" s="42">
        <f t="shared" si="6"/>
        <v>37.32091154416991</v>
      </c>
      <c r="AB62" s="38">
        <f t="shared" si="40"/>
        <v>38.856625297097288</v>
      </c>
      <c r="AC62" s="42">
        <f>[1]!AgePb8Th2(R62)</f>
        <v>1060.9210122973179</v>
      </c>
      <c r="AD62" s="42">
        <f t="shared" si="41"/>
        <v>38.500426620063614</v>
      </c>
      <c r="AE62" s="38">
        <f t="shared" si="42"/>
        <v>41.88355622614624</v>
      </c>
      <c r="AF62" s="43">
        <f t="shared" si="43"/>
        <v>99.337001206376414</v>
      </c>
      <c r="AG62" s="38">
        <v>35019.156999999999</v>
      </c>
      <c r="AH62" s="140">
        <v>0.12480839656761344</v>
      </c>
    </row>
    <row r="63" spans="1:34" x14ac:dyDescent="0.25">
      <c r="A63" s="69" t="s">
        <v>1212</v>
      </c>
      <c r="B63" s="122">
        <v>2012</v>
      </c>
      <c r="C63" s="72" t="s">
        <v>1216</v>
      </c>
      <c r="D63" s="108" t="s">
        <v>6</v>
      </c>
      <c r="E63" s="37">
        <f>(K63-(((2.718282^(0.00098482*W63)-1)/((2.718282^(0.000155125*W63)-1)*137.88))))/(([1]!SingleStagePbR(W63,1)/[1]!SingleStagePbR(W63,0))-(((2.718282^(0.00098482*W63)-1)/((2.718282^(0.000155125*W63)-1)*137.88))))</f>
        <v>5.5556547401223772E-4</v>
      </c>
      <c r="F63" s="73">
        <v>14291.688495155815</v>
      </c>
      <c r="G63" s="73">
        <v>79.52310870782793</v>
      </c>
      <c r="H63" s="124">
        <v>0.36167432330163557</v>
      </c>
      <c r="I63" s="76">
        <v>5.6509451422031827</v>
      </c>
      <c r="J63" s="76">
        <v>6.0448834918646582E-2</v>
      </c>
      <c r="K63" s="77">
        <v>7.4789073916024934E-2</v>
      </c>
      <c r="L63" s="77">
        <v>1.2563908214000387E-3</v>
      </c>
      <c r="M63" s="39">
        <f t="array" ref="M63:Q63">[1]!ConvertConc(I63:L63,TRUE,FALSE)</f>
        <v>1.8240187982231781</v>
      </c>
      <c r="N63" s="40">
        <v>3.6326784138142505E-2</v>
      </c>
      <c r="O63" s="40">
        <v>0.17696154799515915</v>
      </c>
      <c r="P63" s="62">
        <v>1.8929788084152152E-3</v>
      </c>
      <c r="Q63" s="39">
        <v>0.53711737326799058</v>
      </c>
      <c r="R63" s="80">
        <v>5.2659463391778356E-2</v>
      </c>
      <c r="S63" s="191">
        <v>9.8613740827401095E-4</v>
      </c>
      <c r="T63" s="38">
        <f>[1]!AgePb76(K63)</f>
        <v>1061.9629406762103</v>
      </c>
      <c r="U63" s="41">
        <f>[1]!AgeErPb76(K63,L63,0,FALSE,1)*2</f>
        <v>67.596054680668601</v>
      </c>
      <c r="V63" s="38">
        <f t="shared" si="38"/>
        <v>67.829206389683492</v>
      </c>
      <c r="W63" s="42">
        <f>[1]!AgePb6U8(O63)</f>
        <v>1050.353961267632</v>
      </c>
      <c r="X63" s="42">
        <f t="shared" si="5"/>
        <v>22.47152347547269</v>
      </c>
      <c r="Y63" s="38">
        <f t="shared" si="39"/>
        <v>24.834116333660674</v>
      </c>
      <c r="Z63" s="38">
        <f>[1]!AgePb7U5(M63)</f>
        <v>1054.1310617895622</v>
      </c>
      <c r="AA63" s="42">
        <f t="shared" si="6"/>
        <v>41.987715885650665</v>
      </c>
      <c r="AB63" s="38">
        <f t="shared" si="40"/>
        <v>43.319081307583865</v>
      </c>
      <c r="AC63" s="42">
        <f>[1]!AgePb8Th2(R63)</f>
        <v>1037.2872007858548</v>
      </c>
      <c r="AD63" s="42">
        <f t="shared" si="41"/>
        <v>38.849910194051517</v>
      </c>
      <c r="AE63" s="38">
        <f t="shared" si="42"/>
        <v>42.062853464328938</v>
      </c>
      <c r="AF63" s="43">
        <f t="shared" si="43"/>
        <v>98.90683761514444</v>
      </c>
      <c r="AG63" s="38">
        <v>34263.311099999999</v>
      </c>
      <c r="AH63" s="139">
        <v>9.829284617666767E-2</v>
      </c>
    </row>
    <row r="64" spans="1:34" x14ac:dyDescent="0.25">
      <c r="A64" s="69" t="s">
        <v>1212</v>
      </c>
      <c r="B64" s="122">
        <v>2012</v>
      </c>
      <c r="C64" s="72" t="s">
        <v>1217</v>
      </c>
      <c r="D64" s="108" t="s">
        <v>6</v>
      </c>
      <c r="E64" s="37">
        <f>(K64-(((2.718282^(0.00098482*W64)-1)/((2.718282^(0.000155125*W64)-1)*137.88))))/(([1]!SingleStagePbR(W64,1)/[1]!SingleStagePbR(W64,0))-(((2.718282^(0.00098482*W64)-1)/((2.718282^(0.000155125*W64)-1)*137.88))))</f>
        <v>1.2909076034073484E-3</v>
      </c>
      <c r="F64" s="73">
        <v>13859.49386011243</v>
      </c>
      <c r="G64" s="73">
        <v>77.478717190657449</v>
      </c>
      <c r="H64" s="124">
        <v>0.35804133303169905</v>
      </c>
      <c r="I64" s="76">
        <v>5.6320267027056783</v>
      </c>
      <c r="J64" s="76">
        <v>6.2968072237185035E-2</v>
      </c>
      <c r="K64" s="77">
        <v>7.5526115524041579E-2</v>
      </c>
      <c r="L64" s="77">
        <v>1.365558391008105E-3</v>
      </c>
      <c r="M64" s="39">
        <f t="array" ref="M64:Q64">[1]!ConvertConc(I64:L64,TRUE,FALSE)</f>
        <v>1.8481817986627842</v>
      </c>
      <c r="N64" s="40">
        <v>3.9288925201893012E-2</v>
      </c>
      <c r="O64" s="40">
        <v>0.17755597634499684</v>
      </c>
      <c r="P64" s="62">
        <v>1.9851392997239396E-3</v>
      </c>
      <c r="Q64" s="39">
        <v>0.52593277139437244</v>
      </c>
      <c r="R64" s="80">
        <v>5.2302176480702629E-2</v>
      </c>
      <c r="S64" s="191">
        <v>1.0823300772352725E-3</v>
      </c>
      <c r="T64" s="38">
        <f>[1]!AgePb76(K64)</f>
        <v>1081.6638510667333</v>
      </c>
      <c r="U64" s="41">
        <f>[1]!AgeErPb76(K64,L64,0,FALSE,1)*2</f>
        <v>72.538256361285178</v>
      </c>
      <c r="V64" s="38">
        <f t="shared" si="38"/>
        <v>72.76369727714949</v>
      </c>
      <c r="W64" s="42">
        <f>[1]!AgePb6U8(O64)</f>
        <v>1053.6089223256336</v>
      </c>
      <c r="X64" s="42">
        <f t="shared" si="5"/>
        <v>23.559448927637728</v>
      </c>
      <c r="Y64" s="38">
        <f t="shared" si="39"/>
        <v>25.836125263544922</v>
      </c>
      <c r="Z64" s="38">
        <f>[1]!AgePb7U5(M64)</f>
        <v>1062.7819721912717</v>
      </c>
      <c r="AA64" s="42">
        <f t="shared" si="6"/>
        <v>45.185556357664204</v>
      </c>
      <c r="AB64" s="38">
        <f t="shared" si="40"/>
        <v>46.445460604789275</v>
      </c>
      <c r="AC64" s="42">
        <f>[1]!AgePb8Th2(R64)</f>
        <v>1030.4257315952502</v>
      </c>
      <c r="AD64" s="42">
        <f t="shared" si="41"/>
        <v>42.64682033162368</v>
      </c>
      <c r="AE64" s="38">
        <f t="shared" si="42"/>
        <v>45.555367343853526</v>
      </c>
      <c r="AF64" s="43">
        <f t="shared" si="43"/>
        <v>97.406317247874</v>
      </c>
      <c r="AG64" s="38">
        <v>33519.150999999998</v>
      </c>
      <c r="AH64" s="139">
        <v>9.1791572168619134E-2</v>
      </c>
    </row>
    <row r="65" spans="1:34" x14ac:dyDescent="0.25">
      <c r="A65" s="69" t="s">
        <v>1212</v>
      </c>
      <c r="B65" s="122">
        <v>2012</v>
      </c>
      <c r="C65" s="72" t="s">
        <v>1218</v>
      </c>
      <c r="D65" s="108" t="s">
        <v>6</v>
      </c>
      <c r="E65" s="37">
        <f>(K65-(((2.718282^(0.00098482*W65)-1)/((2.718282^(0.000155125*W65)-1)*137.88))))/(([1]!SingleStagePbR(W65,1)/[1]!SingleStagePbR(W65,0))-(((2.718282^(0.00098482*W65)-1)/((2.718282^(0.000155125*W65)-1)*137.88))))</f>
        <v>3.1923568987842106E-3</v>
      </c>
      <c r="F65" s="73">
        <v>12207.717321591717</v>
      </c>
      <c r="G65" s="73">
        <v>68.588431286959278</v>
      </c>
      <c r="H65" s="124">
        <v>0.32715865259140819</v>
      </c>
      <c r="I65" s="76">
        <v>5.625965031553144</v>
      </c>
      <c r="J65" s="76">
        <v>6.5404020404807361E-2</v>
      </c>
      <c r="K65" s="77">
        <v>7.7159906792491573E-2</v>
      </c>
      <c r="L65" s="77">
        <v>1.3157468592751725E-3</v>
      </c>
      <c r="M65" s="39">
        <f t="array" ref="M65:Q65">[1]!ConvertConc(I65:L65,TRUE,FALSE)</f>
        <v>1.8901963120103931</v>
      </c>
      <c r="N65" s="40">
        <v>3.9009890275581979E-2</v>
      </c>
      <c r="O65" s="40">
        <v>0.17774728324678776</v>
      </c>
      <c r="P65" s="62">
        <v>2.0663809453438059E-3</v>
      </c>
      <c r="Q65" s="39">
        <v>0.56329980333576002</v>
      </c>
      <c r="R65" s="80">
        <v>5.0565923384712441E-2</v>
      </c>
      <c r="S65" s="191">
        <v>1.0459531686329315E-3</v>
      </c>
      <c r="T65" s="38">
        <f>[1]!AgePb76(K65)</f>
        <v>1124.4580171515797</v>
      </c>
      <c r="U65" s="41">
        <f>[1]!AgeErPb76(K65,L65,0,FALSE,1)*2</f>
        <v>67.978963926508214</v>
      </c>
      <c r="V65" s="38">
        <f t="shared" si="38"/>
        <v>68.238843512761008</v>
      </c>
      <c r="W65" s="42">
        <f>[1]!AgePb6U8(O65)</f>
        <v>1054.6561280495932</v>
      </c>
      <c r="X65" s="42">
        <f t="shared" si="5"/>
        <v>24.521571155222041</v>
      </c>
      <c r="Y65" s="38">
        <f t="shared" si="39"/>
        <v>26.720569725300084</v>
      </c>
      <c r="Z65" s="38">
        <f>[1]!AgePb7U5(M65)</f>
        <v>1077.6508380449961</v>
      </c>
      <c r="AA65" s="42">
        <f t="shared" si="6"/>
        <v>44.481137414570426</v>
      </c>
      <c r="AB65" s="38">
        <f t="shared" si="40"/>
        <v>45.795969214241843</v>
      </c>
      <c r="AC65" s="42">
        <f>[1]!AgePb8Th2(R65)</f>
        <v>997.04888583870172</v>
      </c>
      <c r="AD65" s="42">
        <f t="shared" si="41"/>
        <v>41.24779581263271</v>
      </c>
      <c r="AE65" s="38">
        <f t="shared" si="42"/>
        <v>44.063257710178931</v>
      </c>
      <c r="AF65" s="43">
        <f t="shared" si="43"/>
        <v>93.792397044862099</v>
      </c>
      <c r="AG65" s="38">
        <v>32786.676700000004</v>
      </c>
      <c r="AH65" s="140">
        <v>0.11193790072473093</v>
      </c>
    </row>
    <row r="66" spans="1:34" x14ac:dyDescent="0.25">
      <c r="A66" s="69" t="s">
        <v>1212</v>
      </c>
      <c r="B66" s="122">
        <v>2012</v>
      </c>
      <c r="C66" s="72" t="s">
        <v>1219</v>
      </c>
      <c r="D66" s="108" t="s">
        <v>6</v>
      </c>
      <c r="E66" s="37">
        <f>(K66-(((2.718282^(0.00098482*W66)-1)/((2.718282^(0.000155125*W66)-1)*137.88))))/(([1]!SingleStagePbR(W66,1)/[1]!SingleStagePbR(W66,0))-(((2.718282^(0.00098482*W66)-1)/((2.718282^(0.000155125*W66)-1)*137.88))))</f>
        <v>-9.1238905630813653E-4</v>
      </c>
      <c r="F66" s="73">
        <v>14175.226083996036</v>
      </c>
      <c r="G66" s="73">
        <v>80.149027351510696</v>
      </c>
      <c r="H66" s="124">
        <v>0.3565304879284501</v>
      </c>
      <c r="I66" s="76">
        <v>5.5348361835060489</v>
      </c>
      <c r="J66" s="76">
        <v>6.0151041914992716E-2</v>
      </c>
      <c r="K66" s="77">
        <v>7.4310663663812199E-2</v>
      </c>
      <c r="L66" s="77">
        <v>1.1907655476530762E-3</v>
      </c>
      <c r="M66" s="39">
        <f t="array" ref="M66:Q66">[1]!ConvertConc(I66:L66,TRUE,FALSE)</f>
        <v>1.8503701512732231</v>
      </c>
      <c r="N66" s="40">
        <v>3.5826569975297075E-2</v>
      </c>
      <c r="O66" s="40">
        <v>0.18067382065977403</v>
      </c>
      <c r="P66" s="62">
        <v>1.9635122339905957E-3</v>
      </c>
      <c r="Q66" s="39">
        <v>0.56129576592752684</v>
      </c>
      <c r="R66" s="80">
        <v>5.2817537845708612E-2</v>
      </c>
      <c r="S66" s="191">
        <v>1.0206256807050206E-3</v>
      </c>
      <c r="T66" s="38">
        <f>[1]!AgePb76(K66)</f>
        <v>1049.0394046683655</v>
      </c>
      <c r="U66" s="41">
        <f>[1]!AgeErPb76(K66,L66,0,FALSE,1)*2</f>
        <v>64.603121409980659</v>
      </c>
      <c r="V66" s="38">
        <f t="shared" si="38"/>
        <v>64.841145189003726</v>
      </c>
      <c r="W66" s="42">
        <f>[1]!AgePb6U8(O66)</f>
        <v>1070.6546975463293</v>
      </c>
      <c r="X66" s="42">
        <f t="shared" si="5"/>
        <v>23.271147854568738</v>
      </c>
      <c r="Y66" s="38">
        <f t="shared" si="39"/>
        <v>25.645121941805069</v>
      </c>
      <c r="Z66" s="38">
        <f>[1]!AgePb7U5(M66)</f>
        <v>1063.561825137753</v>
      </c>
      <c r="AA66" s="42">
        <f t="shared" si="6"/>
        <v>41.185026817616482</v>
      </c>
      <c r="AB66" s="38">
        <f t="shared" si="40"/>
        <v>42.565505153725582</v>
      </c>
      <c r="AC66" s="42">
        <f>[1]!AgePb8Th2(R66)</f>
        <v>1040.3221776304188</v>
      </c>
      <c r="AD66" s="42">
        <f t="shared" si="41"/>
        <v>40.205567090168493</v>
      </c>
      <c r="AE66" s="38">
        <f t="shared" si="42"/>
        <v>43.335657841676195</v>
      </c>
      <c r="AF66" s="43">
        <f t="shared" si="43"/>
        <v>102.06048436138555</v>
      </c>
      <c r="AG66" s="38">
        <v>32065.888200000001</v>
      </c>
      <c r="AH66" s="139">
        <v>7.1833530000638759E-2</v>
      </c>
    </row>
    <row r="67" spans="1:34" x14ac:dyDescent="0.25">
      <c r="K67" s="191"/>
      <c r="L67" s="191"/>
      <c r="M67" s="124"/>
      <c r="N67" s="125"/>
      <c r="O67" s="125"/>
      <c r="P67" s="191"/>
      <c r="R67" s="125"/>
      <c r="S67" s="191"/>
      <c r="AG67" s="43"/>
    </row>
    <row r="68" spans="1:34" x14ac:dyDescent="0.25">
      <c r="A68" s="109" t="s">
        <v>1220</v>
      </c>
      <c r="K68" s="191"/>
      <c r="L68" s="191"/>
      <c r="M68" s="124"/>
      <c r="N68" s="125"/>
      <c r="O68" s="125"/>
      <c r="P68" s="191"/>
      <c r="R68" s="125"/>
      <c r="S68" s="191"/>
    </row>
    <row r="69" spans="1:34" x14ac:dyDescent="0.25">
      <c r="K69" s="191"/>
      <c r="L69" s="191"/>
      <c r="M69" s="124"/>
      <c r="N69" s="125"/>
      <c r="O69" s="125"/>
      <c r="P69" s="191"/>
      <c r="R69" s="125"/>
      <c r="S69" s="191"/>
    </row>
    <row r="70" spans="1:34" x14ac:dyDescent="0.25">
      <c r="A70" s="69" t="s">
        <v>1156</v>
      </c>
      <c r="B70" s="122">
        <v>2012</v>
      </c>
      <c r="C70" s="72" t="s">
        <v>1221</v>
      </c>
      <c r="D70" s="108" t="s">
        <v>6</v>
      </c>
      <c r="F70" s="73">
        <v>13356.686888403203</v>
      </c>
      <c r="G70" s="73">
        <v>88.211021070206414</v>
      </c>
      <c r="H70" s="124">
        <v>0.36056336429526725</v>
      </c>
      <c r="I70" s="76">
        <v>5.6123435738046803</v>
      </c>
      <c r="J70" s="76">
        <v>5.8799971142876217E-2</v>
      </c>
      <c r="K70" s="77">
        <v>7.6191602981010007E-2</v>
      </c>
      <c r="L70" s="77">
        <v>1.3862917171395287E-3</v>
      </c>
      <c r="M70" s="39">
        <f t="array" ref="M70:Q70">[1]!ConvertConc(I70:L70,TRUE,FALSE)</f>
        <v>1.87100568323265</v>
      </c>
      <c r="N70" s="40">
        <v>3.9282946942645301E-2</v>
      </c>
      <c r="O70" s="40">
        <v>0.17817868540113041</v>
      </c>
      <c r="P70" s="62">
        <v>1.8667605470132794E-3</v>
      </c>
      <c r="Q70" s="39">
        <v>0.49900386520876849</v>
      </c>
      <c r="R70" s="80">
        <v>5.4739357538540562E-2</v>
      </c>
      <c r="S70" s="191">
        <v>1.119948087105115E-3</v>
      </c>
      <c r="T70" s="38">
        <f>[1]!AgePb76(K70)</f>
        <v>1099.2386843408315</v>
      </c>
      <c r="U70" s="41">
        <f>[1]!AgeErPb76(K70,L70,0,FALSE,1)*2</f>
        <v>72.805525520400479</v>
      </c>
      <c r="V70" s="38">
        <f t="shared" ref="V70:V87" si="44">SQRT((U70/T70*100)^2+AP$6^2+AP$8^2+AP$7^2)*T70/100</f>
        <v>73.037488105103378</v>
      </c>
      <c r="W70" s="42">
        <f>[1]!AgePb6U8(O70)</f>
        <v>1057.0169806689373</v>
      </c>
      <c r="X70" s="42">
        <f t="shared" ref="X70:X105" si="45">P70/O70*W70*2</f>
        <v>22.148525707142205</v>
      </c>
      <c r="Y70" s="38">
        <f t="shared" ref="Y70:Y87" si="46">SQRT((X70/W70*100)^2+AQ$6^2+AQ$7^2+AQ$8^2)*W70/100</f>
        <v>24.571195042261042</v>
      </c>
      <c r="Z70" s="38">
        <f>[1]!AgePb7U5(M70)</f>
        <v>1070.8863082374689</v>
      </c>
      <c r="AA70" s="42">
        <f t="shared" ref="AA70:AA87" si="47">N70/M70*Z70*2</f>
        <v>44.96786985212691</v>
      </c>
      <c r="AB70" s="38">
        <f t="shared" ref="AB70:AB87" si="48">SQRT((AA70/Z70*100)^2+AR$6^2+AR$8^2+AR$7^2)*Z70/100</f>
        <v>46.252816468601175</v>
      </c>
      <c r="AC70" s="42">
        <f>[1]!AgePb8Th2(R70)</f>
        <v>1077.1840715353146</v>
      </c>
      <c r="AD70" s="42">
        <f t="shared" ref="AD70:AD87" si="49">S70/R70*AC70*2</f>
        <v>44.077617810062414</v>
      </c>
      <c r="AE70" s="38">
        <f t="shared" ref="AE70:AE87" si="50">SQRT((AD70/AC70*100)^2+AS$6^2+AS$8^2+AS$7^2)*AC70/100</f>
        <v>47.150686703066668</v>
      </c>
      <c r="AF70" s="43">
        <f t="shared" ref="AF70:AF87" si="51">W70/T70*100</f>
        <v>96.159004930106434</v>
      </c>
      <c r="AG70" s="73">
        <v>28734.076608187122</v>
      </c>
      <c r="AH70" s="130">
        <v>1.5620813999395456E-2</v>
      </c>
    </row>
    <row r="71" spans="1:34" x14ac:dyDescent="0.25">
      <c r="A71" s="69" t="s">
        <v>1156</v>
      </c>
      <c r="B71" s="122">
        <v>2012</v>
      </c>
      <c r="C71" s="72" t="s">
        <v>1222</v>
      </c>
      <c r="D71" s="108" t="s">
        <v>6</v>
      </c>
      <c r="F71" s="73">
        <v>13311.321543969847</v>
      </c>
      <c r="G71" s="73">
        <v>88.207471885978279</v>
      </c>
      <c r="H71" s="124">
        <v>0.36532059286687357</v>
      </c>
      <c r="I71" s="76">
        <v>5.5810370797171398</v>
      </c>
      <c r="J71" s="76">
        <v>5.5565089735575737E-2</v>
      </c>
      <c r="K71" s="77">
        <v>7.2840697777444507E-2</v>
      </c>
      <c r="L71" s="77">
        <v>1.0963836313039707E-3</v>
      </c>
      <c r="M71" s="39">
        <f t="array" ref="M71:Q71">[1]!ConvertConc(I71:L71,TRUE,FALSE)</f>
        <v>1.7987526017648672</v>
      </c>
      <c r="N71" s="40">
        <v>3.2461362213719133E-2</v>
      </c>
      <c r="O71" s="40">
        <v>0.17917816809249409</v>
      </c>
      <c r="P71" s="62">
        <v>1.7839069775935094E-3</v>
      </c>
      <c r="Q71" s="39">
        <v>0.5516858011487592</v>
      </c>
      <c r="R71" s="80">
        <v>5.2576528932566209E-2</v>
      </c>
      <c r="S71" s="191">
        <v>1.020889781056395E-3</v>
      </c>
      <c r="T71" s="38">
        <f>[1]!AgePb76(K71)</f>
        <v>1008.6413625051891</v>
      </c>
      <c r="U71" s="41">
        <f>[1]!AgeErPb76(K71,L71,0,FALSE,1)*2</f>
        <v>61.055064950386154</v>
      </c>
      <c r="V71" s="38">
        <f t="shared" si="44"/>
        <v>61.287881673983058</v>
      </c>
      <c r="W71" s="42">
        <f>[1]!AgePb6U8(O71)</f>
        <v>1062.4833399712272</v>
      </c>
      <c r="X71" s="42">
        <f t="shared" si="45"/>
        <v>21.156276614828585</v>
      </c>
      <c r="Y71" s="38">
        <f t="shared" si="46"/>
        <v>23.705446389890437</v>
      </c>
      <c r="Z71" s="38">
        <f>[1]!AgePb7U5(M71)</f>
        <v>1045.0056542083985</v>
      </c>
      <c r="AA71" s="42">
        <f t="shared" si="47"/>
        <v>37.717590538420993</v>
      </c>
      <c r="AB71" s="38">
        <f t="shared" si="48"/>
        <v>39.169290040901991</v>
      </c>
      <c r="AC71" s="42">
        <f>[1]!AgePb8Th2(R71)</f>
        <v>1035.6947045159313</v>
      </c>
      <c r="AD71" s="42">
        <f t="shared" si="49"/>
        <v>40.220614087729182</v>
      </c>
      <c r="AE71" s="38">
        <f t="shared" si="50"/>
        <v>43.322838055162919</v>
      </c>
      <c r="AF71" s="43">
        <f t="shared" si="51"/>
        <v>105.33806955252254</v>
      </c>
      <c r="AG71" s="73">
        <v>28212.711111111115</v>
      </c>
      <c r="AH71" s="130">
        <v>-1.1640503322205521E-3</v>
      </c>
    </row>
    <row r="72" spans="1:34" x14ac:dyDescent="0.25">
      <c r="A72" s="69" t="s">
        <v>1156</v>
      </c>
      <c r="B72" s="122">
        <v>2012</v>
      </c>
      <c r="C72" s="72" t="s">
        <v>1223</v>
      </c>
      <c r="D72" s="108" t="s">
        <v>6</v>
      </c>
      <c r="F72" s="73">
        <v>12838.482059985774</v>
      </c>
      <c r="G72" s="73">
        <v>89.621634055499754</v>
      </c>
      <c r="H72" s="124">
        <v>0.35771810939396642</v>
      </c>
      <c r="I72" s="76">
        <v>5.6571131555961376</v>
      </c>
      <c r="J72" s="76">
        <v>5.9148032870497802E-2</v>
      </c>
      <c r="K72" s="77">
        <v>7.7577543859086398E-2</v>
      </c>
      <c r="L72" s="77">
        <v>1.3080373110555025E-3</v>
      </c>
      <c r="M72" s="39">
        <f t="array" ref="M72:Q72">[1]!ConvertConc(I72:L72,TRUE,FALSE)</f>
        <v>1.889963449658558</v>
      </c>
      <c r="N72" s="40">
        <v>3.7496233690256973E-2</v>
      </c>
      <c r="O72" s="40">
        <v>0.17676860485118254</v>
      </c>
      <c r="P72" s="62">
        <v>1.8482068437798459E-3</v>
      </c>
      <c r="Q72" s="39">
        <v>0.52700070715045499</v>
      </c>
      <c r="R72" s="80">
        <v>5.3414904789645071E-2</v>
      </c>
      <c r="S72" s="191">
        <v>1.0473806662399813E-3</v>
      </c>
      <c r="T72" s="38">
        <f>[1]!AgePb76(K72)</f>
        <v>1135.2091443137535</v>
      </c>
      <c r="U72" s="41">
        <f>[1]!AgeErPb76(K72,L72,0,FALSE,1)*2</f>
        <v>67.110320009278496</v>
      </c>
      <c r="V72" s="38">
        <f t="shared" si="44"/>
        <v>67.378597863605819</v>
      </c>
      <c r="W72" s="42">
        <f>[1]!AgePb6U8(O72)</f>
        <v>1049.2970929423025</v>
      </c>
      <c r="X72" s="42">
        <f t="shared" si="45"/>
        <v>21.941883514518068</v>
      </c>
      <c r="Y72" s="38">
        <f t="shared" si="46"/>
        <v>24.351291912667342</v>
      </c>
      <c r="Z72" s="38">
        <f>[1]!AgePb7U5(M72)</f>
        <v>1077.5690256053156</v>
      </c>
      <c r="AA72" s="42">
        <f t="shared" si="47"/>
        <v>42.757207827250802</v>
      </c>
      <c r="AB72" s="38">
        <f t="shared" si="48"/>
        <v>44.123236619450765</v>
      </c>
      <c r="AC72" s="42">
        <f>[1]!AgePb8Th2(R72)</f>
        <v>1051.7873105262038</v>
      </c>
      <c r="AD72" s="42">
        <f t="shared" si="49"/>
        <v>41.2477265804376</v>
      </c>
      <c r="AE72" s="38">
        <f t="shared" si="50"/>
        <v>44.369606625965879</v>
      </c>
      <c r="AF72" s="43">
        <f t="shared" si="51"/>
        <v>92.432050798587795</v>
      </c>
      <c r="AG72" s="73">
        <v>27621.532117647068</v>
      </c>
      <c r="AH72" s="130">
        <v>-1.9295748059624591E-2</v>
      </c>
    </row>
    <row r="73" spans="1:34" x14ac:dyDescent="0.25">
      <c r="A73" s="69" t="s">
        <v>1156</v>
      </c>
      <c r="B73" s="122">
        <v>2012</v>
      </c>
      <c r="C73" s="72" t="s">
        <v>1224</v>
      </c>
      <c r="D73" s="108" t="s">
        <v>6</v>
      </c>
      <c r="F73" s="73">
        <v>13167.624390050667</v>
      </c>
      <c r="G73" s="73">
        <v>88.416724706747686</v>
      </c>
      <c r="H73" s="124">
        <v>0.36339461992060934</v>
      </c>
      <c r="I73" s="76">
        <v>5.5601618620717606</v>
      </c>
      <c r="J73" s="76">
        <v>6.0380048464580095E-2</v>
      </c>
      <c r="K73" s="77">
        <v>7.5891097427182766E-2</v>
      </c>
      <c r="L73" s="77">
        <v>1.3030893214569896E-3</v>
      </c>
      <c r="M73" s="39">
        <f t="array" ref="M73:Q73">[1]!ConvertConc(I73:L73,TRUE,FALSE)</f>
        <v>1.8811162888551425</v>
      </c>
      <c r="N73" s="40">
        <v>3.8217380976297108E-2</v>
      </c>
      <c r="O73" s="40">
        <v>0.17985087931008398</v>
      </c>
      <c r="P73" s="62">
        <v>1.9530735037080226E-3</v>
      </c>
      <c r="Q73" s="39">
        <v>0.53451604353566529</v>
      </c>
      <c r="R73" s="80">
        <v>5.4583161835285596E-2</v>
      </c>
      <c r="S73" s="191">
        <v>1.0809459572466186E-3</v>
      </c>
      <c r="T73" s="38">
        <f>[1]!AgePb76(K73)</f>
        <v>1091.3274254581984</v>
      </c>
      <c r="U73" s="41">
        <f>[1]!AgeErPb76(K73,L73,0,FALSE,1)*2</f>
        <v>68.787802893281878</v>
      </c>
      <c r="V73" s="38">
        <f t="shared" si="44"/>
        <v>69.02975263225612</v>
      </c>
      <c r="W73" s="42">
        <f>[1]!AgePb6U8(O73)</f>
        <v>1066.1599163625692</v>
      </c>
      <c r="X73" s="42">
        <f t="shared" si="45"/>
        <v>23.155724246120428</v>
      </c>
      <c r="Y73" s="38">
        <f t="shared" si="46"/>
        <v>25.521374139351682</v>
      </c>
      <c r="Z73" s="38">
        <f>[1]!AgePb7U5(M73)</f>
        <v>1074.4558250974144</v>
      </c>
      <c r="AA73" s="42">
        <f t="shared" si="47"/>
        <v>43.658000149411954</v>
      </c>
      <c r="AB73" s="38">
        <f t="shared" si="48"/>
        <v>44.989080825572465</v>
      </c>
      <c r="AC73" s="42">
        <f>[1]!AgePb8Th2(R73)</f>
        <v>1074.1906333998209</v>
      </c>
      <c r="AD73" s="42">
        <f t="shared" si="49"/>
        <v>42.545795569324973</v>
      </c>
      <c r="AE73" s="38">
        <f t="shared" si="50"/>
        <v>45.704918659397173</v>
      </c>
      <c r="AF73" s="43">
        <f t="shared" si="51"/>
        <v>97.693862675075493</v>
      </c>
      <c r="AG73" s="73">
        <v>27580.405941176468</v>
      </c>
      <c r="AH73" s="130">
        <v>-1.4658875594401793E-2</v>
      </c>
    </row>
    <row r="74" spans="1:34" x14ac:dyDescent="0.25">
      <c r="A74" s="69" t="s">
        <v>1156</v>
      </c>
      <c r="B74" s="122">
        <v>2012</v>
      </c>
      <c r="C74" s="72" t="s">
        <v>1225</v>
      </c>
      <c r="D74" s="108" t="s">
        <v>6</v>
      </c>
      <c r="F74" s="73">
        <v>9492.6884773842485</v>
      </c>
      <c r="G74" s="73">
        <v>63.722398398200134</v>
      </c>
      <c r="H74" s="124">
        <v>0.32184321741493743</v>
      </c>
      <c r="I74" s="76">
        <v>5.6130190130063919</v>
      </c>
      <c r="J74" s="76">
        <v>6.5592611681302371E-2</v>
      </c>
      <c r="K74" s="77">
        <v>7.3728343308935698E-2</v>
      </c>
      <c r="L74" s="77">
        <v>1.4515279255683435E-3</v>
      </c>
      <c r="M74" s="39">
        <f t="array" ref="M74:Q74">[1]!ConvertConc(I74:L74,TRUE,FALSE)</f>
        <v>1.8102985668304463</v>
      </c>
      <c r="N74" s="40">
        <v>4.1445803290997174E-2</v>
      </c>
      <c r="O74" s="40">
        <v>0.17815724437826008</v>
      </c>
      <c r="P74" s="62">
        <v>2.0819097390612734E-3</v>
      </c>
      <c r="Q74" s="39">
        <v>0.5104204384843255</v>
      </c>
      <c r="R74" s="80">
        <v>5.3725441161821451E-2</v>
      </c>
      <c r="S74" s="191">
        <v>1.1636247240409629E-3</v>
      </c>
      <c r="T74" s="38">
        <f>[1]!AgePb76(K74)</f>
        <v>1033.1617592903956</v>
      </c>
      <c r="U74" s="41">
        <f>[1]!AgeErPb76(K74,L74,0,FALSE,1)*2</f>
        <v>79.562704747514218</v>
      </c>
      <c r="V74" s="38">
        <f t="shared" si="44"/>
        <v>79.750292724197962</v>
      </c>
      <c r="W74" s="42">
        <f>[1]!AgePb6U8(O74)</f>
        <v>1056.8996648718403</v>
      </c>
      <c r="X74" s="42">
        <f t="shared" si="45"/>
        <v>24.701433985311279</v>
      </c>
      <c r="Y74" s="38">
        <f t="shared" si="46"/>
        <v>26.89464914335597</v>
      </c>
      <c r="Z74" s="38">
        <f>[1]!AgePb7U5(M74)</f>
        <v>1049.1858955601799</v>
      </c>
      <c r="AA74" s="42">
        <f t="shared" si="47"/>
        <v>48.041083432121717</v>
      </c>
      <c r="AB74" s="38">
        <f t="shared" si="48"/>
        <v>49.198141322268583</v>
      </c>
      <c r="AC74" s="42">
        <f>[1]!AgePb8Th2(R74)</f>
        <v>1057.7447989658074</v>
      </c>
      <c r="AD74" s="42">
        <f t="shared" si="49"/>
        <v>45.818814073396538</v>
      </c>
      <c r="AE74" s="38">
        <f t="shared" si="50"/>
        <v>48.679433583584256</v>
      </c>
      <c r="AF74" s="43">
        <f t="shared" si="51"/>
        <v>102.29759816098387</v>
      </c>
      <c r="AG74" s="73">
        <v>28084.338000000007</v>
      </c>
      <c r="AH74" s="130">
        <v>2.8244000051420881E-3</v>
      </c>
    </row>
    <row r="75" spans="1:34" x14ac:dyDescent="0.25">
      <c r="A75" s="69" t="s">
        <v>1156</v>
      </c>
      <c r="B75" s="122">
        <v>2012</v>
      </c>
      <c r="C75" s="72" t="s">
        <v>1226</v>
      </c>
      <c r="D75" s="108" t="s">
        <v>6</v>
      </c>
      <c r="F75" s="73">
        <v>12693.667993420975</v>
      </c>
      <c r="G75" s="73">
        <v>85.745231409622818</v>
      </c>
      <c r="H75" s="124">
        <v>0.35198660827328793</v>
      </c>
      <c r="I75" s="76">
        <v>5.5863596756771408</v>
      </c>
      <c r="J75" s="76">
        <v>6.1193346166048088E-2</v>
      </c>
      <c r="K75" s="77">
        <v>7.3754386390418009E-2</v>
      </c>
      <c r="L75" s="77">
        <v>1.333392039096523E-3</v>
      </c>
      <c r="M75" s="39">
        <f t="array" ref="M75:Q75">[1]!ConvertConc(I75:L75,TRUE,FALSE)</f>
        <v>1.8195802136738175</v>
      </c>
      <c r="N75" s="40">
        <v>3.8463152062059171E-2</v>
      </c>
      <c r="O75" s="40">
        <v>0.1790074499416808</v>
      </c>
      <c r="P75" s="62">
        <v>1.9608592153986253E-3</v>
      </c>
      <c r="Q75" s="39">
        <v>0.51820505062250033</v>
      </c>
      <c r="R75" s="80">
        <v>5.3425603755801597E-2</v>
      </c>
      <c r="S75" s="191">
        <v>1.08477729688807E-3</v>
      </c>
      <c r="T75" s="38">
        <f>[1]!AgePb76(K75)</f>
        <v>1033.8753454275832</v>
      </c>
      <c r="U75" s="41">
        <f>[1]!AgeErPb76(K75,L75,0,FALSE,1)*2</f>
        <v>73.05362682528461</v>
      </c>
      <c r="V75" s="38">
        <f t="shared" si="44"/>
        <v>73.258166041592546</v>
      </c>
      <c r="W75" s="42">
        <f>[1]!AgePb6U8(O75)</f>
        <v>1061.5499784054091</v>
      </c>
      <c r="X75" s="42">
        <f t="shared" si="45"/>
        <v>23.256574611175239</v>
      </c>
      <c r="Y75" s="38">
        <f t="shared" si="46"/>
        <v>25.593506499247209</v>
      </c>
      <c r="Z75" s="38">
        <f>[1]!AgePb7U5(M75)</f>
        <v>1052.5339020864676</v>
      </c>
      <c r="AA75" s="42">
        <f t="shared" si="47"/>
        <v>44.49792454566834</v>
      </c>
      <c r="AB75" s="38">
        <f t="shared" si="48"/>
        <v>45.752550817132857</v>
      </c>
      <c r="AC75" s="42">
        <f>[1]!AgePb8Th2(R75)</f>
        <v>1051.9925941693707</v>
      </c>
      <c r="AD75" s="42">
        <f t="shared" si="49"/>
        <v>42.720254051425506</v>
      </c>
      <c r="AE75" s="38">
        <f t="shared" si="50"/>
        <v>45.742884654582959</v>
      </c>
      <c r="AF75" s="43">
        <f t="shared" si="51"/>
        <v>102.67678623929082</v>
      </c>
      <c r="AG75" s="73">
        <v>27916.822105263149</v>
      </c>
      <c r="AH75" s="130">
        <v>-4.0678149032577805E-3</v>
      </c>
    </row>
    <row r="76" spans="1:34" x14ac:dyDescent="0.25">
      <c r="A76" s="69" t="s">
        <v>1156</v>
      </c>
      <c r="B76" s="122">
        <v>2012</v>
      </c>
      <c r="C76" s="72" t="s">
        <v>1227</v>
      </c>
      <c r="D76" s="108" t="s">
        <v>6</v>
      </c>
      <c r="F76" s="73">
        <v>14523.898822735302</v>
      </c>
      <c r="G76" s="73">
        <v>95.541462982525687</v>
      </c>
      <c r="H76" s="124">
        <v>0.37147478225036129</v>
      </c>
      <c r="I76" s="76">
        <v>5.5340485083748048</v>
      </c>
      <c r="J76" s="76">
        <v>5.6386051032179238E-2</v>
      </c>
      <c r="K76" s="77">
        <v>7.4762192779136261E-2</v>
      </c>
      <c r="L76" s="77">
        <v>1.3071635256930456E-3</v>
      </c>
      <c r="M76" s="39">
        <f t="array" ref="M76:Q76">[1]!ConvertConc(I76:L76,TRUE,FALSE)</f>
        <v>1.8618784047931078</v>
      </c>
      <c r="N76" s="40">
        <v>3.7677841145879534E-2</v>
      </c>
      <c r="O76" s="40">
        <v>0.18069953642196607</v>
      </c>
      <c r="P76" s="62">
        <v>1.8411355207242871E-3</v>
      </c>
      <c r="Q76" s="39">
        <v>0.50349367875190842</v>
      </c>
      <c r="R76" s="80">
        <v>5.3302418618001023E-2</v>
      </c>
      <c r="S76" s="191">
        <v>1.0160633974522757E-3</v>
      </c>
      <c r="T76" s="38">
        <f>[1]!AgePb76(K76)</f>
        <v>1061.2396450129731</v>
      </c>
      <c r="U76" s="41">
        <f>[1]!AgeErPb76(K76,L76,0,FALSE,1)*2</f>
        <v>70.360640249843897</v>
      </c>
      <c r="V76" s="38">
        <f t="shared" si="44"/>
        <v>70.584356138940464</v>
      </c>
      <c r="W76" s="42">
        <f>[1]!AgePb6U8(O76)</f>
        <v>1070.7951026657558</v>
      </c>
      <c r="X76" s="42">
        <f t="shared" si="45"/>
        <v>21.820519719893174</v>
      </c>
      <c r="Y76" s="38">
        <f t="shared" si="46"/>
        <v>24.337039614208393</v>
      </c>
      <c r="Z76" s="38">
        <f>[1]!AgePb7U5(M76)</f>
        <v>1067.6531391944461</v>
      </c>
      <c r="AA76" s="42">
        <f t="shared" si="47"/>
        <v>43.211055323387747</v>
      </c>
      <c r="AB76" s="38">
        <f t="shared" si="48"/>
        <v>44.538773116234445</v>
      </c>
      <c r="AC76" s="42">
        <f>[1]!AgePb8Th2(R76)</f>
        <v>1049.6288850271553</v>
      </c>
      <c r="AD76" s="42">
        <f t="shared" si="49"/>
        <v>40.016551542543553</v>
      </c>
      <c r="AE76" s="38">
        <f t="shared" si="50"/>
        <v>43.214760681687011</v>
      </c>
      <c r="AF76" s="43">
        <f t="shared" si="51"/>
        <v>100.90040526639635</v>
      </c>
      <c r="AG76" s="73">
        <v>29086.05629411765</v>
      </c>
      <c r="AH76" s="130">
        <v>3.1746789910767827E-2</v>
      </c>
    </row>
    <row r="77" spans="1:34" x14ac:dyDescent="0.25">
      <c r="A77" s="69" t="s">
        <v>1156</v>
      </c>
      <c r="B77" s="122">
        <v>2012</v>
      </c>
      <c r="C77" s="72" t="s">
        <v>1228</v>
      </c>
      <c r="D77" s="108" t="s">
        <v>6</v>
      </c>
      <c r="F77" s="73">
        <v>12155.52664440246</v>
      </c>
      <c r="G77" s="73">
        <v>80.071485523962622</v>
      </c>
      <c r="H77" s="124">
        <v>0.35745140023506139</v>
      </c>
      <c r="I77" s="76">
        <v>5.605493897445518</v>
      </c>
      <c r="J77" s="76">
        <v>5.7104530880368813E-2</v>
      </c>
      <c r="K77" s="77">
        <v>7.4747563934192615E-2</v>
      </c>
      <c r="L77" s="77">
        <v>1.3598104749161946E-3</v>
      </c>
      <c r="M77" s="39">
        <f t="array" ref="M77:Q77">[1]!ConvertConc(I77:L77,TRUE,FALSE)</f>
        <v>1.8377879719225136</v>
      </c>
      <c r="N77" s="40">
        <v>3.8318216434146832E-2</v>
      </c>
      <c r="O77" s="40">
        <v>0.17839641221547139</v>
      </c>
      <c r="P77" s="62">
        <v>1.8173676783321132E-3</v>
      </c>
      <c r="Q77" s="39">
        <v>0.48859250731143139</v>
      </c>
      <c r="R77" s="80">
        <v>5.4089054922026772E-2</v>
      </c>
      <c r="S77" s="191">
        <v>1.0749711219573065E-3</v>
      </c>
      <c r="T77" s="38">
        <f>[1]!AgePb76(K77)</f>
        <v>1060.8458817187875</v>
      </c>
      <c r="U77" s="41">
        <f>[1]!AgeErPb76(K77,L77,0,FALSE,1)*2</f>
        <v>73.213117473262926</v>
      </c>
      <c r="V77" s="38">
        <f t="shared" si="44"/>
        <v>73.42798383875288</v>
      </c>
      <c r="W77" s="42">
        <f>[1]!AgePb6U8(O77)</f>
        <v>1058.2081646284096</v>
      </c>
      <c r="X77" s="42">
        <f t="shared" si="45"/>
        <v>21.560448346012581</v>
      </c>
      <c r="Y77" s="38">
        <f t="shared" si="46"/>
        <v>24.047757021548556</v>
      </c>
      <c r="Z77" s="38">
        <f>[1]!AgePb7U5(M77)</f>
        <v>1059.0697726153014</v>
      </c>
      <c r="AA77" s="42">
        <f t="shared" si="47"/>
        <v>44.163598179917599</v>
      </c>
      <c r="AB77" s="38">
        <f t="shared" si="48"/>
        <v>45.442982224799806</v>
      </c>
      <c r="AC77" s="42">
        <f>[1]!AgePb8Th2(R77)</f>
        <v>1064.7183200764625</v>
      </c>
      <c r="AD77" s="42">
        <f t="shared" si="49"/>
        <v>42.320630255086975</v>
      </c>
      <c r="AE77" s="38">
        <f t="shared" si="50"/>
        <v>45.441560433002259</v>
      </c>
      <c r="AF77" s="43">
        <f t="shared" si="51"/>
        <v>99.751357182430283</v>
      </c>
      <c r="AG77" s="73">
        <v>29781.488705882344</v>
      </c>
      <c r="AH77" s="130">
        <v>4.8804509466404813E-2</v>
      </c>
    </row>
    <row r="78" spans="1:34" x14ac:dyDescent="0.25">
      <c r="A78" s="69" t="s">
        <v>1156</v>
      </c>
      <c r="B78" s="122">
        <v>2012</v>
      </c>
      <c r="C78" s="72" t="s">
        <v>1229</v>
      </c>
      <c r="D78" s="108" t="s">
        <v>6</v>
      </c>
      <c r="F78" s="73">
        <v>11918.382135845917</v>
      </c>
      <c r="G78" s="73">
        <v>79.335317796620359</v>
      </c>
      <c r="H78" s="124">
        <v>0.36074057749455674</v>
      </c>
      <c r="I78" s="76">
        <v>5.6142135196375778</v>
      </c>
      <c r="J78" s="76">
        <v>6.1269034239257031E-2</v>
      </c>
      <c r="K78" s="77">
        <v>7.3425708812955015E-2</v>
      </c>
      <c r="L78" s="77">
        <v>1.5236050362515395E-3</v>
      </c>
      <c r="M78" s="39">
        <f t="array" ref="M78:Q78">[1]!ConvertConc(I78:L78,TRUE,FALSE)</f>
        <v>1.8024842042799114</v>
      </c>
      <c r="N78" s="40">
        <v>4.2259419091382179E-2</v>
      </c>
      <c r="O78" s="40">
        <v>0.17811933880002384</v>
      </c>
      <c r="P78" s="62">
        <v>1.9438519446116434E-3</v>
      </c>
      <c r="Q78" s="39">
        <v>0.46547895835919184</v>
      </c>
      <c r="R78" s="80">
        <v>5.4134964348075541E-2</v>
      </c>
      <c r="S78" s="191">
        <v>1.0971635034829276E-3</v>
      </c>
      <c r="T78" s="38">
        <f>[1]!AgePb76(K78)</f>
        <v>1024.8452980121519</v>
      </c>
      <c r="U78" s="41">
        <f>[1]!AgeErPb76(K78,L78,0,FALSE,1)*2</f>
        <v>83.963278326860333</v>
      </c>
      <c r="V78" s="38">
        <f t="shared" si="44"/>
        <v>84.138208462557827</v>
      </c>
      <c r="W78" s="42">
        <f>[1]!AgePb6U8(O78)</f>
        <v>1056.6922570837319</v>
      </c>
      <c r="X78" s="42">
        <f t="shared" si="45"/>
        <v>23.06378760022664</v>
      </c>
      <c r="Y78" s="38">
        <f t="shared" si="46"/>
        <v>25.397936933996284</v>
      </c>
      <c r="Z78" s="38">
        <f>[1]!AgePb7U5(M78)</f>
        <v>1046.3585720181734</v>
      </c>
      <c r="AA78" s="42">
        <f t="shared" si="47"/>
        <v>49.06395885165761</v>
      </c>
      <c r="AB78" s="38">
        <f t="shared" si="48"/>
        <v>50.191412620203948</v>
      </c>
      <c r="AC78" s="42">
        <f>[1]!AgePb8Th2(R78)</f>
        <v>1065.5986172333035</v>
      </c>
      <c r="AD78" s="42">
        <f t="shared" si="49"/>
        <v>43.19337516038528</v>
      </c>
      <c r="AE78" s="38">
        <f t="shared" si="50"/>
        <v>46.260354827015448</v>
      </c>
      <c r="AF78" s="43">
        <f t="shared" si="51"/>
        <v>103.10748940677701</v>
      </c>
      <c r="AG78" s="73">
        <v>27739.458705882349</v>
      </c>
      <c r="AH78" s="130">
        <v>-2.4844840228840818E-2</v>
      </c>
    </row>
    <row r="79" spans="1:34" x14ac:dyDescent="0.25">
      <c r="A79" s="69" t="s">
        <v>1156</v>
      </c>
      <c r="B79" s="122">
        <v>2012</v>
      </c>
      <c r="C79" s="72" t="s">
        <v>1230</v>
      </c>
      <c r="D79" s="108" t="s">
        <v>6</v>
      </c>
      <c r="F79" s="73">
        <v>11766.870894894495</v>
      </c>
      <c r="G79" s="73">
        <v>75.905888563523803</v>
      </c>
      <c r="H79" s="124">
        <v>0.36357239184342233</v>
      </c>
      <c r="I79" s="76">
        <v>5.5474030276840303</v>
      </c>
      <c r="J79" s="76">
        <v>6.5710136944469269E-2</v>
      </c>
      <c r="K79" s="77">
        <v>7.346031029644666E-2</v>
      </c>
      <c r="L79" s="77">
        <v>1.3480081959156443E-3</v>
      </c>
      <c r="M79" s="39">
        <f t="array" ref="M79:Q79">[1]!ConvertConc(I79:L79,TRUE,FALSE)</f>
        <v>1.8250521756813916</v>
      </c>
      <c r="N79" s="40">
        <v>3.9861294347953748E-2</v>
      </c>
      <c r="O79" s="40">
        <v>0.1802645300890437</v>
      </c>
      <c r="P79" s="62">
        <v>2.1352706661601048E-3</v>
      </c>
      <c r="Q79" s="39">
        <v>0.54233363678769253</v>
      </c>
      <c r="R79" s="80">
        <v>5.414905096648305E-2</v>
      </c>
      <c r="S79" s="191">
        <v>1.1190280582056567E-3</v>
      </c>
      <c r="T79" s="38">
        <f>[1]!AgePb76(K79)</f>
        <v>1025.7984190458731</v>
      </c>
      <c r="U79" s="41">
        <f>[1]!AgeErPb76(K79,L79,0,FALSE,1)*2</f>
        <v>74.240727215244732</v>
      </c>
      <c r="V79" s="38">
        <f t="shared" si="44"/>
        <v>74.438876367275029</v>
      </c>
      <c r="W79" s="42">
        <f>[1]!AgePb6U8(O79)</f>
        <v>1068.4196060918198</v>
      </c>
      <c r="X79" s="42">
        <f t="shared" si="45"/>
        <v>25.311302705100008</v>
      </c>
      <c r="Y79" s="38">
        <f t="shared" si="46"/>
        <v>27.500975621578533</v>
      </c>
      <c r="Z79" s="38">
        <f>[1]!AgePb7U5(M79)</f>
        <v>1054.5025472869966</v>
      </c>
      <c r="AA79" s="42">
        <f t="shared" si="47"/>
        <v>46.063161358529889</v>
      </c>
      <c r="AB79" s="38">
        <f t="shared" si="48"/>
        <v>47.280751029360005</v>
      </c>
      <c r="AC79" s="42">
        <f>[1]!AgePb8Th2(R79)</f>
        <v>1065.8687155184934</v>
      </c>
      <c r="AD79" s="42">
        <f t="shared" si="49"/>
        <v>44.053846844595391</v>
      </c>
      <c r="AE79" s="38">
        <f t="shared" si="50"/>
        <v>47.066264896629256</v>
      </c>
      <c r="AF79" s="43">
        <f t="shared" si="51"/>
        <v>104.15492812765201</v>
      </c>
      <c r="AG79" s="73">
        <v>27851.430058823527</v>
      </c>
      <c r="AH79" s="130">
        <v>-2.6715165557715005E-2</v>
      </c>
    </row>
    <row r="80" spans="1:34" x14ac:dyDescent="0.25">
      <c r="A80" s="69" t="s">
        <v>1156</v>
      </c>
      <c r="B80" s="122">
        <v>2012</v>
      </c>
      <c r="C80" s="72" t="s">
        <v>1231</v>
      </c>
      <c r="D80" s="108" t="s">
        <v>6</v>
      </c>
      <c r="F80" s="73">
        <v>14189.652344498099</v>
      </c>
      <c r="G80" s="73">
        <v>91.977841282530292</v>
      </c>
      <c r="H80" s="124">
        <v>0.36886700812609363</v>
      </c>
      <c r="I80" s="76">
        <v>5.5912390014110676</v>
      </c>
      <c r="J80" s="76">
        <v>5.8416679766538943E-2</v>
      </c>
      <c r="K80" s="77">
        <v>7.6719042550508931E-2</v>
      </c>
      <c r="L80" s="77">
        <v>1.2478391690063466E-3</v>
      </c>
      <c r="M80" s="39">
        <f t="array" ref="M80:Q80">[1]!ConvertConc(I80:L80,TRUE,FALSE)</f>
        <v>1.8910689458352101</v>
      </c>
      <c r="N80" s="40">
        <v>3.6557371528748134E-2</v>
      </c>
      <c r="O80" s="40">
        <v>0.17885123489581267</v>
      </c>
      <c r="P80" s="62">
        <v>1.8686189791067734E-3</v>
      </c>
      <c r="Q80" s="39">
        <v>0.54045708301375772</v>
      </c>
      <c r="R80" s="80">
        <v>5.2931258814119655E-2</v>
      </c>
      <c r="S80" s="191">
        <v>1.0307441790999754E-3</v>
      </c>
      <c r="T80" s="38">
        <f>[1]!AgePb76(K80)</f>
        <v>1113.026926269391</v>
      </c>
      <c r="U80" s="41">
        <f>[1]!AgeErPb76(K80,L80,0,FALSE,1)*2</f>
        <v>64.950673682167675</v>
      </c>
      <c r="V80" s="38">
        <f t="shared" si="44"/>
        <v>65.217130798694029</v>
      </c>
      <c r="W80" s="42">
        <f>[1]!AgePb6U8(O80)</f>
        <v>1060.6957907519316</v>
      </c>
      <c r="X80" s="42">
        <f t="shared" si="45"/>
        <v>22.164077165162812</v>
      </c>
      <c r="Y80" s="38">
        <f t="shared" si="46"/>
        <v>24.60125979973585</v>
      </c>
      <c r="Z80" s="38">
        <f>[1]!AgePb7U5(M80)</f>
        <v>1077.9573652720401</v>
      </c>
      <c r="AA80" s="42">
        <f t="shared" si="47"/>
        <v>41.67726193292841</v>
      </c>
      <c r="AB80" s="38">
        <f t="shared" si="48"/>
        <v>43.078543476576421</v>
      </c>
      <c r="AC80" s="42">
        <f>[1]!AgePb8Th2(R80)</f>
        <v>1042.5053005110497</v>
      </c>
      <c r="AD80" s="42">
        <f t="shared" si="49"/>
        <v>40.601954091293678</v>
      </c>
      <c r="AE80" s="38">
        <f t="shared" si="50"/>
        <v>43.716231846110944</v>
      </c>
      <c r="AF80" s="43">
        <f t="shared" si="51"/>
        <v>95.298304624771177</v>
      </c>
      <c r="AG80" s="73">
        <v>29286.310823529409</v>
      </c>
      <c r="AH80" s="130">
        <v>2.0944899245577284E-2</v>
      </c>
    </row>
    <row r="81" spans="1:34" x14ac:dyDescent="0.25">
      <c r="A81" s="69" t="s">
        <v>1156</v>
      </c>
      <c r="B81" s="122">
        <v>2012</v>
      </c>
      <c r="C81" s="72" t="s">
        <v>1232</v>
      </c>
      <c r="D81" s="108" t="s">
        <v>1295</v>
      </c>
      <c r="F81" s="73">
        <v>15432.036640642691</v>
      </c>
      <c r="G81" s="73">
        <v>97.942133950863351</v>
      </c>
      <c r="H81" s="124">
        <v>0.36724736801097702</v>
      </c>
      <c r="I81" s="76">
        <v>5.5320862795038703</v>
      </c>
      <c r="J81" s="76">
        <v>5.3927242331881835E-2</v>
      </c>
      <c r="K81" s="77">
        <v>9.2821387040473921E-2</v>
      </c>
      <c r="L81" s="77">
        <v>1.5228105867958893E-3</v>
      </c>
      <c r="M81" s="39">
        <f t="array" ref="M81:Q81">[1]!ConvertConc(I81:L81,TRUE,FALSE)</f>
        <v>2.3124446936618255</v>
      </c>
      <c r="N81" s="40">
        <v>4.412929393833296E-2</v>
      </c>
      <c r="O81" s="40">
        <v>0.18076363047788224</v>
      </c>
      <c r="P81" s="62">
        <v>1.7620990731268432E-3</v>
      </c>
      <c r="Q81" s="39">
        <v>0.51081500181712491</v>
      </c>
      <c r="R81" s="80">
        <v>7.617656222912933E-2</v>
      </c>
      <c r="S81" s="191">
        <v>1.5651638574107466E-3</v>
      </c>
      <c r="T81" s="132">
        <f>[1]!AgePb76(K81)</f>
        <v>1483.421286824371</v>
      </c>
      <c r="U81" s="41">
        <f>[1]!AgeErPb76(K81,L81,0,FALSE,1)*2</f>
        <v>62.174785210419387</v>
      </c>
      <c r="V81" s="38">
        <f t="shared" si="44"/>
        <v>62.668281788935538</v>
      </c>
      <c r="W81" s="42">
        <f>[1]!AgePb6U8(O81)</f>
        <v>1071.1450355691682</v>
      </c>
      <c r="X81" s="42">
        <f t="shared" si="45"/>
        <v>20.883223791987248</v>
      </c>
      <c r="Y81" s="38">
        <f t="shared" si="46"/>
        <v>23.501944257557263</v>
      </c>
      <c r="Z81" s="132">
        <f>[1]!AgePb7U5(M81)</f>
        <v>1216.1105700562755</v>
      </c>
      <c r="AA81" s="42">
        <f t="shared" si="47"/>
        <v>46.41503509651092</v>
      </c>
      <c r="AB81" s="132">
        <f t="shared" si="48"/>
        <v>48.015787063951628</v>
      </c>
      <c r="AC81" s="133">
        <f>[1]!AgePb8Th2(R81)</f>
        <v>1483.8714415179729</v>
      </c>
      <c r="AD81" s="42">
        <f t="shared" si="49"/>
        <v>60.976811799989811</v>
      </c>
      <c r="AE81" s="132">
        <f t="shared" si="50"/>
        <v>65.193367927852947</v>
      </c>
      <c r="AF81" s="43">
        <f t="shared" si="51"/>
        <v>72.207743348635518</v>
      </c>
      <c r="AG81" s="73">
        <v>28143.163647058835</v>
      </c>
      <c r="AH81" s="130">
        <v>-1.8853509466163171E-2</v>
      </c>
    </row>
    <row r="82" spans="1:34" x14ac:dyDescent="0.25">
      <c r="A82" s="69" t="s">
        <v>1156</v>
      </c>
      <c r="B82" s="122">
        <v>2012</v>
      </c>
      <c r="C82" s="72" t="s">
        <v>1233</v>
      </c>
      <c r="D82" s="108" t="s">
        <v>6</v>
      </c>
      <c r="F82" s="73">
        <v>11622.418560869823</v>
      </c>
      <c r="G82" s="73">
        <v>75.932458000320679</v>
      </c>
      <c r="H82" s="124">
        <v>0.36511696300311258</v>
      </c>
      <c r="I82" s="76">
        <v>5.5270977651165403</v>
      </c>
      <c r="J82" s="76">
        <v>6.0468435993020875E-2</v>
      </c>
      <c r="K82" s="77">
        <v>7.3745647191988617E-2</v>
      </c>
      <c r="L82" s="77">
        <v>1.4127023511159732E-3</v>
      </c>
      <c r="M82" s="39">
        <f t="array" ref="M82:Q82">[1]!ConvertConc(I82:L82,TRUE,FALSE)</f>
        <v>1.8388719591945861</v>
      </c>
      <c r="N82" s="40">
        <v>4.0566189216582893E-2</v>
      </c>
      <c r="O82" s="40">
        <v>0.18092677974892213</v>
      </c>
      <c r="P82" s="62">
        <v>1.9794039956592666E-3</v>
      </c>
      <c r="Q82" s="39">
        <v>0.49592827213804491</v>
      </c>
      <c r="R82" s="80">
        <v>5.3178153177903774E-2</v>
      </c>
      <c r="S82" s="191">
        <v>1.0674632894161239E-3</v>
      </c>
      <c r="T82" s="38">
        <f>[1]!AgePb76(K82)</f>
        <v>1033.635926149414</v>
      </c>
      <c r="U82" s="41">
        <f>[1]!AgeErPb76(K82,L82,0,FALSE,1)*2</f>
        <v>77.410838101025732</v>
      </c>
      <c r="V82" s="38">
        <f t="shared" si="44"/>
        <v>77.60380464979086</v>
      </c>
      <c r="W82" s="42">
        <f>[1]!AgePb6U8(O82)</f>
        <v>1072.0356923392112</v>
      </c>
      <c r="X82" s="42">
        <f t="shared" si="45"/>
        <v>23.456911529076446</v>
      </c>
      <c r="Y82" s="38">
        <f t="shared" si="46"/>
        <v>25.819613109180395</v>
      </c>
      <c r="Z82" s="38">
        <f>[1]!AgePb7U5(M82)</f>
        <v>1059.4575578033321</v>
      </c>
      <c r="AA82" s="42">
        <f t="shared" si="47"/>
        <v>46.744043860033543</v>
      </c>
      <c r="AB82" s="38">
        <f t="shared" si="48"/>
        <v>47.955508904476972</v>
      </c>
      <c r="AC82" s="42">
        <f>[1]!AgePb8Th2(R82)</f>
        <v>1047.2441666549196</v>
      </c>
      <c r="AD82" s="42">
        <f t="shared" si="49"/>
        <v>42.04338195873293</v>
      </c>
      <c r="AE82" s="38">
        <f t="shared" si="50"/>
        <v>45.084686213006904</v>
      </c>
      <c r="AF82" s="43">
        <f t="shared" si="51"/>
        <v>103.71501853005896</v>
      </c>
      <c r="AG82" s="73">
        <v>27936.830588235305</v>
      </c>
      <c r="AH82" s="130">
        <v>-2.196220217430472E-2</v>
      </c>
    </row>
    <row r="83" spans="1:34" x14ac:dyDescent="0.25">
      <c r="A83" s="69" t="s">
        <v>1156</v>
      </c>
      <c r="B83" s="122">
        <v>2012</v>
      </c>
      <c r="C83" s="72" t="s">
        <v>1234</v>
      </c>
      <c r="D83" s="108" t="s">
        <v>6</v>
      </c>
      <c r="F83" s="73">
        <v>11937.649892961668</v>
      </c>
      <c r="G83" s="73">
        <v>77.042554841782461</v>
      </c>
      <c r="H83" s="124">
        <v>0.36734422917646803</v>
      </c>
      <c r="I83" s="76">
        <v>5.5931486873971297</v>
      </c>
      <c r="J83" s="76">
        <v>5.5966222797599878E-2</v>
      </c>
      <c r="K83" s="77">
        <v>7.6090718375646127E-2</v>
      </c>
      <c r="L83" s="77">
        <v>1.4103979879493886E-3</v>
      </c>
      <c r="M83" s="39">
        <f t="array" ref="M83:Q83">[1]!ConvertConc(I83:L83,TRUE,FALSE)</f>
        <v>1.874940823611785</v>
      </c>
      <c r="N83" s="40">
        <v>3.949401670846233E-2</v>
      </c>
      <c r="O83" s="40">
        <v>0.17879016916773002</v>
      </c>
      <c r="P83" s="62">
        <v>1.7890120575926112E-3</v>
      </c>
      <c r="Q83" s="39">
        <v>0.47503530940427807</v>
      </c>
      <c r="R83" s="80">
        <v>5.4112168099361126E-2</v>
      </c>
      <c r="S83" s="191">
        <v>1.0871136009682424E-3</v>
      </c>
      <c r="T83" s="38">
        <f>[1]!AgePb76(K83)</f>
        <v>1096.587268165001</v>
      </c>
      <c r="U83" s="41">
        <f>[1]!AgeErPb76(K83,L83,0,FALSE,1)*2</f>
        <v>74.198999778567213</v>
      </c>
      <c r="V83" s="38">
        <f t="shared" si="44"/>
        <v>74.425524436338279</v>
      </c>
      <c r="W83" s="42">
        <f>[1]!AgePb6U8(O83)</f>
        <v>1060.3618510993938</v>
      </c>
      <c r="X83" s="42">
        <f t="shared" si="45"/>
        <v>21.220407652821077</v>
      </c>
      <c r="Y83" s="38">
        <f t="shared" si="46"/>
        <v>23.753096920401735</v>
      </c>
      <c r="Z83" s="38">
        <f>[1]!AgePb7U5(M83)</f>
        <v>1072.2770888418804</v>
      </c>
      <c r="AA83" s="42">
        <f t="shared" si="47"/>
        <v>45.173190246340297</v>
      </c>
      <c r="AB83" s="38">
        <f t="shared" si="48"/>
        <v>46.455736807948995</v>
      </c>
      <c r="AC83" s="42">
        <f>[1]!AgePb8Th2(R83)</f>
        <v>1065.1615119446822</v>
      </c>
      <c r="AD83" s="42">
        <f t="shared" si="49"/>
        <v>42.798195213199463</v>
      </c>
      <c r="AE83" s="38">
        <f t="shared" si="50"/>
        <v>45.88914090842438</v>
      </c>
      <c r="AF83" s="43">
        <f t="shared" si="51"/>
        <v>96.69653130970363</v>
      </c>
      <c r="AG83" s="73">
        <v>29908.179764705881</v>
      </c>
      <c r="AH83" s="130">
        <v>6.0280056705635993E-2</v>
      </c>
    </row>
    <row r="84" spans="1:34" x14ac:dyDescent="0.25">
      <c r="A84" s="69" t="s">
        <v>1156</v>
      </c>
      <c r="B84" s="122">
        <v>2012</v>
      </c>
      <c r="C84" s="72" t="s">
        <v>1235</v>
      </c>
      <c r="D84" s="108" t="s">
        <v>6</v>
      </c>
      <c r="F84" s="73">
        <v>11468.293646270586</v>
      </c>
      <c r="G84" s="73">
        <v>75.671456323146572</v>
      </c>
      <c r="H84" s="124">
        <v>0.36669425632315616</v>
      </c>
      <c r="I84" s="76">
        <v>5.5980049509472822</v>
      </c>
      <c r="J84" s="76">
        <v>5.7494838977294752E-2</v>
      </c>
      <c r="K84" s="77">
        <v>7.2262713188712524E-2</v>
      </c>
      <c r="L84" s="77">
        <v>1.1371761942243124E-3</v>
      </c>
      <c r="M84" s="39">
        <f t="array" ref="M84:Q84">[1]!ConvertConc(I84:L84,TRUE,FALSE)</f>
        <v>1.7790707973530959</v>
      </c>
      <c r="N84" s="40">
        <v>3.3431795767409025E-2</v>
      </c>
      <c r="O84" s="40">
        <v>0.17863506887945538</v>
      </c>
      <c r="P84" s="62">
        <v>1.8346883596779019E-3</v>
      </c>
      <c r="Q84" s="39">
        <v>0.54654900714128074</v>
      </c>
      <c r="R84" s="80">
        <v>5.3041310739357549E-2</v>
      </c>
      <c r="S84" s="191">
        <v>1.0513996776974654E-3</v>
      </c>
      <c r="T84" s="38">
        <f>[1]!AgePb76(K84)</f>
        <v>992.46394999429526</v>
      </c>
      <c r="U84" s="41">
        <f>[1]!AgeErPb76(K84,L84,0,FALSE,1)*2</f>
        <v>63.990784561410422</v>
      </c>
      <c r="V84" s="38">
        <f t="shared" si="44"/>
        <v>64.205900330808731</v>
      </c>
      <c r="W84" s="42">
        <f>[1]!AgePb6U8(O84)</f>
        <v>1059.5136030334197</v>
      </c>
      <c r="X84" s="42">
        <f t="shared" si="45"/>
        <v>21.76366921231525</v>
      </c>
      <c r="Y84" s="38">
        <f t="shared" si="46"/>
        <v>24.235904057211254</v>
      </c>
      <c r="Z84" s="38">
        <f>[1]!AgePb7U5(M84)</f>
        <v>1037.8399007702787</v>
      </c>
      <c r="AA84" s="42">
        <f t="shared" si="47"/>
        <v>39.005588370560673</v>
      </c>
      <c r="AB84" s="38">
        <f t="shared" si="48"/>
        <v>40.392166022879053</v>
      </c>
      <c r="AC84" s="42">
        <f>[1]!AgePb8Th2(R84)</f>
        <v>1044.6177635912888</v>
      </c>
      <c r="AD84" s="42">
        <f t="shared" si="49"/>
        <v>41.413410213558805</v>
      </c>
      <c r="AE84" s="38">
        <f t="shared" si="50"/>
        <v>44.48287384135525</v>
      </c>
      <c r="AF84" s="43">
        <f t="shared" si="51"/>
        <v>106.75587793788479</v>
      </c>
      <c r="AG84" s="73">
        <v>28240.454588235301</v>
      </c>
      <c r="AH84" s="130">
        <v>3.4472615737997517E-3</v>
      </c>
    </row>
    <row r="85" spans="1:34" x14ac:dyDescent="0.25">
      <c r="A85" s="69" t="s">
        <v>1156</v>
      </c>
      <c r="B85" s="122">
        <v>2012</v>
      </c>
      <c r="C85" s="72" t="s">
        <v>1236</v>
      </c>
      <c r="D85" s="108" t="s">
        <v>6</v>
      </c>
      <c r="F85" s="73">
        <v>14341.347857907418</v>
      </c>
      <c r="G85" s="73">
        <v>93.506900658041602</v>
      </c>
      <c r="H85" s="124">
        <v>0.3546294145967796</v>
      </c>
      <c r="I85" s="76">
        <v>5.5678040672670601</v>
      </c>
      <c r="J85" s="76">
        <v>6.1417497999251447E-2</v>
      </c>
      <c r="K85" s="77">
        <v>7.4382066688140555E-2</v>
      </c>
      <c r="L85" s="77">
        <v>1.3135885696387171E-3</v>
      </c>
      <c r="M85" s="39">
        <f t="array" ref="M85:Q85">[1]!ConvertConc(I85:L85,TRUE,FALSE)</f>
        <v>1.8411812461625232</v>
      </c>
      <c r="N85" s="40">
        <v>3.8337063615574117E-2</v>
      </c>
      <c r="O85" s="40">
        <v>0.17960402124761674</v>
      </c>
      <c r="P85" s="62">
        <v>1.9811813566649921E-3</v>
      </c>
      <c r="Q85" s="39">
        <v>0.52976818521038194</v>
      </c>
      <c r="R85" s="80">
        <v>5.3402380229042014E-2</v>
      </c>
      <c r="S85" s="191">
        <v>1.0072335277943607E-3</v>
      </c>
      <c r="T85" s="38">
        <f>[1]!AgePb76(K85)</f>
        <v>1050.9751223220146</v>
      </c>
      <c r="U85" s="41">
        <f>[1]!AgeErPb76(K85,L85,0,FALSE,1)*2</f>
        <v>71.177538500164047</v>
      </c>
      <c r="V85" s="38">
        <f t="shared" si="44"/>
        <v>71.394443840923316</v>
      </c>
      <c r="W85" s="42">
        <f>[1]!AgePb6U8(O85)</f>
        <v>1064.8110036791459</v>
      </c>
      <c r="X85" s="42">
        <f t="shared" si="45"/>
        <v>23.491497508871678</v>
      </c>
      <c r="Y85" s="38">
        <f t="shared" si="46"/>
        <v>25.820771241593206</v>
      </c>
      <c r="Z85" s="38">
        <f>[1]!AgePb7U5(M85)</f>
        <v>1060.2831877390977</v>
      </c>
      <c r="AA85" s="42">
        <f t="shared" si="47"/>
        <v>44.154418912965014</v>
      </c>
      <c r="AB85" s="38">
        <f t="shared" si="48"/>
        <v>45.436953976362368</v>
      </c>
      <c r="AC85" s="42">
        <f>[1]!AgePb8Th2(R85)</f>
        <v>1051.5469961132744</v>
      </c>
      <c r="AD85" s="42">
        <f t="shared" si="49"/>
        <v>39.666898216672863</v>
      </c>
      <c r="AE85" s="38">
        <f t="shared" si="50"/>
        <v>42.902537589810144</v>
      </c>
      <c r="AF85" s="43">
        <f t="shared" si="51"/>
        <v>101.31648038695363</v>
      </c>
      <c r="AG85" s="73">
        <v>27978.345789473682</v>
      </c>
      <c r="AH85" s="130">
        <v>2.36516098432594E-2</v>
      </c>
    </row>
    <row r="86" spans="1:34" x14ac:dyDescent="0.25">
      <c r="A86" s="69" t="s">
        <v>1156</v>
      </c>
      <c r="B86" s="122">
        <v>2012</v>
      </c>
      <c r="C86" s="72" t="s">
        <v>1237</v>
      </c>
      <c r="D86" s="108" t="s">
        <v>6</v>
      </c>
      <c r="F86" s="73">
        <v>11676.489319900746</v>
      </c>
      <c r="G86" s="73">
        <v>76.822939579249294</v>
      </c>
      <c r="H86" s="124">
        <v>0.36352942252054438</v>
      </c>
      <c r="I86" s="76">
        <v>5.5625893306629157</v>
      </c>
      <c r="J86" s="76">
        <v>5.8549064531479116E-2</v>
      </c>
      <c r="K86" s="77">
        <v>7.3981032527695959E-2</v>
      </c>
      <c r="L86" s="77">
        <v>1.3466431052080508E-3</v>
      </c>
      <c r="M86" s="39">
        <f t="array" ref="M86:Q86">[1]!ConvertConc(I86:L86,TRUE,FALSE)</f>
        <v>1.8329711752695486</v>
      </c>
      <c r="N86" s="40">
        <v>3.8541196094117366E-2</v>
      </c>
      <c r="O86" s="40">
        <v>0.17977239385400146</v>
      </c>
      <c r="P86" s="62">
        <v>1.8921953182335759E-3</v>
      </c>
      <c r="Q86" s="39">
        <v>0.5005799020580991</v>
      </c>
      <c r="R86" s="80">
        <v>5.4595111713301364E-2</v>
      </c>
      <c r="S86" s="191">
        <v>1.1109626622885767E-3</v>
      </c>
      <c r="T86" s="38">
        <f>[1]!AgePb76(K86)</f>
        <v>1040.0716471289916</v>
      </c>
      <c r="U86" s="41">
        <f>[1]!AgeErPb76(K86,L86,0,FALSE,1)*2</f>
        <v>73.484801391459527</v>
      </c>
      <c r="V86" s="38">
        <f t="shared" si="44"/>
        <v>73.690585053697518</v>
      </c>
      <c r="W86" s="42">
        <f>[1]!AgePb6U8(O86)</f>
        <v>1065.7310769261048</v>
      </c>
      <c r="X86" s="42">
        <f t="shared" si="45"/>
        <v>22.434716599405363</v>
      </c>
      <c r="Y86" s="38">
        <f t="shared" si="46"/>
        <v>24.867184493030869</v>
      </c>
      <c r="Z86" s="38">
        <f>[1]!AgePb7U5(M86)</f>
        <v>1057.3448201912224</v>
      </c>
      <c r="AA86" s="42">
        <f t="shared" si="47"/>
        <v>44.464784393673249</v>
      </c>
      <c r="AB86" s="38">
        <f t="shared" si="48"/>
        <v>45.731664548703627</v>
      </c>
      <c r="AC86" s="42">
        <f>[1]!AgePb8Th2(R86)</f>
        <v>1074.4196644559597</v>
      </c>
      <c r="AD86" s="42">
        <f t="shared" si="49"/>
        <v>43.726996552637438</v>
      </c>
      <c r="AE86" s="38">
        <f t="shared" si="50"/>
        <v>46.807734344037947</v>
      </c>
      <c r="AF86" s="43">
        <f t="shared" si="51"/>
        <v>102.46708290413871</v>
      </c>
      <c r="AG86" s="73">
        <v>26902.813176470612</v>
      </c>
      <c r="AH86" s="130">
        <v>2.6489969483836227E-2</v>
      </c>
    </row>
    <row r="87" spans="1:34" x14ac:dyDescent="0.25">
      <c r="A87" s="69" t="s">
        <v>1156</v>
      </c>
      <c r="B87" s="122">
        <v>2012</v>
      </c>
      <c r="C87" s="72" t="s">
        <v>1238</v>
      </c>
      <c r="D87" s="108" t="s">
        <v>6</v>
      </c>
      <c r="F87" s="73">
        <v>14563.449141349052</v>
      </c>
      <c r="G87" s="73">
        <v>97.598571056040754</v>
      </c>
      <c r="H87" s="124">
        <v>0.36270242165714739</v>
      </c>
      <c r="I87" s="76">
        <v>5.5740365321731566</v>
      </c>
      <c r="J87" s="76">
        <v>5.7383084379868401E-2</v>
      </c>
      <c r="K87" s="77">
        <v>7.4660682643166637E-2</v>
      </c>
      <c r="L87" s="77">
        <v>1.1250524990842441E-3</v>
      </c>
      <c r="M87" s="39">
        <f t="array" ref="M87:Q87">[1]!ConvertConc(I87:L87,TRUE,FALSE)</f>
        <v>1.8460114537264349</v>
      </c>
      <c r="N87" s="40">
        <v>3.3689179516904331E-2</v>
      </c>
      <c r="O87" s="40">
        <v>0.17940320165252466</v>
      </c>
      <c r="P87" s="62">
        <v>1.8469037651663465E-3</v>
      </c>
      <c r="Q87" s="39">
        <v>0.56410251324570415</v>
      </c>
      <c r="R87" s="80">
        <v>5.3416574248080599E-2</v>
      </c>
      <c r="S87" s="191">
        <v>1.0193313924104052E-3</v>
      </c>
      <c r="T87" s="38">
        <f>[1]!AgePb76(K87)</f>
        <v>1058.5052363774319</v>
      </c>
      <c r="U87" s="41">
        <f>[1]!AgeErPb76(K87,L87,0,FALSE,1)*2</f>
        <v>60.665394578377843</v>
      </c>
      <c r="V87" s="38">
        <f t="shared" si="44"/>
        <v>60.923390039808211</v>
      </c>
      <c r="W87" s="42">
        <f>[1]!AgePb6U8(O87)</f>
        <v>1063.7134518985433</v>
      </c>
      <c r="X87" s="42">
        <f t="shared" si="45"/>
        <v>21.901241017700251</v>
      </c>
      <c r="Y87" s="38">
        <f t="shared" si="46"/>
        <v>24.378052944674849</v>
      </c>
      <c r="Z87" s="38">
        <f>[1]!AgePb7U5(M87)</f>
        <v>1062.0079445188239</v>
      </c>
      <c r="AA87" s="42">
        <f t="shared" si="47"/>
        <v>38.762680717987891</v>
      </c>
      <c r="AB87" s="38">
        <f t="shared" si="48"/>
        <v>40.222178275852478</v>
      </c>
      <c r="AC87" s="42">
        <f>[1]!AgePb8Th2(R87)</f>
        <v>1051.8193429649964</v>
      </c>
      <c r="AD87" s="42">
        <f t="shared" si="49"/>
        <v>40.143063853153507</v>
      </c>
      <c r="AE87" s="38">
        <f t="shared" si="50"/>
        <v>43.344767855403106</v>
      </c>
      <c r="AF87" s="43">
        <f t="shared" si="51"/>
        <v>100.49203493210253</v>
      </c>
      <c r="AG87" s="73">
        <v>25397.962865497077</v>
      </c>
      <c r="AH87" s="130">
        <v>-1.7891676174434663E-2</v>
      </c>
    </row>
    <row r="88" spans="1:34" x14ac:dyDescent="0.25">
      <c r="A88" s="69"/>
      <c r="C88" s="72"/>
      <c r="F88" s="73"/>
      <c r="G88" s="73"/>
      <c r="H88" s="124"/>
      <c r="I88" s="76"/>
      <c r="J88" s="76"/>
      <c r="K88" s="77"/>
      <c r="L88" s="77"/>
      <c r="M88" s="124"/>
      <c r="N88" s="125"/>
      <c r="O88" s="125"/>
      <c r="P88" s="191"/>
      <c r="R88" s="80"/>
      <c r="S88" s="191"/>
      <c r="AG88" s="73"/>
    </row>
    <row r="89" spans="1:34" x14ac:dyDescent="0.25">
      <c r="A89" s="69" t="s">
        <v>1239</v>
      </c>
      <c r="B89" s="122">
        <v>2012</v>
      </c>
      <c r="C89" s="72" t="s">
        <v>1240</v>
      </c>
      <c r="D89" s="108" t="s">
        <v>6</v>
      </c>
      <c r="F89" s="73">
        <v>13122.670716183642</v>
      </c>
      <c r="G89" s="73">
        <v>88.39040869997261</v>
      </c>
      <c r="H89" s="124">
        <v>0.35833449082414481</v>
      </c>
      <c r="I89" s="76">
        <v>5.6382344598036074</v>
      </c>
      <c r="J89" s="76">
        <v>5.7753891992283792E-2</v>
      </c>
      <c r="K89" s="77">
        <v>7.3983398404049494E-2</v>
      </c>
      <c r="L89" s="77">
        <v>1.3247149318122071E-3</v>
      </c>
      <c r="M89" s="39">
        <f t="array" ref="M89:Q89">[1]!ConvertConc(I89:L89,TRUE,FALSE)</f>
        <v>1.8084370277147475</v>
      </c>
      <c r="N89" s="40">
        <v>3.7305289391245035E-2</v>
      </c>
      <c r="O89" s="40">
        <v>0.1773604852953973</v>
      </c>
      <c r="P89" s="62">
        <v>1.8167492651247799E-3</v>
      </c>
      <c r="Q89" s="39">
        <v>0.49655927931815796</v>
      </c>
      <c r="R89" s="80">
        <v>5.1619448476154399E-2</v>
      </c>
      <c r="S89" s="191">
        <v>1.0310862730066686E-3</v>
      </c>
      <c r="T89" s="38">
        <f>[1]!AgePb76(K89)</f>
        <v>1040.1361973898388</v>
      </c>
      <c r="U89" s="41">
        <f>[1]!AgeErPb76(K89,L89,0,FALSE,1)*2</f>
        <v>72.285189860497994</v>
      </c>
      <c r="V89" s="38">
        <f t="shared" ref="V89:V95" si="52">SQRT((U89/T89*100)^2+AP$6^2+AP$8^2+AP$7^2)*T89/100</f>
        <v>72.494404767761523</v>
      </c>
      <c r="W89" s="42">
        <f>[1]!AgePb6U8(O89)</f>
        <v>1052.5386369902205</v>
      </c>
      <c r="X89" s="42">
        <f t="shared" si="45"/>
        <v>21.562850282943426</v>
      </c>
      <c r="Y89" s="38">
        <f t="shared" ref="Y89:Y95" si="53">SQRT((X89/W89*100)^2+AQ$6^2+AQ$7^2+AQ$8^2)*W89/100</f>
        <v>24.024693292976171</v>
      </c>
      <c r="Z89" s="38">
        <f>[1]!AgePb7U5(M89)</f>
        <v>1048.5130839254593</v>
      </c>
      <c r="AA89" s="42">
        <f t="shared" ref="AA89:AA95" si="54">N89/M89*Z89*2</f>
        <v>43.258441877596688</v>
      </c>
      <c r="AB89" s="38">
        <f t="shared" ref="AB89:AB95" si="55">SQRT((AA89/Z89*100)^2+AR$6^2+AR$8^2+AR$7^2)*Z89/100</f>
        <v>44.538297584780373</v>
      </c>
      <c r="AC89" s="42">
        <f>[1]!AgePb8Th2(R89)</f>
        <v>1017.3078904338272</v>
      </c>
      <c r="AD89" s="42">
        <f t="shared" ref="AD89:AD95" si="56">S89/R89*AC89*2</f>
        <v>40.640968945348007</v>
      </c>
      <c r="AE89" s="38">
        <f t="shared" ref="AE89:AE95" si="57">SQRT((AD89/AC89*100)^2+AS$6^2+AS$8^2+AS$7^2)*AC89/100</f>
        <v>43.608925338646998</v>
      </c>
      <c r="AF89" s="43">
        <f t="shared" ref="AF89:AF95" si="58">W89/T89*100</f>
        <v>101.19238611553996</v>
      </c>
      <c r="AG89" s="73">
        <v>29565.955555555563</v>
      </c>
      <c r="AH89" s="130">
        <v>5.4185458454772892E-2</v>
      </c>
    </row>
    <row r="90" spans="1:34" x14ac:dyDescent="0.25">
      <c r="A90" s="69" t="s">
        <v>1239</v>
      </c>
      <c r="B90" s="122">
        <v>2012</v>
      </c>
      <c r="C90" s="72" t="s">
        <v>1241</v>
      </c>
      <c r="D90" s="108" t="s">
        <v>6</v>
      </c>
      <c r="F90" s="73">
        <v>12945.809820873055</v>
      </c>
      <c r="G90" s="73">
        <v>86.203386274813596</v>
      </c>
      <c r="H90" s="124">
        <v>0.35539125609731897</v>
      </c>
      <c r="I90" s="76">
        <v>5.6083106856864422</v>
      </c>
      <c r="J90" s="76">
        <v>6.0285416742804042E-2</v>
      </c>
      <c r="K90" s="77">
        <v>7.3756133551248423E-2</v>
      </c>
      <c r="L90" s="77">
        <v>1.2919830813435736E-3</v>
      </c>
      <c r="M90" s="39">
        <f t="array" ref="M90:Q90">[1]!ConvertConc(I90:L90,TRUE,FALSE)</f>
        <v>1.8125012852758673</v>
      </c>
      <c r="N90" s="40">
        <v>3.7250816056108652E-2</v>
      </c>
      <c r="O90" s="40">
        <v>0.17830681216577479</v>
      </c>
      <c r="P90" s="62">
        <v>1.9166735015107191E-3</v>
      </c>
      <c r="Q90" s="39">
        <v>0.52302534541939261</v>
      </c>
      <c r="R90" s="80">
        <v>5.2543095535372099E-2</v>
      </c>
      <c r="S90" s="191">
        <v>1.0583614417750788E-3</v>
      </c>
      <c r="T90" s="38">
        <f>[1]!AgePb76(K90)</f>
        <v>1033.9232062435333</v>
      </c>
      <c r="U90" s="41">
        <f>[1]!AgeErPb76(K90,L90,0,FALSE,1)*2</f>
        <v>70.782732043041406</v>
      </c>
      <c r="V90" s="38">
        <f t="shared" si="52"/>
        <v>70.993833716343815</v>
      </c>
      <c r="W90" s="42">
        <f>[1]!AgePb6U8(O90)</f>
        <v>1057.7179891787518</v>
      </c>
      <c r="X90" s="42">
        <f t="shared" si="45"/>
        <v>22.739456976498474</v>
      </c>
      <c r="Y90" s="38">
        <f t="shared" si="53"/>
        <v>25.108156395029681</v>
      </c>
      <c r="Z90" s="38">
        <f>[1]!AgePb7U5(M90)</f>
        <v>1049.9814433846871</v>
      </c>
      <c r="AA90" s="42">
        <f t="shared" si="54"/>
        <v>43.158772826908525</v>
      </c>
      <c r="AB90" s="38">
        <f t="shared" si="55"/>
        <v>44.445042164059345</v>
      </c>
      <c r="AC90" s="42">
        <f>[1]!AgePb8Th2(R90)</f>
        <v>1035.0526854568561</v>
      </c>
      <c r="AD90" s="42">
        <f t="shared" si="56"/>
        <v>41.697575726417568</v>
      </c>
      <c r="AE90" s="38">
        <f t="shared" si="57"/>
        <v>44.693815065099159</v>
      </c>
      <c r="AF90" s="43">
        <f t="shared" si="58"/>
        <v>102.30140718300251</v>
      </c>
      <c r="AG90" s="73">
        <v>28800.231882352946</v>
      </c>
      <c r="AH90" s="130">
        <v>2.6261941471874231E-2</v>
      </c>
    </row>
    <row r="91" spans="1:34" x14ac:dyDescent="0.25">
      <c r="A91" s="69" t="s">
        <v>1239</v>
      </c>
      <c r="B91" s="122">
        <v>2012</v>
      </c>
      <c r="C91" s="72" t="s">
        <v>1242</v>
      </c>
      <c r="D91" s="108" t="s">
        <v>6</v>
      </c>
      <c r="F91" s="73">
        <v>12701.572082762044</v>
      </c>
      <c r="G91" s="73">
        <v>87.052629789577963</v>
      </c>
      <c r="H91" s="124">
        <v>0.35832682971657837</v>
      </c>
      <c r="I91" s="76">
        <v>5.6441376965490377</v>
      </c>
      <c r="J91" s="76">
        <v>6.1268449530934604E-2</v>
      </c>
      <c r="K91" s="77">
        <v>7.3642189171769387E-2</v>
      </c>
      <c r="L91" s="77">
        <v>1.3044574950173428E-3</v>
      </c>
      <c r="M91" s="39">
        <f t="array" ref="M91:Q91">[1]!ConvertConc(I91:L91,TRUE,FALSE)</f>
        <v>1.7982138383793904</v>
      </c>
      <c r="N91" s="40">
        <v>3.7357977753444994E-2</v>
      </c>
      <c r="O91" s="40">
        <v>0.17717498292279868</v>
      </c>
      <c r="P91" s="62">
        <v>1.9232763413952224E-3</v>
      </c>
      <c r="Q91" s="39">
        <v>0.52251319974651489</v>
      </c>
      <c r="R91" s="80">
        <v>5.2523646782541317E-2</v>
      </c>
      <c r="S91" s="191">
        <v>1.0251880416105405E-3</v>
      </c>
      <c r="T91" s="38">
        <f>[1]!AgePb76(K91)</f>
        <v>1030.7987701454163</v>
      </c>
      <c r="U91" s="41">
        <f>[1]!AgeErPb76(K91,L91,0,FALSE,1)*2</f>
        <v>71.610553183795076</v>
      </c>
      <c r="V91" s="38">
        <f t="shared" si="52"/>
        <v>71.817964208009485</v>
      </c>
      <c r="W91" s="42">
        <f>[1]!AgePb6U8(O91)</f>
        <v>1051.5228738860742</v>
      </c>
      <c r="X91" s="42">
        <f t="shared" si="45"/>
        <v>22.82905896101839</v>
      </c>
      <c r="Y91" s="38">
        <f t="shared" si="53"/>
        <v>25.163044268699892</v>
      </c>
      <c r="Z91" s="38">
        <f>[1]!AgePb7U5(M91)</f>
        <v>1044.8101728815516</v>
      </c>
      <c r="AA91" s="42">
        <f t="shared" si="54"/>
        <v>43.411961761187357</v>
      </c>
      <c r="AB91" s="38">
        <f t="shared" si="55"/>
        <v>44.678555432962582</v>
      </c>
      <c r="AC91" s="42">
        <f>[1]!AgePb8Th2(R91)</f>
        <v>1034.6792031093546</v>
      </c>
      <c r="AD91" s="42">
        <f t="shared" si="56"/>
        <v>40.390978574755806</v>
      </c>
      <c r="AE91" s="38">
        <f t="shared" si="57"/>
        <v>43.475207466136588</v>
      </c>
      <c r="AF91" s="43">
        <f t="shared" si="58"/>
        <v>102.01048976200606</v>
      </c>
      <c r="AG91" s="73">
        <v>28216.793705882355</v>
      </c>
      <c r="AH91" s="130">
        <v>4.812079978610842E-3</v>
      </c>
    </row>
    <row r="92" spans="1:34" x14ac:dyDescent="0.25">
      <c r="A92" s="69" t="s">
        <v>1239</v>
      </c>
      <c r="B92" s="122">
        <v>2012</v>
      </c>
      <c r="C92" s="72" t="s">
        <v>1243</v>
      </c>
      <c r="D92" s="108" t="s">
        <v>6</v>
      </c>
      <c r="F92" s="73">
        <v>12539.323940923818</v>
      </c>
      <c r="G92" s="73">
        <v>86.023636211221202</v>
      </c>
      <c r="H92" s="124">
        <v>0.35782544261698973</v>
      </c>
      <c r="I92" s="76">
        <v>5.6499373829247297</v>
      </c>
      <c r="J92" s="76">
        <v>5.6979870666870901E-2</v>
      </c>
      <c r="K92" s="77">
        <v>7.7537903737798855E-2</v>
      </c>
      <c r="L92" s="77">
        <v>1.2663092609392719E-3</v>
      </c>
      <c r="M92" s="39">
        <f t="array" ref="M92:Q92">[1]!ConvertConc(I92:L92,TRUE,FALSE)</f>
        <v>1.8913968720148211</v>
      </c>
      <c r="N92" s="40">
        <v>3.6304257630689389E-2</v>
      </c>
      <c r="O92" s="40">
        <v>0.17699311199840997</v>
      </c>
      <c r="P92" s="62">
        <v>1.784983433812111E-3</v>
      </c>
      <c r="Q92" s="39">
        <v>0.52541556041391702</v>
      </c>
      <c r="R92" s="80">
        <v>5.0993614749906845E-2</v>
      </c>
      <c r="S92" s="191">
        <v>9.8778234087002707E-4</v>
      </c>
      <c r="T92" s="38">
        <f>[1]!AgePb76(K92)</f>
        <v>1134.1919177919706</v>
      </c>
      <c r="U92" s="41">
        <f>[1]!AgeErPb76(K92,L92,0,FALSE,1)*2</f>
        <v>65.012371796066972</v>
      </c>
      <c r="V92" s="38">
        <f t="shared" si="52"/>
        <v>65.288775855690076</v>
      </c>
      <c r="W92" s="42">
        <f>[1]!AgePb6U8(O92)</f>
        <v>1050.5268402458648</v>
      </c>
      <c r="X92" s="42">
        <f t="shared" si="45"/>
        <v>21.189220139037914</v>
      </c>
      <c r="Y92" s="38">
        <f t="shared" si="53"/>
        <v>23.680874363408801</v>
      </c>
      <c r="Z92" s="38">
        <f>[1]!AgePb7U5(M92)</f>
        <v>1078.0725309111783</v>
      </c>
      <c r="AA92" s="42">
        <f t="shared" si="54"/>
        <v>41.385944415860358</v>
      </c>
      <c r="AB92" s="38">
        <f t="shared" si="55"/>
        <v>42.797062045554767</v>
      </c>
      <c r="AC92" s="42">
        <f>[1]!AgePb8Th2(R92)</f>
        <v>1005.2757245455945</v>
      </c>
      <c r="AD92" s="42">
        <f t="shared" si="56"/>
        <v>38.945801872705005</v>
      </c>
      <c r="AE92" s="38">
        <f t="shared" si="57"/>
        <v>41.963621903432141</v>
      </c>
      <c r="AF92" s="43">
        <f t="shared" si="58"/>
        <v>92.623375618036164</v>
      </c>
      <c r="AG92" s="73">
        <v>26423.051988304102</v>
      </c>
      <c r="AH92" s="130">
        <v>-5.9724979321174869E-2</v>
      </c>
    </row>
    <row r="93" spans="1:34" x14ac:dyDescent="0.25">
      <c r="A93" s="69" t="s">
        <v>1239</v>
      </c>
      <c r="B93" s="122">
        <v>2012</v>
      </c>
      <c r="C93" s="72" t="s">
        <v>1244</v>
      </c>
      <c r="D93" s="108" t="s">
        <v>6</v>
      </c>
      <c r="F93" s="73">
        <v>12664.900553279696</v>
      </c>
      <c r="G93" s="73">
        <v>85.954606689507273</v>
      </c>
      <c r="H93" s="124">
        <v>0.35601989305673593</v>
      </c>
      <c r="I93" s="76">
        <v>5.6273687081590236</v>
      </c>
      <c r="J93" s="76">
        <v>6.0696678954744815E-2</v>
      </c>
      <c r="K93" s="77">
        <v>7.4228103132919956E-2</v>
      </c>
      <c r="L93" s="77">
        <v>1.3583631780211814E-3</v>
      </c>
      <c r="M93" s="39">
        <f t="array" ref="M93:Q93">[1]!ConvertConc(I93:L93,TRUE,FALSE)</f>
        <v>1.8179219639449891</v>
      </c>
      <c r="N93" s="40">
        <v>3.8616268171646324E-2</v>
      </c>
      <c r="O93" s="40">
        <v>0.17770294641439036</v>
      </c>
      <c r="P93" s="62">
        <v>1.9167001927895841E-3</v>
      </c>
      <c r="Q93" s="39">
        <v>0.50776702378608807</v>
      </c>
      <c r="R93" s="80">
        <v>5.3481443227354805E-2</v>
      </c>
      <c r="S93" s="191">
        <v>1.0661921742075671E-3</v>
      </c>
      <c r="T93" s="38">
        <f>[1]!AgePb76(K93)</f>
        <v>1046.7981852737837</v>
      </c>
      <c r="U93" s="41">
        <f>[1]!AgeErPb76(K93,L93,0,FALSE,1)*2</f>
        <v>73.802742936394495</v>
      </c>
      <c r="V93" s="38">
        <f t="shared" si="52"/>
        <v>74.010297713237321</v>
      </c>
      <c r="W93" s="42">
        <f>[1]!AgePb6U8(O93)</f>
        <v>1054.4134452863659</v>
      </c>
      <c r="X93" s="42">
        <f t="shared" si="45"/>
        <v>22.745761898032853</v>
      </c>
      <c r="Y93" s="38">
        <f t="shared" si="53"/>
        <v>25.099785406842567</v>
      </c>
      <c r="Z93" s="38">
        <f>[1]!AgePb7U5(M93)</f>
        <v>1051.9365599770613</v>
      </c>
      <c r="AA93" s="42">
        <f t="shared" si="54"/>
        <v>44.690437879392441</v>
      </c>
      <c r="AB93" s="38">
        <f t="shared" si="55"/>
        <v>45.938408425936998</v>
      </c>
      <c r="AC93" s="42">
        <f>[1]!AgePb8Th2(R93)</f>
        <v>1053.0639657370389</v>
      </c>
      <c r="AD93" s="42">
        <f t="shared" si="56"/>
        <v>41.987219919844662</v>
      </c>
      <c r="AE93" s="38">
        <f t="shared" si="57"/>
        <v>45.065096675365147</v>
      </c>
      <c r="AF93" s="43">
        <f t="shared" si="58"/>
        <v>100.72748120122033</v>
      </c>
      <c r="AG93" s="73">
        <v>25432.564000000017</v>
      </c>
      <c r="AH93" s="130">
        <v>-9.5645779988376575E-2</v>
      </c>
    </row>
    <row r="94" spans="1:34" x14ac:dyDescent="0.25">
      <c r="A94" s="69" t="s">
        <v>1239</v>
      </c>
      <c r="B94" s="122">
        <v>2012</v>
      </c>
      <c r="C94" s="72" t="s">
        <v>1245</v>
      </c>
      <c r="D94" s="108" t="s">
        <v>6</v>
      </c>
      <c r="F94" s="73">
        <v>13409.885190868499</v>
      </c>
      <c r="G94" s="73">
        <v>88.997852229143732</v>
      </c>
      <c r="H94" s="124">
        <v>0.3661219552554133</v>
      </c>
      <c r="I94" s="76">
        <v>5.5821036747576329</v>
      </c>
      <c r="J94" s="76">
        <v>5.7694936974724366E-2</v>
      </c>
      <c r="K94" s="77">
        <v>7.4621066624040167E-2</v>
      </c>
      <c r="L94" s="77">
        <v>1.3681952089682214E-3</v>
      </c>
      <c r="M94" s="39">
        <f t="array" ref="M94:Q94">[1]!ConvertConc(I94:L94,TRUE,FALSE)</f>
        <v>1.8423655312298985</v>
      </c>
      <c r="N94" s="40">
        <v>3.8777645487960005E-2</v>
      </c>
      <c r="O94" s="40">
        <v>0.17914393179797375</v>
      </c>
      <c r="P94" s="62">
        <v>1.8515775515289363E-3</v>
      </c>
      <c r="Q94" s="39">
        <v>0.49105955837954701</v>
      </c>
      <c r="R94" s="80">
        <v>5.3711878770457293E-2</v>
      </c>
      <c r="S94" s="191">
        <v>1.0394176403695115E-3</v>
      </c>
      <c r="T94" s="38">
        <f>[1]!AgePb76(K94)</f>
        <v>1057.436774153447</v>
      </c>
      <c r="U94" s="41">
        <f>[1]!AgeErPb76(K94,L94,0,FALSE,1)*2</f>
        <v>73.827219414465105</v>
      </c>
      <c r="V94" s="38">
        <f t="shared" si="52"/>
        <v>74.038938297060724</v>
      </c>
      <c r="W94" s="42">
        <f>[1]!AgePb6U8(O94)</f>
        <v>1062.2961718701742</v>
      </c>
      <c r="X94" s="42">
        <f t="shared" si="45"/>
        <v>21.959144528859635</v>
      </c>
      <c r="Y94" s="38">
        <f t="shared" si="53"/>
        <v>24.423838534076044</v>
      </c>
      <c r="Z94" s="38">
        <f>[1]!AgePb7U5(M94)</f>
        <v>1060.706340060048</v>
      </c>
      <c r="AA94" s="42">
        <f t="shared" si="54"/>
        <v>44.650959567423094</v>
      </c>
      <c r="AB94" s="38">
        <f t="shared" si="55"/>
        <v>45.920627180863811</v>
      </c>
      <c r="AC94" s="42">
        <f>[1]!AgePb8Th2(R94)</f>
        <v>1057.4846477866577</v>
      </c>
      <c r="AD94" s="42">
        <f t="shared" si="56"/>
        <v>40.928309435117292</v>
      </c>
      <c r="AE94" s="38">
        <f t="shared" si="57"/>
        <v>44.105748932990466</v>
      </c>
      <c r="AF94" s="43">
        <f t="shared" si="58"/>
        <v>100.45954498987588</v>
      </c>
      <c r="AG94" s="73">
        <v>26172.043764705886</v>
      </c>
      <c r="AH94" s="130">
        <v>-7.0078454779045271E-2</v>
      </c>
    </row>
    <row r="95" spans="1:34" x14ac:dyDescent="0.25">
      <c r="A95" s="69" t="s">
        <v>1239</v>
      </c>
      <c r="B95" s="122">
        <v>2012</v>
      </c>
      <c r="C95" s="72" t="s">
        <v>1246</v>
      </c>
      <c r="D95" s="108" t="s">
        <v>6</v>
      </c>
      <c r="F95" s="73">
        <v>12698.164550752561</v>
      </c>
      <c r="G95" s="73">
        <v>84.096308021687406</v>
      </c>
      <c r="H95" s="124">
        <v>0.359919129565964</v>
      </c>
      <c r="I95" s="76">
        <v>5.5627108612662495</v>
      </c>
      <c r="J95" s="76">
        <v>6.2174425247485857E-2</v>
      </c>
      <c r="K95" s="77">
        <v>7.4335108019277757E-2</v>
      </c>
      <c r="L95" s="77">
        <v>1.2434789923666436E-3</v>
      </c>
      <c r="M95" s="39">
        <f t="array" ref="M95:Q95">[1]!ConvertConc(I95:L95,TRUE,FALSE)</f>
        <v>1.8417035942948154</v>
      </c>
      <c r="N95" s="40">
        <v>3.7052216826830277E-2</v>
      </c>
      <c r="O95" s="40">
        <v>0.17976846629996662</v>
      </c>
      <c r="P95" s="62">
        <v>2.0092723401550689E-3</v>
      </c>
      <c r="Q95" s="39">
        <v>0.5555598235845145</v>
      </c>
      <c r="R95" s="80">
        <v>5.3263812729460784E-2</v>
      </c>
      <c r="S95" s="191">
        <v>1.0558744441987351E-3</v>
      </c>
      <c r="T95" s="38">
        <f>[1]!AgePb76(K95)</f>
        <v>1049.7023576730737</v>
      </c>
      <c r="U95" s="41">
        <f>[1]!AgeErPb76(K95,L95,0,FALSE,1)*2</f>
        <v>67.434091909714169</v>
      </c>
      <c r="V95" s="38">
        <f t="shared" si="52"/>
        <v>67.662445418608698</v>
      </c>
      <c r="W95" s="42">
        <f>[1]!AgePb6U8(O95)</f>
        <v>1065.7096162763157</v>
      </c>
      <c r="X95" s="42">
        <f t="shared" si="45"/>
        <v>23.82287504248092</v>
      </c>
      <c r="Y95" s="38">
        <f t="shared" si="53"/>
        <v>26.126329575839105</v>
      </c>
      <c r="Z95" s="38">
        <f>[1]!AgePb7U5(M95)</f>
        <v>1060.46984766898</v>
      </c>
      <c r="AA95" s="42">
        <f t="shared" si="54"/>
        <v>42.670013628541398</v>
      </c>
      <c r="AB95" s="38">
        <f t="shared" si="55"/>
        <v>43.996302126668176</v>
      </c>
      <c r="AC95" s="42">
        <f>[1]!AgePb8Th2(R95)</f>
        <v>1048.8880480905618</v>
      </c>
      <c r="AD95" s="42">
        <f t="shared" si="56"/>
        <v>41.585235004844158</v>
      </c>
      <c r="AE95" s="38">
        <f t="shared" si="57"/>
        <v>44.66707161340495</v>
      </c>
      <c r="AF95" s="43">
        <f t="shared" si="58"/>
        <v>101.52493309043584</v>
      </c>
      <c r="AG95" s="73">
        <v>26959.051578947376</v>
      </c>
      <c r="AH95" s="130">
        <v>-4.2895745141429791E-2</v>
      </c>
    </row>
    <row r="96" spans="1:34" x14ac:dyDescent="0.25">
      <c r="A96" s="69"/>
      <c r="C96" s="72"/>
      <c r="F96" s="73"/>
      <c r="G96" s="73"/>
      <c r="H96" s="124"/>
      <c r="I96" s="76"/>
      <c r="J96" s="76"/>
      <c r="K96" s="77"/>
      <c r="L96" s="77"/>
      <c r="M96" s="124"/>
      <c r="N96" s="125"/>
      <c r="O96" s="125"/>
      <c r="P96" s="191"/>
      <c r="R96" s="80"/>
      <c r="S96" s="191"/>
      <c r="AG96" s="73"/>
    </row>
    <row r="97" spans="1:34" x14ac:dyDescent="0.25">
      <c r="A97" s="69" t="s">
        <v>1247</v>
      </c>
      <c r="B97" s="122">
        <v>2012</v>
      </c>
      <c r="C97" s="72" t="s">
        <v>1248</v>
      </c>
      <c r="D97" s="108" t="s">
        <v>6</v>
      </c>
      <c r="F97" s="73">
        <v>12602.896663277796</v>
      </c>
      <c r="G97" s="73">
        <v>82.267400864081665</v>
      </c>
      <c r="H97" s="124">
        <v>0.32721438810017572</v>
      </c>
      <c r="I97" s="76">
        <v>5.5201438897971675</v>
      </c>
      <c r="J97" s="76">
        <v>5.6649597511643453E-2</v>
      </c>
      <c r="K97" s="77">
        <v>7.5117568932532255E-2</v>
      </c>
      <c r="L97" s="77">
        <v>1.3858505047345919E-3</v>
      </c>
      <c r="M97" s="39">
        <f t="array" ref="M97:Q97">[1]!ConvertConc(I97:L97,TRUE,FALSE)</f>
        <v>1.8754408502677626</v>
      </c>
      <c r="N97" s="40">
        <v>3.9592880334437371E-2</v>
      </c>
      <c r="O97" s="40">
        <v>0.18115469813174453</v>
      </c>
      <c r="P97" s="62">
        <v>1.8590712382469574E-3</v>
      </c>
      <c r="Q97" s="39">
        <v>0.48610792834567157</v>
      </c>
      <c r="R97" s="80">
        <v>5.4452201422359063E-2</v>
      </c>
      <c r="S97" s="191">
        <v>1.1274341110549414E-3</v>
      </c>
      <c r="T97" s="38">
        <f>[1]!AgePb76(K97)</f>
        <v>1070.7745735622707</v>
      </c>
      <c r="U97" s="41">
        <f>[1]!AgeErPb76(K97,L97,0,FALSE,1)*2</f>
        <v>74.137164656896147</v>
      </c>
      <c r="V97" s="38">
        <f t="shared" ref="V97:V103" si="59">SQRT((U97/T97*100)^2+AP$6^2+AP$8^2+AP$7^2)*T97/100</f>
        <v>74.353345378792994</v>
      </c>
      <c r="W97" s="42">
        <f>[1]!AgePb6U8(O97)</f>
        <v>1073.2797275799151</v>
      </c>
      <c r="X97" s="42">
        <f t="shared" si="45"/>
        <v>22.028724540020132</v>
      </c>
      <c r="Y97" s="38">
        <f t="shared" ref="Y97:Y103" si="60">SQRT((X97/W97*100)^2+AQ$6^2+AQ$7^2+AQ$8^2)*W97/100</f>
        <v>24.53488933871807</v>
      </c>
      <c r="Z97" s="38">
        <f>[1]!AgePb7U5(M97)</f>
        <v>1072.4536748922437</v>
      </c>
      <c r="AA97" s="42">
        <f t="shared" ref="AA97:AA103" si="61">N97/M97*Z97*2</f>
        <v>45.281652053354641</v>
      </c>
      <c r="AB97" s="38">
        <f t="shared" ref="AB97:AB103" si="62">SQRT((AA97/Z97*100)^2+AR$6^2+AR$8^2+AR$7^2)*Z97/100</f>
        <v>46.561626773693114</v>
      </c>
      <c r="AC97" s="42">
        <f>[1]!AgePb8Th2(R97)</f>
        <v>1071.6804793960414</v>
      </c>
      <c r="AD97" s="42">
        <f t="shared" ref="AD97:AD103" si="63">S97/R97*AC97*2</f>
        <v>44.378339059279256</v>
      </c>
      <c r="AE97" s="38">
        <f t="shared" ref="AE97:AE103" si="64">SQRT((AD97/AC97*100)^2+AS$6^2+AS$8^2+AS$7^2)*AC97/100</f>
        <v>47.401797444704478</v>
      </c>
      <c r="AF97" s="43">
        <f t="shared" ref="AF97:AF103" si="65">W97/T97*100</f>
        <v>100.23395718197811</v>
      </c>
      <c r="AG97" s="73">
        <v>31626.250058823545</v>
      </c>
      <c r="AH97" s="131">
        <v>0.10837568973546759</v>
      </c>
    </row>
    <row r="98" spans="1:34" x14ac:dyDescent="0.25">
      <c r="A98" s="69" t="s">
        <v>1247</v>
      </c>
      <c r="B98" s="122">
        <v>2012</v>
      </c>
      <c r="C98" s="72" t="s">
        <v>1249</v>
      </c>
      <c r="D98" s="108" t="s">
        <v>6</v>
      </c>
      <c r="F98" s="73">
        <v>12879.990522954457</v>
      </c>
      <c r="G98" s="73">
        <v>83.415003331634054</v>
      </c>
      <c r="H98" s="124">
        <v>0.33180809481047052</v>
      </c>
      <c r="I98" s="76">
        <v>5.5273062696214073</v>
      </c>
      <c r="J98" s="76">
        <v>6.0642363129007518E-2</v>
      </c>
      <c r="K98" s="77">
        <v>7.4122858492489341E-2</v>
      </c>
      <c r="L98" s="77">
        <v>1.2929889438683157E-3</v>
      </c>
      <c r="M98" s="39">
        <f t="array" ref="M98:Q98">[1]!ConvertConc(I98:L98,TRUE,FALSE)</f>
        <v>1.8482081251008005</v>
      </c>
      <c r="N98" s="40">
        <v>3.8086554101246367E-2</v>
      </c>
      <c r="O98" s="40">
        <v>0.18091995471575253</v>
      </c>
      <c r="P98" s="62">
        <v>1.9849476500797825E-3</v>
      </c>
      <c r="Q98" s="39">
        <v>0.53240457745566383</v>
      </c>
      <c r="R98" s="80">
        <v>5.4437769157381223E-2</v>
      </c>
      <c r="S98" s="191">
        <v>1.0440296068365247E-3</v>
      </c>
      <c r="T98" s="38">
        <f>[1]!AgePb76(K98)</f>
        <v>1043.9364576879113</v>
      </c>
      <c r="U98" s="41">
        <f>[1]!AgeErPb76(K98,L98,0,FALSE,1)*2</f>
        <v>70.380914341219707</v>
      </c>
      <c r="V98" s="38">
        <f t="shared" si="59"/>
        <v>70.597343390862221</v>
      </c>
      <c r="W98" s="42">
        <f>[1]!AgePb6U8(O98)</f>
        <v>1071.9984359076427</v>
      </c>
      <c r="X98" s="42">
        <f t="shared" si="45"/>
        <v>23.522676418830731</v>
      </c>
      <c r="Y98" s="38">
        <f t="shared" si="60"/>
        <v>25.879218233740982</v>
      </c>
      <c r="Z98" s="38">
        <f>[1]!AgePb7U5(M98)</f>
        <v>1062.7913575807454</v>
      </c>
      <c r="AA98" s="42">
        <f t="shared" si="61"/>
        <v>43.80249170977806</v>
      </c>
      <c r="AB98" s="38">
        <f t="shared" si="62"/>
        <v>45.101071233818423</v>
      </c>
      <c r="AC98" s="42">
        <f>[1]!AgePb8Th2(R98)</f>
        <v>1071.4038331602417</v>
      </c>
      <c r="AD98" s="42">
        <f t="shared" si="63"/>
        <v>41.095634152957004</v>
      </c>
      <c r="AE98" s="38">
        <f t="shared" si="64"/>
        <v>44.341868731295861</v>
      </c>
      <c r="AF98" s="43">
        <f t="shared" si="65"/>
        <v>102.68809255707789</v>
      </c>
      <c r="AG98" s="73">
        <v>31387.527411764695</v>
      </c>
      <c r="AH98" s="131">
        <v>0.10132602947874988</v>
      </c>
    </row>
    <row r="99" spans="1:34" x14ac:dyDescent="0.25">
      <c r="A99" s="69" t="s">
        <v>1247</v>
      </c>
      <c r="B99" s="122">
        <v>2012</v>
      </c>
      <c r="C99" s="72" t="s">
        <v>1250</v>
      </c>
      <c r="D99" s="108" t="s">
        <v>6</v>
      </c>
      <c r="F99" s="73">
        <v>11123.813574158441</v>
      </c>
      <c r="G99" s="73">
        <v>72.817907087150331</v>
      </c>
      <c r="H99" s="124">
        <v>0.32925547556242446</v>
      </c>
      <c r="I99" s="76">
        <v>5.5517057164027266</v>
      </c>
      <c r="J99" s="76">
        <v>6.1676927301316527E-2</v>
      </c>
      <c r="K99" s="77">
        <v>7.4601446534372451E-2</v>
      </c>
      <c r="L99" s="77">
        <v>1.3174583832420131E-3</v>
      </c>
      <c r="M99" s="39">
        <f t="array" ref="M99:Q99">[1]!ConvertConc(I99:L99,TRUE,FALSE)</f>
        <v>1.85196620400644</v>
      </c>
      <c r="N99" s="40">
        <v>3.8638961664842451E-2</v>
      </c>
      <c r="O99" s="40">
        <v>0.18012482128608903</v>
      </c>
      <c r="P99" s="62">
        <v>2.0011048991305804E-3</v>
      </c>
      <c r="Q99" s="39">
        <v>0.53248073797783524</v>
      </c>
      <c r="R99" s="80">
        <v>5.4287405043109672E-2</v>
      </c>
      <c r="S99" s="191">
        <v>1.205889309212571E-3</v>
      </c>
      <c r="T99" s="38">
        <f>[1]!AgePb76(K99)</f>
        <v>1056.9073377348805</v>
      </c>
      <c r="U99" s="41">
        <f>[1]!AgeErPb76(K99,L99,0,FALSE,1)*2</f>
        <v>71.113835370858794</v>
      </c>
      <c r="V99" s="38">
        <f t="shared" si="59"/>
        <v>71.333388382387866</v>
      </c>
      <c r="W99" s="42">
        <f>[1]!AgePb6U8(O99)</f>
        <v>1067.6564940151957</v>
      </c>
      <c r="X99" s="42">
        <f t="shared" si="45"/>
        <v>23.722356813545804</v>
      </c>
      <c r="Y99" s="38">
        <f t="shared" si="60"/>
        <v>26.04278584712759</v>
      </c>
      <c r="Z99" s="38">
        <f>[1]!AgePb7U5(M99)</f>
        <v>1064.130225470095</v>
      </c>
      <c r="AA99" s="42">
        <f t="shared" si="61"/>
        <v>44.40349602426781</v>
      </c>
      <c r="AB99" s="38">
        <f t="shared" si="62"/>
        <v>45.688180796963806</v>
      </c>
      <c r="AC99" s="42">
        <f>[1]!AgePb8Th2(R99)</f>
        <v>1068.5213391654054</v>
      </c>
      <c r="AD99" s="42">
        <f t="shared" si="63"/>
        <v>47.470254234544775</v>
      </c>
      <c r="AE99" s="38">
        <f t="shared" si="64"/>
        <v>50.291995989038611</v>
      </c>
      <c r="AF99" s="43">
        <f t="shared" si="65"/>
        <v>101.01703866522038</v>
      </c>
      <c r="AG99" s="73">
        <v>30727.432176470582</v>
      </c>
      <c r="AH99" s="130">
        <v>7.9606324034949563E-2</v>
      </c>
    </row>
    <row r="100" spans="1:34" x14ac:dyDescent="0.25">
      <c r="A100" s="69" t="s">
        <v>1247</v>
      </c>
      <c r="B100" s="122">
        <v>2012</v>
      </c>
      <c r="C100" s="72" t="s">
        <v>1251</v>
      </c>
      <c r="D100" s="108" t="s">
        <v>6</v>
      </c>
      <c r="F100" s="73">
        <v>11703.989559013467</v>
      </c>
      <c r="G100" s="73">
        <v>78.066416355577431</v>
      </c>
      <c r="H100" s="124">
        <v>0.33135672891649981</v>
      </c>
      <c r="I100" s="76">
        <v>5.5418376831963378</v>
      </c>
      <c r="J100" s="76">
        <v>5.7111409828979443E-2</v>
      </c>
      <c r="K100" s="77">
        <v>7.3074860753124568E-2</v>
      </c>
      <c r="L100" s="77">
        <v>1.5947773208284594E-3</v>
      </c>
      <c r="M100" s="39">
        <f t="array" ref="M100:Q100">[1]!ConvertConc(I100:L100,TRUE,FALSE)</f>
        <v>1.8172992217965729</v>
      </c>
      <c r="N100" s="40">
        <v>4.3860029005734526E-2</v>
      </c>
      <c r="O100" s="40">
        <v>0.18044555924691663</v>
      </c>
      <c r="P100" s="62">
        <v>1.8595817624211244E-3</v>
      </c>
      <c r="Q100" s="39">
        <v>0.42699875204070409</v>
      </c>
      <c r="R100" s="80">
        <v>5.3823514493787077E-2</v>
      </c>
      <c r="S100" s="191">
        <v>1.2749249342787234E-3</v>
      </c>
      <c r="T100" s="38">
        <f>[1]!AgePb76(K100)</f>
        <v>1015.147683361729</v>
      </c>
      <c r="U100" s="41">
        <f>[1]!AgeErPb76(K100,L100,0,FALSE,1)*2</f>
        <v>88.437388284406367</v>
      </c>
      <c r="V100" s="38">
        <f t="shared" si="59"/>
        <v>88.600359963620079</v>
      </c>
      <c r="W100" s="42">
        <f>[1]!AgePb6U8(O100)</f>
        <v>1069.4082822856867</v>
      </c>
      <c r="X100" s="42">
        <f t="shared" si="45"/>
        <v>22.041574717827761</v>
      </c>
      <c r="Y100" s="38">
        <f t="shared" si="60"/>
        <v>24.529303935643128</v>
      </c>
      <c r="Z100" s="38">
        <f>[1]!AgePb7U5(M100)</f>
        <v>1051.7121422281275</v>
      </c>
      <c r="AA100" s="42">
        <f t="shared" si="61"/>
        <v>50.76558060505505</v>
      </c>
      <c r="AB100" s="38">
        <f t="shared" si="62"/>
        <v>51.867119182296221</v>
      </c>
      <c r="AC100" s="42">
        <f>[1]!AgePb8Th2(R100)</f>
        <v>1059.6259230854341</v>
      </c>
      <c r="AD100" s="42">
        <f t="shared" si="63"/>
        <v>50.199007740591526</v>
      </c>
      <c r="AE100" s="38">
        <f t="shared" si="64"/>
        <v>52.8320571860489</v>
      </c>
      <c r="AF100" s="43">
        <f t="shared" si="65"/>
        <v>105.34509409943882</v>
      </c>
      <c r="AG100" s="73">
        <v>29625.286176470592</v>
      </c>
      <c r="AH100" s="130">
        <v>4.2425585825841244E-2</v>
      </c>
    </row>
    <row r="101" spans="1:34" x14ac:dyDescent="0.25">
      <c r="A101" s="69" t="s">
        <v>1247</v>
      </c>
      <c r="B101" s="122">
        <v>2012</v>
      </c>
      <c r="C101" s="72" t="s">
        <v>1252</v>
      </c>
      <c r="D101" s="108" t="s">
        <v>6</v>
      </c>
      <c r="F101" s="73">
        <v>11090.236606445911</v>
      </c>
      <c r="G101" s="73">
        <v>74.667602539847607</v>
      </c>
      <c r="H101" s="124">
        <v>0.34028429323377307</v>
      </c>
      <c r="I101" s="76">
        <v>5.5354898830466581</v>
      </c>
      <c r="J101" s="76">
        <v>6.1850902663834126E-2</v>
      </c>
      <c r="K101" s="77">
        <v>7.267770592106676E-2</v>
      </c>
      <c r="L101" s="77">
        <v>1.3668078647955727E-3</v>
      </c>
      <c r="M101" s="39">
        <f t="array" ref="M101:Q101">[1]!ConvertConc(I101:L101,TRUE,FALSE)</f>
        <v>1.8094950296483077</v>
      </c>
      <c r="N101" s="40">
        <v>3.9583264137884253E-2</v>
      </c>
      <c r="O101" s="40">
        <v>0.18065248444634743</v>
      </c>
      <c r="P101" s="62">
        <v>2.0185240091742506E-3</v>
      </c>
      <c r="Q101" s="39">
        <v>0.51078221954100211</v>
      </c>
      <c r="R101" s="80">
        <v>5.4100132349747254E-2</v>
      </c>
      <c r="S101" s="191">
        <v>1.1927858635445486E-3</v>
      </c>
      <c r="T101" s="38">
        <f>[1]!AgePb76(K101)</f>
        <v>1004.0963868084755</v>
      </c>
      <c r="U101" s="41">
        <f>[1]!AgeErPb76(K101,L101,0,FALSE,1)*2</f>
        <v>76.337842207509397</v>
      </c>
      <c r="V101" s="38">
        <f t="shared" si="59"/>
        <v>76.522503356452148</v>
      </c>
      <c r="W101" s="42">
        <f>[1]!AgePb6U8(O101)</f>
        <v>1070.5382019408457</v>
      </c>
      <c r="X101" s="42">
        <f t="shared" si="45"/>
        <v>23.923358374820516</v>
      </c>
      <c r="Y101" s="38">
        <f t="shared" si="60"/>
        <v>26.237906993907359</v>
      </c>
      <c r="Z101" s="38">
        <f>[1]!AgePb7U5(M101)</f>
        <v>1048.895529720596</v>
      </c>
      <c r="AA101" s="42">
        <f t="shared" si="61"/>
        <v>45.889829069103243</v>
      </c>
      <c r="AB101" s="38">
        <f t="shared" si="62"/>
        <v>47.099103568909641</v>
      </c>
      <c r="AC101" s="42">
        <f>[1]!AgePb8Th2(R101)</f>
        <v>1064.9307293806214</v>
      </c>
      <c r="AD101" s="42">
        <f t="shared" si="63"/>
        <v>46.958640006555356</v>
      </c>
      <c r="AE101" s="38">
        <f t="shared" si="64"/>
        <v>49.790790679637468</v>
      </c>
      <c r="AF101" s="43">
        <f t="shared" si="65"/>
        <v>106.61707541280532</v>
      </c>
      <c r="AG101" s="73">
        <v>29009.375647058827</v>
      </c>
      <c r="AH101" s="130">
        <v>2.242026807861312E-2</v>
      </c>
    </row>
    <row r="102" spans="1:34" x14ac:dyDescent="0.25">
      <c r="A102" s="69" t="s">
        <v>1247</v>
      </c>
      <c r="B102" s="122">
        <v>2012</v>
      </c>
      <c r="C102" s="72" t="s">
        <v>1253</v>
      </c>
      <c r="D102" s="108" t="s">
        <v>6</v>
      </c>
      <c r="F102" s="73">
        <v>10916.19567214581</v>
      </c>
      <c r="G102" s="73">
        <v>73.20104748533241</v>
      </c>
      <c r="H102" s="124">
        <v>0.33197666356793976</v>
      </c>
      <c r="I102" s="76">
        <v>5.6667798743833666</v>
      </c>
      <c r="J102" s="76">
        <v>5.9281733428895436E-2</v>
      </c>
      <c r="K102" s="77">
        <v>7.782536596536925E-2</v>
      </c>
      <c r="L102" s="77">
        <v>1.3908272606674254E-3</v>
      </c>
      <c r="M102" s="39">
        <f t="array" ref="M102:Q102">[1]!ConvertConc(I102:L102,TRUE,FALSE)</f>
        <v>1.8927666461571058</v>
      </c>
      <c r="N102" s="40">
        <v>3.9195150162723895E-2</v>
      </c>
      <c r="O102" s="40">
        <v>0.17646706280589652</v>
      </c>
      <c r="P102" s="62">
        <v>1.846070185914475E-3</v>
      </c>
      <c r="Q102" s="39">
        <v>0.50518365768906726</v>
      </c>
      <c r="R102" s="80">
        <v>5.1425405483081957E-2</v>
      </c>
      <c r="S102" s="191">
        <v>1.1832444913224861E-3</v>
      </c>
      <c r="T102" s="38">
        <f>[1]!AgePb76(K102)</f>
        <v>1141.5534433098185</v>
      </c>
      <c r="U102" s="41">
        <f>[1]!AgeErPb76(K102,L102,0,FALSE,1)*2</f>
        <v>71.064338040889481</v>
      </c>
      <c r="V102" s="38">
        <f t="shared" si="59"/>
        <v>71.320578717761677</v>
      </c>
      <c r="W102" s="42">
        <f>[1]!AgePb6U8(O102)</f>
        <v>1047.645014525687</v>
      </c>
      <c r="X102" s="42">
        <f t="shared" si="45"/>
        <v>21.919401796414824</v>
      </c>
      <c r="Y102" s="38">
        <f t="shared" si="60"/>
        <v>24.323823484446258</v>
      </c>
      <c r="Z102" s="38">
        <f>[1]!AgePb7U5(M102)</f>
        <v>1078.5534459034654</v>
      </c>
      <c r="AA102" s="42">
        <f t="shared" si="61"/>
        <v>44.66907144263017</v>
      </c>
      <c r="AB102" s="38">
        <f t="shared" si="62"/>
        <v>45.980692417107406</v>
      </c>
      <c r="AC102" s="42">
        <f>[1]!AgePb8Th2(R102)</f>
        <v>1013.5780210505956</v>
      </c>
      <c r="AD102" s="42">
        <f t="shared" si="63"/>
        <v>46.642728381722378</v>
      </c>
      <c r="AE102" s="38">
        <f t="shared" si="64"/>
        <v>49.231736837966665</v>
      </c>
      <c r="AF102" s="43">
        <f t="shared" si="65"/>
        <v>91.773628354021383</v>
      </c>
      <c r="AG102" s="73">
        <v>28575.937602339189</v>
      </c>
      <c r="AH102" s="130">
        <v>8.9451609016721109E-3</v>
      </c>
    </row>
    <row r="103" spans="1:34" x14ac:dyDescent="0.25">
      <c r="A103" s="69" t="s">
        <v>1247</v>
      </c>
      <c r="B103" s="122">
        <v>2012</v>
      </c>
      <c r="C103" s="72" t="s">
        <v>1254</v>
      </c>
      <c r="D103" s="108" t="s">
        <v>6</v>
      </c>
      <c r="F103" s="73">
        <v>11406.447688045731</v>
      </c>
      <c r="G103" s="73">
        <v>74.991280631454131</v>
      </c>
      <c r="H103" s="124">
        <v>0.34827361361974474</v>
      </c>
      <c r="I103" s="76">
        <v>5.5807981226127259</v>
      </c>
      <c r="J103" s="76">
        <v>6.3485163302504699E-2</v>
      </c>
      <c r="K103" s="77">
        <v>7.5630245440671318E-2</v>
      </c>
      <c r="L103" s="77">
        <v>1.438203766196652E-3</v>
      </c>
      <c r="M103" s="39">
        <f t="array" ref="M103:Q103">[1]!ConvertConc(I103:L103,TRUE,FALSE)</f>
        <v>1.8677185946574759</v>
      </c>
      <c r="N103" s="40">
        <v>4.1386851238218947E-2</v>
      </c>
      <c r="O103" s="40">
        <v>0.17918584009482796</v>
      </c>
      <c r="P103" s="62">
        <v>2.0383540257125419E-3</v>
      </c>
      <c r="Q103" s="39">
        <v>0.51336349713554963</v>
      </c>
      <c r="R103" s="80">
        <v>5.4440216577878627E-2</v>
      </c>
      <c r="S103" s="191">
        <v>1.1427432091229777E-3</v>
      </c>
      <c r="T103" s="38">
        <f>[1]!AgePb76(K103)</f>
        <v>1084.4270590174608</v>
      </c>
      <c r="U103" s="41">
        <f>[1]!AgeErPb76(K103,L103,0,FALSE,1)*2</f>
        <v>76.26052141375753</v>
      </c>
      <c r="V103" s="38">
        <f t="shared" si="59"/>
        <v>76.476085850600555</v>
      </c>
      <c r="W103" s="42">
        <f>[1]!AgePb6U8(O103)</f>
        <v>1062.5252816769848</v>
      </c>
      <c r="X103" s="42">
        <f t="shared" si="45"/>
        <v>24.173815120452126</v>
      </c>
      <c r="Y103" s="38">
        <f t="shared" si="60"/>
        <v>26.433738191341998</v>
      </c>
      <c r="Z103" s="38">
        <f>[1]!AgePb7U5(M103)</f>
        <v>1069.7231039303163</v>
      </c>
      <c r="AA103" s="42">
        <f t="shared" si="61"/>
        <v>47.408074316001574</v>
      </c>
      <c r="AB103" s="38">
        <f t="shared" si="62"/>
        <v>48.625967590927424</v>
      </c>
      <c r="AC103" s="42">
        <f>[1]!AgePb8Th2(R103)</f>
        <v>1071.4507470380611</v>
      </c>
      <c r="AD103" s="42">
        <f t="shared" si="63"/>
        <v>44.98119743281876</v>
      </c>
      <c r="AE103" s="38">
        <f t="shared" si="64"/>
        <v>47.965431177055372</v>
      </c>
      <c r="AF103" s="43">
        <f t="shared" si="65"/>
        <v>97.980336514258511</v>
      </c>
      <c r="AG103" s="73">
        <v>29872.830411764699</v>
      </c>
      <c r="AH103" s="130">
        <v>5.6791183660556986E-2</v>
      </c>
    </row>
    <row r="104" spans="1:34" x14ac:dyDescent="0.25">
      <c r="A104" s="69"/>
      <c r="C104" s="72"/>
      <c r="F104" s="73"/>
      <c r="G104" s="73"/>
      <c r="H104" s="124"/>
      <c r="I104" s="76"/>
      <c r="J104" s="76"/>
      <c r="K104" s="77"/>
      <c r="L104" s="77"/>
      <c r="M104" s="124"/>
      <c r="N104" s="125"/>
      <c r="O104" s="125"/>
      <c r="P104" s="191"/>
      <c r="R104" s="80"/>
      <c r="S104" s="191"/>
      <c r="AG104" s="73"/>
    </row>
    <row r="105" spans="1:34" x14ac:dyDescent="0.25">
      <c r="A105" s="69" t="s">
        <v>1255</v>
      </c>
      <c r="B105" s="122">
        <v>2012</v>
      </c>
      <c r="C105" s="72" t="s">
        <v>1256</v>
      </c>
      <c r="D105" s="108" t="s">
        <v>6</v>
      </c>
      <c r="F105" s="73">
        <v>13174.460931874381</v>
      </c>
      <c r="G105" s="73">
        <v>87.203085859605736</v>
      </c>
      <c r="H105" s="124">
        <v>0.3595287459556602</v>
      </c>
      <c r="I105" s="76">
        <v>5.5058620246675574</v>
      </c>
      <c r="J105" s="76">
        <v>5.7088081295009384E-2</v>
      </c>
      <c r="K105" s="77">
        <v>7.4737370177945406E-2</v>
      </c>
      <c r="L105" s="77">
        <v>1.2682898591553958E-3</v>
      </c>
      <c r="M105" s="39">
        <f t="array" ref="M105:Q105">[1]!ConvertConc(I105:L105,TRUE,FALSE)</f>
        <v>1.8707886815500729</v>
      </c>
      <c r="N105" s="40">
        <v>3.7204115518176269E-2</v>
      </c>
      <c r="O105" s="40">
        <v>0.18162460220030299</v>
      </c>
      <c r="P105" s="62">
        <v>1.8831928604695993E-3</v>
      </c>
      <c r="Q105" s="39">
        <v>0.52137940540557848</v>
      </c>
      <c r="R105" s="80">
        <v>5.3365203334930368E-2</v>
      </c>
      <c r="S105" s="191">
        <v>1.0470234148721007E-3</v>
      </c>
      <c r="T105" s="38">
        <f>[1]!AgePb76(K105)</f>
        <v>1060.5714379797828</v>
      </c>
      <c r="U105" s="41">
        <f>[1]!AgeErPb76(K105,L105,0,FALSE,1)*2</f>
        <v>68.297712902521027</v>
      </c>
      <c r="V105" s="38">
        <f t="shared" ref="V105:V111" si="66">SQRT((U105/T105*100)^2+AP$6^2+AP$8^2+AP$7^2)*T105/100</f>
        <v>68.527874093377903</v>
      </c>
      <c r="W105" s="42">
        <f>[1]!AgePb6U8(O105)</f>
        <v>1075.8438234235675</v>
      </c>
      <c r="X105" s="42">
        <f t="shared" si="45"/>
        <v>22.309988654699982</v>
      </c>
      <c r="Y105" s="38">
        <f t="shared" ref="Y105:Y111" si="67">SQRT((X105/W105*100)^2+AQ$6^2+AQ$7^2+AQ$8^2)*W105/100</f>
        <v>24.798990511319062</v>
      </c>
      <c r="Z105" s="38">
        <f>[1]!AgePb7U5(M105)</f>
        <v>1070.8095587695766</v>
      </c>
      <c r="AA105" s="42">
        <f t="shared" ref="AA105:AA111" si="68">N105/M105*Z105*2</f>
        <v>42.59008290495089</v>
      </c>
      <c r="AB105" s="38">
        <f t="shared" ref="AB105:AB111" si="69">SQRT((AA105/Z105*100)^2+AR$6^2+AR$8^2+AR$7^2)*Z105/100</f>
        <v>43.944420277075238</v>
      </c>
      <c r="AC105" s="42">
        <f>[1]!AgePb8Th2(R105)</f>
        <v>1050.8336493911586</v>
      </c>
      <c r="AD105" s="42">
        <f t="shared" ref="AD105:AD111" si="70">S105/R105*AC105*2</f>
        <v>41.234638576852269</v>
      </c>
      <c r="AE105" s="38">
        <f t="shared" ref="AE105:AE111" si="71">SQRT((AD105/AC105*100)^2+AS$6^2+AS$8^2+AS$7^2)*AC105/100</f>
        <v>44.351978323751297</v>
      </c>
      <c r="AF105" s="43">
        <f t="shared" ref="AF105:AF111" si="72">W105/T105*100</f>
        <v>101.44001477853072</v>
      </c>
      <c r="AG105" s="73">
        <v>31066.038888888892</v>
      </c>
      <c r="AH105" s="131">
        <v>0.11015458402193846</v>
      </c>
    </row>
    <row r="106" spans="1:34" x14ac:dyDescent="0.25">
      <c r="A106" s="69" t="s">
        <v>1255</v>
      </c>
      <c r="B106" s="122">
        <v>2012</v>
      </c>
      <c r="C106" s="72" t="s">
        <v>1257</v>
      </c>
      <c r="D106" s="108" t="s">
        <v>6</v>
      </c>
      <c r="F106" s="73">
        <v>12989.088872065278</v>
      </c>
      <c r="G106" s="73">
        <v>86.909212789493452</v>
      </c>
      <c r="H106" s="124">
        <v>0.35951639480722175</v>
      </c>
      <c r="I106" s="76">
        <v>5.5559765335049738</v>
      </c>
      <c r="J106" s="76">
        <v>5.614481871042299E-2</v>
      </c>
      <c r="K106" s="77">
        <v>7.1896625240429266E-2</v>
      </c>
      <c r="L106" s="77">
        <v>1.2145070402294609E-3</v>
      </c>
      <c r="M106" s="39">
        <f t="array" ref="M106:Q106">[1]!ConvertConc(I106:L106,TRUE,FALSE)</f>
        <v>1.7834475777357224</v>
      </c>
      <c r="N106" s="40">
        <v>3.5105865583016045E-2</v>
      </c>
      <c r="O106" s="40">
        <v>0.17998636134792176</v>
      </c>
      <c r="P106" s="62">
        <v>1.8188164703879421E-3</v>
      </c>
      <c r="Q106" s="39">
        <v>0.51336935899027303</v>
      </c>
      <c r="R106" s="80">
        <v>5.3289236719424343E-2</v>
      </c>
      <c r="S106" s="191">
        <v>1.0061465112372215E-3</v>
      </c>
      <c r="T106" s="38">
        <f>[1]!AgePb76(K106)</f>
        <v>982.1294266105624</v>
      </c>
      <c r="U106" s="41">
        <f>[1]!AgeErPb76(K106,L106,0,FALSE,1)*2</f>
        <v>68.798934257995612</v>
      </c>
      <c r="V106" s="38">
        <f t="shared" si="66"/>
        <v>68.994921209255622</v>
      </c>
      <c r="W106" s="42">
        <f>[1]!AgePb6U8(O106)</f>
        <v>1066.900114301691</v>
      </c>
      <c r="X106" s="42">
        <f t="shared" ref="X106:X111" si="73">P106/O106*W106*2</f>
        <v>21.562694924418505</v>
      </c>
      <c r="Y106" s="38">
        <f t="shared" si="67"/>
        <v>24.088643256833496</v>
      </c>
      <c r="Z106" s="38">
        <f>[1]!AgePb7U5(M106)</f>
        <v>1039.4377775756395</v>
      </c>
      <c r="AA106" s="42">
        <f t="shared" si="68"/>
        <v>40.921149976056775</v>
      </c>
      <c r="AB106" s="38">
        <f t="shared" si="69"/>
        <v>42.248916256044247</v>
      </c>
      <c r="AC106" s="42">
        <f>[1]!AgePb8Th2(R106)</f>
        <v>1049.3759308828796</v>
      </c>
      <c r="AD106" s="42">
        <f t="shared" si="70"/>
        <v>39.626235871727701</v>
      </c>
      <c r="AE106" s="38">
        <f t="shared" si="71"/>
        <v>42.852087783021119</v>
      </c>
      <c r="AF106" s="43">
        <f t="shared" si="72"/>
        <v>108.63131532304064</v>
      </c>
      <c r="AG106" s="73">
        <v>29566.42411764705</v>
      </c>
      <c r="AH106" s="130">
        <v>5.6730348558861818E-2</v>
      </c>
    </row>
    <row r="107" spans="1:34" x14ac:dyDescent="0.25">
      <c r="A107" s="69" t="s">
        <v>1255</v>
      </c>
      <c r="B107" s="122">
        <v>2012</v>
      </c>
      <c r="C107" s="72" t="s">
        <v>1258</v>
      </c>
      <c r="D107" s="108" t="s">
        <v>6</v>
      </c>
      <c r="F107" s="73">
        <v>12993.085304714607</v>
      </c>
      <c r="G107" s="73">
        <v>86.455392707035841</v>
      </c>
      <c r="H107" s="124">
        <v>0.35991624266624378</v>
      </c>
      <c r="I107" s="76">
        <v>5.5705133231965442</v>
      </c>
      <c r="J107" s="76">
        <v>5.516665898215263E-2</v>
      </c>
      <c r="K107" s="77">
        <v>7.3612439069501837E-2</v>
      </c>
      <c r="L107" s="77">
        <v>1.2630520253607491E-3</v>
      </c>
      <c r="M107" s="39">
        <f t="array" ref="M107:Q107">[1]!ConvertConc(I107:L107,TRUE,FALSE)</f>
        <v>1.821244428284942</v>
      </c>
      <c r="N107" s="40">
        <v>3.6080758478462559E-2</v>
      </c>
      <c r="O107" s="40">
        <v>0.17951666964619464</v>
      </c>
      <c r="P107" s="62">
        <v>1.777813698917878E-3</v>
      </c>
      <c r="Q107" s="39">
        <v>0.49988953285214038</v>
      </c>
      <c r="R107" s="80">
        <v>5.1623626668887389E-2</v>
      </c>
      <c r="S107" s="191">
        <v>1.0064950217254212E-3</v>
      </c>
      <c r="T107" s="38">
        <f>[1]!AgePb76(K107)</f>
        <v>1029.9819618691299</v>
      </c>
      <c r="U107" s="41">
        <f>[1]!AgeErPb76(K107,L107,0,FALSE,1)*2</f>
        <v>69.374118247580029</v>
      </c>
      <c r="V107" s="38">
        <f t="shared" si="66"/>
        <v>69.587856779329499</v>
      </c>
      <c r="W107" s="42">
        <f>[1]!AgePb6U8(O107)</f>
        <v>1064.3336185206269</v>
      </c>
      <c r="X107" s="42">
        <f t="shared" si="73"/>
        <v>21.080904530527153</v>
      </c>
      <c r="Y107" s="38">
        <f t="shared" si="67"/>
        <v>23.64663484712235</v>
      </c>
      <c r="Z107" s="38">
        <f>[1]!AgePb7U5(M107)</f>
        <v>1053.1330397904046</v>
      </c>
      <c r="AA107" s="42">
        <f t="shared" si="68"/>
        <v>41.727335731809582</v>
      </c>
      <c r="AB107" s="38">
        <f t="shared" si="69"/>
        <v>43.064255603924956</v>
      </c>
      <c r="AC107" s="42">
        <f>[1]!AgePb8Th2(R107)</f>
        <v>1017.3881955462621</v>
      </c>
      <c r="AD107" s="42">
        <f t="shared" si="70"/>
        <v>39.671608527134566</v>
      </c>
      <c r="AE107" s="38">
        <f t="shared" si="71"/>
        <v>42.707446825851157</v>
      </c>
      <c r="AF107" s="43">
        <f t="shared" si="72"/>
        <v>103.33517070426733</v>
      </c>
      <c r="AG107" s="73">
        <v>29642.990941176464</v>
      </c>
      <c r="AH107" s="130">
        <v>5.9530129043090969E-2</v>
      </c>
    </row>
    <row r="108" spans="1:34" x14ac:dyDescent="0.25">
      <c r="A108" s="69" t="s">
        <v>1255</v>
      </c>
      <c r="B108" s="122">
        <v>2012</v>
      </c>
      <c r="C108" s="72" t="s">
        <v>1259</v>
      </c>
      <c r="D108" s="108" t="s">
        <v>6</v>
      </c>
      <c r="F108" s="73">
        <v>13170.01827248008</v>
      </c>
      <c r="G108" s="73">
        <v>87.977175799590199</v>
      </c>
      <c r="H108" s="124">
        <v>0.35899272622780032</v>
      </c>
      <c r="I108" s="76">
        <v>5.5669418241794784</v>
      </c>
      <c r="J108" s="76">
        <v>5.7098124424237486E-2</v>
      </c>
      <c r="K108" s="77">
        <v>7.7073079564351069E-2</v>
      </c>
      <c r="L108" s="77">
        <v>1.1517327933854326E-3</v>
      </c>
      <c r="M108" s="39">
        <f t="array" ref="M108:Q108">[1]!ConvertConc(I108:L108,TRUE,FALSE)</f>
        <v>1.9080874492746276</v>
      </c>
      <c r="N108" s="40">
        <v>3.4583445637787771E-2</v>
      </c>
      <c r="O108" s="40">
        <v>0.17963183945206609</v>
      </c>
      <c r="P108" s="62">
        <v>1.8424193109114206E-3</v>
      </c>
      <c r="Q108" s="39">
        <v>0.56589411005991341</v>
      </c>
      <c r="R108" s="80">
        <v>5.4832457769937067E-2</v>
      </c>
      <c r="S108" s="191">
        <v>1.1211608543717866E-3</v>
      </c>
      <c r="T108" s="38">
        <f>[1]!AgePb76(K108)</f>
        <v>1122.2133879326623</v>
      </c>
      <c r="U108" s="41">
        <f>[1]!AgeErPb76(K108,L108,0,FALSE,1)*2</f>
        <v>59.591859677346818</v>
      </c>
      <c r="V108" s="38">
        <f t="shared" si="66"/>
        <v>59.886966673136548</v>
      </c>
      <c r="W108" s="42">
        <f>[1]!AgePb6U8(O108)</f>
        <v>1064.9630255017028</v>
      </c>
      <c r="X108" s="42">
        <f t="shared" si="73"/>
        <v>21.845887116404754</v>
      </c>
      <c r="Y108" s="38">
        <f t="shared" si="67"/>
        <v>24.333872603991093</v>
      </c>
      <c r="Z108" s="38">
        <f>[1]!AgePb7U5(M108)</f>
        <v>1083.9169733302133</v>
      </c>
      <c r="AA108" s="42">
        <f t="shared" si="68"/>
        <v>39.291263864548014</v>
      </c>
      <c r="AB108" s="38">
        <f t="shared" si="69"/>
        <v>40.790771292066545</v>
      </c>
      <c r="AC108" s="42">
        <f>[1]!AgePb8Th2(R108)</f>
        <v>1078.9680953153768</v>
      </c>
      <c r="AD108" s="42">
        <f t="shared" si="70"/>
        <v>44.123383878186331</v>
      </c>
      <c r="AE108" s="38">
        <f t="shared" si="71"/>
        <v>47.20331840462142</v>
      </c>
      <c r="AF108" s="43">
        <f t="shared" si="72"/>
        <v>94.898442395485418</v>
      </c>
      <c r="AG108" s="73">
        <v>29949.441882352938</v>
      </c>
      <c r="AH108" s="130">
        <v>7.0449005159157752E-2</v>
      </c>
    </row>
    <row r="109" spans="1:34" x14ac:dyDescent="0.25">
      <c r="A109" s="69" t="s">
        <v>1255</v>
      </c>
      <c r="B109" s="122">
        <v>2012</v>
      </c>
      <c r="C109" s="72" t="s">
        <v>1260</v>
      </c>
      <c r="D109" s="108" t="s">
        <v>6</v>
      </c>
      <c r="F109" s="73">
        <v>11648.59751344914</v>
      </c>
      <c r="G109" s="73">
        <v>78.633453103374848</v>
      </c>
      <c r="H109" s="124">
        <v>0.35169596729833053</v>
      </c>
      <c r="I109" s="76">
        <v>5.5666171158605708</v>
      </c>
      <c r="J109" s="76">
        <v>5.954483704357099E-2</v>
      </c>
      <c r="K109" s="77">
        <v>7.449051189356222E-2</v>
      </c>
      <c r="L109" s="77">
        <v>1.344776761381356E-3</v>
      </c>
      <c r="M109" s="39">
        <f t="array" ref="M109:Q109">[1]!ConvertConc(I109:L109,TRUE,FALSE)</f>
        <v>1.8442587545530567</v>
      </c>
      <c r="N109" s="40">
        <v>3.8700069732934966E-2</v>
      </c>
      <c r="O109" s="40">
        <v>0.17964231762065516</v>
      </c>
      <c r="P109" s="62">
        <v>1.9215930081438099E-3</v>
      </c>
      <c r="Q109" s="39">
        <v>0.50975661072279388</v>
      </c>
      <c r="R109" s="80">
        <v>5.4021814311492014E-2</v>
      </c>
      <c r="S109" s="191">
        <v>1.1969335325428521E-3</v>
      </c>
      <c r="T109" s="38">
        <f>[1]!AgePb76(K109)</f>
        <v>1053.9104167597677</v>
      </c>
      <c r="U109" s="41">
        <f>[1]!AgeErPb76(K109,L109,0,FALSE,1)*2</f>
        <v>72.729285652896678</v>
      </c>
      <c r="V109" s="38">
        <f t="shared" si="66"/>
        <v>72.942762475221684</v>
      </c>
      <c r="W109" s="42">
        <f>[1]!AgePb6U8(O109)</f>
        <v>1065.0202860065006</v>
      </c>
      <c r="X109" s="42">
        <f t="shared" si="73"/>
        <v>22.784559476047448</v>
      </c>
      <c r="Y109" s="38">
        <f t="shared" si="67"/>
        <v>25.180212033753698</v>
      </c>
      <c r="Z109" s="38">
        <f>[1]!AgePb7U5(M109)</f>
        <v>1061.3824342954965</v>
      </c>
      <c r="AA109" s="42">
        <f t="shared" si="68"/>
        <v>44.544263779842936</v>
      </c>
      <c r="AB109" s="38">
        <f t="shared" si="69"/>
        <v>45.81848851133141</v>
      </c>
      <c r="AC109" s="42">
        <f>[1]!AgePb8Th2(R109)</f>
        <v>1063.4289357295049</v>
      </c>
      <c r="AD109" s="42">
        <f t="shared" si="70"/>
        <v>47.123695080349385</v>
      </c>
      <c r="AE109" s="38">
        <f t="shared" si="71"/>
        <v>49.938755678617298</v>
      </c>
      <c r="AF109" s="43">
        <f t="shared" si="72"/>
        <v>101.05415688753602</v>
      </c>
      <c r="AG109" s="73">
        <v>29136.122882352938</v>
      </c>
      <c r="AH109" s="130">
        <v>4.1254681810530575E-2</v>
      </c>
    </row>
    <row r="110" spans="1:34" x14ac:dyDescent="0.25">
      <c r="A110" s="69" t="s">
        <v>1255</v>
      </c>
      <c r="B110" s="122">
        <v>2012</v>
      </c>
      <c r="C110" s="72" t="s">
        <v>1261</v>
      </c>
      <c r="D110" s="108" t="s">
        <v>6</v>
      </c>
      <c r="F110" s="73">
        <v>12572.025437553706</v>
      </c>
      <c r="G110" s="73">
        <v>87.013943884913786</v>
      </c>
      <c r="H110" s="124">
        <v>0.3605379280708767</v>
      </c>
      <c r="I110" s="76">
        <v>5.5923030433387391</v>
      </c>
      <c r="J110" s="76">
        <v>5.4477337425978732E-2</v>
      </c>
      <c r="K110" s="77">
        <v>7.2604891963520005E-2</v>
      </c>
      <c r="L110" s="77">
        <v>1.337924715297424E-3</v>
      </c>
      <c r="M110" s="39">
        <f t="array" ref="M110:Q110">[1]!ConvertConc(I110:L110,TRUE,FALSE)</f>
        <v>1.7893175911365242</v>
      </c>
      <c r="N110" s="40">
        <v>3.7296363071258665E-2</v>
      </c>
      <c r="O110" s="40">
        <v>0.17881720504956328</v>
      </c>
      <c r="P110" s="62">
        <v>1.7419451595455002E-3</v>
      </c>
      <c r="Q110" s="39">
        <v>0.46735417148773323</v>
      </c>
      <c r="R110" s="80">
        <v>5.3310317779418442E-2</v>
      </c>
      <c r="S110" s="191">
        <v>1.005709859705451E-3</v>
      </c>
      <c r="T110" s="38">
        <f>[1]!AgePb76(K110)</f>
        <v>1002.0616793393789</v>
      </c>
      <c r="U110" s="41">
        <f>[1]!AgeErPb76(K110,L110,0,FALSE,1)*2</f>
        <v>74.822806580697559</v>
      </c>
      <c r="V110" s="38">
        <f t="shared" si="66"/>
        <v>75.010435722780244</v>
      </c>
      <c r="W110" s="42">
        <f>[1]!AgePb6U8(O110)</f>
        <v>1060.509699714044</v>
      </c>
      <c r="X110" s="42">
        <f t="shared" si="73"/>
        <v>20.661879124616625</v>
      </c>
      <c r="Y110" s="38">
        <f t="shared" si="67"/>
        <v>23.256158910817639</v>
      </c>
      <c r="Z110" s="38">
        <f>[1]!AgePb7U5(M110)</f>
        <v>1041.5768644215123</v>
      </c>
      <c r="AA110" s="42">
        <f t="shared" si="68"/>
        <v>43.421055149201706</v>
      </c>
      <c r="AB110" s="38">
        <f t="shared" si="69"/>
        <v>44.679675723895151</v>
      </c>
      <c r="AC110" s="42">
        <f>[1]!AgePb8Th2(R110)</f>
        <v>1049.7804645291351</v>
      </c>
      <c r="AD110" s="42">
        <f t="shared" si="70"/>
        <v>39.608638915700602</v>
      </c>
      <c r="AE110" s="38">
        <f t="shared" si="71"/>
        <v>42.838210844598692</v>
      </c>
      <c r="AF110" s="43">
        <f t="shared" si="72"/>
        <v>105.83277672220713</v>
      </c>
      <c r="AG110" s="73">
        <v>27250.433235294124</v>
      </c>
      <c r="AH110" s="130">
        <v>-2.6332814658858315E-2</v>
      </c>
    </row>
    <row r="111" spans="1:34" x14ac:dyDescent="0.25">
      <c r="A111" s="69" t="s">
        <v>1255</v>
      </c>
      <c r="B111" s="122">
        <v>2012</v>
      </c>
      <c r="C111" s="72" t="s">
        <v>1262</v>
      </c>
      <c r="D111" s="108" t="s">
        <v>6</v>
      </c>
      <c r="F111" s="73">
        <v>13313.906655793551</v>
      </c>
      <c r="G111" s="73">
        <v>90.029887419198502</v>
      </c>
      <c r="H111" s="124">
        <v>0.36893739480922183</v>
      </c>
      <c r="I111" s="76">
        <v>5.5354099423433549</v>
      </c>
      <c r="J111" s="76">
        <v>5.4552571761353946E-2</v>
      </c>
      <c r="K111" s="77">
        <v>7.5096574921973094E-2</v>
      </c>
      <c r="L111" s="77">
        <v>1.3637753655319383E-3</v>
      </c>
      <c r="M111" s="39">
        <f t="array" ref="M111:Q111">[1]!ConvertConc(I111:L111,TRUE,FALSE)</f>
        <v>1.8697458839633569</v>
      </c>
      <c r="N111" s="40">
        <v>3.8632813962271383E-2</v>
      </c>
      <c r="O111" s="40">
        <v>0.18065509337446847</v>
      </c>
      <c r="P111" s="62">
        <v>1.7803920663539328E-3</v>
      </c>
      <c r="Q111" s="39">
        <v>0.4769706796786059</v>
      </c>
      <c r="R111" s="80">
        <v>5.3986917313527977E-2</v>
      </c>
      <c r="S111" s="191">
        <v>1.0750348318388967E-3</v>
      </c>
      <c r="T111" s="38">
        <f>[1]!AgePb76(K111)</f>
        <v>1070.2129258920431</v>
      </c>
      <c r="U111" s="41">
        <f>[1]!AgeErPb76(K111,L111,0,FALSE,1)*2</f>
        <v>72.982771102489082</v>
      </c>
      <c r="V111" s="38">
        <f t="shared" si="66"/>
        <v>73.202131095870413</v>
      </c>
      <c r="W111" s="42">
        <f>[1]!AgePb6U8(O111)</f>
        <v>1070.5524467867069</v>
      </c>
      <c r="X111" s="42">
        <f t="shared" si="73"/>
        <v>21.101016830164994</v>
      </c>
      <c r="Y111" s="38">
        <f t="shared" si="67"/>
        <v>23.69296706846098</v>
      </c>
      <c r="Z111" s="38">
        <f>[1]!AgePb7U5(M111)</f>
        <v>1070.4406596724309</v>
      </c>
      <c r="AA111" s="42">
        <f t="shared" si="68"/>
        <v>44.235032383241801</v>
      </c>
      <c r="AB111" s="38">
        <f t="shared" si="69"/>
        <v>45.539590091283841</v>
      </c>
      <c r="AC111" s="42">
        <f>[1]!AgePb8Th2(R111)</f>
        <v>1062.7597296842489</v>
      </c>
      <c r="AD111" s="42">
        <f t="shared" si="70"/>
        <v>42.325207073824558</v>
      </c>
      <c r="AE111" s="38">
        <f t="shared" si="71"/>
        <v>45.434744987620249</v>
      </c>
      <c r="AF111" s="43">
        <f t="shared" si="72"/>
        <v>100.03172461165902</v>
      </c>
      <c r="AG111" s="73">
        <v>26119.047058823537</v>
      </c>
      <c r="AH111" s="130">
        <v>-6.7020093486799479E-2</v>
      </c>
    </row>
    <row r="112" spans="1:34" x14ac:dyDescent="0.25">
      <c r="A112" s="69"/>
      <c r="C112" s="72"/>
      <c r="F112" s="73"/>
      <c r="G112" s="73"/>
      <c r="H112" s="124"/>
      <c r="I112" s="76"/>
      <c r="J112" s="76"/>
      <c r="K112" s="77"/>
      <c r="L112" s="77"/>
      <c r="M112" s="124"/>
      <c r="N112" s="125"/>
      <c r="O112" s="125"/>
      <c r="P112" s="191"/>
      <c r="R112" s="80"/>
      <c r="S112" s="191"/>
      <c r="AG112" s="73"/>
    </row>
    <row r="113" spans="1:34" x14ac:dyDescent="0.25">
      <c r="A113" s="69" t="s">
        <v>1263</v>
      </c>
      <c r="B113" s="122">
        <v>2012</v>
      </c>
      <c r="C113" s="72" t="s">
        <v>1264</v>
      </c>
      <c r="D113" s="108" t="s">
        <v>6</v>
      </c>
      <c r="F113" s="73">
        <v>15595.760625380077</v>
      </c>
      <c r="G113" s="73">
        <v>100.61835563670436</v>
      </c>
      <c r="H113" s="124">
        <v>0.36466492797878586</v>
      </c>
      <c r="I113" s="76">
        <v>5.4970902076703707</v>
      </c>
      <c r="J113" s="76">
        <v>5.516913518441216E-2</v>
      </c>
      <c r="K113" s="77">
        <v>7.4201915070338159E-2</v>
      </c>
      <c r="L113" s="77">
        <v>1.0618992351775721E-3</v>
      </c>
      <c r="M113" s="39">
        <f t="array" ref="M113:Q113">[1]!ConvertConc(I113:L113,TRUE,FALSE)</f>
        <v>1.860349302750105</v>
      </c>
      <c r="N113" s="40">
        <v>3.2517584196585375E-2</v>
      </c>
      <c r="O113" s="40">
        <v>0.18191442421749765</v>
      </c>
      <c r="P113" s="62">
        <v>1.82570434220741E-3</v>
      </c>
      <c r="Q113" s="39">
        <v>0.57416872759255155</v>
      </c>
      <c r="R113" s="80">
        <v>5.3448570194756254E-2</v>
      </c>
      <c r="S113" s="191">
        <v>9.4710125680062731E-4</v>
      </c>
      <c r="T113" s="38">
        <f>[1]!AgePb76(K113)</f>
        <v>1046.0865952070699</v>
      </c>
      <c r="U113" s="41">
        <f>[1]!AgeErPb76(K113,L113,0,FALSE,1)*2</f>
        <v>57.721780217814064</v>
      </c>
      <c r="V113" s="38">
        <f t="shared" ref="V113:V119" si="74">SQRT((U113/T113*100)^2+AP$6^2+AP$8^2+AP$7^2)*T113/100</f>
        <v>57.986563255163865</v>
      </c>
      <c r="W113" s="42">
        <f>[1]!AgePb6U8(O113)</f>
        <v>1077.4247685659273</v>
      </c>
      <c r="X113" s="42">
        <f t="shared" ref="X113:X119" si="75">P113/O113*W113*2</f>
        <v>21.626202395262546</v>
      </c>
      <c r="Y113" s="38">
        <f t="shared" ref="Y113:Y119" si="76">SQRT((X113/W113*100)^2+AQ$6^2+AQ$7^2+AQ$8^2)*W113/100</f>
        <v>24.192805309441383</v>
      </c>
      <c r="Z113" s="38">
        <f>[1]!AgePb7U5(M113)</f>
        <v>1067.1104748974367</v>
      </c>
      <c r="AA113" s="42">
        <f t="shared" ref="AA113:AA119" si="77">N113/M113*Z113*2</f>
        <v>37.304666025073601</v>
      </c>
      <c r="AB113" s="38">
        <f t="shared" ref="AB113:AB119" si="78">SQRT((AA113/Z113*100)^2+AR$6^2+AR$8^2+AR$7^2)*Z113/100</f>
        <v>38.833319585737357</v>
      </c>
      <c r="AC113" s="42">
        <f>[1]!AgePb8Th2(R113)</f>
        <v>1052.4332497295377</v>
      </c>
      <c r="AD113" s="42">
        <f t="shared" ref="AD113:AD119" si="79">S113/R113*AC113*2</f>
        <v>37.297942672202822</v>
      </c>
      <c r="AE113" s="38">
        <f t="shared" ref="AE113:AE119" si="80">SQRT((AD113/AC113*100)^2+AS$6^2+AS$8^2+AS$7^2)*AC113/100</f>
        <v>40.727778886596028</v>
      </c>
      <c r="AF113" s="43">
        <f t="shared" ref="AF113:AF119" si="81">W113/T113*100</f>
        <v>102.99575326769713</v>
      </c>
      <c r="AG113" s="73">
        <v>29993.542294117633</v>
      </c>
      <c r="AH113" s="130">
        <v>4.5809975628414434E-2</v>
      </c>
    </row>
    <row r="114" spans="1:34" x14ac:dyDescent="0.25">
      <c r="A114" s="69" t="s">
        <v>1263</v>
      </c>
      <c r="B114" s="122">
        <v>2012</v>
      </c>
      <c r="C114" s="72" t="s">
        <v>1265</v>
      </c>
      <c r="D114" s="108" t="s">
        <v>6</v>
      </c>
      <c r="F114" s="73">
        <v>16317.80160070626</v>
      </c>
      <c r="G114" s="73">
        <v>107.00483062034597</v>
      </c>
      <c r="H114" s="124">
        <v>0.36663047449114067</v>
      </c>
      <c r="I114" s="76">
        <v>5.6131134291969005</v>
      </c>
      <c r="J114" s="76">
        <v>5.6583186816343972E-2</v>
      </c>
      <c r="K114" s="77">
        <v>7.600224106972478E-2</v>
      </c>
      <c r="L114" s="77">
        <v>1.2848893336785438E-3</v>
      </c>
      <c r="M114" s="39">
        <f t="array" ref="M114:Q114">[1]!ConvertConc(I114:L114,TRUE,FALSE)</f>
        <v>1.8660996248080688</v>
      </c>
      <c r="N114" s="40">
        <v>3.6730794846417586E-2</v>
      </c>
      <c r="O114" s="40">
        <v>0.1781542476584293</v>
      </c>
      <c r="P114" s="62">
        <v>1.7958901427054172E-3</v>
      </c>
      <c r="Q114" s="39">
        <v>0.5121392772583041</v>
      </c>
      <c r="R114" s="80">
        <v>5.3129726412525814E-2</v>
      </c>
      <c r="S114" s="191">
        <v>9.5085797634085164E-4</v>
      </c>
      <c r="T114" s="38">
        <f>[1]!AgePb76(K114)</f>
        <v>1094.2581789193264</v>
      </c>
      <c r="U114" s="41">
        <f>[1]!AgeErPb76(K114,L114,0,FALSE,1)*2</f>
        <v>67.698320106646904</v>
      </c>
      <c r="V114" s="38">
        <f t="shared" si="74"/>
        <v>67.945469330290535</v>
      </c>
      <c r="W114" s="42">
        <f>[1]!AgePb6U8(O114)</f>
        <v>1056.8832679758596</v>
      </c>
      <c r="X114" s="42">
        <f t="shared" si="75"/>
        <v>21.307897711057791</v>
      </c>
      <c r="Y114" s="38">
        <f t="shared" si="76"/>
        <v>23.815631532743087</v>
      </c>
      <c r="Z114" s="38">
        <f>[1]!AgePb7U5(M114)</f>
        <v>1069.149707798947</v>
      </c>
      <c r="AA114" s="42">
        <f t="shared" si="77"/>
        <v>42.08855524667873</v>
      </c>
      <c r="AB114" s="38">
        <f t="shared" si="78"/>
        <v>43.454347820613236</v>
      </c>
      <c r="AC114" s="42">
        <f>[1]!AgePb8Th2(R114)</f>
        <v>1046.3147556679869</v>
      </c>
      <c r="AD114" s="42">
        <f t="shared" si="79"/>
        <v>37.451603776957477</v>
      </c>
      <c r="AE114" s="38">
        <f t="shared" si="80"/>
        <v>40.830570202054574</v>
      </c>
      <c r="AF114" s="43">
        <f t="shared" si="81"/>
        <v>96.584452219459052</v>
      </c>
      <c r="AG114" s="73">
        <v>29280.604529411779</v>
      </c>
      <c r="AH114" s="130">
        <v>2.1202425105208294E-2</v>
      </c>
    </row>
    <row r="115" spans="1:34" x14ac:dyDescent="0.25">
      <c r="A115" s="69" t="s">
        <v>1263</v>
      </c>
      <c r="B115" s="122">
        <v>2012</v>
      </c>
      <c r="C115" s="72" t="s">
        <v>1266</v>
      </c>
      <c r="D115" s="108" t="s">
        <v>6</v>
      </c>
      <c r="F115" s="73">
        <v>11320.661866360906</v>
      </c>
      <c r="G115" s="73">
        <v>76.640444341054177</v>
      </c>
      <c r="H115" s="124">
        <v>0.35714653240486127</v>
      </c>
      <c r="I115" s="76">
        <v>5.5640932229634261</v>
      </c>
      <c r="J115" s="76">
        <v>6.2174902067113139E-2</v>
      </c>
      <c r="K115" s="77">
        <v>7.4609388139322538E-2</v>
      </c>
      <c r="L115" s="77">
        <v>1.4645596681755362E-3</v>
      </c>
      <c r="M115" s="39">
        <f t="array" ref="M115:Q115">[1]!ConvertConc(I115:L115,TRUE,FALSE)</f>
        <v>1.8480398263142153</v>
      </c>
      <c r="N115" s="40">
        <v>4.174239677577625E-2</v>
      </c>
      <c r="O115" s="40">
        <v>0.17972380402846697</v>
      </c>
      <c r="P115" s="62">
        <v>2.0082894852447406E-3</v>
      </c>
      <c r="Q115" s="39">
        <v>0.4947145192616379</v>
      </c>
      <c r="R115" s="80">
        <v>5.2241050914809073E-2</v>
      </c>
      <c r="S115" s="191">
        <v>1.1105936033779682E-3</v>
      </c>
      <c r="T115" s="38">
        <f>[1]!AgePb76(K115)</f>
        <v>1057.1216590535662</v>
      </c>
      <c r="U115" s="41">
        <f>[1]!AgeErPb76(K115,L115,0,FALSE,1)*2</f>
        <v>79.043115862324569</v>
      </c>
      <c r="V115" s="38">
        <f t="shared" si="74"/>
        <v>79.240782223181384</v>
      </c>
      <c r="W115" s="42">
        <f>[1]!AgePb6U8(O115)</f>
        <v>1065.4655709755066</v>
      </c>
      <c r="X115" s="42">
        <f t="shared" si="75"/>
        <v>23.811684986830912</v>
      </c>
      <c r="Y115" s="38">
        <f t="shared" si="76"/>
        <v>26.11511774271802</v>
      </c>
      <c r="Z115" s="38">
        <f>[1]!AgePb7U5(M115)</f>
        <v>1062.7313574763646</v>
      </c>
      <c r="AA115" s="42">
        <f t="shared" si="77"/>
        <v>48.00865582893038</v>
      </c>
      <c r="AB115" s="38">
        <f t="shared" si="78"/>
        <v>49.196202556713786</v>
      </c>
      <c r="AC115" s="42">
        <f>[1]!AgePb8Th2(R115)</f>
        <v>1029.2516203837788</v>
      </c>
      <c r="AD115" s="42">
        <f t="shared" si="79"/>
        <v>43.761763817833071</v>
      </c>
      <c r="AE115" s="38">
        <f t="shared" si="80"/>
        <v>46.594504924431966</v>
      </c>
      <c r="AF115" s="43">
        <f t="shared" si="81"/>
        <v>100.78930479292332</v>
      </c>
      <c r="AG115" s="73">
        <v>27933.986470588225</v>
      </c>
      <c r="AH115" s="130">
        <v>-2.5423077305115071E-2</v>
      </c>
    </row>
    <row r="116" spans="1:34" x14ac:dyDescent="0.25">
      <c r="A116" s="69" t="s">
        <v>1263</v>
      </c>
      <c r="B116" s="122">
        <v>2012</v>
      </c>
      <c r="C116" s="72" t="s">
        <v>1267</v>
      </c>
      <c r="D116" s="108" t="s">
        <v>6</v>
      </c>
      <c r="F116" s="73">
        <v>11456.948697539281</v>
      </c>
      <c r="G116" s="73">
        <v>76.813402698499189</v>
      </c>
      <c r="H116" s="124">
        <v>0.35160570143339881</v>
      </c>
      <c r="I116" s="76">
        <v>5.5943266562962766</v>
      </c>
      <c r="J116" s="76">
        <v>6.1418048486596467E-2</v>
      </c>
      <c r="K116" s="77">
        <v>7.5105244355416517E-2</v>
      </c>
      <c r="L116" s="77">
        <v>1.4953335328834326E-3</v>
      </c>
      <c r="M116" s="39">
        <f t="array" ref="M116:Q116">[1]!ConvertConc(I116:L116,TRUE,FALSE)</f>
        <v>1.8502682115306412</v>
      </c>
      <c r="N116" s="40">
        <v>4.2067960286164476E-2</v>
      </c>
      <c r="O116" s="40">
        <v>0.17875252223152266</v>
      </c>
      <c r="P116" s="62">
        <v>1.9624579957555561E-3</v>
      </c>
      <c r="Q116" s="39">
        <v>0.48287133368653024</v>
      </c>
      <c r="R116" s="80">
        <v>5.2525479875838554E-2</v>
      </c>
      <c r="S116" s="191">
        <v>1.0628479548477141E-3</v>
      </c>
      <c r="T116" s="38">
        <f>[1]!AgePb76(K116)</f>
        <v>1070.4448818964831</v>
      </c>
      <c r="U116" s="41">
        <f>[1]!AgeErPb76(K116,L116,0,FALSE,1)*2</f>
        <v>80.011122153925896</v>
      </c>
      <c r="V116" s="38">
        <f t="shared" si="74"/>
        <v>80.211350127982257</v>
      </c>
      <c r="W116" s="42">
        <f>[1]!AgePb6U8(O116)</f>
        <v>1060.1559691491871</v>
      </c>
      <c r="X116" s="42">
        <f t="shared" si="75"/>
        <v>23.278122539832989</v>
      </c>
      <c r="Y116" s="38">
        <f t="shared" si="76"/>
        <v>25.607238703434465</v>
      </c>
      <c r="Z116" s="38">
        <f>[1]!AgePb7U5(M116)</f>
        <v>1063.525510647868</v>
      </c>
      <c r="AA116" s="42">
        <f t="shared" si="77"/>
        <v>48.360933475958802</v>
      </c>
      <c r="AB116" s="38">
        <f t="shared" si="78"/>
        <v>49.541778193787756</v>
      </c>
      <c r="AC116" s="42">
        <f>[1]!AgePb8Th2(R116)</f>
        <v>1034.7144050435309</v>
      </c>
      <c r="AD116" s="42">
        <f t="shared" si="79"/>
        <v>41.874689840115579</v>
      </c>
      <c r="AE116" s="38">
        <f t="shared" si="80"/>
        <v>44.857215294462748</v>
      </c>
      <c r="AF116" s="43">
        <f t="shared" si="81"/>
        <v>99.038819006816354</v>
      </c>
      <c r="AG116" s="73">
        <v>26393.164235294127</v>
      </c>
      <c r="AH116" s="130">
        <v>-7.8760295611840836E-2</v>
      </c>
    </row>
    <row r="117" spans="1:34" x14ac:dyDescent="0.25">
      <c r="A117" s="69" t="s">
        <v>1263</v>
      </c>
      <c r="B117" s="122">
        <v>2012</v>
      </c>
      <c r="C117" s="72" t="s">
        <v>1268</v>
      </c>
      <c r="D117" s="108" t="s">
        <v>6</v>
      </c>
      <c r="F117" s="73">
        <v>11935.518315847117</v>
      </c>
      <c r="G117" s="73">
        <v>78.703040313618942</v>
      </c>
      <c r="H117" s="124">
        <v>0.35343508648425265</v>
      </c>
      <c r="I117" s="76">
        <v>5.5602621123937617</v>
      </c>
      <c r="J117" s="76">
        <v>6.3764942224944263E-2</v>
      </c>
      <c r="K117" s="77">
        <v>7.2962605081075715E-2</v>
      </c>
      <c r="L117" s="77">
        <v>1.4213709114418791E-3</v>
      </c>
      <c r="M117" s="39">
        <f t="array" ref="M117:Q117">[1]!ConvertConc(I117:L117,TRUE,FALSE)</f>
        <v>1.8084950005971479</v>
      </c>
      <c r="N117" s="40">
        <v>4.0882249772597759E-2</v>
      </c>
      <c r="O117" s="40">
        <v>0.17984763663767059</v>
      </c>
      <c r="P117" s="62">
        <v>2.0624880496068433E-3</v>
      </c>
      <c r="Q117" s="39">
        <v>0.50730510306512477</v>
      </c>
      <c r="R117" s="80">
        <v>5.4692387356205165E-2</v>
      </c>
      <c r="S117" s="191">
        <v>1.0392826470573956E-3</v>
      </c>
      <c r="T117" s="38">
        <f>[1]!AgePb76(K117)</f>
        <v>1012.0320187813475</v>
      </c>
      <c r="U117" s="41">
        <f>[1]!AgeErPb76(K117,L117,0,FALSE,1)*2</f>
        <v>78.979882476752508</v>
      </c>
      <c r="V117" s="38">
        <f t="shared" si="74"/>
        <v>79.161209834655494</v>
      </c>
      <c r="W117" s="42">
        <f>[1]!AgePb6U8(O117)</f>
        <v>1066.1421991759953</v>
      </c>
      <c r="X117" s="42">
        <f t="shared" si="75"/>
        <v>24.452982380992491</v>
      </c>
      <c r="Y117" s="38">
        <f t="shared" si="76"/>
        <v>26.70388535002089</v>
      </c>
      <c r="Z117" s="38">
        <f>[1]!AgePb7U5(M117)</f>
        <v>1048.5340436529559</v>
      </c>
      <c r="AA117" s="42">
        <f t="shared" si="77"/>
        <v>47.405639112674329</v>
      </c>
      <c r="AB117" s="38">
        <f t="shared" si="78"/>
        <v>48.576396225199012</v>
      </c>
      <c r="AC117" s="42">
        <f>[1]!AgePb8Th2(R117)</f>
        <v>1076.2839503953674</v>
      </c>
      <c r="AD117" s="42">
        <f t="shared" si="79"/>
        <v>40.903799853066047</v>
      </c>
      <c r="AE117" s="38">
        <f t="shared" si="80"/>
        <v>44.192797682134945</v>
      </c>
      <c r="AF117" s="43">
        <f t="shared" si="81"/>
        <v>105.34668660580576</v>
      </c>
      <c r="AG117" s="73">
        <v>26074.450643274864</v>
      </c>
      <c r="AH117" s="130">
        <v>-8.9368062278197061E-2</v>
      </c>
    </row>
    <row r="118" spans="1:34" x14ac:dyDescent="0.25">
      <c r="A118" s="69" t="s">
        <v>1263</v>
      </c>
      <c r="B118" s="122">
        <v>2012</v>
      </c>
      <c r="C118" s="72" t="s">
        <v>1269</v>
      </c>
      <c r="D118" s="108" t="s">
        <v>6</v>
      </c>
      <c r="F118" s="73">
        <v>12781.038139646871</v>
      </c>
      <c r="G118" s="73">
        <v>84.987920719594328</v>
      </c>
      <c r="H118" s="124">
        <v>0.36315390567371619</v>
      </c>
      <c r="I118" s="76">
        <v>5.6095189456444166</v>
      </c>
      <c r="J118" s="76">
        <v>6.2341374213884686E-2</v>
      </c>
      <c r="K118" s="77">
        <v>7.5627513725713066E-2</v>
      </c>
      <c r="L118" s="77">
        <v>1.2926216830342974E-3</v>
      </c>
      <c r="M118" s="39">
        <f t="array" ref="M118:Q118">[1]!ConvertConc(I118:L118,TRUE,FALSE)</f>
        <v>1.8580887314358452</v>
      </c>
      <c r="N118" s="40">
        <v>3.7881529867203806E-2</v>
      </c>
      <c r="O118" s="40">
        <v>0.17826840584547146</v>
      </c>
      <c r="P118" s="62">
        <v>1.9811854647454972E-3</v>
      </c>
      <c r="Q118" s="39">
        <v>0.54511695691586881</v>
      </c>
      <c r="R118" s="80">
        <v>5.1524437872470262E-2</v>
      </c>
      <c r="S118" s="191">
        <v>1.0233923935872497E-3</v>
      </c>
      <c r="T118" s="38">
        <f>[1]!AgePb76(K118)</f>
        <v>1084.3546329468359</v>
      </c>
      <c r="U118" s="41">
        <f>[1]!AgeErPb76(K118,L118,0,FALSE,1)*2</f>
        <v>68.544271577818392</v>
      </c>
      <c r="V118" s="38">
        <f t="shared" si="74"/>
        <v>68.783990500087569</v>
      </c>
      <c r="W118" s="42">
        <f>[1]!AgePb6U8(O118)</f>
        <v>1057.5078681132202</v>
      </c>
      <c r="X118" s="42">
        <f t="shared" si="75"/>
        <v>23.505221884084428</v>
      </c>
      <c r="Y118" s="38">
        <f t="shared" si="76"/>
        <v>25.802849541723148</v>
      </c>
      <c r="Z118" s="38">
        <f>[1]!AgePb7U5(M118)</f>
        <v>1066.3076871749774</v>
      </c>
      <c r="AA118" s="42">
        <f t="shared" si="77"/>
        <v>43.478404250515837</v>
      </c>
      <c r="AB118" s="38">
        <f t="shared" si="78"/>
        <v>44.794923668249787</v>
      </c>
      <c r="AC118" s="42">
        <f>[1]!AgePb8Th2(R118)</f>
        <v>1015.4816948647236</v>
      </c>
      <c r="AD118" s="42">
        <f t="shared" si="79"/>
        <v>40.339547029077451</v>
      </c>
      <c r="AE118" s="38">
        <f t="shared" si="80"/>
        <v>43.317803848354622</v>
      </c>
      <c r="AF118" s="43">
        <f t="shared" si="81"/>
        <v>97.524171150478963</v>
      </c>
      <c r="AG118" s="73">
        <v>27421.293941176478</v>
      </c>
      <c r="AH118" s="130">
        <v>-4.1675246902749173E-2</v>
      </c>
    </row>
    <row r="119" spans="1:34" x14ac:dyDescent="0.25">
      <c r="A119" s="69" t="s">
        <v>1263</v>
      </c>
      <c r="B119" s="122">
        <v>2012</v>
      </c>
      <c r="C119" s="72" t="s">
        <v>1270</v>
      </c>
      <c r="D119" s="108" t="s">
        <v>6</v>
      </c>
      <c r="F119" s="73">
        <v>12887.116907033718</v>
      </c>
      <c r="G119" s="73">
        <v>85.402146434344274</v>
      </c>
      <c r="H119" s="124">
        <v>0.36421984733865026</v>
      </c>
      <c r="I119" s="76">
        <v>5.6050165838426569</v>
      </c>
      <c r="J119" s="76">
        <v>6.1547553759977884E-2</v>
      </c>
      <c r="K119" s="77">
        <v>7.5642815950861891E-2</v>
      </c>
      <c r="L119" s="77">
        <v>1.2256850201902967E-3</v>
      </c>
      <c r="M119" s="39">
        <f t="array" ref="M119:Q119">[1]!ConvertConc(I119:L119,TRUE,FALSE)</f>
        <v>1.8599575466734135</v>
      </c>
      <c r="N119" s="40">
        <v>3.6406462489435895E-2</v>
      </c>
      <c r="O119" s="40">
        <v>0.17841160414808718</v>
      </c>
      <c r="P119" s="62">
        <v>1.9591017499149188E-3</v>
      </c>
      <c r="Q119" s="39">
        <v>0.56099429430334613</v>
      </c>
      <c r="R119" s="80">
        <v>5.317719658162004E-2</v>
      </c>
      <c r="S119" s="191">
        <v>1.026129561322132E-3</v>
      </c>
      <c r="T119" s="38">
        <f>[1]!AgePb76(K119)</f>
        <v>1084.7602976707467</v>
      </c>
      <c r="U119" s="41">
        <f>[1]!AgeErPb76(K119,L119,0,FALSE,1)*2</f>
        <v>64.977717993203271</v>
      </c>
      <c r="V119" s="38">
        <f t="shared" si="74"/>
        <v>65.230733972107032</v>
      </c>
      <c r="W119" s="42">
        <f>[1]!AgePb6U8(O119)</f>
        <v>1058.2912715163613</v>
      </c>
      <c r="X119" s="42">
        <f t="shared" si="75"/>
        <v>23.24176492720153</v>
      </c>
      <c r="Y119" s="38">
        <f t="shared" si="76"/>
        <v>25.566367378102036</v>
      </c>
      <c r="Z119" s="38">
        <f>[1]!AgePb7U5(M119)</f>
        <v>1066.9713975743575</v>
      </c>
      <c r="AA119" s="42">
        <f t="shared" si="77"/>
        <v>41.769398696832191</v>
      </c>
      <c r="AB119" s="38">
        <f t="shared" si="78"/>
        <v>43.139783660174793</v>
      </c>
      <c r="AC119" s="42">
        <f>[1]!AgePb8Th2(R119)</f>
        <v>1047.2258079837923</v>
      </c>
      <c r="AD119" s="42">
        <f t="shared" si="79"/>
        <v>40.415419692246083</v>
      </c>
      <c r="AE119" s="38">
        <f t="shared" si="80"/>
        <v>43.570400765119473</v>
      </c>
      <c r="AF119" s="43">
        <f t="shared" si="81"/>
        <v>97.559919347046446</v>
      </c>
      <c r="AG119" s="73">
        <v>27205.092514619901</v>
      </c>
      <c r="AH119" s="130">
        <v>-4.8465463683706987E-2</v>
      </c>
    </row>
    <row r="120" spans="1:34" x14ac:dyDescent="0.25">
      <c r="A120" s="69"/>
      <c r="C120" s="72"/>
      <c r="F120" s="73"/>
      <c r="G120" s="73"/>
      <c r="H120" s="124"/>
      <c r="I120" s="76"/>
      <c r="J120" s="76"/>
      <c r="K120" s="77"/>
      <c r="L120" s="77"/>
      <c r="M120" s="124"/>
      <c r="N120" s="125"/>
      <c r="O120" s="125"/>
      <c r="P120" s="191"/>
      <c r="R120" s="80"/>
      <c r="S120" s="191"/>
      <c r="AG120" s="73"/>
    </row>
    <row r="121" spans="1:34" x14ac:dyDescent="0.25">
      <c r="A121" s="69" t="s">
        <v>1271</v>
      </c>
      <c r="B121" s="122">
        <v>2012</v>
      </c>
      <c r="C121" s="72" t="s">
        <v>1272</v>
      </c>
      <c r="D121" s="108" t="s">
        <v>6</v>
      </c>
      <c r="F121" s="73">
        <v>12539.293338975998</v>
      </c>
      <c r="G121" s="73">
        <v>82.319867220270552</v>
      </c>
      <c r="H121" s="124">
        <v>0.35972841802725192</v>
      </c>
      <c r="I121" s="76">
        <v>5.5631513607721601</v>
      </c>
      <c r="J121" s="76">
        <v>5.9921121147870939E-2</v>
      </c>
      <c r="K121" s="77">
        <v>7.8598199882126615E-2</v>
      </c>
      <c r="L121" s="77">
        <v>1.3533642184584893E-3</v>
      </c>
      <c r="M121" s="39">
        <f t="array" ref="M121:Q121">[1]!ConvertConc(I121:L121,TRUE,FALSE)</f>
        <v>1.9471704444603071</v>
      </c>
      <c r="N121" s="40">
        <v>3.9547317047794947E-2</v>
      </c>
      <c r="O121" s="40">
        <v>0.17975423193612353</v>
      </c>
      <c r="P121" s="62">
        <v>1.9361463332883207E-3</v>
      </c>
      <c r="Q121" s="39">
        <v>0.53032975868755483</v>
      </c>
      <c r="R121" s="80">
        <v>5.3276035708807921E-2</v>
      </c>
      <c r="S121" s="191">
        <v>1.0679292376095796E-3</v>
      </c>
      <c r="T121" s="38">
        <f>[1]!AgePb76(K121)</f>
        <v>1161.1717560298255</v>
      </c>
      <c r="U121" s="41">
        <f>[1]!AgeErPb76(K121,L121,0,FALSE,1)*2</f>
        <v>68.27347436016602</v>
      </c>
      <c r="V121" s="38">
        <f t="shared" ref="V121:V127" si="82">SQRT((U121/T121*100)^2+AP$6^2+AP$8^2+AP$7^2)*T121/100</f>
        <v>68.549375729763639</v>
      </c>
      <c r="W121" s="42">
        <f>[1]!AgePb6U8(O121)</f>
        <v>1065.6318373212582</v>
      </c>
      <c r="X121" s="42">
        <f t="shared" ref="X121:X127" si="83">P121/O121*W121*2</f>
        <v>22.956001115990688</v>
      </c>
      <c r="Y121" s="38">
        <f t="shared" ref="Y121:Y127" si="84">SQRT((X121/W121*100)^2+AQ$6^2+AQ$7^2+AQ$8^2)*W121/100</f>
        <v>25.338052714920742</v>
      </c>
      <c r="Z121" s="38">
        <f>[1]!AgePb7U5(M121)</f>
        <v>1097.4722431671039</v>
      </c>
      <c r="AA121" s="42">
        <f t="shared" ref="AA121:AA127" si="85">N121/M121*Z121*2</f>
        <v>44.579644144828656</v>
      </c>
      <c r="AB121" s="38">
        <f t="shared" ref="AB121:AB127" si="86">SQRT((AA121/Z121*100)^2+AR$6^2+AR$8^2+AR$7^2)*Z121/100</f>
        <v>45.939640256763475</v>
      </c>
      <c r="AC121" s="42">
        <f>[1]!AgePb8Th2(R121)</f>
        <v>1049.1226068153451</v>
      </c>
      <c r="AD121" s="42">
        <f t="shared" ref="AD121:AD127" si="87">S121/R121*AC121*2</f>
        <v>42.05976254611064</v>
      </c>
      <c r="AE121" s="38">
        <f t="shared" ref="AE121:AE127" si="88">SQRT((AD121/AC121*100)^2+AS$6^2+AS$8^2+AS$7^2)*AC121/100</f>
        <v>45.110509212400629</v>
      </c>
      <c r="AF121" s="43">
        <f t="shared" ref="AF121:AF127" si="89">W121/T121*100</f>
        <v>91.77211138555171</v>
      </c>
      <c r="AG121" s="73">
        <v>28781.062339181291</v>
      </c>
      <c r="AH121" s="130">
        <v>2.0042812189008222E-2</v>
      </c>
    </row>
    <row r="122" spans="1:34" x14ac:dyDescent="0.25">
      <c r="A122" s="69" t="s">
        <v>1271</v>
      </c>
      <c r="B122" s="122">
        <v>2012</v>
      </c>
      <c r="C122" s="72" t="s">
        <v>1273</v>
      </c>
      <c r="D122" s="108" t="s">
        <v>6</v>
      </c>
      <c r="F122" s="73">
        <v>12244.754538134721</v>
      </c>
      <c r="G122" s="73">
        <v>81.498444551959324</v>
      </c>
      <c r="H122" s="124">
        <v>0.36297322057432363</v>
      </c>
      <c r="I122" s="76">
        <v>5.589752811730305</v>
      </c>
      <c r="J122" s="76">
        <v>5.7981694279640776E-2</v>
      </c>
      <c r="K122" s="77">
        <v>7.3765758880345186E-2</v>
      </c>
      <c r="L122" s="77">
        <v>1.2611056686615838E-3</v>
      </c>
      <c r="M122" s="39">
        <f t="array" ref="M122:Q122">[1]!ConvertConc(I122:L122,TRUE,FALSE)</f>
        <v>1.81875607585985</v>
      </c>
      <c r="N122" s="40">
        <v>3.6369311580095258E-2</v>
      </c>
      <c r="O122" s="40">
        <v>0.17889878742070001</v>
      </c>
      <c r="P122" s="62">
        <v>1.8556911456724258E-3</v>
      </c>
      <c r="Q122" s="39">
        <v>0.51872559227732085</v>
      </c>
      <c r="R122" s="80">
        <v>5.2849859172879862E-2</v>
      </c>
      <c r="S122" s="191">
        <v>1.0904664949571675E-3</v>
      </c>
      <c r="T122" s="38">
        <f>[1]!AgePb76(K122)</f>
        <v>1034.1868509755107</v>
      </c>
      <c r="U122" s="41">
        <f>[1]!AgeErPb76(K122,L122,0,FALSE,1)*2</f>
        <v>69.079310881143897</v>
      </c>
      <c r="V122" s="38">
        <f t="shared" si="82"/>
        <v>69.29571218787882</v>
      </c>
      <c r="W122" s="42">
        <f>[1]!AgePb6U8(O122)</f>
        <v>1060.9558210926964</v>
      </c>
      <c r="X122" s="42">
        <f t="shared" si="83"/>
        <v>22.010281361175156</v>
      </c>
      <c r="Y122" s="38">
        <f t="shared" si="84"/>
        <v>24.463933494703827</v>
      </c>
      <c r="Z122" s="38">
        <f>[1]!AgePb7U5(M122)</f>
        <v>1052.2370714141421</v>
      </c>
      <c r="AA122" s="42">
        <f t="shared" si="85"/>
        <v>42.082760205538221</v>
      </c>
      <c r="AB122" s="38">
        <f t="shared" si="86"/>
        <v>43.406514112398654</v>
      </c>
      <c r="AC122" s="42">
        <f>[1]!AgePb8Th2(R122)</f>
        <v>1040.9426802301132</v>
      </c>
      <c r="AD122" s="42">
        <f t="shared" si="87"/>
        <v>42.956145341796464</v>
      </c>
      <c r="AE122" s="38">
        <f t="shared" si="88"/>
        <v>45.902440738533556</v>
      </c>
      <c r="AF122" s="43">
        <f t="shared" si="89"/>
        <v>102.58840750991327</v>
      </c>
      <c r="AG122" s="73">
        <v>28918.018235294126</v>
      </c>
      <c r="AH122" s="130">
        <v>2.3988316444941895E-2</v>
      </c>
    </row>
    <row r="123" spans="1:34" x14ac:dyDescent="0.25">
      <c r="A123" s="69" t="s">
        <v>1271</v>
      </c>
      <c r="B123" s="122">
        <v>2012</v>
      </c>
      <c r="C123" s="72" t="s">
        <v>1274</v>
      </c>
      <c r="D123" s="108" t="s">
        <v>6</v>
      </c>
      <c r="F123" s="73">
        <v>12136.472570947535</v>
      </c>
      <c r="G123" s="73">
        <v>79.17038854349498</v>
      </c>
      <c r="H123" s="124">
        <v>0.36304216926535626</v>
      </c>
      <c r="I123" s="76">
        <v>5.5764625248150912</v>
      </c>
      <c r="J123" s="76">
        <v>6.6954024404007884E-2</v>
      </c>
      <c r="K123" s="77">
        <v>7.4416630706496192E-2</v>
      </c>
      <c r="L123" s="77">
        <v>1.6589775482438501E-3</v>
      </c>
      <c r="M123" s="39">
        <f t="array" ref="M123:Q123">[1]!ConvertConc(I123:L123,TRUE,FALSE)</f>
        <v>1.8391767179156977</v>
      </c>
      <c r="N123" s="40">
        <v>4.6569299089017309E-2</v>
      </c>
      <c r="O123" s="40">
        <v>0.17932515381391517</v>
      </c>
      <c r="P123" s="62">
        <v>2.1530747622315397E-3</v>
      </c>
      <c r="Q123" s="39">
        <v>0.47417828044570776</v>
      </c>
      <c r="R123" s="80">
        <v>5.4812045328911568E-2</v>
      </c>
      <c r="S123" s="191">
        <v>1.2472804461126741E-3</v>
      </c>
      <c r="T123" s="38">
        <f>[1]!AgePb76(K123)</f>
        <v>1051.9112743069657</v>
      </c>
      <c r="U123" s="41">
        <f>[1]!AgeErPb76(K123,L123,0,FALSE,1)*2</f>
        <v>89.838228043637571</v>
      </c>
      <c r="V123" s="38">
        <f t="shared" si="82"/>
        <v>90.010482494797913</v>
      </c>
      <c r="W123" s="42">
        <f>[1]!AgePb6U8(O123)</f>
        <v>1063.2868417781256</v>
      </c>
      <c r="X123" s="42">
        <f t="shared" si="83"/>
        <v>25.532793535713292</v>
      </c>
      <c r="Y123" s="38">
        <f t="shared" si="84"/>
        <v>27.684954920391856</v>
      </c>
      <c r="Z123" s="38">
        <f>[1]!AgePb7U5(M123)</f>
        <v>1059.5665554039667</v>
      </c>
      <c r="AA123" s="42">
        <f t="shared" si="85"/>
        <v>53.65799962849345</v>
      </c>
      <c r="AB123" s="38">
        <f t="shared" si="86"/>
        <v>54.716813953596869</v>
      </c>
      <c r="AC123" s="42">
        <f>[1]!AgePb8Th2(R123)</f>
        <v>1078.5769574534497</v>
      </c>
      <c r="AD123" s="42">
        <f t="shared" si="87"/>
        <v>49.087310666358</v>
      </c>
      <c r="AE123" s="38">
        <f t="shared" si="88"/>
        <v>51.871383580508102</v>
      </c>
      <c r="AF123" s="43">
        <f t="shared" si="89"/>
        <v>101.08141891326856</v>
      </c>
      <c r="AG123" s="73">
        <v>28393.548941176479</v>
      </c>
      <c r="AH123" s="130">
        <v>4.5107701060303866E-3</v>
      </c>
    </row>
    <row r="124" spans="1:34" x14ac:dyDescent="0.25">
      <c r="A124" s="69" t="s">
        <v>1271</v>
      </c>
      <c r="B124" s="122">
        <v>2012</v>
      </c>
      <c r="C124" s="72" t="s">
        <v>1275</v>
      </c>
      <c r="D124" s="108" t="s">
        <v>6</v>
      </c>
      <c r="F124" s="73">
        <v>11736.737137790515</v>
      </c>
      <c r="G124" s="73">
        <v>78.207120913331821</v>
      </c>
      <c r="H124" s="124">
        <v>0.35975847384429233</v>
      </c>
      <c r="I124" s="76">
        <v>5.5830418892398876</v>
      </c>
      <c r="J124" s="76">
        <v>6.1947504600269883E-2</v>
      </c>
      <c r="K124" s="77">
        <v>7.4893670907754797E-2</v>
      </c>
      <c r="L124" s="77">
        <v>1.4444009391980878E-3</v>
      </c>
      <c r="M124" s="39">
        <f t="array" ref="M124:Q124">[1]!ConvertConc(I124:L124,TRUE,FALSE)</f>
        <v>1.8487852911152078</v>
      </c>
      <c r="N124" s="40">
        <v>4.113554222589471E-2</v>
      </c>
      <c r="O124" s="40">
        <v>0.17911382716423549</v>
      </c>
      <c r="P124" s="62">
        <v>1.9873851660710106E-3</v>
      </c>
      <c r="Q124" s="39">
        <v>0.49868026454371239</v>
      </c>
      <c r="R124" s="80">
        <v>5.4325926723136013E-2</v>
      </c>
      <c r="S124" s="191">
        <v>1.0950818430682855E-3</v>
      </c>
      <c r="T124" s="38">
        <f>[1]!AgePb76(K124)</f>
        <v>1064.7741338387759</v>
      </c>
      <c r="U124" s="41">
        <f>[1]!AgeErPb76(K124,L124,0,FALSE,1)*2</f>
        <v>77.570081201035336</v>
      </c>
      <c r="V124" s="38">
        <f t="shared" si="82"/>
        <v>77.774414279337492</v>
      </c>
      <c r="W124" s="42">
        <f>[1]!AgePb6U8(O124)</f>
        <v>1062.1315868606257</v>
      </c>
      <c r="X124" s="42">
        <f t="shared" si="83"/>
        <v>23.570090523572453</v>
      </c>
      <c r="Y124" s="38">
        <f t="shared" si="84"/>
        <v>25.881143839394824</v>
      </c>
      <c r="Z124" s="38">
        <f>[1]!AgePb7U5(M124)</f>
        <v>1062.9970957830335</v>
      </c>
      <c r="AA124" s="42">
        <f t="shared" si="85"/>
        <v>47.303450681620063</v>
      </c>
      <c r="AB124" s="38">
        <f t="shared" si="86"/>
        <v>48.508859961993743</v>
      </c>
      <c r="AC124" s="42">
        <f>[1]!AgePb8Th2(R124)</f>
        <v>1069.2598425062783</v>
      </c>
      <c r="AD124" s="42">
        <f t="shared" si="87"/>
        <v>43.107485124667456</v>
      </c>
      <c r="AE124" s="38">
        <f t="shared" si="88"/>
        <v>46.200611980510672</v>
      </c>
      <c r="AF124" s="43">
        <f t="shared" si="89"/>
        <v>99.751820889128552</v>
      </c>
      <c r="AG124" s="73">
        <v>28649.982235294126</v>
      </c>
      <c r="AH124" s="130">
        <v>1.2658967242951348E-2</v>
      </c>
    </row>
    <row r="125" spans="1:34" x14ac:dyDescent="0.25">
      <c r="A125" s="69" t="s">
        <v>1271</v>
      </c>
      <c r="B125" s="122">
        <v>2012</v>
      </c>
      <c r="C125" s="72" t="s">
        <v>1276</v>
      </c>
      <c r="D125" s="108" t="s">
        <v>6</v>
      </c>
      <c r="F125" s="73">
        <v>11399.53098965939</v>
      </c>
      <c r="G125" s="73">
        <v>76.840099935389006</v>
      </c>
      <c r="H125" s="124">
        <v>0.35838248745611884</v>
      </c>
      <c r="I125" s="76">
        <v>5.5681192643007797</v>
      </c>
      <c r="J125" s="76">
        <v>5.9945515639461072E-2</v>
      </c>
      <c r="K125" s="77">
        <v>7.4200000740097999E-2</v>
      </c>
      <c r="L125" s="77">
        <v>1.4810557384823538E-3</v>
      </c>
      <c r="M125" s="39">
        <f t="array" ref="M125:Q125">[1]!ConvertConc(I125:L125,TRUE,FALSE)</f>
        <v>1.8365705935152008</v>
      </c>
      <c r="N125" s="40">
        <v>4.1650805730343091E-2</v>
      </c>
      <c r="O125" s="40">
        <v>0.17959385432193606</v>
      </c>
      <c r="P125" s="62">
        <v>1.9334798146351557E-3</v>
      </c>
      <c r="Q125" s="39">
        <v>0.47471438316846548</v>
      </c>
      <c r="R125" s="80">
        <v>5.3470833490151144E-2</v>
      </c>
      <c r="S125" s="191">
        <v>1.0405527335275388E-3</v>
      </c>
      <c r="T125" s="38">
        <f>[1]!AgePb76(K125)</f>
        <v>1046.0345655962387</v>
      </c>
      <c r="U125" s="41">
        <f>[1]!AgeErPb76(K125,L125,0,FALSE,1)*2</f>
        <v>80.508627152481566</v>
      </c>
      <c r="V125" s="38">
        <f t="shared" si="82"/>
        <v>80.698659251661383</v>
      </c>
      <c r="W125" s="42">
        <f>[1]!AgePb6U8(O125)</f>
        <v>1064.7554422405947</v>
      </c>
      <c r="X125" s="42">
        <f t="shared" si="83"/>
        <v>22.925986669953275</v>
      </c>
      <c r="Y125" s="38">
        <f t="shared" si="84"/>
        <v>25.307126476876636</v>
      </c>
      <c r="Z125" s="38">
        <f>[1]!AgePb7U5(M125)</f>
        <v>1058.6340915038961</v>
      </c>
      <c r="AA125" s="42">
        <f t="shared" si="85"/>
        <v>48.01662733840574</v>
      </c>
      <c r="AB125" s="38">
        <f t="shared" si="86"/>
        <v>49.19495326973113</v>
      </c>
      <c r="AC125" s="42">
        <f>[1]!AgePb8Th2(R125)</f>
        <v>1052.8604049502355</v>
      </c>
      <c r="AD125" s="42">
        <f t="shared" si="87"/>
        <v>40.977733126066596</v>
      </c>
      <c r="AE125" s="38">
        <f t="shared" si="88"/>
        <v>44.124906095751442</v>
      </c>
      <c r="AF125" s="43">
        <f t="shared" si="89"/>
        <v>101.78969961988638</v>
      </c>
      <c r="AG125" s="73">
        <v>26758.431176470593</v>
      </c>
      <c r="AH125" s="130">
        <v>-5.5067320196177133E-2</v>
      </c>
    </row>
    <row r="126" spans="1:34" x14ac:dyDescent="0.25">
      <c r="A126" s="69" t="s">
        <v>1271</v>
      </c>
      <c r="B126" s="122">
        <v>2012</v>
      </c>
      <c r="C126" s="72" t="s">
        <v>1277</v>
      </c>
      <c r="D126" s="108" t="s">
        <v>6</v>
      </c>
      <c r="F126" s="73">
        <v>10997.297354026938</v>
      </c>
      <c r="G126" s="73">
        <v>72.604732853046286</v>
      </c>
      <c r="H126" s="124">
        <v>0.35681247398616567</v>
      </c>
      <c r="I126" s="76">
        <v>5.5638613198556222</v>
      </c>
      <c r="J126" s="76">
        <v>6.2314121970574642E-2</v>
      </c>
      <c r="K126" s="77">
        <v>7.4412723147522702E-2</v>
      </c>
      <c r="L126" s="77">
        <v>1.3442086937475513E-3</v>
      </c>
      <c r="M126" s="39">
        <f t="array" ref="M126:Q126">[1]!ConvertConc(I126:L126,TRUE,FALSE)</f>
        <v>1.8432453496985619</v>
      </c>
      <c r="N126" s="40">
        <v>3.917717930737883E-2</v>
      </c>
      <c r="O126" s="40">
        <v>0.17973129496080775</v>
      </c>
      <c r="P126" s="62">
        <v>2.0129541683845792E-3</v>
      </c>
      <c r="Q126" s="39">
        <v>0.52693878538362959</v>
      </c>
      <c r="R126" s="80">
        <v>5.3604964522133397E-2</v>
      </c>
      <c r="S126" s="191">
        <v>1.1707134480210175E-3</v>
      </c>
      <c r="T126" s="38">
        <f>[1]!AgePb76(K126)</f>
        <v>1051.8054681176077</v>
      </c>
      <c r="U126" s="41">
        <f>[1]!AgeErPb76(K126,L126,0,FALSE,1)*2</f>
        <v>72.79760424993006</v>
      </c>
      <c r="V126" s="38">
        <f t="shared" si="82"/>
        <v>73.01003145864351</v>
      </c>
      <c r="W126" s="42">
        <f>[1]!AgePb6U8(O126)</f>
        <v>1065.5065038608145</v>
      </c>
      <c r="X126" s="42">
        <f t="shared" si="83"/>
        <v>23.866914872618096</v>
      </c>
      <c r="Y126" s="38">
        <f t="shared" si="84"/>
        <v>26.165654871350092</v>
      </c>
      <c r="Z126" s="38">
        <f>[1]!AgePb7U5(M126)</f>
        <v>1061.0205904682675</v>
      </c>
      <c r="AA126" s="42">
        <f t="shared" si="85"/>
        <v>45.102833356822671</v>
      </c>
      <c r="AB126" s="38">
        <f t="shared" si="86"/>
        <v>46.360862112557946</v>
      </c>
      <c r="AC126" s="42">
        <f>[1]!AgePb8Th2(R126)</f>
        <v>1055.4337220183049</v>
      </c>
      <c r="AD126" s="42">
        <f t="shared" si="87"/>
        <v>46.100597691899395</v>
      </c>
      <c r="AE126" s="38">
        <f t="shared" si="88"/>
        <v>48.932695244658461</v>
      </c>
      <c r="AF126" s="43">
        <f t="shared" si="89"/>
        <v>101.30262069921801</v>
      </c>
      <c r="AG126" s="73">
        <v>28464.286764705881</v>
      </c>
      <c r="AH126" s="130">
        <v>4.2486361318230872E-3</v>
      </c>
    </row>
    <row r="127" spans="1:34" x14ac:dyDescent="0.25">
      <c r="A127" s="69" t="s">
        <v>1271</v>
      </c>
      <c r="B127" s="122">
        <v>2012</v>
      </c>
      <c r="C127" s="72" t="s">
        <v>1278</v>
      </c>
      <c r="D127" s="108" t="s">
        <v>6</v>
      </c>
      <c r="F127" s="73">
        <v>13163.315978860897</v>
      </c>
      <c r="G127" s="73">
        <v>85.893890712015306</v>
      </c>
      <c r="H127" s="124">
        <v>0.35671541518701344</v>
      </c>
      <c r="I127" s="76">
        <v>5.5982337059480054</v>
      </c>
      <c r="J127" s="76">
        <v>7.0122695407831198E-2</v>
      </c>
      <c r="K127" s="77">
        <v>7.5788733797165858E-2</v>
      </c>
      <c r="L127" s="77">
        <v>1.507785409697494E-3</v>
      </c>
      <c r="M127" s="39">
        <f t="array" ref="M127:Q127">[1]!ConvertConc(I127:L127,TRUE,FALSE)</f>
        <v>1.8658033659487259</v>
      </c>
      <c r="N127" s="40">
        <v>4.386391015822011E-2</v>
      </c>
      <c r="O127" s="40">
        <v>0.17862776949406758</v>
      </c>
      <c r="P127" s="62">
        <v>2.2374665527636547E-3</v>
      </c>
      <c r="Q127" s="39">
        <v>0.53280231785538168</v>
      </c>
      <c r="R127" s="80">
        <v>5.3782176340885522E-2</v>
      </c>
      <c r="S127" s="191">
        <v>1.2280217444655679E-3</v>
      </c>
      <c r="T127" s="38">
        <f>[1]!AgePb76(K127)</f>
        <v>1088.6232586629462</v>
      </c>
      <c r="U127" s="41">
        <f>[1]!AgeErPb76(K127,L127,0,FALSE,1)*2</f>
        <v>79.732973742896988</v>
      </c>
      <c r="V127" s="38">
        <f t="shared" si="82"/>
        <v>79.940771696825379</v>
      </c>
      <c r="W127" s="42">
        <f>[1]!AgePb6U8(O127)</f>
        <v>1059.4736797285443</v>
      </c>
      <c r="X127" s="42">
        <f t="shared" si="83"/>
        <v>26.541639395041301</v>
      </c>
      <c r="Y127" s="38">
        <f t="shared" si="84"/>
        <v>28.603702550116719</v>
      </c>
      <c r="Z127" s="38">
        <f>[1]!AgePb7U5(M127)</f>
        <v>1069.0447457205914</v>
      </c>
      <c r="AA127" s="42">
        <f t="shared" si="85"/>
        <v>50.265192503349724</v>
      </c>
      <c r="AB127" s="38">
        <f t="shared" si="86"/>
        <v>51.414010739568624</v>
      </c>
      <c r="AC127" s="42">
        <f>[1]!AgePb8Th2(R127)</f>
        <v>1058.8330459436163</v>
      </c>
      <c r="AD127" s="42">
        <f t="shared" si="87"/>
        <v>48.353194037222245</v>
      </c>
      <c r="AE127" s="38">
        <f t="shared" si="88"/>
        <v>51.077504132087924</v>
      </c>
      <c r="AF127" s="43">
        <f t="shared" si="89"/>
        <v>97.322344649313891</v>
      </c>
      <c r="AG127" s="73">
        <v>30818.740294117644</v>
      </c>
      <c r="AH127" s="130">
        <v>8.6320136216071652E-2</v>
      </c>
    </row>
    <row r="128" spans="1:34" x14ac:dyDescent="0.25">
      <c r="A128" s="69"/>
      <c r="C128" s="72"/>
      <c r="F128" s="73"/>
      <c r="G128" s="73"/>
      <c r="H128" s="124"/>
      <c r="I128" s="76"/>
      <c r="J128" s="76"/>
      <c r="K128" s="77"/>
      <c r="L128" s="77"/>
      <c r="M128" s="124"/>
      <c r="N128" s="125"/>
      <c r="O128" s="125"/>
      <c r="P128" s="191"/>
      <c r="R128" s="80"/>
      <c r="S128" s="191"/>
      <c r="AG128" s="73"/>
    </row>
    <row r="129" spans="1:34" x14ac:dyDescent="0.25">
      <c r="A129" s="69" t="s">
        <v>1279</v>
      </c>
      <c r="B129" s="122">
        <v>2012</v>
      </c>
      <c r="C129" s="72" t="s">
        <v>1280</v>
      </c>
      <c r="D129" s="108" t="s">
        <v>6</v>
      </c>
      <c r="F129" s="73">
        <v>13097.452664218054</v>
      </c>
      <c r="G129" s="73">
        <v>85.390694327255517</v>
      </c>
      <c r="H129" s="124">
        <v>0.35378220464906984</v>
      </c>
      <c r="I129" s="76">
        <v>5.5509816096797611</v>
      </c>
      <c r="J129" s="76">
        <v>5.7472869261474623E-2</v>
      </c>
      <c r="K129" s="77">
        <v>7.3367754909188329E-2</v>
      </c>
      <c r="L129" s="77">
        <v>1.3056562554636596E-3</v>
      </c>
      <c r="M129" s="39">
        <f t="array" ref="M129:Q129">[1]!ConvertConc(I129:L129,TRUE,FALSE)</f>
        <v>1.8215776402414843</v>
      </c>
      <c r="N129" s="40">
        <v>3.7504035631994177E-2</v>
      </c>
      <c r="O129" s="40">
        <v>0.18014831795807201</v>
      </c>
      <c r="P129" s="62">
        <v>1.865190961473234E-3</v>
      </c>
      <c r="Q129" s="39">
        <v>0.50287816026126553</v>
      </c>
      <c r="R129" s="80">
        <v>5.4420491544181326E-2</v>
      </c>
      <c r="S129" s="191">
        <v>1.1089516459954929E-3</v>
      </c>
      <c r="T129" s="38">
        <f>[1]!AgePb76(K129)</f>
        <v>1023.2476036894158</v>
      </c>
      <c r="U129" s="41">
        <f>[1]!AgeErPb76(K129,L129,0,FALSE,1)*2</f>
        <v>72.026760551401708</v>
      </c>
      <c r="V129" s="38">
        <f t="shared" ref="V129:V135" si="90">SQRT((U129/T129*100)^2+AP$6^2+AP$8^2+AP$7^2)*T129/100</f>
        <v>72.229970491481069</v>
      </c>
      <c r="W129" s="42">
        <f>[1]!AgePb6U8(O129)</f>
        <v>1067.784842956672</v>
      </c>
      <c r="X129" s="42">
        <f t="shared" ref="X129:X135" si="91">P129/O129*W129*2</f>
        <v>22.110921272597555</v>
      </c>
      <c r="Y129" s="38">
        <f t="shared" ref="Y129:Y135" si="92">SQRT((X129/W129*100)^2+AQ$6^2+AQ$7^2+AQ$8^2)*W129/100</f>
        <v>24.58448875258172</v>
      </c>
      <c r="Z129" s="38">
        <f>[1]!AgePb7U5(M129)</f>
        <v>1053.2529577215746</v>
      </c>
      <c r="AA129" s="42">
        <f t="shared" ref="AA129:AA135" si="93">N129/M129*Z129*2</f>
        <v>43.37035719285241</v>
      </c>
      <c r="AB129" s="38">
        <f t="shared" ref="AB129:AB135" si="94">SQRT((AA129/Z129*100)^2+AR$6^2+AR$8^2+AR$7^2)*Z129/100</f>
        <v>44.658406419802205</v>
      </c>
      <c r="AC129" s="42">
        <f>[1]!AgePb8Th2(R129)</f>
        <v>1071.0726406181088</v>
      </c>
      <c r="AD129" s="42">
        <f t="shared" ref="AD129:AD135" si="95">S129/R129*AC129*2</f>
        <v>43.651489874173606</v>
      </c>
      <c r="AE129" s="38">
        <f t="shared" ref="AE129:AE135" si="96">SQRT((AD129/AC129*100)^2+AS$6^2+AS$8^2+AS$7^2)*AC129/100</f>
        <v>46.718639768472187</v>
      </c>
      <c r="AF129" s="43">
        <f t="shared" ref="AF129:AF135" si="97">W129/T129*100</f>
        <v>104.35253785170599</v>
      </c>
      <c r="AG129" s="73">
        <v>29073.962163742675</v>
      </c>
      <c r="AH129" s="130">
        <v>1.5457255829709809E-2</v>
      </c>
    </row>
    <row r="130" spans="1:34" x14ac:dyDescent="0.25">
      <c r="A130" s="69" t="s">
        <v>1279</v>
      </c>
      <c r="B130" s="122">
        <v>2012</v>
      </c>
      <c r="C130" s="72" t="s">
        <v>1281</v>
      </c>
      <c r="D130" s="108" t="s">
        <v>6</v>
      </c>
      <c r="F130" s="73">
        <v>12259.50208272087</v>
      </c>
      <c r="G130" s="73">
        <v>82.316446126153892</v>
      </c>
      <c r="H130" s="124">
        <v>0.34961126955400473</v>
      </c>
      <c r="I130" s="76">
        <v>5.701480997180262</v>
      </c>
      <c r="J130" s="76">
        <v>6.1802892966171002E-2</v>
      </c>
      <c r="K130" s="77">
        <v>7.5850931453914125E-2</v>
      </c>
      <c r="L130" s="77">
        <v>1.3116570079481588E-3</v>
      </c>
      <c r="M130" s="39">
        <f t="array" ref="M130:Q130">[1]!ConvertConc(I130:L130,TRUE,FALSE)</f>
        <v>1.8335192870323498</v>
      </c>
      <c r="N130" s="40">
        <v>3.7420593301364054E-2</v>
      </c>
      <c r="O130" s="40">
        <v>0.17539302516215741</v>
      </c>
      <c r="P130" s="62">
        <v>1.901224675916785E-3</v>
      </c>
      <c r="Q130" s="39">
        <v>0.53112401333501391</v>
      </c>
      <c r="R130" s="80">
        <v>5.4300161621409125E-2</v>
      </c>
      <c r="S130" s="191">
        <v>1.1632267434864467E-3</v>
      </c>
      <c r="T130" s="38">
        <f>[1]!AgePb76(K130)</f>
        <v>1090.2669153595461</v>
      </c>
      <c r="U130" s="41">
        <f>[1]!AgeErPb76(K130,L130,0,FALSE,1)*2</f>
        <v>69.287687069851586</v>
      </c>
      <c r="V130" s="38">
        <f t="shared" si="90"/>
        <v>69.527431463659838</v>
      </c>
      <c r="W130" s="42">
        <f>[1]!AgePb6U8(O130)</f>
        <v>1041.7571710987233</v>
      </c>
      <c r="X130" s="42">
        <f t="shared" si="91"/>
        <v>22.584871184871862</v>
      </c>
      <c r="Y130" s="38">
        <f t="shared" si="92"/>
        <v>24.900167870109438</v>
      </c>
      <c r="Z130" s="38">
        <f>[1]!AgePb7U5(M130)</f>
        <v>1057.5412533805754</v>
      </c>
      <c r="AA130" s="42">
        <f t="shared" si="93"/>
        <v>43.167062841451404</v>
      </c>
      <c r="AB130" s="38">
        <f t="shared" si="94"/>
        <v>44.471405047528449</v>
      </c>
      <c r="AC130" s="42">
        <f>[1]!AgePb8Th2(R130)</f>
        <v>1068.765899911421</v>
      </c>
      <c r="AD130" s="42">
        <f t="shared" si="95"/>
        <v>45.790547953476292</v>
      </c>
      <c r="AE130" s="38">
        <f t="shared" si="96"/>
        <v>48.710988453776309</v>
      </c>
      <c r="AF130" s="43">
        <f t="shared" si="97"/>
        <v>95.550654286815146</v>
      </c>
      <c r="AG130" s="73">
        <v>28081.235294117643</v>
      </c>
      <c r="AH130" s="130">
        <v>-1.9687930469410496E-2</v>
      </c>
    </row>
    <row r="131" spans="1:34" x14ac:dyDescent="0.25">
      <c r="A131" s="69" t="s">
        <v>1279</v>
      </c>
      <c r="B131" s="122">
        <v>2012</v>
      </c>
      <c r="C131" s="72" t="s">
        <v>1282</v>
      </c>
      <c r="D131" s="108" t="s">
        <v>6</v>
      </c>
      <c r="F131" s="73">
        <v>12618.733167328928</v>
      </c>
      <c r="G131" s="73">
        <v>84.540009931736776</v>
      </c>
      <c r="H131" s="124">
        <v>0.35461590543051247</v>
      </c>
      <c r="I131" s="76">
        <v>5.598593407804338</v>
      </c>
      <c r="J131" s="76">
        <v>6.0436188588566794E-2</v>
      </c>
      <c r="K131" s="77">
        <v>7.3265957031640155E-2</v>
      </c>
      <c r="L131" s="77">
        <v>1.2996945853626829E-3</v>
      </c>
      <c r="M131" s="39">
        <f t="array" ref="M131:Q131">[1]!ConvertConc(I131:L131,TRUE,FALSE)</f>
        <v>1.8035805536485099</v>
      </c>
      <c r="N131" s="40">
        <v>3.745269296640278E-2</v>
      </c>
      <c r="O131" s="40">
        <v>0.17861629290778969</v>
      </c>
      <c r="P131" s="62">
        <v>1.9281428703356068E-3</v>
      </c>
      <c r="Q131" s="39">
        <v>0.51984112401865301</v>
      </c>
      <c r="R131" s="80">
        <v>5.2270438152344154E-2</v>
      </c>
      <c r="S131" s="191">
        <v>1.0506026260004918E-3</v>
      </c>
      <c r="T131" s="38">
        <f>[1]!AgePb76(K131)</f>
        <v>1020.4372064048704</v>
      </c>
      <c r="U131" s="41">
        <f>[1]!AgeErPb76(K131,L131,0,FALSE,1)*2</f>
        <v>71.828096621070358</v>
      </c>
      <c r="V131" s="38">
        <f t="shared" si="90"/>
        <v>72.030750796219195</v>
      </c>
      <c r="W131" s="42">
        <f>[1]!AgePb6U8(O131)</f>
        <v>1059.4109091145674</v>
      </c>
      <c r="X131" s="42">
        <f t="shared" si="91"/>
        <v>22.872444141694896</v>
      </c>
      <c r="Y131" s="38">
        <f t="shared" si="92"/>
        <v>25.235855541053667</v>
      </c>
      <c r="Z131" s="38">
        <f>[1]!AgePb7U5(M131)</f>
        <v>1046.7557185484347</v>
      </c>
      <c r="AA131" s="42">
        <f t="shared" si="93"/>
        <v>43.473323615420917</v>
      </c>
      <c r="AB131" s="38">
        <f t="shared" si="94"/>
        <v>44.742828172505135</v>
      </c>
      <c r="AC131" s="42">
        <f>[1]!AgePb8Th2(R131)</f>
        <v>1029.8161044079122</v>
      </c>
      <c r="AD131" s="42">
        <f t="shared" si="95"/>
        <v>41.39729995892634</v>
      </c>
      <c r="AE131" s="38">
        <f t="shared" si="96"/>
        <v>44.384380035527691</v>
      </c>
      <c r="AF131" s="43">
        <f t="shared" si="97"/>
        <v>103.81931415917363</v>
      </c>
      <c r="AG131" s="73">
        <v>27647.386315789478</v>
      </c>
      <c r="AH131" s="130">
        <v>-3.5237207234134073E-2</v>
      </c>
    </row>
    <row r="132" spans="1:34" x14ac:dyDescent="0.25">
      <c r="A132" s="69" t="s">
        <v>1279</v>
      </c>
      <c r="B132" s="122">
        <v>2012</v>
      </c>
      <c r="C132" s="72" t="s">
        <v>1283</v>
      </c>
      <c r="D132" s="108" t="s">
        <v>6</v>
      </c>
      <c r="F132" s="73">
        <v>12501.770856902653</v>
      </c>
      <c r="G132" s="73">
        <v>83.987250588383944</v>
      </c>
      <c r="H132" s="124">
        <v>0.35441270664234159</v>
      </c>
      <c r="I132" s="76">
        <v>5.5802016850010689</v>
      </c>
      <c r="J132" s="76">
        <v>6.1852426168234852E-2</v>
      </c>
      <c r="K132" s="77">
        <v>7.3993015627629832E-2</v>
      </c>
      <c r="L132" s="77">
        <v>1.4252756932631341E-3</v>
      </c>
      <c r="M132" s="39">
        <f t="array" ref="M132:Q132">[1]!ConvertConc(I132:L132,TRUE,FALSE)</f>
        <v>1.8274818706302709</v>
      </c>
      <c r="N132" s="40">
        <v>4.0613584531564668E-2</v>
      </c>
      <c r="O132" s="40">
        <v>0.17920499230124304</v>
      </c>
      <c r="P132" s="62">
        <v>1.9863553650910034E-3</v>
      </c>
      <c r="Q132" s="39">
        <v>0.49875653504162831</v>
      </c>
      <c r="R132" s="80">
        <v>5.1450136916244699E-2</v>
      </c>
      <c r="S132" s="191">
        <v>1.0558474204935395E-3</v>
      </c>
      <c r="T132" s="38">
        <f>[1]!AgePb76(K132)</f>
        <v>1040.3985647400116</v>
      </c>
      <c r="U132" s="41">
        <f>[1]!AgeErPb76(K132,L132,0,FALSE,1)*2</f>
        <v>77.759261868972374</v>
      </c>
      <c r="V132" s="38">
        <f t="shared" si="90"/>
        <v>77.953884692941429</v>
      </c>
      <c r="W132" s="42">
        <f>[1]!AgePb6U8(O132)</f>
        <v>1062.6299827751748</v>
      </c>
      <c r="X132" s="42">
        <f t="shared" si="91"/>
        <v>23.556941581670301</v>
      </c>
      <c r="Y132" s="38">
        <f t="shared" si="92"/>
        <v>25.871243010919247</v>
      </c>
      <c r="Z132" s="38">
        <f>[1]!AgePb7U5(M132)</f>
        <v>1055.3754553340441</v>
      </c>
      <c r="AA132" s="42">
        <f t="shared" si="93"/>
        <v>46.908897928453975</v>
      </c>
      <c r="AB132" s="38">
        <f t="shared" si="94"/>
        <v>48.107042424728533</v>
      </c>
      <c r="AC132" s="42">
        <f>[1]!AgePb8Th2(R132)</f>
        <v>1014.0534437426605</v>
      </c>
      <c r="AD132" s="42">
        <f t="shared" si="95"/>
        <v>41.620325114440028</v>
      </c>
      <c r="AE132" s="38">
        <f t="shared" si="96"/>
        <v>44.505102801259582</v>
      </c>
      <c r="AF132" s="43">
        <f t="shared" si="97"/>
        <v>102.13681744560257</v>
      </c>
      <c r="AG132" s="73">
        <v>26269.228411764707</v>
      </c>
      <c r="AH132" s="130">
        <v>-8.3649587168884418E-2</v>
      </c>
    </row>
    <row r="133" spans="1:34" x14ac:dyDescent="0.25">
      <c r="A133" s="69" t="s">
        <v>1279</v>
      </c>
      <c r="B133" s="122">
        <v>2012</v>
      </c>
      <c r="C133" s="72" t="s">
        <v>1284</v>
      </c>
      <c r="D133" s="108" t="s">
        <v>6</v>
      </c>
      <c r="F133" s="73">
        <v>12002.413775320489</v>
      </c>
      <c r="G133" s="73">
        <v>80.845724316021816</v>
      </c>
      <c r="H133" s="124">
        <v>0.34389814356120857</v>
      </c>
      <c r="I133" s="76">
        <v>5.6147372416852503</v>
      </c>
      <c r="J133" s="76">
        <v>6.0604253908020773E-2</v>
      </c>
      <c r="K133" s="77">
        <v>7.5080319814516058E-2</v>
      </c>
      <c r="L133" s="77">
        <v>1.4091267721158015E-3</v>
      </c>
      <c r="M133" s="39">
        <f t="array" ref="M133:Q133">[1]!ConvertConc(I133:L133,TRUE,FALSE)</f>
        <v>1.8429303512217081</v>
      </c>
      <c r="N133" s="40">
        <v>3.9900750166026407E-2</v>
      </c>
      <c r="O133" s="40">
        <v>0.17810272448294523</v>
      </c>
      <c r="P133" s="62">
        <v>1.9224021128075E-3</v>
      </c>
      <c r="Q133" s="39">
        <v>0.49854174987694244</v>
      </c>
      <c r="R133" s="80">
        <v>5.2728314232183937E-2</v>
      </c>
      <c r="S133" s="191">
        <v>1.1545509063775529E-3</v>
      </c>
      <c r="T133" s="38">
        <f>[1]!AgePb76(K133)</f>
        <v>1069.7779166235598</v>
      </c>
      <c r="U133" s="41">
        <f>[1]!AgeErPb76(K133,L133,0,FALSE,1)*2</f>
        <v>75.431003080720401</v>
      </c>
      <c r="V133" s="38">
        <f t="shared" si="90"/>
        <v>75.643091433436808</v>
      </c>
      <c r="W133" s="42">
        <f>[1]!AgePb6U8(O133)</f>
        <v>1056.6013464935018</v>
      </c>
      <c r="X133" s="42">
        <f t="shared" si="91"/>
        <v>22.809450745812281</v>
      </c>
      <c r="Y133" s="38">
        <f t="shared" si="92"/>
        <v>25.166813119369053</v>
      </c>
      <c r="Z133" s="38">
        <f>[1]!AgePb7U5(M133)</f>
        <v>1060.908091617599</v>
      </c>
      <c r="AA133" s="42">
        <f t="shared" si="93"/>
        <v>45.93882637473277</v>
      </c>
      <c r="AB133" s="38">
        <f t="shared" si="94"/>
        <v>47.174307931083646</v>
      </c>
      <c r="AC133" s="42">
        <f>[1]!AgePb8Th2(R133)</f>
        <v>1038.609169999291</v>
      </c>
      <c r="AD133" s="42">
        <f t="shared" si="95"/>
        <v>45.48323518610821</v>
      </c>
      <c r="AE133" s="38">
        <f t="shared" si="96"/>
        <v>48.263400799403861</v>
      </c>
      <c r="AF133" s="43">
        <f t="shared" si="97"/>
        <v>98.76828920046826</v>
      </c>
      <c r="AG133" s="73">
        <v>25889.250529411776</v>
      </c>
      <c r="AH133" s="130">
        <v>-9.7155656003815899E-2</v>
      </c>
    </row>
    <row r="134" spans="1:34" x14ac:dyDescent="0.25">
      <c r="A134" s="69" t="s">
        <v>1279</v>
      </c>
      <c r="B134" s="122">
        <v>2012</v>
      </c>
      <c r="C134" s="72" t="s">
        <v>1285</v>
      </c>
      <c r="D134" s="108" t="s">
        <v>6</v>
      </c>
      <c r="F134" s="73">
        <v>13412.936617807587</v>
      </c>
      <c r="G134" s="73">
        <v>88.577951737549782</v>
      </c>
      <c r="H134" s="124">
        <v>0.36630146371087968</v>
      </c>
      <c r="I134" s="76">
        <v>5.6537271422054767</v>
      </c>
      <c r="J134" s="76">
        <v>5.7237811818598432E-2</v>
      </c>
      <c r="K134" s="77">
        <v>7.3868108815787814E-2</v>
      </c>
      <c r="L134" s="77">
        <v>1.2970230166043544E-3</v>
      </c>
      <c r="M134" s="39">
        <f t="array" ref="M134:Q134">[1]!ConvertConc(I134:L134,TRUE,FALSE)</f>
        <v>1.8006710442380029</v>
      </c>
      <c r="N134" s="40">
        <v>3.6496324016975945E-2</v>
      </c>
      <c r="O134" s="40">
        <v>0.17687447144998006</v>
      </c>
      <c r="P134" s="62">
        <v>1.7906608256334704E-3</v>
      </c>
      <c r="Q134" s="39">
        <v>0.49949763334300323</v>
      </c>
      <c r="R134" s="80">
        <v>5.368111738423928E-2</v>
      </c>
      <c r="S134" s="191">
        <v>1.0224906363404452E-3</v>
      </c>
      <c r="T134" s="38">
        <f>[1]!AgePb76(K134)</f>
        <v>1036.9875155199363</v>
      </c>
      <c r="U134" s="41">
        <f>[1]!AgeErPb76(K134,L134,0,FALSE,1)*2</f>
        <v>70.918296318570228</v>
      </c>
      <c r="V134" s="38">
        <f t="shared" si="90"/>
        <v>71.130244571230222</v>
      </c>
      <c r="W134" s="42">
        <f>[1]!AgePb6U8(O134)</f>
        <v>1049.8770109011748</v>
      </c>
      <c r="X134" s="42">
        <f t="shared" si="91"/>
        <v>21.257715935400576</v>
      </c>
      <c r="Y134" s="38">
        <f t="shared" si="92"/>
        <v>23.739270751983995</v>
      </c>
      <c r="Z134" s="38">
        <f>[1]!AgePb7U5(M134)</f>
        <v>1045.7014236929883</v>
      </c>
      <c r="AA134" s="42">
        <f t="shared" si="93"/>
        <v>42.388928401147773</v>
      </c>
      <c r="AB134" s="38">
        <f t="shared" si="94"/>
        <v>43.687373192898704</v>
      </c>
      <c r="AC134" s="42">
        <f>[1]!AgePb8Th2(R134)</f>
        <v>1056.8945763901384</v>
      </c>
      <c r="AD134" s="42">
        <f t="shared" si="95"/>
        <v>40.262381284753211</v>
      </c>
      <c r="AE134" s="38">
        <f t="shared" si="96"/>
        <v>43.485037385975744</v>
      </c>
      <c r="AF134" s="43">
        <f t="shared" si="97"/>
        <v>101.24297498169743</v>
      </c>
      <c r="AG134" s="73">
        <v>26549.171823529399</v>
      </c>
      <c r="AH134" s="130">
        <v>-7.4328831432755552E-2</v>
      </c>
    </row>
    <row r="135" spans="1:34" x14ac:dyDescent="0.25">
      <c r="A135" s="69" t="s">
        <v>1279</v>
      </c>
      <c r="B135" s="122">
        <v>2012</v>
      </c>
      <c r="C135" s="72" t="s">
        <v>1286</v>
      </c>
      <c r="D135" s="108" t="s">
        <v>6</v>
      </c>
      <c r="F135" s="73">
        <v>13037.777065701897</v>
      </c>
      <c r="G135" s="73">
        <v>86.79178190875642</v>
      </c>
      <c r="H135" s="124">
        <v>0.36059363770392044</v>
      </c>
      <c r="I135" s="76">
        <v>5.6275432388393893</v>
      </c>
      <c r="J135" s="76">
        <v>6.1279630287179553E-2</v>
      </c>
      <c r="K135" s="77">
        <v>7.4523046537787865E-2</v>
      </c>
      <c r="L135" s="77">
        <v>1.3915509215371435E-3</v>
      </c>
      <c r="M135" s="39">
        <f t="array" ref="M135:Q135">[1]!ConvertConc(I135:L135,TRUE,FALSE)</f>
        <v>1.8250888243652377</v>
      </c>
      <c r="N135" s="40">
        <v>3.9450946421809574E-2</v>
      </c>
      <c r="O135" s="40">
        <v>0.17769743519664855</v>
      </c>
      <c r="P135" s="62">
        <v>1.9349887987846787E-3</v>
      </c>
      <c r="Q135" s="39">
        <v>0.50376022623946581</v>
      </c>
      <c r="R135" s="80">
        <v>5.3259309832936898E-2</v>
      </c>
      <c r="S135" s="191">
        <v>1.0786084231063071E-3</v>
      </c>
      <c r="T135" s="38">
        <f>[1]!AgePb76(K135)</f>
        <v>1054.7899487721343</v>
      </c>
      <c r="U135" s="41">
        <f>[1]!AgeErPb76(K135,L135,0,FALSE,1)*2</f>
        <v>75.216159739485718</v>
      </c>
      <c r="V135" s="38">
        <f t="shared" si="90"/>
        <v>75.422942252588768</v>
      </c>
      <c r="W135" s="42">
        <f>[1]!AgePb6U8(O135)</f>
        <v>1054.3832783623136</v>
      </c>
      <c r="X135" s="42">
        <f t="shared" si="91"/>
        <v>22.96285065678229</v>
      </c>
      <c r="Y135" s="38">
        <f t="shared" si="92"/>
        <v>25.296553299407584</v>
      </c>
      <c r="Z135" s="38">
        <f>[1]!AgePb7U5(M135)</f>
        <v>1054.515719507832</v>
      </c>
      <c r="AA135" s="42">
        <f t="shared" si="93"/>
        <v>45.588622970970654</v>
      </c>
      <c r="AB135" s="38">
        <f t="shared" si="94"/>
        <v>46.818585704576833</v>
      </c>
      <c r="AC135" s="42">
        <f>[1]!AgePb8Th2(R135)</f>
        <v>1048.8016369118579</v>
      </c>
      <c r="AD135" s="42">
        <f t="shared" si="95"/>
        <v>42.480696174595245</v>
      </c>
      <c r="AE135" s="38">
        <f t="shared" si="96"/>
        <v>45.501442479445778</v>
      </c>
      <c r="AF135" s="43">
        <f t="shared" si="97"/>
        <v>99.961445365468819</v>
      </c>
      <c r="AG135" s="73">
        <v>27456.764941176461</v>
      </c>
      <c r="AH135" s="130">
        <v>-4.280025623008471E-2</v>
      </c>
    </row>
    <row r="136" spans="1:34" x14ac:dyDescent="0.25">
      <c r="A136" s="69"/>
      <c r="C136" s="72"/>
      <c r="F136" s="73"/>
      <c r="G136" s="73"/>
      <c r="H136" s="124"/>
      <c r="I136" s="76"/>
      <c r="J136" s="76"/>
      <c r="K136" s="77"/>
      <c r="L136" s="77"/>
      <c r="M136" s="124"/>
      <c r="N136" s="125"/>
      <c r="O136" s="125"/>
      <c r="P136" s="191"/>
      <c r="R136" s="80"/>
      <c r="S136" s="191"/>
      <c r="AG136" s="73"/>
    </row>
    <row r="137" spans="1:34" x14ac:dyDescent="0.25">
      <c r="A137" s="69" t="s">
        <v>1287</v>
      </c>
      <c r="B137" s="122">
        <v>2012</v>
      </c>
      <c r="C137" s="72" t="s">
        <v>1288</v>
      </c>
      <c r="D137" s="108" t="s">
        <v>6</v>
      </c>
      <c r="F137" s="73">
        <v>14544.482063698484</v>
      </c>
      <c r="G137" s="73">
        <v>97.763645091719724</v>
      </c>
      <c r="H137" s="124">
        <v>0.35796014739561022</v>
      </c>
      <c r="I137" s="76">
        <v>5.5650132864556241</v>
      </c>
      <c r="J137" s="76">
        <v>6.1743772673073488E-2</v>
      </c>
      <c r="K137" s="77">
        <v>7.4308655966554796E-2</v>
      </c>
      <c r="L137" s="77">
        <v>1.2093278383761927E-3</v>
      </c>
      <c r="M137" s="39">
        <f t="array" ref="M137:Q137">[1]!ConvertConc(I137:L137,TRUE,FALSE)</f>
        <v>1.840286525503203</v>
      </c>
      <c r="N137" s="40">
        <v>3.6247315324813074E-2</v>
      </c>
      <c r="O137" s="40">
        <v>0.17969409029693501</v>
      </c>
      <c r="P137" s="62">
        <v>1.9937043257366835E-3</v>
      </c>
      <c r="Q137" s="39">
        <v>0.56329585705838925</v>
      </c>
      <c r="R137" s="80">
        <v>5.1500357060140077E-2</v>
      </c>
      <c r="S137" s="191">
        <v>1.0064098114132356E-3</v>
      </c>
      <c r="T137" s="38">
        <f>[1]!AgePb76(K137)</f>
        <v>1048.9849414728687</v>
      </c>
      <c r="U137" s="41">
        <f>[1]!AgeErPb76(K137,L137,0,FALSE,1)*2</f>
        <v>65.612500128757503</v>
      </c>
      <c r="V137" s="38">
        <f t="shared" ref="V137:V143" si="98">SQRT((U137/T137*100)^2+AP$6^2+AP$8^2+AP$7^2)*T137/100</f>
        <v>65.846851006826967</v>
      </c>
      <c r="W137" s="42">
        <f>[1]!AgePb6U8(O137)</f>
        <v>1065.3032029432716</v>
      </c>
      <c r="X137" s="42">
        <f t="shared" ref="X137" si="99">P137/O137*W137*2</f>
        <v>23.639059029927054</v>
      </c>
      <c r="Y137" s="38">
        <f t="shared" ref="Y137:Y143" si="100">SQRT((X137/W137*100)^2+AQ$6^2+AQ$7^2+AQ$8^2)*W137/100</f>
        <v>25.957139601590082</v>
      </c>
      <c r="Z137" s="38">
        <f>[1]!AgePb7U5(M137)</f>
        <v>1059.9633815767138</v>
      </c>
      <c r="AA137" s="42">
        <f t="shared" ref="AA137" si="101">N137/M137*Z137*2</f>
        <v>41.755266250466754</v>
      </c>
      <c r="AB137" s="38">
        <f t="shared" ref="AB137:AB143" si="102">SQRT((AA137/Z137*100)^2+AR$6^2+AR$8^2+AR$7^2)*Z137/100</f>
        <v>43.108433417431215</v>
      </c>
      <c r="AC137" s="42">
        <f>[1]!AgePb8Th2(R137)</f>
        <v>1015.018812182574</v>
      </c>
      <c r="AD137" s="42">
        <f t="shared" ref="AD137:AD143" si="103">S137/R137*AC137*2</f>
        <v>39.670594522544938</v>
      </c>
      <c r="AE137" s="38">
        <f t="shared" ref="AE137:AE143" si="104">SQRT((AD137/AC137*100)^2+AS$6^2+AS$8^2+AS$7^2)*AC137/100</f>
        <v>42.69288063026346</v>
      </c>
      <c r="AF137" s="43">
        <f t="shared" ref="AF137:AF143" si="105">W137/T137*100</f>
        <v>101.55562399661244</v>
      </c>
      <c r="AG137" s="73">
        <v>27833.763411764725</v>
      </c>
      <c r="AH137" s="130">
        <v>-1.0555342291530012E-2</v>
      </c>
    </row>
    <row r="138" spans="1:34" x14ac:dyDescent="0.25">
      <c r="A138" s="69" t="s">
        <v>1287</v>
      </c>
      <c r="B138" s="122">
        <v>2012</v>
      </c>
      <c r="C138" s="72" t="s">
        <v>1289</v>
      </c>
      <c r="D138" s="108" t="s">
        <v>6</v>
      </c>
      <c r="F138" s="73">
        <v>14008.316299004371</v>
      </c>
      <c r="G138" s="73">
        <v>94.8683822029993</v>
      </c>
      <c r="H138" s="124">
        <v>0.35396801193937077</v>
      </c>
      <c r="I138" s="76">
        <v>5.5679177649770963</v>
      </c>
      <c r="J138" s="76">
        <v>5.6663647894715209E-2</v>
      </c>
      <c r="K138" s="77">
        <v>7.4397629746598345E-2</v>
      </c>
      <c r="L138" s="77">
        <v>1.13849426599818E-3</v>
      </c>
      <c r="M138" s="39">
        <f t="array" ref="M138:Q138">[1]!ConvertConc(I138:L138,TRUE,FALSE)</f>
        <v>1.8415288738946312</v>
      </c>
      <c r="N138" s="40">
        <v>3.384327707131124E-2</v>
      </c>
      <c r="O138" s="40">
        <v>0.17960035370675298</v>
      </c>
      <c r="P138" s="62">
        <v>1.8277588918822014E-3</v>
      </c>
      <c r="Q138" s="39">
        <v>0.55375522994508863</v>
      </c>
      <c r="R138" s="80">
        <v>5.2713283882426312E-2</v>
      </c>
      <c r="S138" s="191">
        <v>9.9728056718421444E-4</v>
      </c>
      <c r="T138" s="38">
        <f>[1]!AgePb76(K138)</f>
        <v>1051.3967114003558</v>
      </c>
      <c r="U138" s="41">
        <f>[1]!AgeErPb76(K138,L138,0,FALSE,1)*2</f>
        <v>61.673137460123812</v>
      </c>
      <c r="V138" s="38">
        <f t="shared" si="98"/>
        <v>61.923544180106752</v>
      </c>
      <c r="W138" s="42">
        <f>[1]!AgePb6U8(O138)</f>
        <v>1064.7909609158412</v>
      </c>
      <c r="X138" s="42">
        <f t="shared" ref="X138:X143" si="106">P138/O138*W138*2</f>
        <v>21.672353162370701</v>
      </c>
      <c r="Y138" s="38">
        <f t="shared" si="100"/>
        <v>24.177434518324791</v>
      </c>
      <c r="Z138" s="38">
        <f>[1]!AgePb7U5(M138)</f>
        <v>1060.4074155462558</v>
      </c>
      <c r="AA138" s="42">
        <f t="shared" ref="AA138:AA143" si="107">N138/M138*Z138*2</f>
        <v>38.975942741431524</v>
      </c>
      <c r="AB138" s="38">
        <f t="shared" si="102"/>
        <v>40.423447610050431</v>
      </c>
      <c r="AC138" s="42">
        <f>[1]!AgePb8Th2(R138)</f>
        <v>1038.3205874401885</v>
      </c>
      <c r="AD138" s="42">
        <f t="shared" si="103"/>
        <v>39.287893604618112</v>
      </c>
      <c r="AE138" s="38">
        <f t="shared" si="104"/>
        <v>42.473814786114602</v>
      </c>
      <c r="AF138" s="43">
        <f t="shared" si="105"/>
        <v>101.27394820339941</v>
      </c>
      <c r="AG138" s="73">
        <v>26242.769294117672</v>
      </c>
      <c r="AH138" s="130">
        <v>-6.6100798153378187E-2</v>
      </c>
    </row>
    <row r="139" spans="1:34" x14ac:dyDescent="0.25">
      <c r="A139" s="69" t="s">
        <v>1287</v>
      </c>
      <c r="B139" s="122">
        <v>2012</v>
      </c>
      <c r="C139" s="72" t="s">
        <v>1290</v>
      </c>
      <c r="D139" s="108" t="s">
        <v>6</v>
      </c>
      <c r="F139" s="73">
        <v>13792.910705141174</v>
      </c>
      <c r="G139" s="73">
        <v>93.680985051776915</v>
      </c>
      <c r="H139" s="124">
        <v>0.35515049711249136</v>
      </c>
      <c r="I139" s="76">
        <v>5.5629813569861861</v>
      </c>
      <c r="J139" s="76">
        <v>5.9389394319190048E-2</v>
      </c>
      <c r="K139" s="77">
        <v>7.3087218041636731E-2</v>
      </c>
      <c r="L139" s="77">
        <v>1.2141394018679111E-3</v>
      </c>
      <c r="M139" s="39">
        <f t="array" ref="M139:Q139">[1]!ConvertConc(I139:L139,TRUE,FALSE)</f>
        <v>1.8106982109239858</v>
      </c>
      <c r="N139" s="40">
        <v>3.5755596288090136E-2</v>
      </c>
      <c r="O139" s="40">
        <v>0.17975972519558511</v>
      </c>
      <c r="P139" s="62">
        <v>1.9190826855716096E-3</v>
      </c>
      <c r="Q139" s="39">
        <v>0.54063398063586765</v>
      </c>
      <c r="R139" s="80">
        <v>5.2409776997375805E-2</v>
      </c>
      <c r="S139" s="191">
        <v>9.4272581513444188E-4</v>
      </c>
      <c r="T139" s="38">
        <f>[1]!AgePb76(K139)</f>
        <v>1015.490278373111</v>
      </c>
      <c r="U139" s="41">
        <f>[1]!AgeErPb76(K139,L139,0,FALSE,1)*2</f>
        <v>67.314462918994025</v>
      </c>
      <c r="V139" s="38">
        <f t="shared" si="98"/>
        <v>67.528575689730303</v>
      </c>
      <c r="W139" s="42">
        <f>[1]!AgePb6U8(O139)</f>
        <v>1065.6618535248849</v>
      </c>
      <c r="X139" s="42">
        <f t="shared" si="106"/>
        <v>22.753630820792807</v>
      </c>
      <c r="Y139" s="38">
        <f t="shared" si="100"/>
        <v>25.154982100749521</v>
      </c>
      <c r="Z139" s="38">
        <f>[1]!AgePb7U5(M139)</f>
        <v>1049.330279859493</v>
      </c>
      <c r="AA139" s="42">
        <f t="shared" si="107"/>
        <v>41.441947236893533</v>
      </c>
      <c r="AB139" s="38">
        <f t="shared" si="102"/>
        <v>42.7782347904974</v>
      </c>
      <c r="AC139" s="42">
        <f>[1]!AgePb8Th2(R139)</f>
        <v>1032.4923765982023</v>
      </c>
      <c r="AD139" s="42">
        <f t="shared" si="103"/>
        <v>37.144108336785109</v>
      </c>
      <c r="AE139" s="38">
        <f t="shared" si="104"/>
        <v>40.463008676159795</v>
      </c>
      <c r="AF139" s="43">
        <f t="shared" si="105"/>
        <v>104.9406258454933</v>
      </c>
      <c r="AG139" s="73">
        <v>26124.930764705896</v>
      </c>
      <c r="AH139" s="130">
        <v>-6.9407632389176535E-2</v>
      </c>
    </row>
    <row r="140" spans="1:34" x14ac:dyDescent="0.25">
      <c r="A140" s="69" t="s">
        <v>1287</v>
      </c>
      <c r="B140" s="122">
        <v>2012</v>
      </c>
      <c r="C140" s="72" t="s">
        <v>1291</v>
      </c>
      <c r="D140" s="108" t="s">
        <v>6</v>
      </c>
      <c r="F140" s="73">
        <v>13795.353483053315</v>
      </c>
      <c r="G140" s="73">
        <v>94.367931244148394</v>
      </c>
      <c r="H140" s="124">
        <v>0.35339945853888793</v>
      </c>
      <c r="I140" s="76">
        <v>5.5709011469307761</v>
      </c>
      <c r="J140" s="76">
        <v>6.0725665780214218E-2</v>
      </c>
      <c r="K140" s="77">
        <v>7.4591799440256581E-2</v>
      </c>
      <c r="L140" s="77">
        <v>1.3388738947956191E-3</v>
      </c>
      <c r="M140" s="39">
        <f t="array" ref="M140:Q140">[1]!ConvertConc(I140:L140,TRUE,FALSE)</f>
        <v>1.84534629635637</v>
      </c>
      <c r="N140" s="40">
        <v>3.8752276160573376E-2</v>
      </c>
      <c r="O140" s="40">
        <v>0.17950417241758787</v>
      </c>
      <c r="P140" s="62">
        <v>1.9566870947602256E-3</v>
      </c>
      <c r="Q140" s="39">
        <v>0.51907187013963696</v>
      </c>
      <c r="R140" s="80">
        <v>5.378250634271315E-2</v>
      </c>
      <c r="S140" s="191">
        <v>1.0262487128773539E-3</v>
      </c>
      <c r="T140" s="38">
        <f>[1]!AgePb76(K140)</f>
        <v>1056.6469501374318</v>
      </c>
      <c r="U140" s="41">
        <f>[1]!AgeErPb76(K140,L140,0,FALSE,1)*2</f>
        <v>72.281977790949512</v>
      </c>
      <c r="V140" s="38">
        <f t="shared" si="98"/>
        <v>72.497887018051529</v>
      </c>
      <c r="W140" s="42">
        <f>[1]!AgePb6U8(O140)</f>
        <v>1064.2653170369838</v>
      </c>
      <c r="X140" s="42">
        <f t="shared" si="106"/>
        <v>23.20207027168945</v>
      </c>
      <c r="Y140" s="38">
        <f t="shared" si="100"/>
        <v>25.555432696376311</v>
      </c>
      <c r="Z140" s="38">
        <f>[1]!AgePb7U5(M140)</f>
        <v>1061.7706058892577</v>
      </c>
      <c r="AA140" s="42">
        <f t="shared" si="107"/>
        <v>44.594369977973813</v>
      </c>
      <c r="AB140" s="38">
        <f t="shared" si="102"/>
        <v>45.868120991750793</v>
      </c>
      <c r="AC140" s="42">
        <f>[1]!AgePb8Th2(R140)</f>
        <v>1058.839375592587</v>
      </c>
      <c r="AD140" s="42">
        <f t="shared" si="103"/>
        <v>40.408401178684699</v>
      </c>
      <c r="AE140" s="38">
        <f t="shared" si="104"/>
        <v>43.631664868570006</v>
      </c>
      <c r="AF140" s="43">
        <f t="shared" si="105"/>
        <v>100.72099454775893</v>
      </c>
      <c r="AG140" s="73">
        <v>26393.142647058845</v>
      </c>
      <c r="AH140" s="130">
        <v>-5.9076210020853559E-2</v>
      </c>
    </row>
    <row r="141" spans="1:34" x14ac:dyDescent="0.25">
      <c r="A141" s="69" t="s">
        <v>1287</v>
      </c>
      <c r="B141" s="122">
        <v>2012</v>
      </c>
      <c r="C141" s="72" t="s">
        <v>1292</v>
      </c>
      <c r="D141" s="108" t="s">
        <v>6</v>
      </c>
      <c r="F141" s="73">
        <v>10140.597987897147</v>
      </c>
      <c r="G141" s="73">
        <v>72.143803491692069</v>
      </c>
      <c r="H141" s="124">
        <v>0.35099865738463509</v>
      </c>
      <c r="I141" s="76">
        <v>5.6341507311901342</v>
      </c>
      <c r="J141" s="76">
        <v>6.3874025001095291E-2</v>
      </c>
      <c r="K141" s="77">
        <v>7.7409445796755252E-2</v>
      </c>
      <c r="L141" s="77">
        <v>1.5078341346269947E-3</v>
      </c>
      <c r="M141" s="39">
        <f t="array" ref="M141:Q141">[1]!ConvertConc(I141:L141,TRUE,FALSE)</f>
        <v>1.893554206963012</v>
      </c>
      <c r="N141" s="40">
        <v>4.2676247556687003E-2</v>
      </c>
      <c r="O141" s="40">
        <v>0.17748903920232256</v>
      </c>
      <c r="P141" s="62">
        <v>2.0121824687204925E-3</v>
      </c>
      <c r="Q141" s="39">
        <v>0.50302241613496546</v>
      </c>
      <c r="R141" s="80">
        <v>5.4917319030962655E-2</v>
      </c>
      <c r="S141" s="191">
        <v>1.211077811764314E-3</v>
      </c>
      <c r="T141" s="38">
        <f>[1]!AgePb76(K141)</f>
        <v>1130.8908623111138</v>
      </c>
      <c r="U141" s="41">
        <f>[1]!AgeErPb76(K141,L141,0,FALSE,1)*2</f>
        <v>77.578469288583307</v>
      </c>
      <c r="V141" s="38">
        <f t="shared" si="98"/>
        <v>77.808902583820284</v>
      </c>
      <c r="W141" s="42">
        <f>[1]!AgePb6U8(O141)</f>
        <v>1053.2424711171743</v>
      </c>
      <c r="X141" s="42">
        <f t="shared" si="106"/>
        <v>23.881091984254713</v>
      </c>
      <c r="Y141" s="38">
        <f t="shared" si="100"/>
        <v>26.128262015245767</v>
      </c>
      <c r="Z141" s="38">
        <f>[1]!AgePb7U5(M141)</f>
        <v>1078.8298481013264</v>
      </c>
      <c r="AA141" s="42">
        <f t="shared" si="107"/>
        <v>48.628562625579569</v>
      </c>
      <c r="AB141" s="38">
        <f t="shared" si="102"/>
        <v>49.836695143084697</v>
      </c>
      <c r="AC141" s="42">
        <f>[1]!AgePb8Th2(R141)</f>
        <v>1080.5941034892301</v>
      </c>
      <c r="AD141" s="42">
        <f t="shared" si="103"/>
        <v>47.660139473353219</v>
      </c>
      <c r="AE141" s="38">
        <f t="shared" si="104"/>
        <v>50.533331350511723</v>
      </c>
      <c r="AF141" s="43">
        <f t="shared" si="105"/>
        <v>93.133874029607469</v>
      </c>
      <c r="AG141" s="73">
        <v>24996.682588235304</v>
      </c>
      <c r="AH141" s="131">
        <v>-0.10823270321712376</v>
      </c>
    </row>
    <row r="142" spans="1:34" x14ac:dyDescent="0.25">
      <c r="A142" s="69" t="s">
        <v>1287</v>
      </c>
      <c r="B142" s="122">
        <v>2012</v>
      </c>
      <c r="C142" s="72" t="s">
        <v>1293</v>
      </c>
      <c r="D142" s="108" t="s">
        <v>6</v>
      </c>
      <c r="F142" s="73">
        <v>10463.970625450664</v>
      </c>
      <c r="G142" s="73">
        <v>72.970759895396611</v>
      </c>
      <c r="H142" s="124">
        <v>0.3497316964879621</v>
      </c>
      <c r="I142" s="76">
        <v>5.5517102288313209</v>
      </c>
      <c r="J142" s="76">
        <v>5.9597042787403597E-2</v>
      </c>
      <c r="K142" s="77">
        <v>7.303037824739371E-2</v>
      </c>
      <c r="L142" s="77">
        <v>1.3187254539294647E-3</v>
      </c>
      <c r="M142" s="39">
        <f t="array" ref="M142:Q142">[1]!ConvertConc(I142:L142,TRUE,FALSE)</f>
        <v>1.8129632699101756</v>
      </c>
      <c r="N142" s="40">
        <v>3.8085225944752027E-2</v>
      </c>
      <c r="O142" s="40">
        <v>0.18012467488068229</v>
      </c>
      <c r="P142" s="62">
        <v>1.9336200041894056E-3</v>
      </c>
      <c r="Q142" s="39">
        <v>0.51101116555194903</v>
      </c>
      <c r="R142" s="80">
        <v>5.3599745513498755E-2</v>
      </c>
      <c r="S142" s="191">
        <v>1.07830345853575E-3</v>
      </c>
      <c r="T142" s="38">
        <f>[1]!AgePb76(K142)</f>
        <v>1013.9138173306013</v>
      </c>
      <c r="U142" s="41">
        <f>[1]!AgeErPb76(K142,L142,0,FALSE,1)*2</f>
        <v>73.187358198054696</v>
      </c>
      <c r="V142" s="38">
        <f t="shared" si="98"/>
        <v>73.383727384305303</v>
      </c>
      <c r="W142" s="42">
        <f>[1]!AgePb6U8(O142)</f>
        <v>1067.6556942778011</v>
      </c>
      <c r="X142" s="42">
        <f t="shared" si="106"/>
        <v>22.922349860282115</v>
      </c>
      <c r="Y142" s="38">
        <f t="shared" si="100"/>
        <v>25.316208879097143</v>
      </c>
      <c r="Z142" s="38">
        <f>[1]!AgePb7U5(M142)</f>
        <v>1050.1482176537256</v>
      </c>
      <c r="AA142" s="42">
        <f t="shared" si="107"/>
        <v>44.121282332214435</v>
      </c>
      <c r="AB142" s="38">
        <f t="shared" si="102"/>
        <v>45.380672696041827</v>
      </c>
      <c r="AC142" s="42">
        <f>[1]!AgePb8Th2(R142)</f>
        <v>1055.3336009488742</v>
      </c>
      <c r="AD142" s="42">
        <f t="shared" si="103"/>
        <v>42.461763984516217</v>
      </c>
      <c r="AE142" s="38">
        <f t="shared" si="104"/>
        <v>45.520258085822796</v>
      </c>
      <c r="AF142" s="43">
        <f t="shared" si="105"/>
        <v>105.30043836355733</v>
      </c>
      <c r="AG142" s="73">
        <v>24316.199705882365</v>
      </c>
      <c r="AH142" s="131">
        <v>-0.13200077582835618</v>
      </c>
    </row>
    <row r="143" spans="1:34" x14ac:dyDescent="0.25">
      <c r="A143" s="69" t="s">
        <v>1287</v>
      </c>
      <c r="B143" s="122">
        <v>2012</v>
      </c>
      <c r="C143" s="72" t="s">
        <v>1294</v>
      </c>
      <c r="D143" s="108" t="s">
        <v>6</v>
      </c>
      <c r="F143" s="73">
        <v>10368.712640542686</v>
      </c>
      <c r="G143" s="73">
        <v>72.145416962098267</v>
      </c>
      <c r="H143" s="124">
        <v>0.34848685653949352</v>
      </c>
      <c r="I143" s="76">
        <v>5.6672137286106752</v>
      </c>
      <c r="J143" s="76">
        <v>6.4193811231838926E-2</v>
      </c>
      <c r="K143" s="77">
        <v>7.6261370721199429E-2</v>
      </c>
      <c r="L143" s="77">
        <v>1.5218088420412704E-3</v>
      </c>
      <c r="M143" s="39">
        <f t="array" ref="M143:Q143">[1]!ConvertConc(I143:L143,TRUE,FALSE)</f>
        <v>1.8545872127134913</v>
      </c>
      <c r="N143" s="40">
        <v>4.2555199056916695E-2</v>
      </c>
      <c r="O143" s="40">
        <v>0.17645355334871962</v>
      </c>
      <c r="P143" s="62">
        <v>1.9987292940214928E-3</v>
      </c>
      <c r="Q143" s="39">
        <v>0.49364893448003039</v>
      </c>
      <c r="R143" s="80">
        <v>5.3154140331090616E-2</v>
      </c>
      <c r="S143" s="191">
        <v>1.1587656359478115E-3</v>
      </c>
      <c r="T143" s="38">
        <f>[1]!AgePb76(K143)</f>
        <v>1101.0696344685225</v>
      </c>
      <c r="U143" s="41">
        <f>[1]!AgeErPb76(K143,L143,0,FALSE,1)*2</f>
        <v>79.827796492099608</v>
      </c>
      <c r="V143" s="38">
        <f t="shared" si="98"/>
        <v>80.040114989474574</v>
      </c>
      <c r="W143" s="42">
        <f>[1]!AgePb6U8(O143)</f>
        <v>1047.5709894559579</v>
      </c>
      <c r="X143" s="42">
        <f t="shared" si="106"/>
        <v>23.732146895957044</v>
      </c>
      <c r="Y143" s="38">
        <f t="shared" si="100"/>
        <v>25.96896797799219</v>
      </c>
      <c r="Z143" s="38">
        <f>[1]!AgePb7U5(M143)</f>
        <v>1065.0629523952193</v>
      </c>
      <c r="AA143" s="42">
        <f t="shared" si="107"/>
        <v>48.877686243734374</v>
      </c>
      <c r="AB143" s="38">
        <f t="shared" si="102"/>
        <v>50.049681334133922</v>
      </c>
      <c r="AC143" s="42">
        <f>[1]!AgePb8Th2(R143)</f>
        <v>1046.7833152063656</v>
      </c>
      <c r="AD143" s="42">
        <f t="shared" si="103"/>
        <v>45.639964314696115</v>
      </c>
      <c r="AE143" s="38">
        <f t="shared" si="104"/>
        <v>48.453649408016851</v>
      </c>
      <c r="AF143" s="43">
        <f t="shared" si="105"/>
        <v>95.141211478564841</v>
      </c>
      <c r="AG143" s="73">
        <v>24796.294882352951</v>
      </c>
      <c r="AH143" s="131">
        <v>-0.114445286536882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B298"/>
  <sheetViews>
    <sheetView workbookViewId="0">
      <pane xSplit="3" ySplit="2" topLeftCell="D3" activePane="bottomRight" state="frozen"/>
      <selection pane="topRight" activeCell="D1" sqref="D1"/>
      <selection pane="bottomLeft" activeCell="A3" sqref="A3"/>
      <selection pane="bottomRight" activeCell="A2" sqref="A2:A3"/>
    </sheetView>
  </sheetViews>
  <sheetFormatPr defaultRowHeight="15" x14ac:dyDescent="0.25"/>
  <cols>
    <col min="1" max="1" width="16.140625" customWidth="1"/>
    <col min="3" max="3" width="10.42578125" customWidth="1"/>
  </cols>
  <sheetData>
    <row r="1" spans="1:54" ht="17.25" x14ac:dyDescent="0.3">
      <c r="A1" s="1" t="s">
        <v>0</v>
      </c>
      <c r="B1" s="17" t="s">
        <v>15</v>
      </c>
      <c r="C1" s="1" t="s">
        <v>7</v>
      </c>
      <c r="D1" s="54" t="s">
        <v>1</v>
      </c>
      <c r="E1" s="18" t="s">
        <v>2</v>
      </c>
      <c r="F1" s="23" t="s">
        <v>52</v>
      </c>
      <c r="G1" s="55" t="s">
        <v>53</v>
      </c>
      <c r="H1" s="55" t="s">
        <v>3</v>
      </c>
      <c r="I1" s="56" t="s">
        <v>54</v>
      </c>
      <c r="J1" s="21" t="s">
        <v>21</v>
      </c>
      <c r="K1" s="57" t="s">
        <v>46</v>
      </c>
      <c r="L1" s="21" t="s">
        <v>21</v>
      </c>
      <c r="M1" s="20" t="s">
        <v>43</v>
      </c>
      <c r="N1" s="21" t="s">
        <v>21</v>
      </c>
      <c r="O1" s="19" t="s">
        <v>44</v>
      </c>
      <c r="P1" s="21" t="s">
        <v>21</v>
      </c>
      <c r="Q1" s="22" t="s">
        <v>4</v>
      </c>
      <c r="R1" s="23" t="s">
        <v>45</v>
      </c>
      <c r="S1" s="21" t="s">
        <v>21</v>
      </c>
      <c r="T1" s="24" t="s">
        <v>46</v>
      </c>
      <c r="U1" s="100">
        <v>2</v>
      </c>
      <c r="V1" s="100" t="s">
        <v>815</v>
      </c>
      <c r="W1" s="25" t="s">
        <v>56</v>
      </c>
      <c r="X1" s="100" t="s">
        <v>814</v>
      </c>
      <c r="Y1" s="100" t="s">
        <v>815</v>
      </c>
      <c r="Z1" s="25" t="s">
        <v>48</v>
      </c>
      <c r="AA1" s="100" t="s">
        <v>814</v>
      </c>
      <c r="AB1" s="100" t="s">
        <v>815</v>
      </c>
      <c r="AC1" s="24" t="s">
        <v>45</v>
      </c>
      <c r="AD1" s="100" t="s">
        <v>814</v>
      </c>
      <c r="AE1" s="100" t="s">
        <v>815</v>
      </c>
      <c r="AF1" s="26" t="s">
        <v>49</v>
      </c>
      <c r="AG1" s="128"/>
      <c r="AH1" s="129"/>
      <c r="AI1" s="1"/>
      <c r="AJ1" s="1"/>
      <c r="AK1" s="1"/>
      <c r="AL1" s="1"/>
      <c r="AM1" s="1"/>
      <c r="AN1" s="1"/>
      <c r="AO1" s="1"/>
      <c r="AP1" s="1"/>
      <c r="AQ1" s="1"/>
      <c r="AR1" s="1"/>
      <c r="AS1" s="1"/>
      <c r="AT1" s="1"/>
      <c r="AU1" s="1"/>
      <c r="AV1" s="1"/>
      <c r="AW1" s="1"/>
      <c r="AX1" s="1"/>
      <c r="AY1" s="1"/>
      <c r="AZ1" s="1"/>
      <c r="BA1" s="1"/>
      <c r="BB1" s="122"/>
    </row>
    <row r="2" spans="1:54" ht="15.75" thickBot="1" x14ac:dyDescent="0.3">
      <c r="A2" s="58"/>
      <c r="B2" s="17" t="s">
        <v>16</v>
      </c>
      <c r="C2" s="1"/>
      <c r="D2" s="27"/>
      <c r="E2" s="27"/>
      <c r="F2" s="27"/>
      <c r="G2" s="27"/>
      <c r="H2" s="27"/>
      <c r="I2" s="59"/>
      <c r="J2" s="29" t="s">
        <v>5</v>
      </c>
      <c r="K2" s="60"/>
      <c r="L2" s="29" t="s">
        <v>5</v>
      </c>
      <c r="M2" s="28"/>
      <c r="N2" s="29" t="s">
        <v>5</v>
      </c>
      <c r="O2" s="30"/>
      <c r="P2" s="29" t="s">
        <v>5</v>
      </c>
      <c r="Q2" s="31"/>
      <c r="R2" s="32"/>
      <c r="S2" s="29" t="s">
        <v>5</v>
      </c>
      <c r="T2" s="33"/>
      <c r="U2" s="29" t="s">
        <v>5</v>
      </c>
      <c r="V2" s="29" t="s">
        <v>5</v>
      </c>
      <c r="W2" s="34"/>
      <c r="X2" s="29" t="s">
        <v>5</v>
      </c>
      <c r="Y2" s="29" t="s">
        <v>5</v>
      </c>
      <c r="Z2" s="34"/>
      <c r="AA2" s="29" t="s">
        <v>5</v>
      </c>
      <c r="AB2" s="29" t="s">
        <v>5</v>
      </c>
      <c r="AC2" s="33"/>
      <c r="AD2" s="29" t="s">
        <v>5</v>
      </c>
      <c r="AE2" s="29" t="s">
        <v>5</v>
      </c>
      <c r="AF2" s="35"/>
      <c r="AG2" s="123"/>
      <c r="AH2" s="1"/>
      <c r="AI2" s="1"/>
      <c r="AJ2" s="1"/>
      <c r="AK2" s="1"/>
      <c r="AL2" s="1"/>
      <c r="AM2" s="1"/>
      <c r="AN2" s="1"/>
      <c r="AO2" s="1"/>
      <c r="AP2" s="1"/>
      <c r="AQ2" s="1"/>
      <c r="AR2" s="1"/>
      <c r="AS2" s="1"/>
      <c r="AT2" s="1"/>
      <c r="AU2" s="1"/>
      <c r="AV2" s="1"/>
      <c r="AW2" s="1"/>
      <c r="AX2" s="1"/>
      <c r="AY2" s="1"/>
      <c r="AZ2" s="1"/>
      <c r="BA2" s="1"/>
      <c r="BB2" s="122"/>
    </row>
    <row r="3" spans="1:54" x14ac:dyDescent="0.25">
      <c r="A3" s="109" t="s">
        <v>1299</v>
      </c>
      <c r="AH3" s="39"/>
      <c r="AI3" s="1"/>
      <c r="AJ3" s="40"/>
      <c r="AK3" s="1"/>
      <c r="AL3" s="1"/>
      <c r="AM3" s="1"/>
      <c r="AN3" s="1"/>
      <c r="AO3" s="1"/>
      <c r="AP3" s="44"/>
      <c r="AQ3" s="1"/>
      <c r="AR3" s="1"/>
      <c r="AS3" s="1"/>
      <c r="AT3" s="1"/>
      <c r="AU3" s="1"/>
      <c r="AV3" s="1"/>
      <c r="AW3" s="1"/>
      <c r="AX3" s="1"/>
      <c r="AY3" s="1"/>
      <c r="AZ3" s="1"/>
      <c r="BA3" s="1"/>
      <c r="BB3" s="122"/>
    </row>
    <row r="4" spans="1:54" x14ac:dyDescent="0.25">
      <c r="A4" s="143" t="s">
        <v>1300</v>
      </c>
      <c r="B4">
        <v>2012</v>
      </c>
      <c r="C4" s="143" t="s">
        <v>1301</v>
      </c>
      <c r="D4" s="143" t="s">
        <v>6</v>
      </c>
      <c r="E4" s="37">
        <f>(K4-(((2.718282^(0.00098482*W4)-1)/((2.718282^(0.000155125*W4)-1)*137.88))))/(([1]!SingleStagePbR(W4,1)/[1]!SingleStagePbR(W4,0))-(((2.718282^(0.00098482*W4)-1)/((2.718282^(0.000155125*W4)-1)*137.88))))</f>
        <v>3.4280106019310332E-3</v>
      </c>
      <c r="F4" s="146">
        <v>10819.068991234259</v>
      </c>
      <c r="G4" s="146">
        <v>79.785582502492957</v>
      </c>
      <c r="H4" s="86">
        <v>0.34650714799029675</v>
      </c>
      <c r="I4" s="149">
        <v>5.7133968833187696</v>
      </c>
      <c r="J4" s="149">
        <v>7.6338679435551435E-2</v>
      </c>
      <c r="K4" s="150">
        <v>7.680663142771206E-2</v>
      </c>
      <c r="L4" s="150">
        <v>1.5290675371152501E-3</v>
      </c>
      <c r="M4" s="39">
        <f t="array" ref="M4:Q4">[1]!ConvertConc(I4:L4,TRUE,FALSE)</f>
        <v>1.8527489266977772</v>
      </c>
      <c r="N4" s="40">
        <v>4.4421742673692338E-2</v>
      </c>
      <c r="O4" s="40">
        <v>0.17502722468303741</v>
      </c>
      <c r="P4" s="62">
        <v>2.3385995180176169E-3</v>
      </c>
      <c r="Q4" s="39">
        <v>0.55727713929151412</v>
      </c>
      <c r="R4" s="180">
        <v>5.2757345692332286E-2</v>
      </c>
      <c r="S4" s="158">
        <v>1.1968652103207409E-3</v>
      </c>
      <c r="T4" s="38">
        <f>[1]!AgePb76(K4)</f>
        <v>1115.3047649099901</v>
      </c>
      <c r="U4" s="41">
        <v>79.460963119799189</v>
      </c>
      <c r="V4" s="38">
        <f t="shared" ref="V4:V67" si="0">SQRT((U4/T4*100)^2+AP$6^2+AP$8^2+AP$7^2)*T4/100</f>
        <v>79.679802378174656</v>
      </c>
      <c r="W4" s="42">
        <f>[1]!AgePb6U8(O4)</f>
        <v>1039.7506351053269</v>
      </c>
      <c r="X4" s="42">
        <f>P4/O4*W4*2</f>
        <v>27.78493846907784</v>
      </c>
      <c r="Y4" s="38">
        <f t="shared" ref="Y4:Y67" si="1">SQRT((X4/W4*100)^2+AQ$6^2+AQ$7^2+AQ$8^2)*W4/100</f>
        <v>29.690430228401457</v>
      </c>
      <c r="Z4" s="38">
        <f>[1]!AgePb7U5(M4)</f>
        <v>1064.4088593169954</v>
      </c>
      <c r="AA4" s="42">
        <f>N4/M4*Z4*2</f>
        <v>51.040802956989978</v>
      </c>
      <c r="AB4" s="38">
        <f t="shared" ref="AB4:AB67" si="2">SQRT((AA4/Z4*100)^2+AR$6^2+AR$8^2+AR$7^2)*Z4/100</f>
        <v>52.162856427085934</v>
      </c>
      <c r="AC4" s="42">
        <f>[1]!AgePb8Th2(R4)</f>
        <v>1039.1665620675026</v>
      </c>
      <c r="AD4" s="42">
        <f>S4/R4*AC4*2</f>
        <v>47.149540582287763</v>
      </c>
      <c r="AE4" s="38">
        <f t="shared" ref="AE4:AE67" si="3">SQRT((AD4/AC4*100)^2+AS$6^2+AS$8^2+AS$7^2)*AC4/100</f>
        <v>49.839644587673234</v>
      </c>
      <c r="AF4" s="43">
        <f t="shared" ref="AF4:AF67" si="4">W4/T4*100</f>
        <v>93.225696492854055</v>
      </c>
      <c r="AG4" s="38"/>
      <c r="AH4" s="134"/>
      <c r="AI4" s="46" t="s">
        <v>24</v>
      </c>
      <c r="AJ4" s="40"/>
      <c r="AK4" s="1"/>
      <c r="AL4" s="1"/>
      <c r="AM4" s="1"/>
      <c r="AN4" s="1"/>
      <c r="AO4" s="1"/>
      <c r="AP4" s="44" t="s">
        <v>39</v>
      </c>
      <c r="AQ4" s="1"/>
      <c r="AR4" s="1"/>
      <c r="AS4" s="1"/>
      <c r="AT4" s="1"/>
      <c r="AU4" s="1"/>
      <c r="AV4" s="1"/>
      <c r="AW4" s="1"/>
      <c r="AX4" s="1"/>
      <c r="AY4" s="1"/>
      <c r="AZ4" s="1"/>
      <c r="BA4" s="1"/>
      <c r="BB4" s="122"/>
    </row>
    <row r="5" spans="1:54" x14ac:dyDescent="0.25">
      <c r="A5" s="143" t="s">
        <v>1300</v>
      </c>
      <c r="B5">
        <v>2012</v>
      </c>
      <c r="C5" s="143" t="s">
        <v>1302</v>
      </c>
      <c r="D5" s="143" t="s">
        <v>6</v>
      </c>
      <c r="E5" s="37">
        <f>(K5-(((2.718282^(0.00098482*W5)-1)/((2.718282^(0.000155125*W5)-1)*137.88))))/(([1]!SingleStagePbR(W5,1)/[1]!SingleStagePbR(W5,0))-(((2.718282^(0.00098482*W5)-1)/((2.718282^(0.000155125*W5)-1)*137.88))))</f>
        <v>4.7654335482106268E-4</v>
      </c>
      <c r="F5" s="146">
        <v>12410.271732702871</v>
      </c>
      <c r="G5" s="146">
        <v>89.440125266814832</v>
      </c>
      <c r="H5" s="86">
        <v>0.35190541803885139</v>
      </c>
      <c r="I5" s="149">
        <v>5.7209106734288762</v>
      </c>
      <c r="J5" s="149">
        <v>6.1960126773252064E-2</v>
      </c>
      <c r="K5" s="150">
        <v>7.4286689902176711E-2</v>
      </c>
      <c r="L5" s="150">
        <v>1.2304297658992903E-3</v>
      </c>
      <c r="M5" s="39">
        <f t="array" ref="M5:Q5">[1]!ConvertConc(I5:L5,TRUE,FALSE)</f>
        <v>1.7896087155966109</v>
      </c>
      <c r="N5" s="40">
        <v>3.54161969550651E-2</v>
      </c>
      <c r="O5" s="40">
        <v>0.17479734557726306</v>
      </c>
      <c r="P5" s="62">
        <v>1.8931366542564525E-3</v>
      </c>
      <c r="Q5" s="39">
        <v>0.5472720806313679</v>
      </c>
      <c r="R5" s="180">
        <v>5.1770052359500843E-2</v>
      </c>
      <c r="S5" s="158">
        <v>1.071621176449168E-3</v>
      </c>
      <c r="T5" s="38">
        <f>[1]!AgePb76(K5)</f>
        <v>1048.3889384306133</v>
      </c>
      <c r="U5" s="41">
        <v>66.774303087596252</v>
      </c>
      <c r="V5" s="38">
        <f t="shared" si="0"/>
        <v>67.004329480635093</v>
      </c>
      <c r="W5" s="42">
        <f>[1]!AgePb6U8(O5)</f>
        <v>1038.489352921868</v>
      </c>
      <c r="X5" s="42">
        <f t="shared" ref="X5:X68" si="5">P5/O5*W5*2</f>
        <v>22.494646615814322</v>
      </c>
      <c r="Y5" s="38">
        <f t="shared" si="1"/>
        <v>24.804483921565737</v>
      </c>
      <c r="Z5" s="38">
        <f>[1]!AgePb7U5(M5)</f>
        <v>1041.682835652239</v>
      </c>
      <c r="AA5" s="42">
        <f t="shared" ref="AA5:AA68" si="6">N5/M5*Z5*2</f>
        <v>41.2296209228858</v>
      </c>
      <c r="AB5" s="38">
        <f t="shared" si="2"/>
        <v>42.553373524673262</v>
      </c>
      <c r="AC5" s="42">
        <f>[1]!AgePb8Th2(R5)</f>
        <v>1020.2023045134313</v>
      </c>
      <c r="AD5" s="42">
        <f t="shared" ref="AD5:AD68" si="7">S5/R5*AC5*2</f>
        <v>42.235630212886917</v>
      </c>
      <c r="AE5" s="38">
        <f t="shared" si="3"/>
        <v>45.114558245517465</v>
      </c>
      <c r="AF5" s="43">
        <f t="shared" si="4"/>
        <v>99.055733502533471</v>
      </c>
      <c r="AG5" s="38"/>
      <c r="AH5" s="134"/>
      <c r="AI5" s="47" t="s">
        <v>25</v>
      </c>
      <c r="AJ5" s="40"/>
      <c r="AK5" s="1"/>
      <c r="AL5" s="1"/>
      <c r="AM5" s="1"/>
      <c r="AN5" s="1"/>
      <c r="AO5" s="1"/>
      <c r="AP5" s="1" t="s">
        <v>30</v>
      </c>
      <c r="AQ5" s="1" t="s">
        <v>31</v>
      </c>
      <c r="AR5" s="1" t="s">
        <v>32</v>
      </c>
      <c r="AS5" s="1" t="s">
        <v>33</v>
      </c>
      <c r="AT5" s="1"/>
      <c r="AU5" s="1"/>
      <c r="BB5" s="122"/>
    </row>
    <row r="6" spans="1:54" x14ac:dyDescent="0.25">
      <c r="A6" s="143" t="s">
        <v>1300</v>
      </c>
      <c r="B6">
        <v>2012</v>
      </c>
      <c r="C6" s="143" t="s">
        <v>1303</v>
      </c>
      <c r="D6" s="143" t="s">
        <v>6</v>
      </c>
      <c r="E6" s="37">
        <f>(K6-(((2.718282^(0.00098482*W6)-1)/((2.718282^(0.000155125*W6)-1)*137.88))))/(([1]!SingleStagePbR(W6,1)/[1]!SingleStagePbR(W6,0))-(((2.718282^(0.00098482*W6)-1)/((2.718282^(0.000155125*W6)-1)*137.88))))</f>
        <v>5.0700527713353778E-3</v>
      </c>
      <c r="F6" s="146">
        <v>9509.7130102135852</v>
      </c>
      <c r="G6" s="146">
        <v>68.44991432605994</v>
      </c>
      <c r="H6" s="86">
        <v>0.34658250614000063</v>
      </c>
      <c r="I6" s="149">
        <v>5.6734123513795423</v>
      </c>
      <c r="J6" s="149">
        <v>6.8741611400385857E-2</v>
      </c>
      <c r="K6" s="150">
        <v>7.8432773219220805E-2</v>
      </c>
      <c r="L6" s="150">
        <v>1.5260474573753735E-3</v>
      </c>
      <c r="M6" s="39">
        <f t="array" ref="M6:Q6">[1]!ConvertConc(I6:L6,TRUE,FALSE)</f>
        <v>1.905309209975643</v>
      </c>
      <c r="N6" s="40">
        <v>4.3671655248514608E-2</v>
      </c>
      <c r="O6" s="40">
        <v>0.17626076478591246</v>
      </c>
      <c r="P6" s="62">
        <v>2.1356545668854447E-3</v>
      </c>
      <c r="Q6" s="39">
        <v>0.52861705691739791</v>
      </c>
      <c r="R6" s="180">
        <v>5.1108609318278736E-2</v>
      </c>
      <c r="S6" s="158">
        <v>1.0718938164707168E-3</v>
      </c>
      <c r="T6" s="38">
        <f>[1]!AgePb76(K6)</f>
        <v>1156.993422958122</v>
      </c>
      <c r="U6" s="41">
        <v>77.184681742358109</v>
      </c>
      <c r="V6" s="38">
        <f t="shared" si="0"/>
        <v>77.427085193549487</v>
      </c>
      <c r="W6" s="42">
        <f>[1]!AgePb6U8(O6)</f>
        <v>1046.5145119069145</v>
      </c>
      <c r="X6" s="42">
        <f t="shared" si="5"/>
        <v>25.360079418474474</v>
      </c>
      <c r="Y6" s="38">
        <f t="shared" si="1"/>
        <v>27.460553660279437</v>
      </c>
      <c r="Z6" s="38">
        <f>[1]!AgePb7U5(M6)</f>
        <v>1082.9464641830853</v>
      </c>
      <c r="AA6" s="42">
        <f t="shared" si="6"/>
        <v>49.644503253103117</v>
      </c>
      <c r="AB6" s="38">
        <f t="shared" si="2"/>
        <v>50.83744060232268</v>
      </c>
      <c r="AC6" s="42">
        <f>[1]!AgePb8Th2(R6)</f>
        <v>1007.4871264994937</v>
      </c>
      <c r="AD6" s="42">
        <f t="shared" si="7"/>
        <v>42.259777187184405</v>
      </c>
      <c r="AE6" s="38">
        <f t="shared" si="3"/>
        <v>45.068107106495432</v>
      </c>
      <c r="AF6" s="43">
        <f t="shared" si="4"/>
        <v>90.451206648284781</v>
      </c>
      <c r="AG6" s="38"/>
      <c r="AH6" s="134"/>
      <c r="AI6" s="47" t="s">
        <v>26</v>
      </c>
      <c r="AJ6" s="40"/>
      <c r="AK6" s="1"/>
      <c r="AL6" s="1"/>
      <c r="AM6" s="1"/>
      <c r="AN6" s="1"/>
      <c r="AO6" s="1"/>
      <c r="AP6" s="39">
        <f>0.00005/0.90986*100</f>
        <v>5.4953509331105892E-3</v>
      </c>
      <c r="AQ6" s="1">
        <v>0.04</v>
      </c>
      <c r="AR6" s="1">
        <v>0.06</v>
      </c>
      <c r="AS6" s="39">
        <f>2.8/1058*100</f>
        <v>0.26465028355387521</v>
      </c>
      <c r="AT6" s="1"/>
      <c r="AU6" s="1"/>
      <c r="BB6" s="122"/>
    </row>
    <row r="7" spans="1:54" x14ac:dyDescent="0.25">
      <c r="A7" s="143" t="s">
        <v>1300</v>
      </c>
      <c r="B7">
        <v>2012</v>
      </c>
      <c r="C7" s="143" t="s">
        <v>1304</v>
      </c>
      <c r="D7" s="143" t="s">
        <v>6</v>
      </c>
      <c r="E7" s="37">
        <f>(K7-(((2.718282^(0.00098482*W7)-1)/((2.718282^(0.000155125*W7)-1)*137.88))))/(([1]!SingleStagePbR(W7,1)/[1]!SingleStagePbR(W7,0))-(((2.718282^(0.00098482*W7)-1)/((2.718282^(0.000155125*W7)-1)*137.88))))</f>
        <v>3.4263881898996575E-3</v>
      </c>
      <c r="F7" s="146">
        <v>11358.455580575575</v>
      </c>
      <c r="G7" s="146">
        <v>81.748060671777111</v>
      </c>
      <c r="H7" s="86">
        <v>0.35321770794327345</v>
      </c>
      <c r="I7" s="149">
        <v>5.6781333582104621</v>
      </c>
      <c r="J7" s="149">
        <v>7.0344747330777876E-2</v>
      </c>
      <c r="K7" s="150">
        <v>7.7024961622374349E-2</v>
      </c>
      <c r="L7" s="150">
        <v>1.3390399835474403E-3</v>
      </c>
      <c r="M7" s="39">
        <f t="array" ref="M7:Q7">[1]!ConvertConc(I7:L7,TRUE,FALSE)</f>
        <v>1.8695545773763353</v>
      </c>
      <c r="N7" s="40">
        <v>3.9909659953094784E-2</v>
      </c>
      <c r="O7" s="40">
        <v>0.17611421516791623</v>
      </c>
      <c r="P7" s="62">
        <v>2.1818279328419611E-3</v>
      </c>
      <c r="Q7" s="39">
        <v>0.58034494542071946</v>
      </c>
      <c r="R7" s="180">
        <v>5.1143739237895308E-2</v>
      </c>
      <c r="S7" s="158">
        <v>1.0123123305642748E-3</v>
      </c>
      <c r="T7" s="38">
        <f>[1]!AgePb76(K7)</f>
        <v>1120.968048252455</v>
      </c>
      <c r="U7" s="41">
        <v>69.330477989266626</v>
      </c>
      <c r="V7" s="38">
        <f t="shared" si="0"/>
        <v>69.583733760221151</v>
      </c>
      <c r="W7" s="42">
        <f>[1]!AgePb6U8(O7)</f>
        <v>1045.7113070223986</v>
      </c>
      <c r="X7" s="42">
        <f t="shared" si="5"/>
        <v>25.910028184548171</v>
      </c>
      <c r="Y7" s="38">
        <f t="shared" si="1"/>
        <v>27.966188483165329</v>
      </c>
      <c r="Z7" s="38">
        <f>[1]!AgePb7U5(M7)</f>
        <v>1070.3729686819283</v>
      </c>
      <c r="AA7" s="42">
        <f t="shared" si="6"/>
        <v>45.698822297051656</v>
      </c>
      <c r="AB7" s="38">
        <f t="shared" si="2"/>
        <v>46.962577905095806</v>
      </c>
      <c r="AC7" s="42">
        <f>[1]!AgePb8Th2(R7)</f>
        <v>1008.1626438411248</v>
      </c>
      <c r="AD7" s="42">
        <f t="shared" si="7"/>
        <v>39.910084431935609</v>
      </c>
      <c r="AE7" s="38">
        <f t="shared" si="3"/>
        <v>42.876442631681911</v>
      </c>
      <c r="AF7" s="43">
        <f t="shared" si="4"/>
        <v>93.286450818345926</v>
      </c>
      <c r="AG7" s="38"/>
      <c r="AH7" s="134"/>
      <c r="AI7" s="47" t="s">
        <v>27</v>
      </c>
      <c r="AJ7" s="40"/>
      <c r="AK7" s="1"/>
      <c r="AL7" s="1"/>
      <c r="AM7" s="1"/>
      <c r="AN7" s="48"/>
      <c r="AO7" s="1"/>
      <c r="AP7" s="1">
        <v>0.5</v>
      </c>
      <c r="AQ7" s="1">
        <v>1</v>
      </c>
      <c r="AR7" s="1">
        <v>1</v>
      </c>
      <c r="AS7" s="1">
        <v>1.5</v>
      </c>
      <c r="AT7" s="1"/>
      <c r="AU7" s="1"/>
      <c r="BB7" s="122"/>
    </row>
    <row r="8" spans="1:54" x14ac:dyDescent="0.25">
      <c r="A8" s="143" t="s">
        <v>1300</v>
      </c>
      <c r="B8">
        <v>2012</v>
      </c>
      <c r="C8" s="143" t="s">
        <v>1305</v>
      </c>
      <c r="D8" s="143" t="s">
        <v>6</v>
      </c>
      <c r="E8" s="37">
        <f>(K8-(((2.718282^(0.00098482*W8)-1)/((2.718282^(0.000155125*W8)-1)*137.88))))/(([1]!SingleStagePbR(W8,1)/[1]!SingleStagePbR(W8,0))-(((2.718282^(0.00098482*W8)-1)/((2.718282^(0.000155125*W8)-1)*137.88))))</f>
        <v>-5.0642463021500247E-4</v>
      </c>
      <c r="F8" s="146">
        <v>12472.180689181456</v>
      </c>
      <c r="G8" s="146">
        <v>88.693053508071714</v>
      </c>
      <c r="H8" s="124">
        <v>0.35383865893052935</v>
      </c>
      <c r="I8" s="149">
        <v>5.6650189521193361</v>
      </c>
      <c r="J8" s="149">
        <v>5.9303313445821342E-2</v>
      </c>
      <c r="K8" s="150">
        <v>7.3809762230386766E-2</v>
      </c>
      <c r="L8" s="150">
        <v>1.1666989679264936E-3</v>
      </c>
      <c r="M8" s="39">
        <f t="array" ref="M8:Q8">[1]!ConvertConc(I8:L8,TRUE,FALSE)</f>
        <v>1.7956623828745164</v>
      </c>
      <c r="N8" s="40">
        <v>3.4043891132680394E-2</v>
      </c>
      <c r="O8" s="40">
        <v>0.17652191606982898</v>
      </c>
      <c r="P8" s="62">
        <v>1.847890467308981E-3</v>
      </c>
      <c r="Q8" s="39">
        <v>0.55215763772121595</v>
      </c>
      <c r="R8" s="180">
        <v>5.2612681813864436E-2</v>
      </c>
      <c r="S8" s="191">
        <v>1.0393912873718407E-3</v>
      </c>
      <c r="T8" s="38">
        <f>[1]!AgePb76(K8)</f>
        <v>1035.3915629660987</v>
      </c>
      <c r="U8" s="41">
        <v>63.849810687908082</v>
      </c>
      <c r="V8" s="38">
        <f t="shared" si="0"/>
        <v>64.084418273054837</v>
      </c>
      <c r="W8" s="42">
        <f>[1]!AgePb6U8(O8)</f>
        <v>1047.9455742493301</v>
      </c>
      <c r="X8" s="42">
        <f t="shared" si="5"/>
        <v>21.940489657362797</v>
      </c>
      <c r="Y8" s="38">
        <f t="shared" si="1"/>
        <v>24.344139070809739</v>
      </c>
      <c r="Z8" s="38">
        <f>[1]!AgePb7U5(M8)</f>
        <v>1043.8839082457334</v>
      </c>
      <c r="AA8" s="42">
        <f t="shared" si="6"/>
        <v>39.581906338746442</v>
      </c>
      <c r="AB8" s="38">
        <f t="shared" si="2"/>
        <v>40.964673290629278</v>
      </c>
      <c r="AC8" s="42">
        <f>[1]!AgePb8Th2(R8)</f>
        <v>1036.3889226796891</v>
      </c>
      <c r="AD8" s="42">
        <f t="shared" si="7"/>
        <v>40.948819920374824</v>
      </c>
      <c r="AE8" s="38">
        <f t="shared" si="3"/>
        <v>44.003680628372933</v>
      </c>
      <c r="AF8" s="43">
        <f t="shared" si="4"/>
        <v>101.21248923907278</v>
      </c>
      <c r="AG8" s="38"/>
      <c r="AH8" s="134"/>
      <c r="AI8" s="47" t="s">
        <v>28</v>
      </c>
      <c r="AJ8" s="40"/>
      <c r="AK8" s="1"/>
      <c r="AL8" s="1"/>
      <c r="AM8" s="1"/>
      <c r="AN8" s="48"/>
      <c r="AO8" s="1"/>
      <c r="AP8" s="40">
        <f>SQRT(AQ8^2+AR8^2)</f>
        <v>0.17304623659588786</v>
      </c>
      <c r="AQ8" s="48">
        <v>0.107</v>
      </c>
      <c r="AR8" s="1">
        <v>0.13600000000000001</v>
      </c>
      <c r="AS8" s="1">
        <v>0.31</v>
      </c>
      <c r="AT8" s="1"/>
      <c r="AU8" s="1" t="s">
        <v>36</v>
      </c>
      <c r="BB8" s="122"/>
    </row>
    <row r="9" spans="1:54" x14ac:dyDescent="0.25">
      <c r="A9" s="143" t="s">
        <v>1300</v>
      </c>
      <c r="B9">
        <v>2012</v>
      </c>
      <c r="C9" s="143" t="s">
        <v>1306</v>
      </c>
      <c r="D9" s="143" t="s">
        <v>6</v>
      </c>
      <c r="E9" s="37">
        <f>(K9-(((2.718282^(0.00098482*W9)-1)/((2.718282^(0.000155125*W9)-1)*137.88))))/(([1]!SingleStagePbR(W9,1)/[1]!SingleStagePbR(W9,0))-(((2.718282^(0.00098482*W9)-1)/((2.718282^(0.000155125*W9)-1)*137.88))))</f>
        <v>4.5446853282051216E-3</v>
      </c>
      <c r="F9" s="146">
        <v>10283.194075061805</v>
      </c>
      <c r="G9" s="146">
        <v>73.110786742091591</v>
      </c>
      <c r="H9" s="86">
        <v>0.35202596226173172</v>
      </c>
      <c r="I9" s="149">
        <v>5.6287654251032473</v>
      </c>
      <c r="J9" s="149">
        <v>6.6446624311271421E-2</v>
      </c>
      <c r="K9" s="150">
        <v>7.8276296502068535E-2</v>
      </c>
      <c r="L9" s="150">
        <v>1.4330294552659135E-3</v>
      </c>
      <c r="M9" s="39">
        <f t="array" ref="M9:Q9">[1]!ConvertConc(I9:L9,TRUE,FALSE)</f>
        <v>1.9165906498434693</v>
      </c>
      <c r="N9" s="40">
        <v>4.1749667164141344E-2</v>
      </c>
      <c r="O9" s="40">
        <v>0.17765885136022652</v>
      </c>
      <c r="P9" s="62">
        <v>2.0972327074170885E-3</v>
      </c>
      <c r="Q9" s="39">
        <v>0.5419211735617484</v>
      </c>
      <c r="R9" s="180">
        <v>5.0864042759238837E-2</v>
      </c>
      <c r="S9" s="158">
        <v>1.1143949880679598E-3</v>
      </c>
      <c r="T9" s="38">
        <f>[1]!AgePb76(K9)</f>
        <v>1153.0306665227702</v>
      </c>
      <c r="U9" s="41">
        <v>72.667064749721334</v>
      </c>
      <c r="V9" s="38">
        <f t="shared" si="0"/>
        <v>72.922729201423991</v>
      </c>
      <c r="W9" s="42">
        <f>[1]!AgePb6U8(O9)</f>
        <v>1054.1720768623509</v>
      </c>
      <c r="X9" s="42">
        <f t="shared" si="5"/>
        <v>24.888646323157275</v>
      </c>
      <c r="Y9" s="38">
        <f t="shared" si="1"/>
        <v>27.055918025946323</v>
      </c>
      <c r="Z9" s="38">
        <f>[1]!AgePb7U5(M9)</f>
        <v>1086.8816047631203</v>
      </c>
      <c r="AA9" s="42">
        <f t="shared" si="6"/>
        <v>47.351733923354054</v>
      </c>
      <c r="AB9" s="38">
        <f t="shared" si="2"/>
        <v>48.609958794335981</v>
      </c>
      <c r="AC9" s="42">
        <f>[1]!AgePb8Th2(R9)</f>
        <v>1002.7837016787278</v>
      </c>
      <c r="AD9" s="42">
        <f t="shared" si="7"/>
        <v>43.940554884974439</v>
      </c>
      <c r="AE9" s="38">
        <f t="shared" si="3"/>
        <v>46.62331364877096</v>
      </c>
      <c r="AF9" s="43">
        <f t="shared" si="4"/>
        <v>91.426195978069686</v>
      </c>
      <c r="AG9" s="38"/>
      <c r="AH9" s="134"/>
      <c r="AI9" s="47" t="s">
        <v>29</v>
      </c>
      <c r="AJ9" s="40"/>
      <c r="AK9" s="1"/>
      <c r="AL9" s="1"/>
      <c r="AM9" s="1"/>
      <c r="AN9" s="1"/>
      <c r="AO9" s="1"/>
      <c r="AP9" s="1" t="s">
        <v>57</v>
      </c>
      <c r="AQ9" s="1" t="s">
        <v>57</v>
      </c>
      <c r="AR9" s="1" t="s">
        <v>57</v>
      </c>
      <c r="AS9" s="1" t="s">
        <v>57</v>
      </c>
      <c r="AT9" s="1"/>
      <c r="AU9" s="1"/>
      <c r="BB9" s="122"/>
    </row>
    <row r="10" spans="1:54" x14ac:dyDescent="0.25">
      <c r="A10" s="143" t="s">
        <v>1300</v>
      </c>
      <c r="B10">
        <v>2012</v>
      </c>
      <c r="C10" s="143" t="s">
        <v>1307</v>
      </c>
      <c r="D10" s="143" t="s">
        <v>6</v>
      </c>
      <c r="E10" s="37">
        <f>(K10-(((2.718282^(0.00098482*W10)-1)/((2.718282^(0.000155125*W10)-1)*137.88))))/(([1]!SingleStagePbR(W10,1)/[1]!SingleStagePbR(W10,0))-(((2.718282^(0.00098482*W10)-1)/((2.718282^(0.000155125*W10)-1)*137.88))))</f>
        <v>-5.6057119896222306E-5</v>
      </c>
      <c r="F10" s="146">
        <v>12668.980332800134</v>
      </c>
      <c r="G10" s="146">
        <v>88.790747590273241</v>
      </c>
      <c r="H10" s="86">
        <v>0.36320875111460854</v>
      </c>
      <c r="I10" s="149">
        <v>5.6466627836276206</v>
      </c>
      <c r="J10" s="149">
        <v>6.4855147408509992E-2</v>
      </c>
      <c r="K10" s="150">
        <v>7.4303252434155392E-2</v>
      </c>
      <c r="L10" s="150">
        <v>1.2019332866418713E-3</v>
      </c>
      <c r="M10" s="39">
        <f t="array" ref="M10:Q10">[1]!ConvertConc(I10:L10,TRUE,FALSE)</f>
        <v>1.8135445028109938</v>
      </c>
      <c r="N10" s="40">
        <v>3.597877629171236E-2</v>
      </c>
      <c r="O10" s="40">
        <v>0.17709575342439057</v>
      </c>
      <c r="P10" s="62">
        <v>2.0340458840684022E-3</v>
      </c>
      <c r="Q10" s="39">
        <v>0.57894116051094791</v>
      </c>
      <c r="R10" s="180">
        <v>5.1897223240213411E-2</v>
      </c>
      <c r="S10" s="158">
        <v>1.0229992446845783E-3</v>
      </c>
      <c r="T10" s="38">
        <f>[1]!AgePb76(K10)</f>
        <v>1048.8383492656785</v>
      </c>
      <c r="U10" s="41">
        <v>65.208874367600146</v>
      </c>
      <c r="V10" s="38">
        <f t="shared" si="0"/>
        <v>65.444604825255979</v>
      </c>
      <c r="W10" s="42">
        <f>[1]!AgePb6U8(O10)</f>
        <v>1051.0889848226914</v>
      </c>
      <c r="X10" s="42">
        <f t="shared" si="5"/>
        <v>24.144714732315869</v>
      </c>
      <c r="Y10" s="38">
        <f t="shared" si="1"/>
        <v>26.360722540138298</v>
      </c>
      <c r="Z10" s="38">
        <f>[1]!AgePb7U5(M10)</f>
        <v>1050.3580010801154</v>
      </c>
      <c r="AA10" s="42">
        <f t="shared" si="6"/>
        <v>41.675950591227533</v>
      </c>
      <c r="AB10" s="38">
        <f t="shared" si="2"/>
        <v>43.007531854213909</v>
      </c>
      <c r="AC10" s="42">
        <f>[1]!AgePb8Th2(R10)</f>
        <v>1022.6460435205523</v>
      </c>
      <c r="AD10" s="42">
        <f t="shared" si="7"/>
        <v>40.316844130903654</v>
      </c>
      <c r="AE10" s="38">
        <f t="shared" si="3"/>
        <v>43.337385815583637</v>
      </c>
      <c r="AF10" s="43">
        <f t="shared" si="4"/>
        <v>100.21458364471403</v>
      </c>
      <c r="AG10" s="38"/>
      <c r="AI10" s="47" t="s">
        <v>1298</v>
      </c>
      <c r="AJ10" s="40"/>
      <c r="AK10" s="1"/>
      <c r="AL10" s="1"/>
      <c r="AM10" s="1"/>
      <c r="AN10" s="1"/>
      <c r="AO10" s="1"/>
      <c r="AP10" s="88">
        <f>SUMSQ(AP6:AP8)</f>
        <v>0.27997519888187805</v>
      </c>
      <c r="AQ10" s="88">
        <f>SUMSQ(AQ6:AQ8)</f>
        <v>1.0130490000000001</v>
      </c>
      <c r="AR10" s="88">
        <f>SUMSQ(AR6:AR8)</f>
        <v>1.0220960000000001</v>
      </c>
      <c r="AS10" s="88">
        <f>SUMSQ(AS6:AS8)</f>
        <v>2.4161397725851463</v>
      </c>
    </row>
    <row r="11" spans="1:54" x14ac:dyDescent="0.25">
      <c r="A11" s="143" t="s">
        <v>1300</v>
      </c>
      <c r="B11">
        <v>2012</v>
      </c>
      <c r="C11" s="143" t="s">
        <v>1308</v>
      </c>
      <c r="D11" s="143" t="s">
        <v>6</v>
      </c>
      <c r="E11" s="37">
        <f>(K11-(((2.718282^(0.00098482*W11)-1)/((2.718282^(0.000155125*W11)-1)*137.88))))/(([1]!SingleStagePbR(W11,1)/[1]!SingleStagePbR(W11,0))-(((2.718282^(0.00098482*W11)-1)/((2.718282^(0.000155125*W11)-1)*137.88))))</f>
        <v>-1.0616229652737283E-3</v>
      </c>
      <c r="F11" s="146">
        <v>12666.039434614746</v>
      </c>
      <c r="G11" s="146">
        <v>86.721494063697008</v>
      </c>
      <c r="H11" s="86">
        <v>0.35204580651873585</v>
      </c>
      <c r="I11" s="149">
        <v>5.6042043990114099</v>
      </c>
      <c r="J11" s="149">
        <v>6.4720252714387139E-2</v>
      </c>
      <c r="K11" s="150">
        <v>7.3731123422540013E-2</v>
      </c>
      <c r="L11" s="150">
        <v>1.336085138270828E-3</v>
      </c>
      <c r="M11" s="39">
        <f t="array" ref="M11:Q11">[1]!ConvertConc(I11:L11,TRUE,FALSE)</f>
        <v>1.8132142774605062</v>
      </c>
      <c r="N11" s="40">
        <v>3.8962620535757886E-2</v>
      </c>
      <c r="O11" s="40">
        <v>0.17843746030683705</v>
      </c>
      <c r="P11" s="62">
        <v>2.0606881374293012E-3</v>
      </c>
      <c r="Q11" s="39">
        <v>0.53743656282568852</v>
      </c>
      <c r="R11" s="180">
        <v>5.4194696510542442E-2</v>
      </c>
      <c r="S11" s="158">
        <v>1.0515336750796305E-3</v>
      </c>
      <c r="T11" s="38">
        <f>[1]!AgePb76(K11)</f>
        <v>1033.2379506987929</v>
      </c>
      <c r="U11" s="41">
        <v>73.221593314102151</v>
      </c>
      <c r="V11" s="38">
        <f t="shared" si="0"/>
        <v>73.425413436314784</v>
      </c>
      <c r="W11" s="42">
        <f>[1]!AgePb6U8(O11)</f>
        <v>1058.4327141831664</v>
      </c>
      <c r="X11" s="42">
        <f t="shared" si="5"/>
        <v>24.446657497072408</v>
      </c>
      <c r="Y11" s="38">
        <f t="shared" si="1"/>
        <v>26.667000149044533</v>
      </c>
      <c r="Z11" s="38">
        <f>[1]!AgePb7U5(M11)</f>
        <v>1050.2388187095466</v>
      </c>
      <c r="AA11" s="42">
        <f t="shared" si="6"/>
        <v>45.13537872932833</v>
      </c>
      <c r="AB11" s="38">
        <f t="shared" si="2"/>
        <v>46.367442920171833</v>
      </c>
      <c r="AC11" s="42">
        <f>[1]!AgePb8Th2(R11)</f>
        <v>1066.7439031278534</v>
      </c>
      <c r="AD11" s="42">
        <f t="shared" si="7"/>
        <v>41.395826863118032</v>
      </c>
      <c r="AE11" s="38">
        <f t="shared" si="3"/>
        <v>44.593242854190294</v>
      </c>
      <c r="AF11" s="43">
        <f t="shared" si="4"/>
        <v>102.4384279988297</v>
      </c>
      <c r="AG11" s="38"/>
    </row>
    <row r="12" spans="1:54" x14ac:dyDescent="0.25">
      <c r="A12" s="69" t="s">
        <v>1300</v>
      </c>
      <c r="B12">
        <v>2012</v>
      </c>
      <c r="C12" s="69" t="s">
        <v>1309</v>
      </c>
      <c r="D12" s="69" t="s">
        <v>6</v>
      </c>
      <c r="E12" s="37">
        <f>(K12-(((2.718282^(0.00098482*W12)-1)/((2.718282^(0.000155125*W12)-1)*137.88))))/(([1]!SingleStagePbR(W12,1)/[1]!SingleStagePbR(W12,0))-(((2.718282^(0.00098482*W12)-1)/((2.718282^(0.000155125*W12)-1)*137.88))))</f>
        <v>-3.5281934179545822E-3</v>
      </c>
      <c r="F12" s="73">
        <v>12395.184939032421</v>
      </c>
      <c r="G12" s="73">
        <v>85.212873099927037</v>
      </c>
      <c r="H12" s="86">
        <v>0.35198183827532892</v>
      </c>
      <c r="I12" s="76">
        <v>5.5236369470584403</v>
      </c>
      <c r="J12" s="76">
        <v>6.2401662438779495E-2</v>
      </c>
      <c r="K12" s="77">
        <v>7.2188876414433431E-2</v>
      </c>
      <c r="L12" s="77">
        <v>1.5050394355257738E-3</v>
      </c>
      <c r="M12" s="39">
        <f t="array" ref="M12:Q12">[1]!ConvertConc(I12:L12,TRUE,FALSE)</f>
        <v>1.8011811860182985</v>
      </c>
      <c r="N12" s="40">
        <v>4.2710878130086651E-2</v>
      </c>
      <c r="O12" s="40">
        <v>0.18104013887671244</v>
      </c>
      <c r="P12" s="62">
        <v>2.0452476769079815E-3</v>
      </c>
      <c r="Q12" s="39">
        <v>0.47641994577266195</v>
      </c>
      <c r="R12" s="80">
        <v>5.2517322123315106E-2</v>
      </c>
      <c r="S12" s="158">
        <v>1.0352069571785288E-3</v>
      </c>
      <c r="T12" s="38">
        <f>[1]!AgePb76(K12)</f>
        <v>990.38509925196081</v>
      </c>
      <c r="U12" s="41">
        <v>84.793138412187588</v>
      </c>
      <c r="V12" s="38">
        <f t="shared" si="0"/>
        <v>84.954917710479464</v>
      </c>
      <c r="W12" s="42">
        <f>[1]!AgePb6U8(O12)</f>
        <v>1072.6544646715899</v>
      </c>
      <c r="X12" s="42">
        <f t="shared" si="5"/>
        <v>24.235996123362924</v>
      </c>
      <c r="Y12" s="38">
        <f t="shared" si="1"/>
        <v>26.531936791528221</v>
      </c>
      <c r="Z12" s="38">
        <f>[1]!AgePb7U5(M12)</f>
        <v>1045.8863587104115</v>
      </c>
      <c r="AA12" s="42">
        <f t="shared" si="6"/>
        <v>49.601589392069812</v>
      </c>
      <c r="AB12" s="38">
        <f t="shared" si="2"/>
        <v>50.716097357646994</v>
      </c>
      <c r="AC12" s="42">
        <f>[1]!AgePb8Th2(R12)</f>
        <v>1034.5577466068805</v>
      </c>
      <c r="AD12" s="42">
        <f t="shared" si="7"/>
        <v>40.785833457982854</v>
      </c>
      <c r="AE12" s="38">
        <f t="shared" si="3"/>
        <v>43.841601269607516</v>
      </c>
      <c r="AF12" s="43">
        <f t="shared" si="4"/>
        <v>108.30680565385802</v>
      </c>
      <c r="AG12" s="38"/>
    </row>
    <row r="13" spans="1:54" x14ac:dyDescent="0.25">
      <c r="A13" s="69" t="s">
        <v>1300</v>
      </c>
      <c r="B13">
        <v>2012</v>
      </c>
      <c r="C13" s="69" t="s">
        <v>1310</v>
      </c>
      <c r="D13" s="69" t="s">
        <v>6</v>
      </c>
      <c r="E13" s="37">
        <f>(K13-(((2.718282^(0.00098482*W13)-1)/((2.718282^(0.000155125*W13)-1)*137.88))))/(([1]!SingleStagePbR(W13,1)/[1]!SingleStagePbR(W13,0))-(((2.718282^(0.00098482*W13)-1)/((2.718282^(0.000155125*W13)-1)*137.88))))</f>
        <v>7.9233203055715346E-4</v>
      </c>
      <c r="F13" s="73">
        <v>12301.915805468429</v>
      </c>
      <c r="G13" s="73">
        <v>86.309824395650821</v>
      </c>
      <c r="H13" s="86">
        <v>0.35455068961114883</v>
      </c>
      <c r="I13" s="76">
        <v>5.5565338320476547</v>
      </c>
      <c r="J13" s="76">
        <v>6.2038105831395476E-2</v>
      </c>
      <c r="K13" s="77">
        <v>7.5598008250971252E-2</v>
      </c>
      <c r="L13" s="77">
        <v>1.579577722126932E-3</v>
      </c>
      <c r="M13" s="39">
        <f t="array" ref="M13:Q13">[1]!ConvertConc(I13:L13,TRUE,FALSE)</f>
        <v>1.8750749679696184</v>
      </c>
      <c r="N13" s="40">
        <v>4.4421166287523642E-2</v>
      </c>
      <c r="O13" s="40">
        <v>0.17996830942204253</v>
      </c>
      <c r="P13" s="62">
        <v>2.0093269228071264E-3</v>
      </c>
      <c r="Q13" s="39">
        <v>0.47128459658222333</v>
      </c>
      <c r="R13" s="80">
        <v>5.4004766533273421E-2</v>
      </c>
      <c r="S13" s="158">
        <v>1.2012621325858679E-3</v>
      </c>
      <c r="T13" s="38">
        <f>[1]!AgePb76(K13)</f>
        <v>1083.5721364030699</v>
      </c>
      <c r="U13" s="41">
        <v>83.792345288331688</v>
      </c>
      <c r="V13" s="38">
        <f t="shared" si="0"/>
        <v>83.988271901753947</v>
      </c>
      <c r="W13" s="42">
        <f>[1]!AgePb6U8(O13)</f>
        <v>1066.8014936015177</v>
      </c>
      <c r="X13" s="42">
        <f t="shared" si="5"/>
        <v>23.821449112549605</v>
      </c>
      <c r="Y13" s="38">
        <f t="shared" si="1"/>
        <v>26.129543472326489</v>
      </c>
      <c r="Z13" s="38">
        <f>[1]!AgePb7U5(M13)</f>
        <v>1072.3244653753006</v>
      </c>
      <c r="AA13" s="42">
        <f t="shared" si="6"/>
        <v>50.807465519307087</v>
      </c>
      <c r="AB13" s="38">
        <f t="shared" si="2"/>
        <v>51.951201167204978</v>
      </c>
      <c r="AC13" s="42">
        <f>[1]!AgePb8Th2(R13)</f>
        <v>1063.1020199399456</v>
      </c>
      <c r="AD13" s="42">
        <f t="shared" si="7"/>
        <v>47.294499415809085</v>
      </c>
      <c r="AE13" s="38">
        <f t="shared" si="3"/>
        <v>50.09828726106614</v>
      </c>
      <c r="AF13" s="43">
        <f t="shared" si="4"/>
        <v>98.452281833563703</v>
      </c>
      <c r="AG13" s="38"/>
    </row>
    <row r="14" spans="1:54" x14ac:dyDescent="0.25">
      <c r="A14" s="69" t="s">
        <v>1300</v>
      </c>
      <c r="B14">
        <v>2012</v>
      </c>
      <c r="C14" s="69" t="s">
        <v>1311</v>
      </c>
      <c r="D14" s="69" t="s">
        <v>6</v>
      </c>
      <c r="E14" s="37">
        <f>(K14-(((2.718282^(0.00098482*W14)-1)/((2.718282^(0.000155125*W14)-1)*137.88))))/(([1]!SingleStagePbR(W14,1)/[1]!SingleStagePbR(W14,0))-(((2.718282^(0.00098482*W14)-1)/((2.718282^(0.000155125*W14)-1)*137.88))))</f>
        <v>7.2925848646323286E-4</v>
      </c>
      <c r="F14" s="73">
        <v>12513.433295098725</v>
      </c>
      <c r="G14" s="73">
        <v>82.862739580533031</v>
      </c>
      <c r="H14" s="86">
        <v>0.35318041498835412</v>
      </c>
      <c r="I14" s="76">
        <v>5.5435061965381198</v>
      </c>
      <c r="J14" s="76">
        <v>6.3497530619329515E-2</v>
      </c>
      <c r="K14" s="77">
        <v>7.563130908878346E-2</v>
      </c>
      <c r="L14" s="77">
        <v>1.5318421009209062E-3</v>
      </c>
      <c r="M14" s="39">
        <f t="array" ref="M14:Q14">[1]!ConvertConc(I14:L14,TRUE,FALSE)</f>
        <v>1.8803094375768068</v>
      </c>
      <c r="N14" s="40">
        <v>4.3752289511844969E-2</v>
      </c>
      <c r="O14" s="40">
        <v>0.18039124780350979</v>
      </c>
      <c r="P14" s="62">
        <v>2.0662732889187734E-3</v>
      </c>
      <c r="Q14" s="39">
        <v>0.49226713321123439</v>
      </c>
      <c r="R14" s="80">
        <v>5.3010495088097451E-2</v>
      </c>
      <c r="S14" s="158">
        <v>1.0592679125277908E-3</v>
      </c>
      <c r="T14" s="38">
        <f>[1]!AgePb76(K14)</f>
        <v>1084.4552586441441</v>
      </c>
      <c r="U14" s="41">
        <v>81.213619932003155</v>
      </c>
      <c r="V14" s="38">
        <f t="shared" si="0"/>
        <v>81.41608167656581</v>
      </c>
      <c r="W14" s="42">
        <f>[1]!AgePb6U8(O14)</f>
        <v>1069.1116806247474</v>
      </c>
      <c r="X14" s="42">
        <f t="shared" si="5"/>
        <v>24.492063062307761</v>
      </c>
      <c r="Y14" s="38">
        <f t="shared" si="1"/>
        <v>26.751684657852479</v>
      </c>
      <c r="Z14" s="38">
        <f>[1]!AgePb7U5(M14)</f>
        <v>1074.1714291305905</v>
      </c>
      <c r="AA14" s="42">
        <f t="shared" si="6"/>
        <v>49.989069260047366</v>
      </c>
      <c r="AB14" s="38">
        <f t="shared" si="2"/>
        <v>51.155068230595674</v>
      </c>
      <c r="AC14" s="42">
        <f>[1]!AgePb8Th2(R14)</f>
        <v>1044.0262748350976</v>
      </c>
      <c r="AD14" s="42">
        <f t="shared" si="7"/>
        <v>41.723946585703558</v>
      </c>
      <c r="AE14" s="38">
        <f t="shared" si="3"/>
        <v>44.768792100768522</v>
      </c>
      <c r="AF14" s="43">
        <f t="shared" si="4"/>
        <v>98.585134988548973</v>
      </c>
      <c r="AG14" s="38"/>
    </row>
    <row r="15" spans="1:54" x14ac:dyDescent="0.25">
      <c r="A15" s="69" t="s">
        <v>1300</v>
      </c>
      <c r="B15">
        <v>2012</v>
      </c>
      <c r="C15" s="69" t="s">
        <v>1312</v>
      </c>
      <c r="D15" s="69" t="s">
        <v>6</v>
      </c>
      <c r="E15" s="37">
        <f>(K15-(((2.718282^(0.00098482*W15)-1)/((2.718282^(0.000155125*W15)-1)*137.88))))/(([1]!SingleStagePbR(W15,1)/[1]!SingleStagePbR(W15,0))-(((2.718282^(0.00098482*W15)-1)/((2.718282^(0.000155125*W15)-1)*137.88))))</f>
        <v>6.4899137307441218E-5</v>
      </c>
      <c r="F15" s="73">
        <v>12493.895916147083</v>
      </c>
      <c r="G15" s="73">
        <v>84.306819150521036</v>
      </c>
      <c r="H15" s="86">
        <v>0.35853103088102495</v>
      </c>
      <c r="I15" s="76">
        <v>5.5227264575508652</v>
      </c>
      <c r="J15" s="76">
        <v>6.4550032794427462E-2</v>
      </c>
      <c r="K15" s="77">
        <v>7.5212060493487151E-2</v>
      </c>
      <c r="L15" s="77">
        <v>1.4211062211676763E-3</v>
      </c>
      <c r="M15" s="39">
        <f t="array" ref="M15:Q15">[1]!ConvertConc(I15:L15,TRUE,FALSE)</f>
        <v>1.8769218893758561</v>
      </c>
      <c r="N15" s="40">
        <v>4.1700591803408037E-2</v>
      </c>
      <c r="O15" s="40">
        <v>0.18106998557438328</v>
      </c>
      <c r="P15" s="62">
        <v>2.1163593012890588E-3</v>
      </c>
      <c r="Q15" s="39">
        <v>0.52607409298124297</v>
      </c>
      <c r="R15" s="80">
        <v>5.3694882012407436E-2</v>
      </c>
      <c r="S15" s="158">
        <v>1.1892559443668932E-3</v>
      </c>
      <c r="T15" s="38">
        <f>[1]!AgePb76(K15)</f>
        <v>1073.2999580669104</v>
      </c>
      <c r="U15" s="41">
        <v>75.889064420203454</v>
      </c>
      <c r="V15" s="38">
        <f t="shared" si="0"/>
        <v>76.101264640951015</v>
      </c>
      <c r="W15" s="42">
        <f>[1]!AgePb6U8(O15)</f>
        <v>1072.8173733972869</v>
      </c>
      <c r="X15" s="42">
        <f t="shared" si="5"/>
        <v>25.078336639521527</v>
      </c>
      <c r="Y15" s="38">
        <f t="shared" si="1"/>
        <v>27.304185358933658</v>
      </c>
      <c r="Z15" s="38">
        <f>[1]!AgePb7U5(M15)</f>
        <v>1072.9765285831049</v>
      </c>
      <c r="AA15" s="42">
        <f t="shared" si="6"/>
        <v>47.677803201454211</v>
      </c>
      <c r="AB15" s="38">
        <f t="shared" si="2"/>
        <v>48.896264136112052</v>
      </c>
      <c r="AC15" s="42">
        <f>[1]!AgePb8Th2(R15)</f>
        <v>1057.1586145194844</v>
      </c>
      <c r="AD15" s="42">
        <f t="shared" si="7"/>
        <v>46.828752362858481</v>
      </c>
      <c r="AE15" s="38">
        <f t="shared" si="3"/>
        <v>49.628177926111384</v>
      </c>
      <c r="AF15" s="43">
        <f t="shared" si="4"/>
        <v>99.955037297262862</v>
      </c>
      <c r="AG15" s="38"/>
    </row>
    <row r="16" spans="1:54" x14ac:dyDescent="0.25">
      <c r="A16" s="69" t="s">
        <v>1300</v>
      </c>
      <c r="B16">
        <v>2012</v>
      </c>
      <c r="C16" s="69" t="s">
        <v>1313</v>
      </c>
      <c r="D16" s="69" t="s">
        <v>6</v>
      </c>
      <c r="E16" s="37">
        <f>(K16-(((2.718282^(0.00098482*W16)-1)/((2.718282^(0.000155125*W16)-1)*137.88))))/(([1]!SingleStagePbR(W16,1)/[1]!SingleStagePbR(W16,0))-(((2.718282^(0.00098482*W16)-1)/((2.718282^(0.000155125*W16)-1)*137.88))))</f>
        <v>1.8314023120091284E-3</v>
      </c>
      <c r="F16" s="73">
        <v>12655.297266379679</v>
      </c>
      <c r="G16" s="73">
        <v>90.748547697586574</v>
      </c>
      <c r="H16" s="86">
        <v>0.35719759105849602</v>
      </c>
      <c r="I16" s="76">
        <v>5.500565037630782</v>
      </c>
      <c r="J16" s="76">
        <v>6.4071509375325825E-2</v>
      </c>
      <c r="K16" s="77">
        <v>7.6844863938388255E-2</v>
      </c>
      <c r="L16" s="77">
        <v>1.392597913552295E-3</v>
      </c>
      <c r="M16" s="39">
        <f t="array" ref="M16:Q16">[1]!ConvertConc(I16:L16,TRUE,FALSE)</f>
        <v>1.9253947686345962</v>
      </c>
      <c r="N16" s="40">
        <v>4.1478470253217714E-2</v>
      </c>
      <c r="O16" s="40">
        <v>0.18179950480700482</v>
      </c>
      <c r="P16" s="62">
        <v>2.117631297327362E-3</v>
      </c>
      <c r="Q16" s="39">
        <v>0.54069793069326266</v>
      </c>
      <c r="R16" s="80">
        <v>5.0150752123811669E-2</v>
      </c>
      <c r="S16" s="158">
        <v>9.5551343838955584E-4</v>
      </c>
      <c r="T16" s="38">
        <f>[1]!AgePb76(K16)</f>
        <v>1116.2979857668292</v>
      </c>
      <c r="U16" s="41">
        <v>72.322418302026961</v>
      </c>
      <c r="V16" s="38">
        <f t="shared" si="0"/>
        <v>72.563217210500198</v>
      </c>
      <c r="W16" s="42">
        <f>[1]!AgePb6U8(O16)</f>
        <v>1076.7979430359105</v>
      </c>
      <c r="X16" s="42">
        <f t="shared" si="5"/>
        <v>25.085448142350611</v>
      </c>
      <c r="Y16" s="38">
        <f t="shared" si="1"/>
        <v>27.326582534009489</v>
      </c>
      <c r="Z16" s="38">
        <f>[1]!AgePb7U5(M16)</f>
        <v>1089.9420573821467</v>
      </c>
      <c r="AA16" s="42">
        <f t="shared" si="6"/>
        <v>46.960893362057462</v>
      </c>
      <c r="AB16" s="38">
        <f t="shared" si="2"/>
        <v>48.236374458178076</v>
      </c>
      <c r="AC16" s="42">
        <f>[1]!AgePb8Th2(R16)</f>
        <v>989.05967286507507</v>
      </c>
      <c r="AD16" s="42">
        <f t="shared" si="7"/>
        <v>37.68875914198069</v>
      </c>
      <c r="AE16" s="38">
        <f t="shared" si="3"/>
        <v>40.703793311896973</v>
      </c>
      <c r="AF16" s="43">
        <f t="shared" si="4"/>
        <v>96.461514467054727</v>
      </c>
      <c r="AG16" s="38"/>
    </row>
    <row r="17" spans="1:33" x14ac:dyDescent="0.25">
      <c r="A17" s="69" t="s">
        <v>1300</v>
      </c>
      <c r="B17">
        <v>2012</v>
      </c>
      <c r="C17" s="69" t="s">
        <v>1314</v>
      </c>
      <c r="D17" s="69" t="s">
        <v>6</v>
      </c>
      <c r="E17" s="37">
        <f>(K17-(((2.718282^(0.00098482*W17)-1)/((2.718282^(0.000155125*W17)-1)*137.88))))/(([1]!SingleStagePbR(W17,1)/[1]!SingleStagePbR(W17,0))-(((2.718282^(0.00098482*W17)-1)/((2.718282^(0.000155125*W17)-1)*137.88))))</f>
        <v>3.3167252695208089E-3</v>
      </c>
      <c r="F17" s="73">
        <v>12416.097041628695</v>
      </c>
      <c r="G17" s="73">
        <v>89.852298602102962</v>
      </c>
      <c r="H17" s="86">
        <v>0.35422704296692747</v>
      </c>
      <c r="I17" s="76">
        <v>5.58021604364676</v>
      </c>
      <c r="J17" s="76">
        <v>6.3409627469276808E-2</v>
      </c>
      <c r="K17" s="77">
        <v>7.7561011249440245E-2</v>
      </c>
      <c r="L17" s="77">
        <v>1.5699520855307555E-3</v>
      </c>
      <c r="M17" s="39">
        <f t="array" ref="M17:Q17">[1]!ConvertConc(I17:L17,TRUE,FALSE)</f>
        <v>1.9155994117052362</v>
      </c>
      <c r="N17" s="40">
        <v>4.4466802068543726E-2</v>
      </c>
      <c r="O17" s="40">
        <v>0.17920453118271817</v>
      </c>
      <c r="P17" s="62">
        <v>2.0363535164628619E-3</v>
      </c>
      <c r="Q17" s="39">
        <v>0.48952286956368091</v>
      </c>
      <c r="R17" s="80">
        <v>5.534242680502701E-2</v>
      </c>
      <c r="S17" s="158">
        <v>1.0587587979691453E-3</v>
      </c>
      <c r="T17" s="38">
        <f>[1]!AgePb76(K17)</f>
        <v>1134.7849738329771</v>
      </c>
      <c r="U17" s="41">
        <v>80.560075290443152</v>
      </c>
      <c r="V17" s="38">
        <f t="shared" si="0"/>
        <v>80.783532797852558</v>
      </c>
      <c r="W17" s="42">
        <f>[1]!AgePb6U8(O17)</f>
        <v>1062.6274619568276</v>
      </c>
      <c r="X17" s="42">
        <f t="shared" si="5"/>
        <v>24.149893471605132</v>
      </c>
      <c r="Y17" s="38">
        <f t="shared" si="1"/>
        <v>26.412279913101703</v>
      </c>
      <c r="Z17" s="38">
        <f>[1]!AgePb7U5(M17)</f>
        <v>1086.5364560603612</v>
      </c>
      <c r="AA17" s="42">
        <f t="shared" si="6"/>
        <v>50.443533482696118</v>
      </c>
      <c r="AB17" s="38">
        <f t="shared" si="2"/>
        <v>51.62571826018101</v>
      </c>
      <c r="AC17" s="42">
        <f>[1]!AgePb8Th2(R17)</f>
        <v>1088.7375328053772</v>
      </c>
      <c r="AD17" s="42">
        <f t="shared" si="7"/>
        <v>41.657386857932586</v>
      </c>
      <c r="AE17" s="38">
        <f t="shared" si="3"/>
        <v>44.963706102951512</v>
      </c>
      <c r="AF17" s="43">
        <f t="shared" si="4"/>
        <v>93.641305309813688</v>
      </c>
      <c r="AG17" s="38"/>
    </row>
    <row r="18" spans="1:33" x14ac:dyDescent="0.25">
      <c r="A18" s="69" t="s">
        <v>1300</v>
      </c>
      <c r="B18">
        <v>2012</v>
      </c>
      <c r="C18" s="69" t="s">
        <v>1315</v>
      </c>
      <c r="D18" s="69" t="s">
        <v>6</v>
      </c>
      <c r="E18" s="37">
        <f>(K18-(((2.718282^(0.00098482*W18)-1)/((2.718282^(0.000155125*W18)-1)*137.88))))/(([1]!SingleStagePbR(W18,1)/[1]!SingleStagePbR(W18,0))-(((2.718282^(0.00098482*W18)-1)/((2.718282^(0.000155125*W18)-1)*137.88))))</f>
        <v>9.7084583028394416E-4</v>
      </c>
      <c r="F18" s="73">
        <v>12667.965002611816</v>
      </c>
      <c r="G18" s="73">
        <v>86.969758905997111</v>
      </c>
      <c r="H18" s="86">
        <v>0.3555429053699764</v>
      </c>
      <c r="I18" s="76">
        <v>5.485732233575459</v>
      </c>
      <c r="J18" s="76">
        <v>6.15905859637099E-2</v>
      </c>
      <c r="K18" s="77">
        <v>7.6222867917692977E-2</v>
      </c>
      <c r="L18" s="77">
        <v>1.574047831388976E-3</v>
      </c>
      <c r="M18" s="39">
        <f t="array" ref="M18:Q18">[1]!ConvertConc(I18:L18,TRUE,FALSE)</f>
        <v>1.9149741928926658</v>
      </c>
      <c r="N18" s="40">
        <v>4.5012161272150887E-2</v>
      </c>
      <c r="O18" s="40">
        <v>0.18229107025667304</v>
      </c>
      <c r="P18" s="62">
        <v>2.0466572838431386E-3</v>
      </c>
      <c r="Q18" s="39">
        <v>0.4776533082524706</v>
      </c>
      <c r="R18" s="80">
        <v>5.2952540144277319E-2</v>
      </c>
      <c r="S18" s="158">
        <v>9.655285620193345E-4</v>
      </c>
      <c r="T18" s="38">
        <f>[1]!AgePb76(K18)</f>
        <v>1100.05945474382</v>
      </c>
      <c r="U18" s="41">
        <v>82.611458290894191</v>
      </c>
      <c r="V18" s="38">
        <f t="shared" si="0"/>
        <v>82.816264720160163</v>
      </c>
      <c r="W18" s="42">
        <f>[1]!AgePb6U8(O18)</f>
        <v>1079.47874940202</v>
      </c>
      <c r="X18" s="42">
        <f t="shared" si="5"/>
        <v>24.23950928706175</v>
      </c>
      <c r="Y18" s="38">
        <f t="shared" si="1"/>
        <v>26.563166491300628</v>
      </c>
      <c r="Z18" s="38">
        <f>[1]!AgePb7U5(M18)</f>
        <v>1086.3186947791062</v>
      </c>
      <c r="AA18" s="42">
        <f t="shared" si="6"/>
        <v>51.068627936429102</v>
      </c>
      <c r="AB18" s="38">
        <f t="shared" si="2"/>
        <v>52.236205002798641</v>
      </c>
      <c r="AC18" s="42">
        <f>[1]!AgePb8Th2(R18)</f>
        <v>1042.9138160293239</v>
      </c>
      <c r="AD18" s="42">
        <f t="shared" si="7"/>
        <v>38.032663753514548</v>
      </c>
      <c r="AE18" s="38">
        <f t="shared" si="3"/>
        <v>41.343434789887731</v>
      </c>
      <c r="AF18" s="43">
        <f t="shared" si="4"/>
        <v>98.129127907309993</v>
      </c>
      <c r="AG18" s="38"/>
    </row>
    <row r="19" spans="1:33" x14ac:dyDescent="0.25">
      <c r="A19" s="69" t="s">
        <v>1300</v>
      </c>
      <c r="B19">
        <v>2012</v>
      </c>
      <c r="C19" s="69" t="s">
        <v>1316</v>
      </c>
      <c r="D19" s="69" t="s">
        <v>6</v>
      </c>
      <c r="E19" s="37">
        <f>(K19-(((2.718282^(0.00098482*W19)-1)/((2.718282^(0.000155125*W19)-1)*137.88))))/(([1]!SingleStagePbR(W19,1)/[1]!SingleStagePbR(W19,0))-(((2.718282^(0.00098482*W19)-1)/((2.718282^(0.000155125*W19)-1)*137.88))))</f>
        <v>1.4350451755785144E-3</v>
      </c>
      <c r="F19" s="73">
        <v>12493.319757815927</v>
      </c>
      <c r="G19" s="73">
        <v>85.424083028784921</v>
      </c>
      <c r="H19" s="86">
        <v>0.36047623898732789</v>
      </c>
      <c r="I19" s="76">
        <v>5.6549751765646903</v>
      </c>
      <c r="J19" s="76">
        <v>6.2830958287238017E-2</v>
      </c>
      <c r="K19" s="77">
        <v>7.5501126019019538E-2</v>
      </c>
      <c r="L19" s="77">
        <v>1.5183733452262338E-3</v>
      </c>
      <c r="M19" s="39">
        <f t="array" ref="M19:Q19">[1]!ConvertConc(I19:L19,TRUE,FALSE)</f>
        <v>1.8400726551486812</v>
      </c>
      <c r="N19" s="40">
        <v>4.2277045242773044E-2</v>
      </c>
      <c r="O19" s="40">
        <v>0.17683543583784297</v>
      </c>
      <c r="P19" s="62">
        <v>1.9647725314300441E-3</v>
      </c>
      <c r="Q19" s="39">
        <v>0.48358556133405672</v>
      </c>
      <c r="R19" s="80">
        <v>5.1119915287574973E-2</v>
      </c>
      <c r="S19" s="158">
        <v>9.8297853602488466E-4</v>
      </c>
      <c r="T19" s="38">
        <f>[1]!AgePb76(K19)</f>
        <v>1080.9999889608703</v>
      </c>
      <c r="U19" s="41">
        <v>80.67993820702678</v>
      </c>
      <c r="V19" s="38">
        <f t="shared" si="0"/>
        <v>80.882440852508367</v>
      </c>
      <c r="W19" s="42">
        <f>[1]!AgePb6U8(O19)</f>
        <v>1049.6631869945563</v>
      </c>
      <c r="X19" s="42">
        <f t="shared" si="5"/>
        <v>23.325069291557426</v>
      </c>
      <c r="Y19" s="38">
        <f t="shared" si="1"/>
        <v>25.606168543962863</v>
      </c>
      <c r="Z19" s="38">
        <f>[1]!AgePb7U5(M19)</f>
        <v>1059.8869215055204</v>
      </c>
      <c r="AA19" s="42">
        <f t="shared" si="6"/>
        <v>48.703389192087833</v>
      </c>
      <c r="AB19" s="38">
        <f t="shared" si="2"/>
        <v>49.86820955601479</v>
      </c>
      <c r="AC19" s="42">
        <f>[1]!AgePb8Th2(R19)</f>
        <v>1007.70453277194</v>
      </c>
      <c r="AD19" s="42">
        <f t="shared" si="7"/>
        <v>38.754051950104149</v>
      </c>
      <c r="AE19" s="38">
        <f t="shared" si="3"/>
        <v>41.799855353640211</v>
      </c>
      <c r="AF19" s="43">
        <f t="shared" si="4"/>
        <v>97.101128373142998</v>
      </c>
      <c r="AG19" s="38"/>
    </row>
    <row r="20" spans="1:33" x14ac:dyDescent="0.25">
      <c r="A20" s="69" t="s">
        <v>1300</v>
      </c>
      <c r="B20">
        <v>2012</v>
      </c>
      <c r="C20" s="69" t="s">
        <v>1317</v>
      </c>
      <c r="D20" s="69" t="s">
        <v>6</v>
      </c>
      <c r="E20" s="37">
        <f>(K20-(((2.718282^(0.00098482*W20)-1)/((2.718282^(0.000155125*W20)-1)*137.88))))/(([1]!SingleStagePbR(W20,1)/[1]!SingleStagePbR(W20,0))-(((2.718282^(0.00098482*W20)-1)/((2.718282^(0.000155125*W20)-1)*137.88))))</f>
        <v>-1.2169380043141867E-3</v>
      </c>
      <c r="F20" s="73">
        <v>12425.099833389348</v>
      </c>
      <c r="G20" s="73">
        <v>89.618788979916175</v>
      </c>
      <c r="H20" s="86">
        <v>0.36347215073974443</v>
      </c>
      <c r="I20" s="76">
        <v>5.56433670637192</v>
      </c>
      <c r="J20" s="76">
        <v>6.2187458344746697E-2</v>
      </c>
      <c r="K20" s="77">
        <v>7.3860106077148976E-2</v>
      </c>
      <c r="L20" s="77">
        <v>1.5921531911185713E-3</v>
      </c>
      <c r="M20" s="39">
        <f t="array" ref="M20:Q20">[1]!ConvertConc(I20:L20,TRUE,FALSE)</f>
        <v>1.8294004041660308</v>
      </c>
      <c r="N20" s="40">
        <v>4.4420173259502413E-2</v>
      </c>
      <c r="O20" s="40">
        <v>0.1797159397012881</v>
      </c>
      <c r="P20" s="62">
        <v>2.008519272613884E-3</v>
      </c>
      <c r="Q20" s="39">
        <v>0.46027557348259784</v>
      </c>
      <c r="R20" s="80">
        <v>5.0990262021238471E-2</v>
      </c>
      <c r="S20" s="158">
        <v>1.0501674855500514E-3</v>
      </c>
      <c r="T20" s="38">
        <f>[1]!AgePb76(K20)</f>
        <v>1036.7687141936635</v>
      </c>
      <c r="U20" s="41">
        <v>87.056103323568507</v>
      </c>
      <c r="V20" s="38">
        <f t="shared" si="0"/>
        <v>87.228775999130463</v>
      </c>
      <c r="W20" s="42">
        <f>[1]!AgePb6U8(O20)</f>
        <v>1065.4225974599565</v>
      </c>
      <c r="X20" s="42">
        <f t="shared" si="5"/>
        <v>23.814491068889076</v>
      </c>
      <c r="Y20" s="38">
        <f t="shared" si="1"/>
        <v>26.11749875096362</v>
      </c>
      <c r="Z20" s="38">
        <f>[1]!AgePb7U5(M20)</f>
        <v>1056.0641903719591</v>
      </c>
      <c r="AA20" s="42">
        <f t="shared" si="6"/>
        <v>51.285168848384167</v>
      </c>
      <c r="AB20" s="38">
        <f t="shared" si="2"/>
        <v>52.384730650220902</v>
      </c>
      <c r="AC20" s="42">
        <f>[1]!AgePb8Th2(R20)</f>
        <v>1005.2112462987833</v>
      </c>
      <c r="AD20" s="42">
        <f t="shared" si="7"/>
        <v>41.40555961577649</v>
      </c>
      <c r="AE20" s="38">
        <f t="shared" si="3"/>
        <v>44.255611234911441</v>
      </c>
      <c r="AF20" s="43">
        <f t="shared" si="4"/>
        <v>102.76376812629596</v>
      </c>
      <c r="AG20" s="38"/>
    </row>
    <row r="21" spans="1:33" x14ac:dyDescent="0.25">
      <c r="A21" s="69" t="s">
        <v>1300</v>
      </c>
      <c r="B21">
        <v>2012</v>
      </c>
      <c r="C21" s="69" t="s">
        <v>1318</v>
      </c>
      <c r="D21" s="69" t="s">
        <v>6</v>
      </c>
      <c r="E21" s="37">
        <f>(K21-(((2.718282^(0.00098482*W21)-1)/((2.718282^(0.000155125*W21)-1)*137.88))))/(([1]!SingleStagePbR(W21,1)/[1]!SingleStagePbR(W21,0))-(((2.718282^(0.00098482*W21)-1)/((2.718282^(0.000155125*W21)-1)*137.88))))</f>
        <v>3.4992026162866875E-4</v>
      </c>
      <c r="F21" s="73">
        <v>12761.890625564954</v>
      </c>
      <c r="G21" s="73">
        <v>80.324569283159775</v>
      </c>
      <c r="H21" s="86">
        <v>0.35970134288412081</v>
      </c>
      <c r="I21" s="76">
        <v>5.5189524580696601</v>
      </c>
      <c r="J21" s="76">
        <v>5.8993591193931064E-2</v>
      </c>
      <c r="K21" s="77">
        <v>7.5476694431125688E-2</v>
      </c>
      <c r="L21" s="77">
        <v>1.4361589248194082E-3</v>
      </c>
      <c r="M21" s="39">
        <f t="array" ref="M21:Q21">[1]!ConvertConc(I21:L21,TRUE,FALSE)</f>
        <v>1.8848138492818387</v>
      </c>
      <c r="N21" s="40">
        <v>4.1135581470969636E-2</v>
      </c>
      <c r="O21" s="40">
        <v>0.18119380581686795</v>
      </c>
      <c r="P21" s="62">
        <v>1.9368301119541762E-3</v>
      </c>
      <c r="Q21" s="39">
        <v>0.48977769725826181</v>
      </c>
      <c r="R21" s="80">
        <v>5.1539266850152095E-2</v>
      </c>
      <c r="S21" s="158">
        <v>1.0726105157012158E-3</v>
      </c>
      <c r="T21" s="38">
        <f>[1]!AgePb76(K21)</f>
        <v>1080.3506721544666</v>
      </c>
      <c r="U21" s="41">
        <v>76.343514186328193</v>
      </c>
      <c r="V21" s="38">
        <f t="shared" si="0"/>
        <v>76.557231374520683</v>
      </c>
      <c r="W21" s="42">
        <f>[1]!AgePb6U8(O21)</f>
        <v>1073.4931629266564</v>
      </c>
      <c r="X21" s="42">
        <f t="shared" si="5"/>
        <v>22.949723623937714</v>
      </c>
      <c r="Y21" s="38">
        <f t="shared" si="1"/>
        <v>25.365967792326686</v>
      </c>
      <c r="Z21" s="38">
        <f>[1]!AgePb7U5(M21)</f>
        <v>1075.7581095928449</v>
      </c>
      <c r="AA21" s="42">
        <f t="shared" si="6"/>
        <v>46.95629266208315</v>
      </c>
      <c r="AB21" s="38">
        <f t="shared" si="2"/>
        <v>48.199336545001955</v>
      </c>
      <c r="AC21" s="42">
        <f>[1]!AgePb8Th2(R21)</f>
        <v>1015.7667330051777</v>
      </c>
      <c r="AD21" s="42">
        <f t="shared" si="7"/>
        <v>42.279300653948191</v>
      </c>
      <c r="AE21" s="38">
        <f t="shared" si="3"/>
        <v>45.131277734760417</v>
      </c>
      <c r="AF21" s="43">
        <f t="shared" si="4"/>
        <v>99.365251542433469</v>
      </c>
      <c r="AG21" s="38"/>
    </row>
    <row r="22" spans="1:33" x14ac:dyDescent="0.25">
      <c r="A22" s="144" t="s">
        <v>1300</v>
      </c>
      <c r="B22">
        <v>2012</v>
      </c>
      <c r="C22" s="144" t="s">
        <v>1319</v>
      </c>
      <c r="D22" s="144" t="s">
        <v>6</v>
      </c>
      <c r="E22" s="37">
        <f>(K22-(((2.718282^(0.00098482*W22)-1)/((2.718282^(0.000155125*W22)-1)*137.88))))/(([1]!SingleStagePbR(W22,1)/[1]!SingleStagePbR(W22,0))-(((2.718282^(0.00098482*W22)-1)/((2.718282^(0.000155125*W22)-1)*137.88))))</f>
        <v>1.6581834738199472E-3</v>
      </c>
      <c r="F22" s="147">
        <v>9850.2153159342051</v>
      </c>
      <c r="G22" s="147">
        <v>66.324338925317932</v>
      </c>
      <c r="H22" s="86">
        <v>0.33493911781652908</v>
      </c>
      <c r="I22" s="151">
        <v>5.6080684580028004</v>
      </c>
      <c r="J22" s="151">
        <v>6.5661025646977733E-2</v>
      </c>
      <c r="K22" s="152">
        <v>7.598811732229252E-2</v>
      </c>
      <c r="L22" s="152">
        <v>1.613449518369013E-3</v>
      </c>
      <c r="M22" s="39">
        <f t="array" ref="M22:Q22">[1]!ConvertConc(I22:L22,TRUE,FALSE)</f>
        <v>1.8674312569087268</v>
      </c>
      <c r="N22" s="40">
        <v>4.527977672326091E-2</v>
      </c>
      <c r="O22" s="40">
        <v>0.17831451372049223</v>
      </c>
      <c r="P22" s="62">
        <v>2.0877622921884375E-3</v>
      </c>
      <c r="Q22" s="39">
        <v>0.48287497968315807</v>
      </c>
      <c r="R22" s="181">
        <v>4.8481000981862934E-2</v>
      </c>
      <c r="S22" s="158">
        <v>1.063265699300591E-3</v>
      </c>
      <c r="T22" s="38">
        <f>[1]!AgePb76(K22)</f>
        <v>1093.886057645401</v>
      </c>
      <c r="U22" s="41">
        <v>85.018999061103514</v>
      </c>
      <c r="V22" s="38">
        <f t="shared" si="0"/>
        <v>85.215794671423467</v>
      </c>
      <c r="W22" s="42">
        <f>[1]!AgePb6U8(O22)</f>
        <v>1057.7601235776983</v>
      </c>
      <c r="X22" s="42">
        <f t="shared" si="5"/>
        <v>24.769175027981049</v>
      </c>
      <c r="Y22" s="38">
        <f t="shared" si="1"/>
        <v>26.960298130572642</v>
      </c>
      <c r="Z22" s="38">
        <f>[1]!AgePb7U5(M22)</f>
        <v>1069.6213601612999</v>
      </c>
      <c r="AA22" s="42">
        <f t="shared" si="6"/>
        <v>51.870414171718544</v>
      </c>
      <c r="AB22" s="38">
        <f t="shared" si="2"/>
        <v>52.985628548679124</v>
      </c>
      <c r="AC22" s="42">
        <f>[1]!AgePb8Th2(R22)</f>
        <v>956.89643267697102</v>
      </c>
      <c r="AD22" s="42">
        <f t="shared" si="7"/>
        <v>41.972530848905116</v>
      </c>
      <c r="AE22" s="38">
        <f t="shared" si="3"/>
        <v>44.530072684550639</v>
      </c>
      <c r="AF22" s="43">
        <f t="shared" si="4"/>
        <v>96.697468276955263</v>
      </c>
      <c r="AG22" s="38"/>
    </row>
    <row r="23" spans="1:33" x14ac:dyDescent="0.25">
      <c r="A23" s="144" t="s">
        <v>1300</v>
      </c>
      <c r="B23">
        <v>2012</v>
      </c>
      <c r="C23" s="144" t="s">
        <v>1320</v>
      </c>
      <c r="D23" s="144" t="s">
        <v>6</v>
      </c>
      <c r="E23" s="37">
        <f>(K23-(((2.718282^(0.00098482*W23)-1)/((2.718282^(0.000155125*W23)-1)*137.88))))/(([1]!SingleStagePbR(W23,1)/[1]!SingleStagePbR(W23,0))-(((2.718282^(0.00098482*W23)-1)/((2.718282^(0.000155125*W23)-1)*137.88))))</f>
        <v>1.4569628294890163E-3</v>
      </c>
      <c r="F23" s="147">
        <v>11769.578276489594</v>
      </c>
      <c r="G23" s="147">
        <v>81.377706370791117</v>
      </c>
      <c r="H23" s="86">
        <v>0.35556121315119299</v>
      </c>
      <c r="I23" s="151">
        <v>5.66831086836899</v>
      </c>
      <c r="J23" s="151">
        <v>6.6080431019490599E-2</v>
      </c>
      <c r="K23" s="152">
        <v>7.5435395667729832E-2</v>
      </c>
      <c r="L23" s="152">
        <v>1.3103823526227775E-3</v>
      </c>
      <c r="M23" s="39">
        <f t="array" ref="M23:Q23">[1]!ConvertConc(I23:L23,TRUE,FALSE)</f>
        <v>1.8341453869339446</v>
      </c>
      <c r="N23" s="40">
        <v>3.8370692061254652E-2</v>
      </c>
      <c r="O23" s="40">
        <v>0.17641939957462879</v>
      </c>
      <c r="P23" s="62">
        <v>2.0566744193840701E-3</v>
      </c>
      <c r="Q23" s="39">
        <v>0.55725417675498956</v>
      </c>
      <c r="R23" s="181">
        <v>5.1183828313908691E-2</v>
      </c>
      <c r="S23" s="158">
        <v>9.7214864034412532E-4</v>
      </c>
      <c r="T23" s="38">
        <f>[1]!AgePb76(K23)</f>
        <v>1079.2524560571701</v>
      </c>
      <c r="U23" s="41">
        <v>69.70703438833111</v>
      </c>
      <c r="V23" s="38">
        <f t="shared" si="0"/>
        <v>69.940558752458855</v>
      </c>
      <c r="W23" s="42">
        <f>[1]!AgePb6U8(O23)</f>
        <v>1047.3838400619254</v>
      </c>
      <c r="X23" s="42">
        <f t="shared" si="5"/>
        <v>24.420529219864857</v>
      </c>
      <c r="Y23" s="38">
        <f t="shared" si="1"/>
        <v>26.598778738219558</v>
      </c>
      <c r="Z23" s="38">
        <f>[1]!AgePb7U5(M23)</f>
        <v>1057.7655895997705</v>
      </c>
      <c r="AA23" s="42">
        <f t="shared" si="6"/>
        <v>44.25733968600165</v>
      </c>
      <c r="AB23" s="38">
        <f t="shared" si="2"/>
        <v>45.530991326381979</v>
      </c>
      <c r="AC23" s="42">
        <f>[1]!AgePb8Th2(R23)</f>
        <v>1008.9334938011989</v>
      </c>
      <c r="AD23" s="42">
        <f t="shared" si="7"/>
        <v>38.325907088507172</v>
      </c>
      <c r="AE23" s="38">
        <f t="shared" si="3"/>
        <v>41.410449501467468</v>
      </c>
      <c r="AF23" s="43">
        <f t="shared" si="4"/>
        <v>97.047158353322615</v>
      </c>
      <c r="AG23" s="38"/>
    </row>
    <row r="24" spans="1:33" x14ac:dyDescent="0.25">
      <c r="A24" s="144" t="s">
        <v>1300</v>
      </c>
      <c r="B24">
        <v>2012</v>
      </c>
      <c r="C24" s="144" t="s">
        <v>1321</v>
      </c>
      <c r="D24" s="144" t="s">
        <v>6</v>
      </c>
      <c r="E24" s="37">
        <f>(K24-(((2.718282^(0.00098482*W24)-1)/((2.718282^(0.000155125*W24)-1)*137.88))))/(([1]!SingleStagePbR(W24,1)/[1]!SingleStagePbR(W24,0))-(((2.718282^(0.00098482*W24)-1)/((2.718282^(0.000155125*W24)-1)*137.88))))</f>
        <v>-6.3116528335621061E-4</v>
      </c>
      <c r="F24" s="147">
        <v>10595.787034139532</v>
      </c>
      <c r="G24" s="147">
        <v>72.067014581832794</v>
      </c>
      <c r="H24" s="86">
        <v>0.35526505501189604</v>
      </c>
      <c r="I24" s="151">
        <v>5.6391850191339561</v>
      </c>
      <c r="J24" s="151">
        <v>6.4920563049855246E-2</v>
      </c>
      <c r="K24" s="152">
        <v>7.3868349169640996E-2</v>
      </c>
      <c r="L24" s="152">
        <v>1.4400304007302382E-3</v>
      </c>
      <c r="M24" s="39">
        <f t="array" ref="M24:Q24">[1]!ConvertConc(I24:L24,TRUE,FALSE)</f>
        <v>1.8053204227236737</v>
      </c>
      <c r="N24" s="40">
        <v>4.0872588495539222E-2</v>
      </c>
      <c r="O24" s="40">
        <v>0.17733058883632374</v>
      </c>
      <c r="P24" s="62">
        <v>2.0415009676317628E-3</v>
      </c>
      <c r="Q24" s="39">
        <v>0.50849663846282334</v>
      </c>
      <c r="R24" s="181">
        <v>4.9099902684779761E-2</v>
      </c>
      <c r="S24" s="158">
        <v>1.0539968012175801E-3</v>
      </c>
      <c r="T24" s="38">
        <f>[1]!AgePb76(K24)</f>
        <v>1036.9940865095712</v>
      </c>
      <c r="U24" s="41">
        <v>78.726834754486902</v>
      </c>
      <c r="V24" s="38">
        <f t="shared" si="0"/>
        <v>78.917816949330955</v>
      </c>
      <c r="W24" s="42">
        <f>[1]!AgePb6U8(O24)</f>
        <v>1052.3749425167543</v>
      </c>
      <c r="X24" s="42">
        <f t="shared" si="5"/>
        <v>24.230726098162027</v>
      </c>
      <c r="Y24" s="38">
        <f t="shared" si="1"/>
        <v>26.444707539490565</v>
      </c>
      <c r="Z24" s="38">
        <f>[1]!AgePb7U5(M24)</f>
        <v>1047.385657867354</v>
      </c>
      <c r="AA24" s="42">
        <f t="shared" si="6"/>
        <v>47.425778217869848</v>
      </c>
      <c r="AB24" s="38">
        <f t="shared" si="2"/>
        <v>48.593518902602135</v>
      </c>
      <c r="AC24" s="42">
        <f>[1]!AgePb8Th2(R24)</f>
        <v>968.82387053314335</v>
      </c>
      <c r="AD24" s="42">
        <f t="shared" si="7"/>
        <v>41.59426820215289</v>
      </c>
      <c r="AE24" s="38">
        <f t="shared" si="3"/>
        <v>44.236487023922365</v>
      </c>
      <c r="AF24" s="43">
        <f t="shared" si="4"/>
        <v>101.48321540183068</v>
      </c>
      <c r="AG24" s="38"/>
    </row>
    <row r="25" spans="1:33" x14ac:dyDescent="0.25">
      <c r="A25" s="144" t="s">
        <v>1300</v>
      </c>
      <c r="B25">
        <v>2012</v>
      </c>
      <c r="C25" s="144" t="s">
        <v>1322</v>
      </c>
      <c r="D25" s="144" t="s">
        <v>6</v>
      </c>
      <c r="E25" s="37">
        <f>(K25-(((2.718282^(0.00098482*W25)-1)/((2.718282^(0.000155125*W25)-1)*137.88))))/(([1]!SingleStagePbR(W25,1)/[1]!SingleStagePbR(W25,0))-(((2.718282^(0.00098482*W25)-1)/((2.718282^(0.000155125*W25)-1)*137.88))))</f>
        <v>3.2281498684002428E-3</v>
      </c>
      <c r="F25" s="147">
        <v>10180.173140361381</v>
      </c>
      <c r="G25" s="147">
        <v>69.008689557760277</v>
      </c>
      <c r="H25" s="86">
        <v>0.34977405234793185</v>
      </c>
      <c r="I25" s="151">
        <v>5.6012190894959764</v>
      </c>
      <c r="J25" s="151">
        <v>6.9187218820843721E-2</v>
      </c>
      <c r="K25" s="152">
        <v>7.7349697654149618E-2</v>
      </c>
      <c r="L25" s="152">
        <v>1.462635871605553E-3</v>
      </c>
      <c r="M25" s="39">
        <f t="array" ref="M25:Q25">[1]!ConvertConc(I25:L25,TRUE,FALSE)</f>
        <v>1.9032169890812405</v>
      </c>
      <c r="N25" s="40">
        <v>4.2986644898701715E-2</v>
      </c>
      <c r="O25" s="40">
        <v>0.17853256300495551</v>
      </c>
      <c r="P25" s="62">
        <v>2.2052648371555543E-3</v>
      </c>
      <c r="Q25" s="39">
        <v>0.5468875906102294</v>
      </c>
      <c r="R25" s="181">
        <v>5.0287787066827433E-2</v>
      </c>
      <c r="S25" s="158">
        <v>1.0594913229688187E-3</v>
      </c>
      <c r="T25" s="38">
        <f>[1]!AgePb76(K25)</f>
        <v>1129.3530655115694</v>
      </c>
      <c r="U25" s="41">
        <v>75.318586661709077</v>
      </c>
      <c r="V25" s="38">
        <f t="shared" si="0"/>
        <v>75.555268560120425</v>
      </c>
      <c r="W25" s="42">
        <f>[1]!AgePb6U8(O25)</f>
        <v>1058.952934106353</v>
      </c>
      <c r="X25" s="42">
        <f t="shared" si="5"/>
        <v>26.160736511945139</v>
      </c>
      <c r="Y25" s="38">
        <f t="shared" si="1"/>
        <v>28.2486381440374</v>
      </c>
      <c r="Z25" s="38">
        <f>[1]!AgePb7U5(M25)</f>
        <v>1082.2149857808472</v>
      </c>
      <c r="AA25" s="42">
        <f t="shared" si="6"/>
        <v>48.886481746122143</v>
      </c>
      <c r="AB25" s="38">
        <f t="shared" si="2"/>
        <v>50.095856963244259</v>
      </c>
      <c r="AC25" s="42">
        <f>[1]!AgePb8Th2(R25)</f>
        <v>991.69700932507499</v>
      </c>
      <c r="AD25" s="42">
        <f t="shared" si="7"/>
        <v>41.787258405217834</v>
      </c>
      <c r="AE25" s="38">
        <f t="shared" si="3"/>
        <v>44.539795260719096</v>
      </c>
      <c r="AF25" s="43">
        <f t="shared" si="4"/>
        <v>93.766331047826327</v>
      </c>
      <c r="AG25" s="38"/>
    </row>
    <row r="26" spans="1:33" x14ac:dyDescent="0.25">
      <c r="A26" s="144" t="s">
        <v>1300</v>
      </c>
      <c r="B26">
        <v>2012</v>
      </c>
      <c r="C26" s="144" t="s">
        <v>1323</v>
      </c>
      <c r="D26" s="144" t="s">
        <v>6</v>
      </c>
      <c r="E26" s="37">
        <f>(K26-(((2.718282^(0.00098482*W26)-1)/((2.718282^(0.000155125*W26)-1)*137.88))))/(([1]!SingleStagePbR(W26,1)/[1]!SingleStagePbR(W26,0))-(((2.718282^(0.00098482*W26)-1)/((2.718282^(0.000155125*W26)-1)*137.88))))</f>
        <v>5.2454157099171865E-3</v>
      </c>
      <c r="F26" s="147">
        <v>11266.887178579289</v>
      </c>
      <c r="G26" s="147">
        <v>76.834208839433188</v>
      </c>
      <c r="H26" s="86">
        <v>0.36307640885315573</v>
      </c>
      <c r="I26" s="151">
        <v>5.5886016941080676</v>
      </c>
      <c r="J26" s="151">
        <v>6.5874603232257842E-2</v>
      </c>
      <c r="K26" s="152">
        <v>7.9124620680987592E-2</v>
      </c>
      <c r="L26" s="152">
        <v>1.5066058338981513E-3</v>
      </c>
      <c r="M26" s="39">
        <f t="array" ref="M26:Q26">[1]!ConvertConc(I26:L26,TRUE,FALSE)</f>
        <v>1.9512851011999208</v>
      </c>
      <c r="N26" s="40">
        <v>4.3697352882604651E-2</v>
      </c>
      <c r="O26" s="40">
        <v>0.17893563627092562</v>
      </c>
      <c r="P26" s="62">
        <v>2.1091705382915234E-3</v>
      </c>
      <c r="Q26" s="39">
        <v>0.52635706190161413</v>
      </c>
      <c r="R26" s="181">
        <v>5.0047423023168613E-2</v>
      </c>
      <c r="S26" s="158">
        <v>1.0288732145105595E-3</v>
      </c>
      <c r="T26" s="38">
        <f>[1]!AgePb76(K26)</f>
        <v>1174.3929408673218</v>
      </c>
      <c r="U26" s="41">
        <v>75.343308855737391</v>
      </c>
      <c r="V26" s="38">
        <f t="shared" si="0"/>
        <v>75.599129192018495</v>
      </c>
      <c r="W26" s="42">
        <f>[1]!AgePb6U8(O26)</f>
        <v>1061.1573135709816</v>
      </c>
      <c r="X26" s="42">
        <f t="shared" si="5"/>
        <v>25.016389009148561</v>
      </c>
      <c r="Y26" s="38">
        <f t="shared" si="1"/>
        <v>27.201003518945626</v>
      </c>
      <c r="Z26" s="38">
        <f>[1]!AgePb7U5(M26)</f>
        <v>1098.888869390265</v>
      </c>
      <c r="AA26" s="42">
        <f t="shared" si="6"/>
        <v>49.217343662373487</v>
      </c>
      <c r="AB26" s="38">
        <f t="shared" si="2"/>
        <v>50.455632086972457</v>
      </c>
      <c r="AC26" s="42">
        <f>[1]!AgePb8Th2(R26)</f>
        <v>987.07080209204673</v>
      </c>
      <c r="AD26" s="42">
        <f t="shared" si="7"/>
        <v>40.584335726050028</v>
      </c>
      <c r="AE26" s="38">
        <f t="shared" si="3"/>
        <v>43.387727791644608</v>
      </c>
      <c r="AF26" s="43">
        <f t="shared" si="4"/>
        <v>90.357943806038847</v>
      </c>
      <c r="AG26" s="38"/>
    </row>
    <row r="27" spans="1:33" x14ac:dyDescent="0.25">
      <c r="A27" s="144" t="s">
        <v>1300</v>
      </c>
      <c r="B27">
        <v>2012</v>
      </c>
      <c r="C27" s="144" t="s">
        <v>1324</v>
      </c>
      <c r="D27" s="144" t="s">
        <v>6</v>
      </c>
      <c r="E27" s="37">
        <f>(K27-(((2.718282^(0.00098482*W27)-1)/((2.718282^(0.000155125*W27)-1)*137.88))))/(([1]!SingleStagePbR(W27,1)/[1]!SingleStagePbR(W27,0))-(((2.718282^(0.00098482*W27)-1)/((2.718282^(0.000155125*W27)-1)*137.88))))</f>
        <v>1.8091373122281442E-4</v>
      </c>
      <c r="F27" s="147">
        <v>11133.31558984271</v>
      </c>
      <c r="G27" s="147">
        <v>75.709133607101904</v>
      </c>
      <c r="H27" s="86">
        <v>0.35939994894177169</v>
      </c>
      <c r="I27" s="151">
        <v>5.6157189917361485</v>
      </c>
      <c r="J27" s="151">
        <v>6.6594510544718974E-2</v>
      </c>
      <c r="K27" s="152">
        <v>7.4699465113803126E-2</v>
      </c>
      <c r="L27" s="152">
        <v>1.4603775432982362E-3</v>
      </c>
      <c r="M27" s="39">
        <f t="array" ref="M27:Q27">[1]!ConvertConc(I27:L27,TRUE,FALSE)</f>
        <v>1.8332612969299471</v>
      </c>
      <c r="N27" s="40">
        <v>4.1918401837392809E-2</v>
      </c>
      <c r="O27" s="40">
        <v>0.17807158824570055</v>
      </c>
      <c r="P27" s="62">
        <v>2.1116780021567592E-3</v>
      </c>
      <c r="Q27" s="39">
        <v>0.51862412708948591</v>
      </c>
      <c r="R27" s="181">
        <v>4.7381078834747362E-2</v>
      </c>
      <c r="S27" s="158">
        <v>1.0315025622492685E-3</v>
      </c>
      <c r="T27" s="38">
        <f>[1]!AgePb76(K27)</f>
        <v>1059.5505024483896</v>
      </c>
      <c r="U27" s="41">
        <v>78.683298792269611</v>
      </c>
      <c r="V27" s="38">
        <f t="shared" si="0"/>
        <v>78.882779160127896</v>
      </c>
      <c r="W27" s="42">
        <f>[1]!AgePb6U8(O27)</f>
        <v>1056.4309710842808</v>
      </c>
      <c r="X27" s="42">
        <f t="shared" si="5"/>
        <v>25.055564050540127</v>
      </c>
      <c r="Y27" s="38">
        <f t="shared" si="1"/>
        <v>27.218417634027443</v>
      </c>
      <c r="Z27" s="38">
        <f>[1]!AgePb7U5(M27)</f>
        <v>1057.4487991998683</v>
      </c>
      <c r="AA27" s="42">
        <f t="shared" si="6"/>
        <v>48.358151411977794</v>
      </c>
      <c r="AB27" s="38">
        <f t="shared" si="2"/>
        <v>49.52576475427292</v>
      </c>
      <c r="AC27" s="42">
        <f>[1]!AgePb8Th2(R27)</f>
        <v>935.68141102753566</v>
      </c>
      <c r="AD27" s="42">
        <f t="shared" si="7"/>
        <v>40.740219372806116</v>
      </c>
      <c r="AE27" s="38">
        <f t="shared" si="3"/>
        <v>43.258507138607392</v>
      </c>
      <c r="AF27" s="43">
        <f t="shared" si="4"/>
        <v>99.705579738115347</v>
      </c>
      <c r="AG27" s="38"/>
    </row>
    <row r="28" spans="1:33" x14ac:dyDescent="0.25">
      <c r="A28" s="144" t="s">
        <v>1300</v>
      </c>
      <c r="B28">
        <v>2012</v>
      </c>
      <c r="C28" s="144" t="s">
        <v>1325</v>
      </c>
      <c r="D28" s="144" t="s">
        <v>6</v>
      </c>
      <c r="E28" s="37">
        <f>(K28-(((2.718282^(0.00098482*W28)-1)/((2.718282^(0.000155125*W28)-1)*137.88))))/(([1]!SingleStagePbR(W28,1)/[1]!SingleStagePbR(W28,0))-(((2.718282^(0.00098482*W28)-1)/((2.718282^(0.000155125*W28)-1)*137.88))))</f>
        <v>-2.1571623299400841E-4</v>
      </c>
      <c r="F28" s="147">
        <v>11509.883276483777</v>
      </c>
      <c r="G28" s="147">
        <v>78.033539042887654</v>
      </c>
      <c r="H28" s="86">
        <v>0.36175178525851398</v>
      </c>
      <c r="I28" s="151">
        <v>5.5873135910949507</v>
      </c>
      <c r="J28" s="151">
        <v>6.4158557496505453E-2</v>
      </c>
      <c r="K28" s="152">
        <v>7.455029116898676E-2</v>
      </c>
      <c r="L28" s="152">
        <v>1.4911204275691627E-3</v>
      </c>
      <c r="M28" s="39">
        <f t="array" ref="M28:Q28">[1]!ConvertConc(I28:L28,TRUE,FALSE)</f>
        <v>1.8389018195229396</v>
      </c>
      <c r="N28" s="40">
        <v>4.241125018881222E-2</v>
      </c>
      <c r="O28" s="40">
        <v>0.17897688821221669</v>
      </c>
      <c r="P28" s="62">
        <v>2.0551735258265359E-3</v>
      </c>
      <c r="Q28" s="39">
        <v>0.49788496497212259</v>
      </c>
      <c r="R28" s="181">
        <v>5.0976881751103598E-2</v>
      </c>
      <c r="S28" s="158">
        <v>1.0837420760965032E-3</v>
      </c>
      <c r="T28" s="38">
        <f>[1]!AgePb76(K28)</f>
        <v>1055.5260873645936</v>
      </c>
      <c r="U28" s="41">
        <v>80.549113029940969</v>
      </c>
      <c r="V28" s="38">
        <f t="shared" si="0"/>
        <v>80.742508232783038</v>
      </c>
      <c r="W28" s="42">
        <f>[1]!AgePb6U8(O28)</f>
        <v>1061.3828750340508</v>
      </c>
      <c r="X28" s="42">
        <f t="shared" si="5"/>
        <v>24.375504651183689</v>
      </c>
      <c r="Y28" s="38">
        <f t="shared" si="1"/>
        <v>26.613691992013226</v>
      </c>
      <c r="Z28" s="38">
        <f>[1]!AgePb7U5(M28)</f>
        <v>1059.46823792993</v>
      </c>
      <c r="AA28" s="42">
        <f t="shared" si="6"/>
        <v>48.869789598232288</v>
      </c>
      <c r="AB28" s="38">
        <f t="shared" si="2"/>
        <v>50.029829565148646</v>
      </c>
      <c r="AC28" s="42">
        <f>[1]!AgePb8Th2(R28)</f>
        <v>1004.9539206057509</v>
      </c>
      <c r="AD28" s="42">
        <f t="shared" si="7"/>
        <v>42.729598629285277</v>
      </c>
      <c r="AE28" s="38">
        <f t="shared" si="3"/>
        <v>45.495410523784543</v>
      </c>
      <c r="AF28" s="43">
        <f t="shared" si="4"/>
        <v>100.55486905909451</v>
      </c>
      <c r="AG28" s="38"/>
    </row>
    <row r="29" spans="1:33" x14ac:dyDescent="0.25">
      <c r="A29" s="144" t="s">
        <v>1300</v>
      </c>
      <c r="B29">
        <v>2012</v>
      </c>
      <c r="C29" s="144" t="s">
        <v>1326</v>
      </c>
      <c r="D29" s="144" t="s">
        <v>6</v>
      </c>
      <c r="E29" s="37">
        <f>(K29-(((2.718282^(0.00098482*W29)-1)/((2.718282^(0.000155125*W29)-1)*137.88))))/(([1]!SingleStagePbR(W29,1)/[1]!SingleStagePbR(W29,0))-(((2.718282^(0.00098482*W29)-1)/((2.718282^(0.000155125*W29)-1)*137.88))))</f>
        <v>1.9862284149649132E-3</v>
      </c>
      <c r="F29" s="147">
        <v>11464.724405826961</v>
      </c>
      <c r="G29" s="147">
        <v>75.336268652500891</v>
      </c>
      <c r="H29" s="86">
        <v>0.36574558693459369</v>
      </c>
      <c r="I29" s="151">
        <v>5.5513719618488011</v>
      </c>
      <c r="J29" s="151">
        <v>6.4764150697040418E-2</v>
      </c>
      <c r="K29" s="152">
        <v>7.663434991429878E-2</v>
      </c>
      <c r="L29" s="152">
        <v>1.4457065265437697E-3</v>
      </c>
      <c r="M29" s="39">
        <f t="array" ref="M29:Q29">[1]!ConvertConc(I29:L29,TRUE,FALSE)</f>
        <v>1.9025470059965548</v>
      </c>
      <c r="N29" s="40">
        <v>4.2200160872658384E-2</v>
      </c>
      <c r="O29" s="40">
        <v>0.18013565058734868</v>
      </c>
      <c r="P29" s="62">
        <v>2.1015223805437764E-3</v>
      </c>
      <c r="Q29" s="39">
        <v>0.52596353565219989</v>
      </c>
      <c r="R29" s="181">
        <v>4.9688436944827323E-2</v>
      </c>
      <c r="S29" s="158">
        <v>9.5192425381183064E-4</v>
      </c>
      <c r="T29" s="38">
        <f>[1]!AgePb76(K29)</f>
        <v>1110.8212006365343</v>
      </c>
      <c r="U29" s="41">
        <v>75.347852226138869</v>
      </c>
      <c r="V29" s="38">
        <f t="shared" si="0"/>
        <v>75.576753301112092</v>
      </c>
      <c r="W29" s="42">
        <f>[1]!AgePb6U8(O29)</f>
        <v>1067.7156486399113</v>
      </c>
      <c r="X29" s="42">
        <f t="shared" si="5"/>
        <v>24.912651375309466</v>
      </c>
      <c r="Y29" s="38">
        <f t="shared" si="1"/>
        <v>27.13170612001538</v>
      </c>
      <c r="Z29" s="38">
        <f>[1]!AgePb7U5(M29)</f>
        <v>1081.9806360987882</v>
      </c>
      <c r="AA29" s="42">
        <f t="shared" si="6"/>
        <v>47.998558522398781</v>
      </c>
      <c r="AB29" s="38">
        <f t="shared" si="2"/>
        <v>49.229224745863192</v>
      </c>
      <c r="AC29" s="42">
        <f>[1]!AgePb8Th2(R29)</f>
        <v>980.15954357021712</v>
      </c>
      <c r="AD29" s="42">
        <f t="shared" si="7"/>
        <v>37.555523960862075</v>
      </c>
      <c r="AE29" s="38">
        <f t="shared" si="3"/>
        <v>40.528249454903332</v>
      </c>
      <c r="AF29" s="43">
        <f t="shared" si="4"/>
        <v>96.119487819288807</v>
      </c>
      <c r="AG29" s="38"/>
    </row>
    <row r="30" spans="1:33" x14ac:dyDescent="0.25">
      <c r="A30" s="144" t="s">
        <v>1300</v>
      </c>
      <c r="B30">
        <v>2012</v>
      </c>
      <c r="C30" s="144" t="s">
        <v>1327</v>
      </c>
      <c r="D30" s="144" t="s">
        <v>6</v>
      </c>
      <c r="E30" s="37">
        <f>(K30-(((2.718282^(0.00098482*W30)-1)/((2.718282^(0.000155125*W30)-1)*137.88))))/(([1]!SingleStagePbR(W30,1)/[1]!SingleStagePbR(W30,0))-(((2.718282^(0.00098482*W30)-1)/((2.718282^(0.000155125*W30)-1)*137.88))))</f>
        <v>-1.3468312028498755E-3</v>
      </c>
      <c r="F30" s="147">
        <v>11806.965577637689</v>
      </c>
      <c r="G30" s="147">
        <v>80.777587304765206</v>
      </c>
      <c r="H30" s="86">
        <v>0.35831072051736568</v>
      </c>
      <c r="I30" s="151">
        <v>5.5387817100487045</v>
      </c>
      <c r="J30" s="151">
        <v>6.3153024697867113E-2</v>
      </c>
      <c r="K30" s="152">
        <v>7.3919700837473734E-2</v>
      </c>
      <c r="L30" s="152">
        <v>1.367510920479767E-3</v>
      </c>
      <c r="M30" s="39">
        <f t="array" ref="M30:Q30">[1]!ConvertConc(I30:L30,TRUE,FALSE)</f>
        <v>1.8393238265624023</v>
      </c>
      <c r="N30" s="40">
        <v>3.9971056705516456E-2</v>
      </c>
      <c r="O30" s="40">
        <v>0.18054511846635071</v>
      </c>
      <c r="P30" s="62">
        <v>2.0585700831825217E-3</v>
      </c>
      <c r="Q30" s="39">
        <v>0.52467753965361685</v>
      </c>
      <c r="R30" s="181">
        <v>5.1123628543742049E-2</v>
      </c>
      <c r="S30" s="158">
        <v>1.0769714534724052E-3</v>
      </c>
      <c r="T30" s="38">
        <f>[1]!AgePb76(K30)</f>
        <v>1038.3973408744375</v>
      </c>
      <c r="U30" s="41">
        <v>74.69441746538142</v>
      </c>
      <c r="V30" s="38">
        <f t="shared" si="0"/>
        <v>74.896227270242946</v>
      </c>
      <c r="W30" s="42">
        <f>[1]!AgePb6U8(O30)</f>
        <v>1069.9519523395832</v>
      </c>
      <c r="X30" s="42">
        <f t="shared" si="5"/>
        <v>24.399120820754884</v>
      </c>
      <c r="Y30" s="38">
        <f t="shared" si="1"/>
        <v>26.670033008939381</v>
      </c>
      <c r="Z30" s="38">
        <f>[1]!AgePb7U5(M30)</f>
        <v>1059.6191649355553</v>
      </c>
      <c r="AA30" s="42">
        <f t="shared" si="6"/>
        <v>46.053986923062503</v>
      </c>
      <c r="AB30" s="38">
        <f t="shared" si="2"/>
        <v>47.283505706477165</v>
      </c>
      <c r="AC30" s="42">
        <f>[1]!AgePb8Th2(R30)</f>
        <v>1007.7759357090245</v>
      </c>
      <c r="AD30" s="42">
        <f t="shared" si="7"/>
        <v>42.459658876772608</v>
      </c>
      <c r="AE30" s="38">
        <f t="shared" si="3"/>
        <v>45.257140518698627</v>
      </c>
      <c r="AF30" s="43">
        <f t="shared" si="4"/>
        <v>103.03878007223837</v>
      </c>
      <c r="AG30" s="38"/>
    </row>
    <row r="31" spans="1:33" x14ac:dyDescent="0.25">
      <c r="A31" s="144" t="s">
        <v>1300</v>
      </c>
      <c r="B31">
        <v>2012</v>
      </c>
      <c r="C31" s="144" t="s">
        <v>1328</v>
      </c>
      <c r="D31" s="144" t="s">
        <v>6</v>
      </c>
      <c r="E31" s="37">
        <f>(K31-(((2.718282^(0.00098482*W31)-1)/((2.718282^(0.000155125*W31)-1)*137.88))))/(([1]!SingleStagePbR(W31,1)/[1]!SingleStagePbR(W31,0))-(((2.718282^(0.00098482*W31)-1)/((2.718282^(0.000155125*W31)-1)*137.88))))</f>
        <v>-1.8616106580812094E-3</v>
      </c>
      <c r="F31" s="147">
        <v>9756.5934014017839</v>
      </c>
      <c r="G31" s="147">
        <v>65.436783362130001</v>
      </c>
      <c r="H31" s="86">
        <v>0.32969843223525669</v>
      </c>
      <c r="I31" s="151">
        <v>5.5375109363682915</v>
      </c>
      <c r="J31" s="151">
        <v>6.6103187189601662E-2</v>
      </c>
      <c r="K31" s="152">
        <v>7.3495940620562639E-2</v>
      </c>
      <c r="L31" s="152">
        <v>1.5836873723287989E-3</v>
      </c>
      <c r="M31" s="39">
        <f t="array" ref="M31:Q31">[1]!ConvertConc(I31:L31,TRUE,FALSE)</f>
        <v>1.8291991930528015</v>
      </c>
      <c r="N31" s="40">
        <v>4.5059777857455137E-2</v>
      </c>
      <c r="O31" s="40">
        <v>0.18058655079710556</v>
      </c>
      <c r="P31" s="62">
        <v>2.155724242974505E-3</v>
      </c>
      <c r="Q31" s="39">
        <v>0.48459592464985696</v>
      </c>
      <c r="R31" s="181">
        <v>4.9685759424276284E-2</v>
      </c>
      <c r="S31" s="158">
        <v>1.1227372000994372E-3</v>
      </c>
      <c r="T31" s="38">
        <f>[1]!AgePb76(K31)</f>
        <v>1026.7792674927157</v>
      </c>
      <c r="U31" s="41">
        <v>87.153768403603436</v>
      </c>
      <c r="V31" s="38">
        <f t="shared" si="0"/>
        <v>87.322943438844845</v>
      </c>
      <c r="W31" s="42">
        <f>[1]!AgePb6U8(O31)</f>
        <v>1070.1781912809188</v>
      </c>
      <c r="X31" s="42">
        <f t="shared" si="5"/>
        <v>25.550175924660945</v>
      </c>
      <c r="Y31" s="38">
        <f t="shared" si="1"/>
        <v>27.727857896681172</v>
      </c>
      <c r="Z31" s="38">
        <f>[1]!AgePb7U5(M31)</f>
        <v>1055.991979447303</v>
      </c>
      <c r="AA31" s="42">
        <f t="shared" si="6"/>
        <v>52.025787233961772</v>
      </c>
      <c r="AB31" s="38">
        <f t="shared" si="2"/>
        <v>53.109871120683302</v>
      </c>
      <c r="AC31" s="42">
        <f>[1]!AgePb8Th2(R31)</f>
        <v>980.10798662814136</v>
      </c>
      <c r="AD31" s="42">
        <f t="shared" si="7"/>
        <v>44.294530644300579</v>
      </c>
      <c r="AE31" s="38">
        <f t="shared" si="3"/>
        <v>46.841249450561527</v>
      </c>
      <c r="AF31" s="43">
        <f t="shared" si="4"/>
        <v>104.22670433287755</v>
      </c>
      <c r="AG31" s="38"/>
    </row>
    <row r="32" spans="1:33" x14ac:dyDescent="0.25">
      <c r="A32" s="145" t="s">
        <v>1300</v>
      </c>
      <c r="B32">
        <v>2016</v>
      </c>
      <c r="C32" s="145" t="s">
        <v>1329</v>
      </c>
      <c r="D32" s="145" t="s">
        <v>6</v>
      </c>
      <c r="E32" s="37">
        <f>(K32-(((2.718282^(0.00098482*W32)-1)/((2.718282^(0.000155125*W32)-1)*137.88))))/(([1]!SingleStagePbR(W32,1)/[1]!SingleStagePbR(W32,0))-(((2.718282^(0.00098482*W32)-1)/((2.718282^(0.000155125*W32)-1)*137.88))))</f>
        <v>-1.7588599520950676E-4</v>
      </c>
      <c r="F32" s="148">
        <v>21855.525965432786</v>
      </c>
      <c r="G32" s="148">
        <v>59.491824914098494</v>
      </c>
      <c r="H32" s="86">
        <v>0.32904195174548417</v>
      </c>
      <c r="I32" s="153">
        <v>5.6022278512907082</v>
      </c>
      <c r="J32" s="153">
        <v>4.70902270946357E-2</v>
      </c>
      <c r="K32" s="154">
        <v>7.4487039260469096E-2</v>
      </c>
      <c r="L32" s="154">
        <v>9.005317902899899E-4</v>
      </c>
      <c r="M32" s="39">
        <f t="array" ref="M32:Q32">[1]!ConvertConc(I32:L32,TRUE,FALSE)</f>
        <v>1.8324502364738149</v>
      </c>
      <c r="N32" s="40">
        <v>2.6982310022303658E-2</v>
      </c>
      <c r="O32" s="40">
        <v>0.17850041564618049</v>
      </c>
      <c r="P32" s="62">
        <v>1.5004075757698635E-3</v>
      </c>
      <c r="Q32" s="39">
        <v>0.57085140992197236</v>
      </c>
      <c r="R32" s="182">
        <v>5.4391108757662822E-2</v>
      </c>
      <c r="S32" s="158">
        <v>1.1690614294222821E-3</v>
      </c>
      <c r="T32" s="38">
        <f>[1]!AgePb76(K32)</f>
        <v>1053.8165090563018</v>
      </c>
      <c r="U32" s="41">
        <v>48.699814438714498</v>
      </c>
      <c r="V32" s="38">
        <f t="shared" si="0"/>
        <v>49.017996600246931</v>
      </c>
      <c r="W32" s="42">
        <f>[1]!AgePb6U8(O32)</f>
        <v>1058.7770899909635</v>
      </c>
      <c r="X32" s="42">
        <f t="shared" si="5"/>
        <v>17.799366585486208</v>
      </c>
      <c r="Y32" s="38">
        <f t="shared" si="1"/>
        <v>20.745629612557238</v>
      </c>
      <c r="Z32" s="38">
        <f>[1]!AgePb7U5(M32)</f>
        <v>1057.1580900654219</v>
      </c>
      <c r="AA32" s="42">
        <f t="shared" si="6"/>
        <v>31.132706101336176</v>
      </c>
      <c r="AB32" s="38">
        <f t="shared" si="2"/>
        <v>32.916152931812888</v>
      </c>
      <c r="AC32" s="42">
        <f>[1]!AgePb8Th2(R32)</f>
        <v>1070.5093929652212</v>
      </c>
      <c r="AD32" s="42">
        <f t="shared" si="7"/>
        <v>46.018228704469507</v>
      </c>
      <c r="AE32" s="38">
        <f t="shared" si="3"/>
        <v>48.934289225240519</v>
      </c>
      <c r="AF32" s="43">
        <f t="shared" si="4"/>
        <v>100.47072530103974</v>
      </c>
      <c r="AG32" s="38"/>
    </row>
    <row r="33" spans="1:33" x14ac:dyDescent="0.25">
      <c r="A33" s="145" t="s">
        <v>1300</v>
      </c>
      <c r="B33">
        <v>2016</v>
      </c>
      <c r="C33" s="145" t="s">
        <v>1330</v>
      </c>
      <c r="D33" s="145" t="s">
        <v>6</v>
      </c>
      <c r="E33" s="37">
        <f>(K33-(((2.718282^(0.00098482*W33)-1)/((2.718282^(0.000155125*W33)-1)*137.88))))/(([1]!SingleStagePbR(W33,1)/[1]!SingleStagePbR(W33,0))-(((2.718282^(0.00098482*W33)-1)/((2.718282^(0.000155125*W33)-1)*137.88))))</f>
        <v>-6.5763600705901143E-4</v>
      </c>
      <c r="F33" s="148">
        <v>27671.91869704561</v>
      </c>
      <c r="G33" s="148">
        <v>78.590247296256848</v>
      </c>
      <c r="H33" s="86">
        <v>0.35927871855068677</v>
      </c>
      <c r="I33" s="153">
        <v>5.6017508995454151</v>
      </c>
      <c r="J33" s="153">
        <v>4.2242959170754442E-2</v>
      </c>
      <c r="K33" s="154">
        <v>7.4085913150204213E-2</v>
      </c>
      <c r="L33" s="154">
        <v>8.8283199341995756E-4</v>
      </c>
      <c r="M33" s="39">
        <f t="array" ref="M33:Q33">[1]!ConvertConc(I33:L33,TRUE,FALSE)</f>
        <v>1.822737342924287</v>
      </c>
      <c r="N33" s="40">
        <v>2.5704213163207978E-2</v>
      </c>
      <c r="O33" s="40">
        <v>0.17851561376660832</v>
      </c>
      <c r="P33" s="62">
        <v>1.3461912032355747E-3</v>
      </c>
      <c r="Q33" s="39">
        <v>0.53474941473901028</v>
      </c>
      <c r="R33" s="182">
        <v>5.3968586497949819E-2</v>
      </c>
      <c r="S33" s="158">
        <v>9.8035612891804371E-4</v>
      </c>
      <c r="T33" s="38">
        <f>[1]!AgePb76(K33)</f>
        <v>1042.9306128848391</v>
      </c>
      <c r="U33" s="41">
        <v>48.079842746944422</v>
      </c>
      <c r="V33" s="38">
        <f t="shared" si="0"/>
        <v>48.395498760885793</v>
      </c>
      <c r="W33" s="42">
        <f>[1]!AgePb6U8(O33)</f>
        <v>1058.86022339171</v>
      </c>
      <c r="X33" s="42">
        <f t="shared" si="5"/>
        <v>15.96978872727159</v>
      </c>
      <c r="Y33" s="38">
        <f t="shared" si="1"/>
        <v>19.199366748220019</v>
      </c>
      <c r="Z33" s="38">
        <f>[1]!AgePb7U5(M33)</f>
        <v>1053.6702067486103</v>
      </c>
      <c r="AA33" s="42">
        <f t="shared" si="6"/>
        <v>29.717681160288503</v>
      </c>
      <c r="AB33" s="38">
        <f t="shared" si="2"/>
        <v>31.569222481941384</v>
      </c>
      <c r="AC33" s="42">
        <f>[1]!AgePb8Th2(R33)</f>
        <v>1062.4081979460038</v>
      </c>
      <c r="AD33" s="42">
        <f t="shared" si="7"/>
        <v>38.597949505633444</v>
      </c>
      <c r="AE33" s="38">
        <f t="shared" si="3"/>
        <v>41.982307025566833</v>
      </c>
      <c r="AF33" s="43">
        <f t="shared" si="4"/>
        <v>101.52738929225676</v>
      </c>
      <c r="AG33" s="38"/>
    </row>
    <row r="34" spans="1:33" x14ac:dyDescent="0.25">
      <c r="A34" s="145" t="s">
        <v>1300</v>
      </c>
      <c r="B34">
        <v>2016</v>
      </c>
      <c r="C34" s="145" t="s">
        <v>1331</v>
      </c>
      <c r="D34" s="145" t="s">
        <v>6</v>
      </c>
      <c r="E34" s="37">
        <f>(K34-(((2.718282^(0.00098482*W34)-1)/((2.718282^(0.000155125*W34)-1)*137.88))))/(([1]!SingleStagePbR(W34,1)/[1]!SingleStagePbR(W34,0))-(((2.718282^(0.00098482*W34)-1)/((2.718282^(0.000155125*W34)-1)*137.88))))</f>
        <v>-2.176627338788059E-4</v>
      </c>
      <c r="F34" s="148">
        <v>28773.700832917613</v>
      </c>
      <c r="G34" s="148">
        <v>77.924458856022014</v>
      </c>
      <c r="H34" s="86">
        <v>0.36410303591680099</v>
      </c>
      <c r="I34" s="153">
        <v>5.5910684237914907</v>
      </c>
      <c r="J34" s="153">
        <v>3.9828741124625873E-2</v>
      </c>
      <c r="K34" s="154">
        <v>7.4524259537928711E-2</v>
      </c>
      <c r="L34" s="154">
        <v>8.1872735704197584E-4</v>
      </c>
      <c r="M34" s="39">
        <f t="array" ref="M34:Q34">[1]!ConvertConc(I34:L34,TRUE,FALSE)</f>
        <v>1.837025174975818</v>
      </c>
      <c r="N34" s="40">
        <v>2.40530742965318E-2</v>
      </c>
      <c r="O34" s="40">
        <v>0.17885669145895849</v>
      </c>
      <c r="P34" s="62">
        <v>1.2741101203864655E-3</v>
      </c>
      <c r="Q34" s="39">
        <v>0.54405936191419868</v>
      </c>
      <c r="R34" s="182">
        <v>5.3961666827942775E-2</v>
      </c>
      <c r="S34" s="158">
        <v>1.0441241455154179E-3</v>
      </c>
      <c r="T34" s="38">
        <f>[1]!AgePb76(K34)</f>
        <v>1054.8227309878641</v>
      </c>
      <c r="U34" s="41">
        <v>44.247111123094982</v>
      </c>
      <c r="V34" s="38">
        <f t="shared" si="0"/>
        <v>44.597738855992311</v>
      </c>
      <c r="W34" s="42">
        <f>[1]!AgePb6U8(O34)</f>
        <v>1060.7256292791346</v>
      </c>
      <c r="X34" s="42">
        <f t="shared" si="5"/>
        <v>15.112448387517741</v>
      </c>
      <c r="Y34" s="38">
        <f t="shared" si="1"/>
        <v>18.50319367097363</v>
      </c>
      <c r="Z34" s="38">
        <f>[1]!AgePb7U5(M34)</f>
        <v>1058.7968011262442</v>
      </c>
      <c r="AA34" s="42">
        <f t="shared" si="6"/>
        <v>27.726694733788829</v>
      </c>
      <c r="AB34" s="38">
        <f t="shared" si="2"/>
        <v>29.721233840807983</v>
      </c>
      <c r="AC34" s="42">
        <f>[1]!AgePb8Th2(R34)</f>
        <v>1062.2754972075413</v>
      </c>
      <c r="AD34" s="42">
        <f t="shared" si="7"/>
        <v>41.108718874838161</v>
      </c>
      <c r="AE34" s="38">
        <f t="shared" si="3"/>
        <v>44.300914689438649</v>
      </c>
      <c r="AF34" s="43">
        <f t="shared" si="4"/>
        <v>100.55961045565849</v>
      </c>
      <c r="AG34" s="38"/>
    </row>
    <row r="35" spans="1:33" x14ac:dyDescent="0.25">
      <c r="A35" s="145" t="s">
        <v>1300</v>
      </c>
      <c r="B35">
        <v>2016</v>
      </c>
      <c r="C35" s="145" t="s">
        <v>1332</v>
      </c>
      <c r="D35" s="145" t="s">
        <v>6</v>
      </c>
      <c r="E35" s="37">
        <f>(K35-(((2.718282^(0.00098482*W35)-1)/((2.718282^(0.000155125*W35)-1)*137.88))))/(([1]!SingleStagePbR(W35,1)/[1]!SingleStagePbR(W35,0))-(((2.718282^(0.00098482*W35)-1)/((2.718282^(0.000155125*W35)-1)*137.88))))</f>
        <v>2.8460278820587314E-4</v>
      </c>
      <c r="F35" s="148">
        <v>29342.047276848298</v>
      </c>
      <c r="G35" s="148">
        <v>78.062953805902623</v>
      </c>
      <c r="H35" s="86">
        <v>0.35713417277414805</v>
      </c>
      <c r="I35" s="153">
        <v>5.5884917249053609</v>
      </c>
      <c r="J35" s="153">
        <v>4.6274849489816729E-2</v>
      </c>
      <c r="K35" s="154">
        <v>7.4962474188008707E-2</v>
      </c>
      <c r="L35" s="154">
        <v>8.6521360625680852E-4</v>
      </c>
      <c r="M35" s="39">
        <f t="array" ref="M35:Q35">[1]!ConvertConc(I35:L35,TRUE,FALSE)</f>
        <v>1.8486791608815196</v>
      </c>
      <c r="N35" s="40">
        <v>2.626045281952669E-2</v>
      </c>
      <c r="O35" s="40">
        <v>0.17893915732995644</v>
      </c>
      <c r="P35" s="62">
        <v>1.4816846800320878E-3</v>
      </c>
      <c r="Q35" s="39">
        <v>0.58292104909796905</v>
      </c>
      <c r="R35" s="182">
        <v>5.329949055656482E-2</v>
      </c>
      <c r="S35" s="158">
        <v>9.6480199024226681E-4</v>
      </c>
      <c r="T35" s="38">
        <f>[1]!AgePb76(K35)</f>
        <v>1066.6205351648427</v>
      </c>
      <c r="U35" s="41">
        <v>46.403833024221143</v>
      </c>
      <c r="V35" s="38">
        <f t="shared" si="0"/>
        <v>46.745779702736279</v>
      </c>
      <c r="W35" s="42">
        <f>[1]!AgePb6U8(O35)</f>
        <v>1061.1765666754584</v>
      </c>
      <c r="X35" s="42">
        <f t="shared" si="5"/>
        <v>17.573895899741675</v>
      </c>
      <c r="Y35" s="38">
        <f t="shared" si="1"/>
        <v>20.565039021294993</v>
      </c>
      <c r="Z35" s="38">
        <f>[1]!AgePb7U5(M35)</f>
        <v>1062.9592674326698</v>
      </c>
      <c r="AA35" s="42">
        <f t="shared" si="6"/>
        <v>30.198632929019368</v>
      </c>
      <c r="AB35" s="38">
        <f t="shared" si="2"/>
        <v>32.053740177460092</v>
      </c>
      <c r="AC35" s="42">
        <f>[1]!AgePb8Th2(R35)</f>
        <v>1049.5726972431657</v>
      </c>
      <c r="AD35" s="42">
        <f t="shared" si="7"/>
        <v>37.997730058206955</v>
      </c>
      <c r="AE35" s="38">
        <f t="shared" si="3"/>
        <v>41.352026972696301</v>
      </c>
      <c r="AF35" s="43">
        <f t="shared" si="4"/>
        <v>99.48960588045091</v>
      </c>
      <c r="AG35" s="38"/>
    </row>
    <row r="36" spans="1:33" x14ac:dyDescent="0.25">
      <c r="A36" s="145" t="s">
        <v>1300</v>
      </c>
      <c r="B36">
        <v>2016</v>
      </c>
      <c r="C36" s="145" t="s">
        <v>1333</v>
      </c>
      <c r="D36" s="145" t="s">
        <v>6</v>
      </c>
      <c r="E36" s="37">
        <f>(K36-(((2.718282^(0.00098482*W36)-1)/((2.718282^(0.000155125*W36)-1)*137.88))))/(([1]!SingleStagePbR(W36,1)/[1]!SingleStagePbR(W36,0))-(((2.718282^(0.00098482*W36)-1)/((2.718282^(0.000155125*W36)-1)*137.88))))</f>
        <v>3.5422513059312811E-4</v>
      </c>
      <c r="F36" s="148">
        <v>27439.617964135785</v>
      </c>
      <c r="G36" s="148">
        <v>74.739757677003638</v>
      </c>
      <c r="H36" s="86">
        <v>0.35610479100532294</v>
      </c>
      <c r="I36" s="153">
        <v>5.5859293061996702</v>
      </c>
      <c r="J36" s="153">
        <v>4.1501514699353995E-2</v>
      </c>
      <c r="K36" s="154">
        <v>7.5037574655273581E-2</v>
      </c>
      <c r="L36" s="154">
        <v>8.6377826993981914E-4</v>
      </c>
      <c r="M36" s="39">
        <f t="array" ref="M36:Q36">[1]!ConvertConc(I36:L36,TRUE,FALSE)</f>
        <v>1.8513801324896573</v>
      </c>
      <c r="N36" s="40">
        <v>2.5365206844058592E-2</v>
      </c>
      <c r="O36" s="40">
        <v>0.17902124162046365</v>
      </c>
      <c r="P36" s="62">
        <v>1.3300656494815118E-3</v>
      </c>
      <c r="Q36" s="39">
        <v>0.5422826420164758</v>
      </c>
      <c r="R36" s="182">
        <v>5.410042380555749E-2</v>
      </c>
      <c r="S36" s="158">
        <v>9.7330622232998912E-4</v>
      </c>
      <c r="T36" s="38">
        <f>[1]!AgePb76(K36)</f>
        <v>1068.6334117616759</v>
      </c>
      <c r="U36" s="41">
        <v>46.266533643517207</v>
      </c>
      <c r="V36" s="38">
        <f t="shared" si="0"/>
        <v>46.610778468930157</v>
      </c>
      <c r="W36" s="42">
        <f>[1]!AgePb6U8(O36)</f>
        <v>1061.6253862017782</v>
      </c>
      <c r="X36" s="42">
        <f t="shared" si="5"/>
        <v>15.775015814024179</v>
      </c>
      <c r="Y36" s="38">
        <f t="shared" si="1"/>
        <v>19.05325839670984</v>
      </c>
      <c r="Z36" s="38">
        <f>[1]!AgePb7U5(M36)</f>
        <v>1063.921545494122</v>
      </c>
      <c r="AA36" s="42">
        <f t="shared" si="6"/>
        <v>29.152943356930678</v>
      </c>
      <c r="AB36" s="38">
        <f t="shared" si="2"/>
        <v>31.073913855659104</v>
      </c>
      <c r="AC36" s="42">
        <f>[1]!AgePb8Th2(R36)</f>
        <v>1064.9363180058499</v>
      </c>
      <c r="AD36" s="42">
        <f t="shared" si="7"/>
        <v>38.317967653103885</v>
      </c>
      <c r="AE36" s="38">
        <f t="shared" si="3"/>
        <v>41.740609557607534</v>
      </c>
      <c r="AF36" s="43">
        <f t="shared" si="4"/>
        <v>99.34420677074425</v>
      </c>
      <c r="AG36" s="38"/>
    </row>
    <row r="37" spans="1:33" x14ac:dyDescent="0.25">
      <c r="A37" s="145" t="s">
        <v>1300</v>
      </c>
      <c r="B37">
        <v>2016</v>
      </c>
      <c r="C37" s="145" t="s">
        <v>1334</v>
      </c>
      <c r="D37" s="145" t="s">
        <v>6</v>
      </c>
      <c r="E37" s="37">
        <f>(K37-(((2.718282^(0.00098482*W37)-1)/((2.718282^(0.000155125*W37)-1)*137.88))))/(([1]!SingleStagePbR(W37,1)/[1]!SingleStagePbR(W37,0))-(((2.718282^(0.00098482*W37)-1)/((2.718282^(0.000155125*W37)-1)*137.88))))</f>
        <v>-7.8535009065878981E-4</v>
      </c>
      <c r="F37" s="148">
        <v>29277.63527519273</v>
      </c>
      <c r="G37" s="148">
        <v>83.296324106061434</v>
      </c>
      <c r="H37" s="86">
        <v>0.35859564841193203</v>
      </c>
      <c r="I37" s="153">
        <v>5.5811457324161031</v>
      </c>
      <c r="J37" s="153">
        <v>4.1271451590520924E-2</v>
      </c>
      <c r="K37" s="154">
        <v>7.411241444319204E-2</v>
      </c>
      <c r="L37" s="154">
        <v>8.8024776559107243E-4</v>
      </c>
      <c r="M37" s="39">
        <f t="array" ref="M37:Q37">[1]!ConvertConc(I37:L37,TRUE,FALSE)</f>
        <v>1.8301211701452857</v>
      </c>
      <c r="N37" s="40">
        <v>2.5605407624778635E-2</v>
      </c>
      <c r="O37" s="40">
        <v>0.17917467988550365</v>
      </c>
      <c r="P37" s="62">
        <v>1.3249607664232064E-3</v>
      </c>
      <c r="Q37" s="39">
        <v>0.5285359495100328</v>
      </c>
      <c r="R37" s="182">
        <v>5.2494058556560586E-2</v>
      </c>
      <c r="S37" s="158">
        <v>9.5308095471961654E-4</v>
      </c>
      <c r="T37" s="38">
        <f>[1]!AgePb76(K37)</f>
        <v>1043.6521825265256</v>
      </c>
      <c r="U37" s="41">
        <v>47.916749694495557</v>
      </c>
      <c r="V37" s="38">
        <f t="shared" si="0"/>
        <v>48.233910027171149</v>
      </c>
      <c r="W37" s="42">
        <f>[1]!AgePb6U8(O37)</f>
        <v>1062.4642703675993</v>
      </c>
      <c r="X37" s="42">
        <f t="shared" si="5"/>
        <v>15.713419718267019</v>
      </c>
      <c r="Y37" s="38">
        <f t="shared" si="1"/>
        <v>19.007040866882591</v>
      </c>
      <c r="Z37" s="38">
        <f>[1]!AgePb7U5(M37)</f>
        <v>1056.3228177329634</v>
      </c>
      <c r="AA37" s="42">
        <f t="shared" si="6"/>
        <v>29.558235566730346</v>
      </c>
      <c r="AB37" s="38">
        <f t="shared" si="2"/>
        <v>31.428276926456327</v>
      </c>
      <c r="AC37" s="42">
        <f>[1]!AgePb8Th2(R37)</f>
        <v>1034.1109950796122</v>
      </c>
      <c r="AD37" s="42">
        <f t="shared" si="7"/>
        <v>37.550592260439828</v>
      </c>
      <c r="AE37" s="38">
        <f t="shared" si="3"/>
        <v>40.846364282552877</v>
      </c>
      <c r="AF37" s="43">
        <f t="shared" si="4"/>
        <v>101.80252464911561</v>
      </c>
      <c r="AG37" s="38"/>
    </row>
    <row r="38" spans="1:33" x14ac:dyDescent="0.25">
      <c r="A38" s="145" t="s">
        <v>1300</v>
      </c>
      <c r="B38">
        <v>2016</v>
      </c>
      <c r="C38" s="145" t="s">
        <v>1335</v>
      </c>
      <c r="D38" s="145" t="s">
        <v>6</v>
      </c>
      <c r="E38" s="37">
        <f>(K38-(((2.718282^(0.00098482*W38)-1)/((2.718282^(0.000155125*W38)-1)*137.88))))/(([1]!SingleStagePbR(W38,1)/[1]!SingleStagePbR(W38,0))-(((2.718282^(0.00098482*W38)-1)/((2.718282^(0.000155125*W38)-1)*137.88))))</f>
        <v>8.8967826731471331E-4</v>
      </c>
      <c r="F38" s="148">
        <v>22040.548085443865</v>
      </c>
      <c r="G38" s="148">
        <v>60.757487112494204</v>
      </c>
      <c r="H38" s="86">
        <v>0.33831341154495898</v>
      </c>
      <c r="I38" s="153">
        <v>5.5719581455174394</v>
      </c>
      <c r="J38" s="153">
        <v>4.945861212016571E-2</v>
      </c>
      <c r="K38" s="154">
        <v>7.5578236285899242E-2</v>
      </c>
      <c r="L38" s="154">
        <v>8.1187622233127557E-4</v>
      </c>
      <c r="M38" s="39">
        <f t="array" ref="M38:Q38">[1]!ConvertConc(I38:L38,TRUE,FALSE)</f>
        <v>1.8693953279786049</v>
      </c>
      <c r="N38" s="40">
        <v>2.6050024893479799E-2</v>
      </c>
      <c r="O38" s="40">
        <v>0.17947012053643757</v>
      </c>
      <c r="P38" s="62">
        <v>1.5930383622698142E-3</v>
      </c>
      <c r="Q38" s="39">
        <v>0.63698189728575194</v>
      </c>
      <c r="R38" s="182">
        <v>5.3175074830817938E-2</v>
      </c>
      <c r="S38" s="158">
        <v>1.1380580548990113E-3</v>
      </c>
      <c r="T38" s="38">
        <f>[1]!AgePb76(K38)</f>
        <v>1083.047554200715</v>
      </c>
      <c r="U38" s="41">
        <v>43.082486567097106</v>
      </c>
      <c r="V38" s="38">
        <f t="shared" si="0"/>
        <v>43.461954808582419</v>
      </c>
      <c r="W38" s="42">
        <f>[1]!AgePb6U8(O38)</f>
        <v>1064.0792085827745</v>
      </c>
      <c r="X38" s="42">
        <f t="shared" si="5"/>
        <v>18.890264236735778</v>
      </c>
      <c r="Y38" s="38">
        <f t="shared" si="1"/>
        <v>21.71511066457289</v>
      </c>
      <c r="Z38" s="38">
        <f>[1]!AgePb7U5(M38)</f>
        <v>1070.3166172091312</v>
      </c>
      <c r="AA38" s="42">
        <f t="shared" si="6"/>
        <v>29.829725264534375</v>
      </c>
      <c r="AB38" s="38">
        <f t="shared" si="2"/>
        <v>31.731711959251573</v>
      </c>
      <c r="AC38" s="42">
        <f>[1]!AgePb8Th2(R38)</f>
        <v>1047.1850880031893</v>
      </c>
      <c r="AD38" s="42">
        <f t="shared" si="7"/>
        <v>44.823911509813968</v>
      </c>
      <c r="AE38" s="38">
        <f t="shared" si="3"/>
        <v>47.687903194377029</v>
      </c>
      <c r="AF38" s="43">
        <f t="shared" si="4"/>
        <v>98.248613780219557</v>
      </c>
      <c r="AG38" s="38"/>
    </row>
    <row r="39" spans="1:33" x14ac:dyDescent="0.25">
      <c r="A39" s="145" t="s">
        <v>1300</v>
      </c>
      <c r="B39">
        <v>2016</v>
      </c>
      <c r="C39" s="145" t="s">
        <v>1336</v>
      </c>
      <c r="D39" s="145" t="s">
        <v>6</v>
      </c>
      <c r="E39" s="37">
        <f>(K39-(((2.718282^(0.00098482*W39)-1)/((2.718282^(0.000155125*W39)-1)*137.88))))/(([1]!SingleStagePbR(W39,1)/[1]!SingleStagePbR(W39,0))-(((2.718282^(0.00098482*W39)-1)/((2.718282^(0.000155125*W39)-1)*137.88))))</f>
        <v>-6.1857454879634701E-4</v>
      </c>
      <c r="F39" s="148">
        <v>28697.543889785175</v>
      </c>
      <c r="G39" s="148">
        <v>76.914265193010309</v>
      </c>
      <c r="H39" s="86">
        <v>0.35679287674455357</v>
      </c>
      <c r="I39" s="153">
        <v>5.5766904079192923</v>
      </c>
      <c r="J39" s="153">
        <v>4.3892185497034331E-2</v>
      </c>
      <c r="K39" s="154">
        <v>7.4281441830895426E-2</v>
      </c>
      <c r="L39" s="154">
        <v>8.8897576314907656E-4</v>
      </c>
      <c r="M39" s="39">
        <f t="array" ref="M39:Q39">[1]!ConvertConc(I39:L39,TRUE,FALSE)</f>
        <v>1.8357605612454446</v>
      </c>
      <c r="N39" s="40">
        <v>2.6295132744346573E-2</v>
      </c>
      <c r="O39" s="40">
        <v>0.17931782595998691</v>
      </c>
      <c r="P39" s="62">
        <v>1.4113480764117343E-3</v>
      </c>
      <c r="Q39" s="39">
        <v>0.54947930293959846</v>
      </c>
      <c r="R39" s="182">
        <v>5.3170281147146933E-2</v>
      </c>
      <c r="S39" s="158">
        <v>9.8403862878822636E-4</v>
      </c>
      <c r="T39" s="38">
        <f>[1]!AgePb76(K39)</f>
        <v>1048.2465090334379</v>
      </c>
      <c r="U39" s="41">
        <v>48.24834816277658</v>
      </c>
      <c r="V39" s="38">
        <f t="shared" si="0"/>
        <v>48.566113248455686</v>
      </c>
      <c r="W39" s="42">
        <f>[1]!AgePb6U8(O39)</f>
        <v>1063.2467862191511</v>
      </c>
      <c r="X39" s="42">
        <f t="shared" si="5"/>
        <v>16.736889357739646</v>
      </c>
      <c r="Y39" s="38">
        <f t="shared" si="1"/>
        <v>19.865749909830992</v>
      </c>
      <c r="Z39" s="38">
        <f>[1]!AgePb7U5(M39)</f>
        <v>1058.344089731273</v>
      </c>
      <c r="AA39" s="42">
        <f t="shared" si="6"/>
        <v>30.319093803603764</v>
      </c>
      <c r="AB39" s="38">
        <f t="shared" si="2"/>
        <v>32.151697094412697</v>
      </c>
      <c r="AC39" s="42">
        <f>[1]!AgePb8Th2(R39)</f>
        <v>1047.0930888170592</v>
      </c>
      <c r="AD39" s="42">
        <f t="shared" si="7"/>
        <v>38.75774305129687</v>
      </c>
      <c r="AE39" s="38">
        <f t="shared" si="3"/>
        <v>42.036521766743206</v>
      </c>
      <c r="AF39" s="43">
        <f t="shared" si="4"/>
        <v>101.43098756413171</v>
      </c>
      <c r="AG39" s="38"/>
    </row>
    <row r="40" spans="1:33" x14ac:dyDescent="0.25">
      <c r="A40" s="145" t="s">
        <v>1300</v>
      </c>
      <c r="B40">
        <v>2016</v>
      </c>
      <c r="C40" s="145" t="s">
        <v>1337</v>
      </c>
      <c r="D40" s="145" t="s">
        <v>6</v>
      </c>
      <c r="E40" s="37">
        <f>(K40-(((2.718282^(0.00098482*W40)-1)/((2.718282^(0.000155125*W40)-1)*137.88))))/(([1]!SingleStagePbR(W40,1)/[1]!SingleStagePbR(W40,0))-(((2.718282^(0.00098482*W40)-1)/((2.718282^(0.000155125*W40)-1)*137.88))))</f>
        <v>6.1431104113749077E-5</v>
      </c>
      <c r="F40" s="148">
        <v>20795.256531098155</v>
      </c>
      <c r="G40" s="148">
        <v>57.128692375287322</v>
      </c>
      <c r="H40" s="86">
        <v>0.32232790577659987</v>
      </c>
      <c r="I40" s="153">
        <v>5.5723059701942468</v>
      </c>
      <c r="J40" s="153">
        <v>4.6123585581022752E-2</v>
      </c>
      <c r="K40" s="154">
        <v>7.4880821146211349E-2</v>
      </c>
      <c r="L40" s="154">
        <v>9.0864070900088508E-4</v>
      </c>
      <c r="M40" s="39">
        <f t="array" ref="M40:Q40">[1]!ConvertConc(I40:L40,TRUE,FALSE)</f>
        <v>1.852029451643894</v>
      </c>
      <c r="N40" s="40">
        <v>2.7203999091671101E-2</v>
      </c>
      <c r="O40" s="40">
        <v>0.17945891796841526</v>
      </c>
      <c r="P40" s="62">
        <v>1.4854332847959895E-3</v>
      </c>
      <c r="Q40" s="39">
        <v>0.56351209665293733</v>
      </c>
      <c r="R40" s="182">
        <v>5.2232648065340913E-2</v>
      </c>
      <c r="S40" s="158">
        <v>1.1363388954058664E-3</v>
      </c>
      <c r="T40" s="38">
        <f>[1]!AgePb76(K40)</f>
        <v>1064.4290536291535</v>
      </c>
      <c r="U40" s="41">
        <v>48.8021173191906</v>
      </c>
      <c r="V40" s="38">
        <f t="shared" si="0"/>
        <v>49.126043019282491</v>
      </c>
      <c r="W40" s="42">
        <f>[1]!AgePb6U8(O40)</f>
        <v>1064.0179804642537</v>
      </c>
      <c r="X40" s="42">
        <f t="shared" si="5"/>
        <v>17.61436814281009</v>
      </c>
      <c r="Y40" s="38">
        <f t="shared" si="1"/>
        <v>20.614478245762854</v>
      </c>
      <c r="Z40" s="38">
        <f>[1]!AgePb7U5(M40)</f>
        <v>1064.1527432218986</v>
      </c>
      <c r="AA40" s="42">
        <f t="shared" si="6"/>
        <v>31.262148919189173</v>
      </c>
      <c r="AB40" s="38">
        <f t="shared" si="2"/>
        <v>33.061552575649102</v>
      </c>
      <c r="AC40" s="42">
        <f>[1]!AgePb8Th2(R40)</f>
        <v>1029.0902115595902</v>
      </c>
      <c r="AD40" s="42">
        <f t="shared" si="7"/>
        <v>44.776410064975003</v>
      </c>
      <c r="AE40" s="38">
        <f t="shared" si="3"/>
        <v>47.547897351034905</v>
      </c>
      <c r="AF40" s="43">
        <f t="shared" si="4"/>
        <v>99.961380877053458</v>
      </c>
      <c r="AG40" s="38"/>
    </row>
    <row r="41" spans="1:33" x14ac:dyDescent="0.25">
      <c r="A41" s="145" t="s">
        <v>1300</v>
      </c>
      <c r="B41">
        <v>2016</v>
      </c>
      <c r="C41" s="145" t="s">
        <v>1338</v>
      </c>
      <c r="D41" s="145" t="s">
        <v>6</v>
      </c>
      <c r="E41" s="37">
        <f>(K41-(((2.718282^(0.00098482*W41)-1)/((2.718282^(0.000155125*W41)-1)*137.88))))/(([1]!SingleStagePbR(W41,1)/[1]!SingleStagePbR(W41,0))-(((2.718282^(0.00098482*W41)-1)/((2.718282^(0.000155125*W41)-1)*137.88))))</f>
        <v>9.5814015067446575E-4</v>
      </c>
      <c r="F41" s="148">
        <v>33153.333182934803</v>
      </c>
      <c r="G41" s="148">
        <v>87.512047704101946</v>
      </c>
      <c r="H41" s="86">
        <v>0.35530053833179043</v>
      </c>
      <c r="I41" s="153">
        <v>5.5664222671760877</v>
      </c>
      <c r="J41" s="153">
        <v>4.9983074673792996E-2</v>
      </c>
      <c r="K41" s="154">
        <v>7.5672042184467783E-2</v>
      </c>
      <c r="L41" s="154">
        <v>6.9141755743548194E-4</v>
      </c>
      <c r="M41" s="39">
        <f t="array" ref="M41:Q41">[1]!ConvertConc(I41:L41,TRUE,FALSE)</f>
        <v>1.8735770218801899</v>
      </c>
      <c r="N41" s="40">
        <v>2.4001883072380745E-2</v>
      </c>
      <c r="O41" s="40">
        <v>0.17964860587325004</v>
      </c>
      <c r="P41" s="62">
        <v>1.6131348380367871E-3</v>
      </c>
      <c r="Q41" s="39">
        <v>0.7009274284325645</v>
      </c>
      <c r="R41" s="182">
        <v>5.4888294328578252E-2</v>
      </c>
      <c r="S41" s="158">
        <v>9.3928562980695441E-4</v>
      </c>
      <c r="T41" s="38">
        <f>[1]!AgePb76(K41)</f>
        <v>1085.5347941624689</v>
      </c>
      <c r="U41" s="41">
        <v>36.631230824850306</v>
      </c>
      <c r="V41" s="38">
        <f t="shared" si="0"/>
        <v>37.078820791880553</v>
      </c>
      <c r="W41" s="42">
        <f>[1]!AgePb6U8(O41)</f>
        <v>1065.0546494504529</v>
      </c>
      <c r="X41" s="42">
        <f t="shared" si="5"/>
        <v>19.12708146094673</v>
      </c>
      <c r="Y41" s="38">
        <f t="shared" si="1"/>
        <v>21.926230591380648</v>
      </c>
      <c r="Z41" s="38">
        <f>[1]!AgePb7U5(M41)</f>
        <v>1071.7953016301281</v>
      </c>
      <c r="AA41" s="42">
        <f t="shared" si="6"/>
        <v>27.460953253405595</v>
      </c>
      <c r="AB41" s="38">
        <f t="shared" si="2"/>
        <v>29.521462324381897</v>
      </c>
      <c r="AC41" s="42">
        <f>[1]!AgePb8Th2(R41)</f>
        <v>1080.0379821953011</v>
      </c>
      <c r="AD41" s="42">
        <f t="shared" si="7"/>
        <v>36.964681403610413</v>
      </c>
      <c r="AE41" s="38">
        <f t="shared" si="3"/>
        <v>40.598350176781118</v>
      </c>
      <c r="AF41" s="43">
        <f t="shared" si="4"/>
        <v>98.113358980094489</v>
      </c>
      <c r="AG41" s="38"/>
    </row>
    <row r="42" spans="1:33" x14ac:dyDescent="0.25">
      <c r="A42" s="145" t="s">
        <v>1300</v>
      </c>
      <c r="B42">
        <v>2016</v>
      </c>
      <c r="C42" s="145" t="s">
        <v>1339</v>
      </c>
      <c r="D42" s="145" t="s">
        <v>6</v>
      </c>
      <c r="E42" s="37">
        <f>(K42-(((2.718282^(0.00098482*W42)-1)/((2.718282^(0.000155125*W42)-1)*137.88))))/(([1]!SingleStagePbR(W42,1)/[1]!SingleStagePbR(W42,0))-(((2.718282^(0.00098482*W42)-1)/((2.718282^(0.000155125*W42)-1)*137.88))))</f>
        <v>6.8602877409174284E-4</v>
      </c>
      <c r="F42" s="148">
        <v>32213.688944247719</v>
      </c>
      <c r="G42" s="148">
        <v>88.331830548481236</v>
      </c>
      <c r="H42" s="86">
        <v>0.35590412629615131</v>
      </c>
      <c r="I42" s="153">
        <v>5.5664992927164674</v>
      </c>
      <c r="J42" s="153">
        <v>4.1346894859558524E-2</v>
      </c>
      <c r="K42" s="154">
        <v>7.544314397783565E-2</v>
      </c>
      <c r="L42" s="154">
        <v>7.9797420003247964E-4</v>
      </c>
      <c r="M42" s="39">
        <f t="array" ref="M42:Q42">[1]!ConvertConc(I42:L42,TRUE,FALSE)</f>
        <v>1.8678838451717943</v>
      </c>
      <c r="N42" s="40">
        <v>2.4141895585400867E-2</v>
      </c>
      <c r="O42" s="40">
        <v>0.17964612001450506</v>
      </c>
      <c r="P42" s="62">
        <v>1.3343771094853729E-3</v>
      </c>
      <c r="Q42" s="39">
        <v>0.57469741049020873</v>
      </c>
      <c r="R42" s="182">
        <v>5.4373522469778189E-2</v>
      </c>
      <c r="S42" s="158">
        <v>9.2554699109944727E-4</v>
      </c>
      <c r="T42" s="38">
        <f>[1]!AgePb76(K42)</f>
        <v>1079.4585585496839</v>
      </c>
      <c r="U42" s="41">
        <v>42.443329615946325</v>
      </c>
      <c r="V42" s="38">
        <f t="shared" si="0"/>
        <v>42.825924401170589</v>
      </c>
      <c r="W42" s="42">
        <f>[1]!AgePb6U8(O42)</f>
        <v>1065.0410649882037</v>
      </c>
      <c r="X42" s="42">
        <f t="shared" si="5"/>
        <v>15.821843718833829</v>
      </c>
      <c r="Y42" s="38">
        <f t="shared" si="1"/>
        <v>19.111309479378182</v>
      </c>
      <c r="Z42" s="38">
        <f>[1]!AgePb7U5(M42)</f>
        <v>1069.7816130663964</v>
      </c>
      <c r="AA42" s="42">
        <f t="shared" si="6"/>
        <v>27.653278407636012</v>
      </c>
      <c r="AB42" s="38">
        <f t="shared" si="2"/>
        <v>29.69302637234675</v>
      </c>
      <c r="AC42" s="42">
        <f>[1]!AgePb8Th2(R42)</f>
        <v>1070.1722685065267</v>
      </c>
      <c r="AD42" s="42">
        <f t="shared" si="7"/>
        <v>36.432979806479189</v>
      </c>
      <c r="AE42" s="38">
        <f t="shared" si="3"/>
        <v>40.050904352060954</v>
      </c>
      <c r="AF42" s="43">
        <f t="shared" si="4"/>
        <v>98.664377298480929</v>
      </c>
      <c r="AG42" s="38"/>
    </row>
    <row r="43" spans="1:33" x14ac:dyDescent="0.25">
      <c r="A43" s="145" t="s">
        <v>1300</v>
      </c>
      <c r="B43">
        <v>2016</v>
      </c>
      <c r="C43" s="145" t="s">
        <v>1340</v>
      </c>
      <c r="D43" s="145" t="s">
        <v>6</v>
      </c>
      <c r="E43" s="37">
        <f>(K43-(((2.718282^(0.00098482*W43)-1)/((2.718282^(0.000155125*W43)-1)*137.88))))/(([1]!SingleStagePbR(W43,1)/[1]!SingleStagePbR(W43,0))-(((2.718282^(0.00098482*W43)-1)/((2.718282^(0.000155125*W43)-1)*137.88))))</f>
        <v>-7.4275659598224892E-4</v>
      </c>
      <c r="F43" s="148">
        <v>21350.020403521008</v>
      </c>
      <c r="G43" s="148">
        <v>56.947824419182574</v>
      </c>
      <c r="H43" s="86">
        <v>0.2984945977168717</v>
      </c>
      <c r="I43" s="153">
        <v>5.5685001018572384</v>
      </c>
      <c r="J43" s="153">
        <v>4.4742426926798445E-2</v>
      </c>
      <c r="K43" s="154">
        <v>7.4230800022437732E-2</v>
      </c>
      <c r="L43" s="154">
        <v>1.0256747594053902E-3</v>
      </c>
      <c r="M43" s="39">
        <f t="array" ref="M43:Q43">[1]!ConvertConc(I43:L43,TRUE,FALSE)</f>
        <v>1.8372072680182292</v>
      </c>
      <c r="N43" s="40">
        <v>2.9365429323924261E-2</v>
      </c>
      <c r="O43" s="40">
        <v>0.1795815716455629</v>
      </c>
      <c r="P43" s="62">
        <v>1.4429227260086368E-3</v>
      </c>
      <c r="Q43" s="39">
        <v>0.50269331022298325</v>
      </c>
      <c r="R43" s="182">
        <v>5.3221344652361294E-2</v>
      </c>
      <c r="S43" s="158">
        <v>1.1228203920675556E-3</v>
      </c>
      <c r="T43" s="38">
        <f>[1]!AgePb76(K43)</f>
        <v>1046.8714473928806</v>
      </c>
      <c r="U43" s="41">
        <v>55.717072692007996</v>
      </c>
      <c r="V43" s="38">
        <f t="shared" si="0"/>
        <v>55.991747485495154</v>
      </c>
      <c r="W43" s="42">
        <f>[1]!AgePb6U8(O43)</f>
        <v>1064.6883177543907</v>
      </c>
      <c r="X43" s="42">
        <f t="shared" si="5"/>
        <v>17.109361007662983</v>
      </c>
      <c r="Y43" s="38">
        <f t="shared" si="1"/>
        <v>20.188252512659577</v>
      </c>
      <c r="Z43" s="38">
        <f>[1]!AgePb7U5(M43)</f>
        <v>1058.8619708884285</v>
      </c>
      <c r="AA43" s="42">
        <f t="shared" si="6"/>
        <v>33.849132769277475</v>
      </c>
      <c r="AB43" s="38">
        <f t="shared" si="2"/>
        <v>35.501549755810345</v>
      </c>
      <c r="AC43" s="42">
        <f>[1]!AgePb8Th2(R43)</f>
        <v>1048.0730653966912</v>
      </c>
      <c r="AD43" s="42">
        <f t="shared" si="7"/>
        <v>44.222776327465304</v>
      </c>
      <c r="AE43" s="38">
        <f t="shared" si="3"/>
        <v>47.128086605204381</v>
      </c>
      <c r="AF43" s="43">
        <f t="shared" si="4"/>
        <v>101.70191578019261</v>
      </c>
      <c r="AG43" s="38"/>
    </row>
    <row r="44" spans="1:33" x14ac:dyDescent="0.25">
      <c r="A44" s="145" t="s">
        <v>1300</v>
      </c>
      <c r="B44">
        <v>2016</v>
      </c>
      <c r="C44" s="145" t="s">
        <v>1341</v>
      </c>
      <c r="D44" s="145" t="s">
        <v>6</v>
      </c>
      <c r="E44" s="37">
        <f>(K44-(((2.718282^(0.00098482*W44)-1)/((2.718282^(0.000155125*W44)-1)*137.88))))/(([1]!SingleStagePbR(W44,1)/[1]!SingleStagePbR(W44,0))-(((2.718282^(0.00098482*W44)-1)/((2.718282^(0.000155125*W44)-1)*137.88))))</f>
        <v>-1.5595482148671161E-3</v>
      </c>
      <c r="F44" s="148">
        <v>28094.68239450964</v>
      </c>
      <c r="G44" s="148">
        <v>76.992694667313373</v>
      </c>
      <c r="H44" s="86">
        <v>0.36415508635131755</v>
      </c>
      <c r="I44" s="153">
        <v>5.5610917681043004</v>
      </c>
      <c r="J44" s="153">
        <v>4.2237693061532508E-2</v>
      </c>
      <c r="K44" s="154">
        <v>7.3593834859530652E-2</v>
      </c>
      <c r="L44" s="154">
        <v>8.4840747091917651E-4</v>
      </c>
      <c r="M44" s="39">
        <f t="array" ref="M44:Q44">[1]!ConvertConc(I44:L44,TRUE,FALSE)</f>
        <v>1.823868899001827</v>
      </c>
      <c r="N44" s="40">
        <v>2.5179145846700553E-2</v>
      </c>
      <c r="O44" s="40">
        <v>0.17982080528422681</v>
      </c>
      <c r="P44" s="62">
        <v>1.365777853772386E-3</v>
      </c>
      <c r="Q44" s="39">
        <v>0.55016473914035113</v>
      </c>
      <c r="R44" s="182">
        <v>5.6206047955090113E-2</v>
      </c>
      <c r="S44" s="158">
        <v>1.0888735495147746E-3</v>
      </c>
      <c r="T44" s="38">
        <f>[1]!AgePb76(K44)</f>
        <v>1029.4709521665416</v>
      </c>
      <c r="U44" s="41">
        <v>46.608621499761639</v>
      </c>
      <c r="V44" s="38">
        <f t="shared" si="0"/>
        <v>46.925852810764979</v>
      </c>
      <c r="W44" s="42">
        <f>[1]!AgePb6U8(O44)</f>
        <v>1065.995597209125</v>
      </c>
      <c r="X44" s="42">
        <f t="shared" si="5"/>
        <v>16.192933588367136</v>
      </c>
      <c r="Y44" s="38">
        <f t="shared" si="1"/>
        <v>19.424947315754743</v>
      </c>
      <c r="Z44" s="38">
        <f>[1]!AgePb7U5(M44)</f>
        <v>1054.077163717486</v>
      </c>
      <c r="AA44" s="42">
        <f t="shared" si="6"/>
        <v>29.103805271798155</v>
      </c>
      <c r="AB44" s="38">
        <f t="shared" si="2"/>
        <v>30.993457171289805</v>
      </c>
      <c r="AC44" s="42">
        <f>[1]!AgePb8Th2(R44)</f>
        <v>1105.2710948964748</v>
      </c>
      <c r="AD44" s="42">
        <f t="shared" si="7"/>
        <v>42.82458931243945</v>
      </c>
      <c r="AE44" s="38">
        <f t="shared" si="3"/>
        <v>46.142246692339093</v>
      </c>
      <c r="AF44" s="43">
        <f t="shared" si="4"/>
        <v>103.54790438386985</v>
      </c>
      <c r="AG44" s="38"/>
    </row>
    <row r="45" spans="1:33" x14ac:dyDescent="0.25">
      <c r="A45" s="145" t="s">
        <v>1300</v>
      </c>
      <c r="B45">
        <v>2016</v>
      </c>
      <c r="C45" s="145" t="s">
        <v>1342</v>
      </c>
      <c r="D45" s="145" t="s">
        <v>6</v>
      </c>
      <c r="E45" s="37">
        <f>(K45-(((2.718282^(0.00098482*W45)-1)/((2.718282^(0.000155125*W45)-1)*137.88))))/(([1]!SingleStagePbR(W45,1)/[1]!SingleStagePbR(W45,0))-(((2.718282^(0.00098482*W45)-1)/((2.718282^(0.000155125*W45)-1)*137.88))))</f>
        <v>-9.3383042175865369E-4</v>
      </c>
      <c r="F45" s="148">
        <v>36698.150695742748</v>
      </c>
      <c r="G45" s="148">
        <v>99.947237772134784</v>
      </c>
      <c r="H45" s="86">
        <v>0.3620370762899886</v>
      </c>
      <c r="I45" s="153">
        <v>5.5532299594337902</v>
      </c>
      <c r="J45" s="153">
        <v>4.094238217205283E-2</v>
      </c>
      <c r="K45" s="154">
        <v>7.4170819953843906E-2</v>
      </c>
      <c r="L45" s="154">
        <v>7.6347282392912844E-4</v>
      </c>
      <c r="M45" s="39">
        <f t="array" ref="M45:Q45">[1]!ConvertConc(I45:L45,TRUE,FALSE)</f>
        <v>1.8407705930984044</v>
      </c>
      <c r="N45" s="40">
        <v>2.3306788581786073E-2</v>
      </c>
      <c r="O45" s="40">
        <v>0.18007538086932753</v>
      </c>
      <c r="P45" s="62">
        <v>1.3276444730701742E-3</v>
      </c>
      <c r="Q45" s="39">
        <v>0.58229717201268061</v>
      </c>
      <c r="R45" s="182">
        <v>5.3869928642365728E-2</v>
      </c>
      <c r="S45" s="158">
        <v>8.9955226900274171E-4</v>
      </c>
      <c r="T45" s="38">
        <f>[1]!AgePb76(K45)</f>
        <v>1045.2412438112653</v>
      </c>
      <c r="U45" s="41">
        <v>41.51737627791978</v>
      </c>
      <c r="V45" s="38">
        <f t="shared" si="0"/>
        <v>41.884133542727788</v>
      </c>
      <c r="W45" s="42">
        <f>[1]!AgePb6U8(O45)</f>
        <v>1067.3864208209504</v>
      </c>
      <c r="X45" s="42">
        <f t="shared" si="5"/>
        <v>15.739071886360986</v>
      </c>
      <c r="Y45" s="38">
        <f t="shared" si="1"/>
        <v>19.056139470511152</v>
      </c>
      <c r="Z45" s="38">
        <f>[1]!AgePb7U5(M45)</f>
        <v>1060.136417694368</v>
      </c>
      <c r="AA45" s="42">
        <f t="shared" si="6"/>
        <v>26.845686744120886</v>
      </c>
      <c r="AB45" s="38">
        <f t="shared" si="2"/>
        <v>28.90610947196582</v>
      </c>
      <c r="AC45" s="42">
        <f>[1]!AgePb8Th2(R45)</f>
        <v>1060.51612215607</v>
      </c>
      <c r="AD45" s="42">
        <f t="shared" si="7"/>
        <v>35.418264253991282</v>
      </c>
      <c r="AE45" s="38">
        <f t="shared" si="3"/>
        <v>39.066550153652443</v>
      </c>
      <c r="AF45" s="43">
        <f t="shared" si="4"/>
        <v>102.11866658924949</v>
      </c>
      <c r="AG45" s="38"/>
    </row>
    <row r="46" spans="1:33" x14ac:dyDescent="0.25">
      <c r="A46" s="145" t="s">
        <v>1300</v>
      </c>
      <c r="B46">
        <v>2016</v>
      </c>
      <c r="C46" s="145" t="s">
        <v>1343</v>
      </c>
      <c r="D46" s="145" t="s">
        <v>6</v>
      </c>
      <c r="E46" s="37">
        <f>(K46-(((2.718282^(0.00098482*W46)-1)/((2.718282^(0.000155125*W46)-1)*137.88))))/(([1]!SingleStagePbR(W46,1)/[1]!SingleStagePbR(W46,0))-(((2.718282^(0.00098482*W46)-1)/((2.718282^(0.000155125*W46)-1)*137.88))))</f>
        <v>-9.7647094273108873E-4</v>
      </c>
      <c r="F46" s="148">
        <v>28239.233943514937</v>
      </c>
      <c r="G46" s="148">
        <v>79.307170742757052</v>
      </c>
      <c r="H46" s="86">
        <v>0.36226105290611316</v>
      </c>
      <c r="I46" s="153">
        <v>5.5340053839064032</v>
      </c>
      <c r="J46" s="153">
        <v>4.344423578830673E-2</v>
      </c>
      <c r="K46" s="154">
        <v>7.4262387448137512E-2</v>
      </c>
      <c r="L46" s="154">
        <v>8.6826628055655718E-4</v>
      </c>
      <c r="M46" s="39">
        <f t="array" ref="M46:Q46">[1]!ConvertConc(I46:L46,TRUE,FALSE)</f>
        <v>1.849445659714489</v>
      </c>
      <c r="N46" s="40">
        <v>2.6045610173373465E-2</v>
      </c>
      <c r="O46" s="40">
        <v>0.18070094454698729</v>
      </c>
      <c r="P46" s="62">
        <v>1.4185773047671886E-3</v>
      </c>
      <c r="Q46" s="39">
        <v>0.55744191901049422</v>
      </c>
      <c r="R46" s="182">
        <v>5.4002821601599589E-2</v>
      </c>
      <c r="S46" s="158">
        <v>1.0428517181085438E-3</v>
      </c>
      <c r="T46" s="38">
        <f>[1]!AgePb76(K46)</f>
        <v>1047.7292746157677</v>
      </c>
      <c r="U46" s="41">
        <v>47.140121587141742</v>
      </c>
      <c r="V46" s="38">
        <f t="shared" si="0"/>
        <v>47.464986742458379</v>
      </c>
      <c r="W46" s="42">
        <f>[1]!AgePb6U8(O46)</f>
        <v>1070.8027907789583</v>
      </c>
      <c r="X46" s="42">
        <f t="shared" si="5"/>
        <v>16.812491386677966</v>
      </c>
      <c r="Y46" s="38">
        <f t="shared" si="1"/>
        <v>19.970426909160086</v>
      </c>
      <c r="Z46" s="38">
        <f>[1]!AgePb7U5(M46)</f>
        <v>1063.2324414871307</v>
      </c>
      <c r="AA46" s="42">
        <f t="shared" si="6"/>
        <v>29.946851965288882</v>
      </c>
      <c r="AB46" s="38">
        <f t="shared" si="2"/>
        <v>31.817575907588235</v>
      </c>
      <c r="AC46" s="42">
        <f>[1]!AgePb8Th2(R46)</f>
        <v>1063.0647227277025</v>
      </c>
      <c r="AD46" s="42">
        <f t="shared" si="7"/>
        <v>41.057812894885082</v>
      </c>
      <c r="AE46" s="38">
        <f t="shared" si="3"/>
        <v>44.258259694672113</v>
      </c>
      <c r="AF46" s="43">
        <f t="shared" si="4"/>
        <v>102.20224028498701</v>
      </c>
      <c r="AG46" s="38"/>
    </row>
    <row r="47" spans="1:33" x14ac:dyDescent="0.25">
      <c r="A47" s="145" t="s">
        <v>1300</v>
      </c>
      <c r="B47">
        <v>2016</v>
      </c>
      <c r="C47" s="145" t="s">
        <v>1344</v>
      </c>
      <c r="D47" s="145" t="s">
        <v>6</v>
      </c>
      <c r="E47" s="37">
        <f>(K47-(((2.718282^(0.00098482*W47)-1)/((2.718282^(0.000155125*W47)-1)*137.88))))/(([1]!SingleStagePbR(W47,1)/[1]!SingleStagePbR(W47,0))-(((2.718282^(0.00098482*W47)-1)/((2.718282^(0.000155125*W47)-1)*137.88))))</f>
        <v>-1.6201408958741719E-3</v>
      </c>
      <c r="F47" s="148">
        <v>29776.249073805357</v>
      </c>
      <c r="G47" s="148">
        <v>81.891344361819378</v>
      </c>
      <c r="H47" s="86">
        <v>0.36408627976386931</v>
      </c>
      <c r="I47" s="153">
        <v>5.5317738762419264</v>
      </c>
      <c r="J47" s="153">
        <v>4.2293073245139673E-2</v>
      </c>
      <c r="K47" s="154">
        <v>7.3736802428448392E-2</v>
      </c>
      <c r="L47" s="154">
        <v>7.9875888215225565E-4</v>
      </c>
      <c r="M47" s="39">
        <f t="array" ref="M47:Q47">[1]!ConvertConc(I47:L47,TRUE,FALSE)</f>
        <v>1.8370971659442998</v>
      </c>
      <c r="N47" s="40">
        <v>2.4357850912788765E-2</v>
      </c>
      <c r="O47" s="40">
        <v>0.18077383898406227</v>
      </c>
      <c r="P47" s="62">
        <v>1.3821029897469483E-3</v>
      </c>
      <c r="Q47" s="39">
        <v>0.57663099749211411</v>
      </c>
      <c r="R47" s="182">
        <v>5.5528166164752271E-2</v>
      </c>
      <c r="S47" s="158">
        <v>1.0270457047534191E-3</v>
      </c>
      <c r="T47" s="38">
        <f>[1]!AgePb76(K47)</f>
        <v>1033.3935770938651</v>
      </c>
      <c r="U47" s="41">
        <v>43.770053806025587</v>
      </c>
      <c r="V47" s="38">
        <f t="shared" si="0"/>
        <v>44.110273470590847</v>
      </c>
      <c r="W47" s="42">
        <f>[1]!AgePb6U8(O47)</f>
        <v>1071.2007689715549</v>
      </c>
      <c r="X47" s="42">
        <f t="shared" si="5"/>
        <v>16.379690708956439</v>
      </c>
      <c r="Y47" s="38">
        <f t="shared" si="1"/>
        <v>19.609658627513287</v>
      </c>
      <c r="Z47" s="38">
        <f>[1]!AgePb7U5(M47)</f>
        <v>1058.8225666649466</v>
      </c>
      <c r="AA47" s="42">
        <f t="shared" si="6"/>
        <v>28.077602752888986</v>
      </c>
      <c r="AB47" s="38">
        <f t="shared" si="2"/>
        <v>30.048951616121535</v>
      </c>
      <c r="AC47" s="42">
        <f>[1]!AgePb8Th2(R47)</f>
        <v>1092.2945546175981</v>
      </c>
      <c r="AD47" s="42">
        <f t="shared" si="7"/>
        <v>40.406032042083304</v>
      </c>
      <c r="AE47" s="38">
        <f t="shared" si="3"/>
        <v>43.828288218434473</v>
      </c>
      <c r="AF47" s="43">
        <f t="shared" si="4"/>
        <v>103.65854720947773</v>
      </c>
      <c r="AG47" s="38"/>
    </row>
    <row r="48" spans="1:33" x14ac:dyDescent="0.25">
      <c r="A48" s="69" t="s">
        <v>1345</v>
      </c>
      <c r="B48">
        <v>2016</v>
      </c>
      <c r="C48" s="69" t="s">
        <v>1346</v>
      </c>
      <c r="D48" s="69" t="s">
        <v>6</v>
      </c>
      <c r="E48" s="37">
        <f>(K48-(((2.718282^(0.00098482*W48)-1)/((2.718282^(0.000155125*W48)-1)*137.88))))/(([1]!SingleStagePbR(W48,1)/[1]!SingleStagePbR(W48,0))-(((2.718282^(0.00098482*W48)-1)/((2.718282^(0.000155125*W48)-1)*137.88))))</f>
        <v>1.777034576461664E-3</v>
      </c>
      <c r="F48" s="73">
        <v>17559.93333662445</v>
      </c>
      <c r="G48" s="73">
        <v>58.375243874148438</v>
      </c>
      <c r="H48" s="86">
        <v>0.34623590137524185</v>
      </c>
      <c r="I48" s="76">
        <v>5.650950110596713</v>
      </c>
      <c r="J48" s="76">
        <v>5.4385408752765575E-2</v>
      </c>
      <c r="K48" s="77">
        <v>7.5813414392643386E-2</v>
      </c>
      <c r="L48" s="77">
        <v>1.0431992083603913E-3</v>
      </c>
      <c r="M48" s="39">
        <f t="array" ref="M48:Q48">[1]!ConvertConc(I48:L48,TRUE,FALSE)</f>
        <v>1.8489996491033944</v>
      </c>
      <c r="N48" s="40">
        <v>3.1047982691995255E-2</v>
      </c>
      <c r="O48" s="40">
        <v>0.17696139240811751</v>
      </c>
      <c r="P48" s="62">
        <v>1.7030972617377714E-3</v>
      </c>
      <c r="Q48" s="39">
        <v>0.57314481111425053</v>
      </c>
      <c r="R48" s="80">
        <v>5.461380950632478E-2</v>
      </c>
      <c r="S48" s="158">
        <v>1.3038302028533801E-3</v>
      </c>
      <c r="T48" s="38">
        <f>[1]!AgePb76(K48)</f>
        <v>1089.2756861400642</v>
      </c>
      <c r="U48" s="41">
        <v>55.134774433768733</v>
      </c>
      <c r="V48" s="38">
        <f t="shared" si="0"/>
        <v>55.435214545703403</v>
      </c>
      <c r="W48" s="42">
        <f>[1]!AgePb6U8(O48)</f>
        <v>1050.3531090914669</v>
      </c>
      <c r="X48" s="42">
        <f t="shared" si="5"/>
        <v>20.217443811991323</v>
      </c>
      <c r="Y48" s="38">
        <f t="shared" si="1"/>
        <v>22.814662384152268</v>
      </c>
      <c r="Z48" s="38">
        <f>[1]!AgePb7U5(M48)</f>
        <v>1063.073495812491</v>
      </c>
      <c r="AA48" s="42">
        <f t="shared" si="6"/>
        <v>35.701778001213057</v>
      </c>
      <c r="AB48" s="38">
        <f t="shared" si="2"/>
        <v>37.284401603978701</v>
      </c>
      <c r="AC48" s="42">
        <f>[1]!AgePb8Th2(R48)</f>
        <v>1074.7780206712587</v>
      </c>
      <c r="AD48" s="42">
        <f t="shared" si="7"/>
        <v>51.31771826141793</v>
      </c>
      <c r="AE48" s="38">
        <f t="shared" si="3"/>
        <v>53.968584012551958</v>
      </c>
      <c r="AF48" s="43">
        <f t="shared" si="4"/>
        <v>96.426746915969218</v>
      </c>
      <c r="AG48" s="38"/>
    </row>
    <row r="49" spans="1:33" x14ac:dyDescent="0.25">
      <c r="A49" s="69" t="s">
        <v>1345</v>
      </c>
      <c r="B49">
        <v>2016</v>
      </c>
      <c r="C49" s="69" t="s">
        <v>1347</v>
      </c>
      <c r="D49" s="69" t="s">
        <v>6</v>
      </c>
      <c r="E49" s="37">
        <f>(K49-(((2.718282^(0.00098482*W49)-1)/((2.718282^(0.000155125*W49)-1)*137.88))))/(([1]!SingleStagePbR(W49,1)/[1]!SingleStagePbR(W49,0))-(((2.718282^(0.00098482*W49)-1)/((2.718282^(0.000155125*W49)-1)*137.88))))</f>
        <v>1.4848578003360288E-3</v>
      </c>
      <c r="F49" s="73">
        <v>14406.642285919748</v>
      </c>
      <c r="G49" s="73">
        <v>54.371085883441438</v>
      </c>
      <c r="H49" s="86">
        <v>0.27090774076080754</v>
      </c>
      <c r="I49" s="76">
        <v>5.6397306152478599</v>
      </c>
      <c r="J49" s="76">
        <v>7.4927726372438344E-2</v>
      </c>
      <c r="K49" s="77">
        <v>7.5639656219277665E-2</v>
      </c>
      <c r="L49" s="77">
        <v>1.7878685721204976E-3</v>
      </c>
      <c r="M49" s="39">
        <f t="array" ref="M49:Q49">[1]!ConvertConc(I49:L49,TRUE,FALSE)</f>
        <v>1.848431801326861</v>
      </c>
      <c r="N49" s="40">
        <v>5.0119476002019221E-2</v>
      </c>
      <c r="O49" s="40">
        <v>0.17731343360556082</v>
      </c>
      <c r="P49" s="62">
        <v>2.3557317435402157E-3</v>
      </c>
      <c r="Q49" s="39">
        <v>0.48998310355775587</v>
      </c>
      <c r="R49" s="80">
        <v>5.5862854517974118E-2</v>
      </c>
      <c r="S49" s="158">
        <v>1.9599592693498465E-3</v>
      </c>
      <c r="T49" s="38">
        <f>[1]!AgePb76(K49)</f>
        <v>1084.6765413567016</v>
      </c>
      <c r="U49" s="41">
        <v>94.773778251247691</v>
      </c>
      <c r="V49" s="38">
        <f t="shared" si="0"/>
        <v>94.947400047025681</v>
      </c>
      <c r="W49" s="42">
        <f>[1]!AgePb6U8(O49)</f>
        <v>1052.2810092327122</v>
      </c>
      <c r="X49" s="42">
        <f t="shared" si="5"/>
        <v>27.960563688461484</v>
      </c>
      <c r="Y49" s="38">
        <f t="shared" si="1"/>
        <v>29.899290354151915</v>
      </c>
      <c r="Z49" s="38">
        <f>[1]!AgePb7U5(M49)</f>
        <v>1062.8710947775519</v>
      </c>
      <c r="AA49" s="42">
        <f t="shared" si="6"/>
        <v>57.638634316618209</v>
      </c>
      <c r="AB49" s="38">
        <f t="shared" si="2"/>
        <v>58.631713571146008</v>
      </c>
      <c r="AC49" s="42">
        <f>[1]!AgePb8Th2(R49)</f>
        <v>1098.7024605222118</v>
      </c>
      <c r="AD49" s="42">
        <f t="shared" si="7"/>
        <v>77.09638507875114</v>
      </c>
      <c r="AE49" s="38">
        <f t="shared" si="3"/>
        <v>78.965284799047893</v>
      </c>
      <c r="AF49" s="43">
        <f t="shared" si="4"/>
        <v>97.013346293682218</v>
      </c>
      <c r="AG49" s="38"/>
    </row>
    <row r="50" spans="1:33" x14ac:dyDescent="0.25">
      <c r="A50" s="69" t="s">
        <v>1345</v>
      </c>
      <c r="B50">
        <v>2016</v>
      </c>
      <c r="C50" s="69" t="s">
        <v>1348</v>
      </c>
      <c r="D50" s="69" t="s">
        <v>6</v>
      </c>
      <c r="E50" s="37">
        <f>(K50-(((2.718282^(0.00098482*W50)-1)/((2.718282^(0.000155125*W50)-1)*137.88))))/(([1]!SingleStagePbR(W50,1)/[1]!SingleStagePbR(W50,0))-(((2.718282^(0.00098482*W50)-1)/((2.718282^(0.000155125*W50)-1)*137.88))))</f>
        <v>-2.8369636628436721E-4</v>
      </c>
      <c r="F50" s="73">
        <v>18803.942511478523</v>
      </c>
      <c r="G50" s="73">
        <v>60.026553465861767</v>
      </c>
      <c r="H50" s="86">
        <v>0.34716722280653634</v>
      </c>
      <c r="I50" s="76">
        <v>5.6148320494981716</v>
      </c>
      <c r="J50" s="76">
        <v>8.3689826698640765E-2</v>
      </c>
      <c r="K50" s="77">
        <v>7.431538810355981E-2</v>
      </c>
      <c r="L50" s="77">
        <v>1.5798431939485998E-3</v>
      </c>
      <c r="M50" s="39">
        <f t="array" ref="M50:Q50">[1]!ConvertConc(I50:L50,TRUE,FALSE)</f>
        <v>1.8241234462833149</v>
      </c>
      <c r="N50" s="40">
        <v>4.7360241545658335E-2</v>
      </c>
      <c r="O50" s="40">
        <v>0.17809971717486645</v>
      </c>
      <c r="P50" s="62">
        <v>2.6546002327484863E-3</v>
      </c>
      <c r="Q50" s="39">
        <v>0.57408502070678014</v>
      </c>
      <c r="R50" s="80">
        <v>5.5177985807820309E-2</v>
      </c>
      <c r="S50" s="158">
        <v>1.68783088054601E-3</v>
      </c>
      <c r="T50" s="38">
        <f>[1]!AgePb76(K50)</f>
        <v>1049.1675579009996</v>
      </c>
      <c r="U50" s="41">
        <v>85.693499849259382</v>
      </c>
      <c r="V50" s="38">
        <f t="shared" si="0"/>
        <v>85.873128848511371</v>
      </c>
      <c r="W50" s="42">
        <f>[1]!AgePb6U8(O50)</f>
        <v>1056.5848909011415</v>
      </c>
      <c r="X50" s="42">
        <f t="shared" si="5"/>
        <v>31.497079746070714</v>
      </c>
      <c r="Y50" s="38">
        <f t="shared" si="1"/>
        <v>33.243946050981606</v>
      </c>
      <c r="Z50" s="38">
        <f>[1]!AgePb7U5(M50)</f>
        <v>1054.1686875653418</v>
      </c>
      <c r="AA50" s="42">
        <f t="shared" si="6"/>
        <v>54.73936950340584</v>
      </c>
      <c r="AB50" s="38">
        <f t="shared" si="2"/>
        <v>55.767205431062663</v>
      </c>
      <c r="AC50" s="42">
        <f>[1]!AgePb8Th2(R50)</f>
        <v>1085.5878650926829</v>
      </c>
      <c r="AD50" s="42">
        <f t="shared" si="7"/>
        <v>66.413758872284106</v>
      </c>
      <c r="AE50" s="38">
        <f t="shared" si="3"/>
        <v>68.523935120952501</v>
      </c>
      <c r="AF50" s="43">
        <f t="shared" si="4"/>
        <v>100.70697315641186</v>
      </c>
      <c r="AG50" s="38"/>
    </row>
    <row r="51" spans="1:33" x14ac:dyDescent="0.25">
      <c r="A51" s="69" t="s">
        <v>1345</v>
      </c>
      <c r="B51">
        <v>2016</v>
      </c>
      <c r="C51" s="69" t="s">
        <v>1349</v>
      </c>
      <c r="D51" s="69" t="s">
        <v>6</v>
      </c>
      <c r="E51" s="37">
        <f>(K51-(((2.718282^(0.00098482*W51)-1)/((2.718282^(0.000155125*W51)-1)*137.88))))/(([1]!SingleStagePbR(W51,1)/[1]!SingleStagePbR(W51,0))-(((2.718282^(0.00098482*W51)-1)/((2.718282^(0.000155125*W51)-1)*137.88))))</f>
        <v>-1.6769188308699554E-4</v>
      </c>
      <c r="F51" s="73">
        <v>18058.967490692616</v>
      </c>
      <c r="G51" s="73">
        <v>60.248273884352606</v>
      </c>
      <c r="H51" s="86">
        <v>0.35480250204814656</v>
      </c>
      <c r="I51" s="76">
        <v>5.6089725391608978</v>
      </c>
      <c r="J51" s="76">
        <v>4.9573968427986045E-2</v>
      </c>
      <c r="K51" s="77">
        <v>7.4450403482152636E-2</v>
      </c>
      <c r="L51" s="77">
        <v>1.0752294332179995E-3</v>
      </c>
      <c r="M51" s="39">
        <f t="array" ref="M51:Q51">[1]!ConvertConc(I51:L51,TRUE,FALSE)</f>
        <v>1.8293465579072499</v>
      </c>
      <c r="N51" s="40">
        <v>3.097456916187119E-2</v>
      </c>
      <c r="O51" s="40">
        <v>0.17828577212995234</v>
      </c>
      <c r="P51" s="62">
        <v>1.5757490658086883E-3</v>
      </c>
      <c r="Q51" s="39">
        <v>0.52198868056604375</v>
      </c>
      <c r="R51" s="80">
        <v>5.2748656733811815E-2</v>
      </c>
      <c r="S51" s="158">
        <v>1.1240760148068117E-3</v>
      </c>
      <c r="T51" s="38">
        <f>[1]!AgePb76(K51)</f>
        <v>1052.8254486641265</v>
      </c>
      <c r="U51" s="41">
        <v>58.184561564436081</v>
      </c>
      <c r="V51" s="38">
        <f t="shared" si="0"/>
        <v>58.450635713368555</v>
      </c>
      <c r="W51" s="42">
        <f>[1]!AgePb6U8(O51)</f>
        <v>1057.6028799433027</v>
      </c>
      <c r="X51" s="42">
        <f t="shared" si="5"/>
        <v>18.694893374357601</v>
      </c>
      <c r="Y51" s="38">
        <f t="shared" si="1"/>
        <v>21.513042212087843</v>
      </c>
      <c r="Z51" s="38">
        <f>[1]!AgePb7U5(M51)</f>
        <v>1056.0448664548389</v>
      </c>
      <c r="AA51" s="42">
        <f t="shared" si="6"/>
        <v>35.761987921484803</v>
      </c>
      <c r="AB51" s="38">
        <f t="shared" si="2"/>
        <v>37.321670246389118</v>
      </c>
      <c r="AC51" s="42">
        <f>[1]!AgePb8Th2(R51)</f>
        <v>1038.999739257255</v>
      </c>
      <c r="AD51" s="42">
        <f t="shared" si="7"/>
        <v>44.282253183557565</v>
      </c>
      <c r="AE51" s="38">
        <f t="shared" si="3"/>
        <v>47.135391994176587</v>
      </c>
      <c r="AF51" s="43">
        <f t="shared" si="4"/>
        <v>100.45377239743189</v>
      </c>
      <c r="AG51" s="38"/>
    </row>
    <row r="52" spans="1:33" x14ac:dyDescent="0.25">
      <c r="A52" s="69" t="s">
        <v>1345</v>
      </c>
      <c r="B52">
        <v>2016</v>
      </c>
      <c r="C52" s="69" t="s">
        <v>1350</v>
      </c>
      <c r="D52" s="69" t="s">
        <v>6</v>
      </c>
      <c r="E52" s="37">
        <f>(K52-(((2.718282^(0.00098482*W52)-1)/((2.718282^(0.000155125*W52)-1)*137.88))))/(([1]!SingleStagePbR(W52,1)/[1]!SingleStagePbR(W52,0))-(((2.718282^(0.00098482*W52)-1)/((2.718282^(0.000155125*W52)-1)*137.88))))</f>
        <v>9.0688946910113318E-4</v>
      </c>
      <c r="F52" s="73">
        <v>19831.302652187438</v>
      </c>
      <c r="G52" s="73">
        <v>69.493323458016093</v>
      </c>
      <c r="H52" s="86">
        <v>0.36841035561463237</v>
      </c>
      <c r="I52" s="76">
        <v>5.6024099259109867</v>
      </c>
      <c r="J52" s="76">
        <v>5.374263983314817E-2</v>
      </c>
      <c r="K52" s="77">
        <v>7.5394349823962439E-2</v>
      </c>
      <c r="L52" s="77">
        <v>1.115945956046035E-3</v>
      </c>
      <c r="M52" s="39">
        <f t="array" ref="M52:Q52">[1]!ConvertConc(I52:L52,TRUE,FALSE)</f>
        <v>1.8547106388415313</v>
      </c>
      <c r="N52" s="40">
        <v>3.2713662242926579E-2</v>
      </c>
      <c r="O52" s="40">
        <v>0.17849461450063273</v>
      </c>
      <c r="P52" s="62">
        <v>1.7122581007323E-3</v>
      </c>
      <c r="Q52" s="39">
        <v>0.54386499875375394</v>
      </c>
      <c r="R52" s="80">
        <v>5.5101669181609837E-2</v>
      </c>
      <c r="S52" s="158">
        <v>1.1553796400710864E-3</v>
      </c>
      <c r="T52" s="38">
        <f>[1]!AgePb76(K52)</f>
        <v>1078.160190978625</v>
      </c>
      <c r="U52" s="41">
        <v>59.405815994700333</v>
      </c>
      <c r="V52" s="38">
        <f t="shared" si="0"/>
        <v>59.679109528953468</v>
      </c>
      <c r="W52" s="42">
        <f>[1]!AgePb6U8(O52)</f>
        <v>1058.7453575634845</v>
      </c>
      <c r="X52" s="42">
        <f t="shared" si="5"/>
        <v>20.312605174923814</v>
      </c>
      <c r="Y52" s="38">
        <f t="shared" si="1"/>
        <v>22.938152041410472</v>
      </c>
      <c r="Z52" s="38">
        <f>[1]!AgePb7U5(M52)</f>
        <v>1065.1068543957874</v>
      </c>
      <c r="AA52" s="42">
        <f t="shared" si="6"/>
        <v>37.573026387656199</v>
      </c>
      <c r="AB52" s="38">
        <f t="shared" si="2"/>
        <v>39.085601690974187</v>
      </c>
      <c r="AC52" s="42">
        <f>[1]!AgePb8Th2(R52)</f>
        <v>1084.1259459801411</v>
      </c>
      <c r="AD52" s="42">
        <f t="shared" si="7"/>
        <v>45.464214201202772</v>
      </c>
      <c r="AE52" s="38">
        <f t="shared" si="3"/>
        <v>48.486809580928401</v>
      </c>
      <c r="AF52" s="43">
        <f t="shared" si="4"/>
        <v>98.199262634848537</v>
      </c>
      <c r="AG52" s="38"/>
    </row>
    <row r="53" spans="1:33" x14ac:dyDescent="0.25">
      <c r="A53" s="69" t="s">
        <v>1345</v>
      </c>
      <c r="B53">
        <v>2016</v>
      </c>
      <c r="C53" s="69" t="s">
        <v>1351</v>
      </c>
      <c r="D53" s="69" t="s">
        <v>6</v>
      </c>
      <c r="E53" s="37">
        <f>(K53-(((2.718282^(0.00098482*W53)-1)/((2.718282^(0.000155125*W53)-1)*137.88))))/(([1]!SingleStagePbR(W53,1)/[1]!SingleStagePbR(W53,0))-(((2.718282^(0.00098482*W53)-1)/((2.718282^(0.000155125*W53)-1)*137.88))))</f>
        <v>-5.5395275057830624E-4</v>
      </c>
      <c r="F53" s="73">
        <v>23159.06458678695</v>
      </c>
      <c r="G53" s="73">
        <v>74.681836439089579</v>
      </c>
      <c r="H53" s="86">
        <v>0.36728037020347087</v>
      </c>
      <c r="I53" s="76">
        <v>5.6008399378053149</v>
      </c>
      <c r="J53" s="76">
        <v>4.778079627496009E-2</v>
      </c>
      <c r="K53" s="77">
        <v>7.4178792679943512E-2</v>
      </c>
      <c r="L53" s="77">
        <v>9.6521205217657579E-4</v>
      </c>
      <c r="M53" s="39">
        <f t="array" ref="M53:Q53">[1]!ConvertConc(I53:L53,TRUE,FALSE)</f>
        <v>1.8253192950834112</v>
      </c>
      <c r="N53" s="40">
        <v>2.8400546263728763E-2</v>
      </c>
      <c r="O53" s="40">
        <v>0.17854464885705149</v>
      </c>
      <c r="P53" s="62">
        <v>1.5231653801493802E-3</v>
      </c>
      <c r="Q53" s="39">
        <v>0.54829258522977131</v>
      </c>
      <c r="R53" s="80">
        <v>5.3533734785216565E-2</v>
      </c>
      <c r="S53" s="158">
        <v>1.0713185901229773E-3</v>
      </c>
      <c r="T53" s="38">
        <f>[1]!AgePb76(K53)</f>
        <v>1045.4580342764593</v>
      </c>
      <c r="U53" s="41">
        <v>52.480527302235771</v>
      </c>
      <c r="V53" s="38">
        <f t="shared" si="0"/>
        <v>52.771266284238727</v>
      </c>
      <c r="W53" s="42">
        <f>[1]!AgePb6U8(O53)</f>
        <v>1059.0190417484475</v>
      </c>
      <c r="X53" s="42">
        <f t="shared" si="5"/>
        <v>18.068994524744053</v>
      </c>
      <c r="Y53" s="38">
        <f t="shared" si="1"/>
        <v>20.978659857063153</v>
      </c>
      <c r="Z53" s="38">
        <f>[1]!AgePb7U5(M53)</f>
        <v>1054.5985510685578</v>
      </c>
      <c r="AA53" s="42">
        <f t="shared" si="6"/>
        <v>32.817463793823777</v>
      </c>
      <c r="AB53" s="38">
        <f t="shared" si="2"/>
        <v>34.505959035925045</v>
      </c>
      <c r="AC53" s="42">
        <f>[1]!AgePb8Th2(R53)</f>
        <v>1054.0672132903035</v>
      </c>
      <c r="AD53" s="42">
        <f t="shared" si="7"/>
        <v>42.188044804558103</v>
      </c>
      <c r="AE53" s="38">
        <f t="shared" si="3"/>
        <v>45.257907506956577</v>
      </c>
      <c r="AF53" s="43">
        <f t="shared" si="4"/>
        <v>101.29713551643165</v>
      </c>
      <c r="AG53" s="38"/>
    </row>
    <row r="54" spans="1:33" x14ac:dyDescent="0.25">
      <c r="A54" s="69" t="s">
        <v>1345</v>
      </c>
      <c r="B54">
        <v>2016</v>
      </c>
      <c r="C54" s="69" t="s">
        <v>1352</v>
      </c>
      <c r="D54" s="69" t="s">
        <v>6</v>
      </c>
      <c r="E54" s="37">
        <f>(K54-(((2.718282^(0.00098482*W54)-1)/((2.718282^(0.000155125*W54)-1)*137.88))))/(([1]!SingleStagePbR(W54,1)/[1]!SingleStagePbR(W54,0))-(((2.718282^(0.00098482*W54)-1)/((2.718282^(0.000155125*W54)-1)*137.88))))</f>
        <v>6.8100011516066515E-4</v>
      </c>
      <c r="F54" s="73">
        <v>19882.06603630045</v>
      </c>
      <c r="G54" s="73">
        <v>66.520275562226701</v>
      </c>
      <c r="H54" s="86">
        <v>0.3687327532855243</v>
      </c>
      <c r="I54" s="76">
        <v>5.593823505379766</v>
      </c>
      <c r="J54" s="76">
        <v>4.967252135389752E-2</v>
      </c>
      <c r="K54" s="77">
        <v>7.526045677209306E-2</v>
      </c>
      <c r="L54" s="77">
        <v>9.9308038038819048E-4</v>
      </c>
      <c r="M54" s="39">
        <f t="array" ref="M54:Q54">[1]!ConvertConc(I54:L54,TRUE,FALSE)</f>
        <v>1.8542587449093428</v>
      </c>
      <c r="N54" s="40">
        <v>2.9491865038596278E-2</v>
      </c>
      <c r="O54" s="40">
        <v>0.17876860058925112</v>
      </c>
      <c r="P54" s="62">
        <v>1.5874449956520564E-3</v>
      </c>
      <c r="Q54" s="39">
        <v>0.55831017615834044</v>
      </c>
      <c r="R54" s="80">
        <v>5.5360585497205482E-2</v>
      </c>
      <c r="S54" s="158">
        <v>1.2533174902620713E-3</v>
      </c>
      <c r="T54" s="38">
        <f>[1]!AgePb76(K54)</f>
        <v>1074.591801168551</v>
      </c>
      <c r="U54" s="41">
        <v>52.987543793961393</v>
      </c>
      <c r="V54" s="38">
        <f t="shared" si="0"/>
        <v>53.291742929930969</v>
      </c>
      <c r="W54" s="42">
        <f>[1]!AgePb6U8(O54)</f>
        <v>1060.2438985868353</v>
      </c>
      <c r="X54" s="42">
        <f t="shared" si="5"/>
        <v>18.829692299817633</v>
      </c>
      <c r="Y54" s="38">
        <f t="shared" si="1"/>
        <v>21.643379703517201</v>
      </c>
      <c r="Z54" s="38">
        <f>[1]!AgePb7U5(M54)</f>
        <v>1064.9461089404419</v>
      </c>
      <c r="AA54" s="42">
        <f t="shared" si="6"/>
        <v>33.875797543870078</v>
      </c>
      <c r="AB54" s="38">
        <f t="shared" si="2"/>
        <v>35.545556834279033</v>
      </c>
      <c r="AC54" s="42">
        <f>[1]!AgePb8Th2(R54)</f>
        <v>1089.0853104241053</v>
      </c>
      <c r="AD54" s="42">
        <f t="shared" si="7"/>
        <v>49.311966471558719</v>
      </c>
      <c r="AE54" s="38">
        <f t="shared" si="3"/>
        <v>52.13683939333756</v>
      </c>
      <c r="AF54" s="43">
        <f t="shared" si="4"/>
        <v>98.664804387478739</v>
      </c>
      <c r="AG54" s="38"/>
    </row>
    <row r="55" spans="1:33" x14ac:dyDescent="0.25">
      <c r="A55" s="69" t="s">
        <v>1345</v>
      </c>
      <c r="B55">
        <v>2016</v>
      </c>
      <c r="C55" s="69" t="s">
        <v>1353</v>
      </c>
      <c r="D55" s="69" t="s">
        <v>6</v>
      </c>
      <c r="E55" s="37">
        <f>(K55-(((2.718282^(0.00098482*W55)-1)/((2.718282^(0.000155125*W55)-1)*137.88))))/(([1]!SingleStagePbR(W55,1)/[1]!SingleStagePbR(W55,0))-(((2.718282^(0.00098482*W55)-1)/((2.718282^(0.000155125*W55)-1)*137.88))))</f>
        <v>-1.3624502573105547E-3</v>
      </c>
      <c r="F55" s="73">
        <v>20397.760756598509</v>
      </c>
      <c r="G55" s="73">
        <v>69.056282308021423</v>
      </c>
      <c r="H55" s="86">
        <v>0.36892081691755535</v>
      </c>
      <c r="I55" s="76">
        <v>5.5933581687793446</v>
      </c>
      <c r="J55" s="76">
        <v>5.1442439562444958E-2</v>
      </c>
      <c r="K55" s="77">
        <v>7.3548798660947337E-2</v>
      </c>
      <c r="L55" s="77">
        <v>9.4805957939518625E-4</v>
      </c>
      <c r="M55" s="39">
        <f t="array" ref="M55:Q55">[1]!ConvertConc(I55:L55,TRUE,FALSE)</f>
        <v>1.8122378588288901</v>
      </c>
      <c r="N55" s="40">
        <v>2.8696569436204654E-2</v>
      </c>
      <c r="O55" s="40">
        <v>0.17878347315245022</v>
      </c>
      <c r="P55" s="62">
        <v>1.6442819742430374E-3</v>
      </c>
      <c r="Q55" s="39">
        <v>0.58081007755948011</v>
      </c>
      <c r="R55" s="80">
        <v>5.2886579845069226E-2</v>
      </c>
      <c r="S55" s="158">
        <v>1.0632934373781084E-3</v>
      </c>
      <c r="T55" s="38">
        <f>[1]!AgePb76(K55)</f>
        <v>1028.2332250626946</v>
      </c>
      <c r="U55" s="41">
        <v>52.124819869569777</v>
      </c>
      <c r="V55" s="38">
        <f t="shared" si="0"/>
        <v>52.40799179635372</v>
      </c>
      <c r="W55" s="42">
        <f>[1]!AgePb6U8(O55)</f>
        <v>1060.325232698943</v>
      </c>
      <c r="X55" s="42">
        <f t="shared" si="5"/>
        <v>19.503745354306332</v>
      </c>
      <c r="Y55" s="38">
        <f t="shared" si="1"/>
        <v>22.232681535372553</v>
      </c>
      <c r="Z55" s="38">
        <f>[1]!AgePb7U5(M55)</f>
        <v>1049.8863354184746</v>
      </c>
      <c r="AA55" s="42">
        <f t="shared" si="6"/>
        <v>33.24964874525709</v>
      </c>
      <c r="AB55" s="38">
        <f t="shared" si="2"/>
        <v>34.902733847358185</v>
      </c>
      <c r="AC55" s="42">
        <f>[1]!AgePb8Th2(R55)</f>
        <v>1041.6476180367156</v>
      </c>
      <c r="AD55" s="42">
        <f t="shared" si="7"/>
        <v>41.884995383086427</v>
      </c>
      <c r="AE55" s="38">
        <f t="shared" si="3"/>
        <v>44.905580878523985</v>
      </c>
      <c r="AF55" s="43">
        <f t="shared" si="4"/>
        <v>103.12108253789324</v>
      </c>
      <c r="AG55" s="38"/>
    </row>
    <row r="56" spans="1:33" x14ac:dyDescent="0.25">
      <c r="A56" s="69" t="s">
        <v>1345</v>
      </c>
      <c r="B56">
        <v>2016</v>
      </c>
      <c r="C56" s="69" t="s">
        <v>1354</v>
      </c>
      <c r="D56" s="69" t="s">
        <v>6</v>
      </c>
      <c r="E56" s="37">
        <f>(K56-(((2.718282^(0.00098482*W56)-1)/((2.718282^(0.000155125*W56)-1)*137.88))))/(([1]!SingleStagePbR(W56,1)/[1]!SingleStagePbR(W56,0))-(((2.718282^(0.00098482*W56)-1)/((2.718282^(0.000155125*W56)-1)*137.88))))</f>
        <v>-3.4389557741135477E-4</v>
      </c>
      <c r="F56" s="73">
        <v>14870.796918619439</v>
      </c>
      <c r="G56" s="73">
        <v>54.304471460447175</v>
      </c>
      <c r="H56" s="86">
        <v>0.26285552559805725</v>
      </c>
      <c r="I56" s="76">
        <v>5.5909194078871174</v>
      </c>
      <c r="J56" s="76">
        <v>5.345586636298251E-2</v>
      </c>
      <c r="K56" s="77">
        <v>7.4419301278950523E-2</v>
      </c>
      <c r="L56" s="77">
        <v>1.0040964161147901E-3</v>
      </c>
      <c r="M56" s="39">
        <f t="array" ref="M56:Q56">[1]!ConvertConc(I56:L56,TRUE,FALSE)</f>
        <v>1.834486844470723</v>
      </c>
      <c r="N56" s="40">
        <v>3.033632345910631E-2</v>
      </c>
      <c r="O56" s="40">
        <v>0.17886145856248592</v>
      </c>
      <c r="P56" s="62">
        <v>1.710129144933907E-3</v>
      </c>
      <c r="Q56" s="39">
        <v>0.57818097336060592</v>
      </c>
      <c r="R56" s="80">
        <v>5.3650468638662026E-2</v>
      </c>
      <c r="S56" s="158">
        <v>1.308943101157427E-3</v>
      </c>
      <c r="T56" s="38">
        <f>[1]!AgePb76(K56)</f>
        <v>1051.9835820629125</v>
      </c>
      <c r="U56" s="41">
        <v>54.364886544680154</v>
      </c>
      <c r="V56" s="38">
        <f t="shared" si="0"/>
        <v>54.649106938229004</v>
      </c>
      <c r="W56" s="42">
        <f>[1]!AgePb6U8(O56)</f>
        <v>1060.7516974703531</v>
      </c>
      <c r="X56" s="42">
        <f t="shared" si="5"/>
        <v>20.284106011004376</v>
      </c>
      <c r="Y56" s="38">
        <f t="shared" si="1"/>
        <v>22.922317485334712</v>
      </c>
      <c r="Z56" s="38">
        <f>[1]!AgePb7U5(M56)</f>
        <v>1057.8879154739909</v>
      </c>
      <c r="AA56" s="42">
        <f t="shared" si="6"/>
        <v>34.987909653348154</v>
      </c>
      <c r="AB56" s="38">
        <f t="shared" si="2"/>
        <v>36.586053746624231</v>
      </c>
      <c r="AC56" s="42">
        <f>[1]!AgePb8Th2(R56)</f>
        <v>1056.3066485577297</v>
      </c>
      <c r="AD56" s="42">
        <f t="shared" si="7"/>
        <v>51.542711011474381</v>
      </c>
      <c r="AE56" s="38">
        <f t="shared" si="3"/>
        <v>54.09473176360418</v>
      </c>
      <c r="AF56" s="43">
        <f t="shared" si="4"/>
        <v>100.83348405402359</v>
      </c>
      <c r="AG56" s="38"/>
    </row>
    <row r="57" spans="1:33" x14ac:dyDescent="0.25">
      <c r="A57" s="69" t="s">
        <v>1345</v>
      </c>
      <c r="B57">
        <v>2016</v>
      </c>
      <c r="C57" s="69" t="s">
        <v>1355</v>
      </c>
      <c r="D57" s="69" t="s">
        <v>6</v>
      </c>
      <c r="E57" s="37">
        <f>(K57-(((2.718282^(0.00098482*W57)-1)/((2.718282^(0.000155125*W57)-1)*137.88))))/(([1]!SingleStagePbR(W57,1)/[1]!SingleStagePbR(W57,0))-(((2.718282^(0.00098482*W57)-1)/((2.718282^(0.000155125*W57)-1)*137.88))))</f>
        <v>-3.6912997041583758E-4</v>
      </c>
      <c r="F57" s="73">
        <v>18612.473356672625</v>
      </c>
      <c r="G57" s="73">
        <v>61.459652051136665</v>
      </c>
      <c r="H57" s="86">
        <v>0.35928072504876957</v>
      </c>
      <c r="I57" s="76">
        <v>5.5908973123595711</v>
      </c>
      <c r="J57" s="76">
        <v>5.1976601268872949E-2</v>
      </c>
      <c r="K57" s="77">
        <v>7.4398269779150511E-2</v>
      </c>
      <c r="L57" s="77">
        <v>1.0328557756022259E-3</v>
      </c>
      <c r="M57" s="39">
        <f t="array" ref="M57:Q57">[1]!ConvertConc(I57:L57,TRUE,FALSE)</f>
        <v>1.833975651510424</v>
      </c>
      <c r="N57" s="40">
        <v>3.0642193071039988E-2</v>
      </c>
      <c r="O57" s="40">
        <v>0.17886216543261138</v>
      </c>
      <c r="P57" s="62">
        <v>1.662818495025174E-3</v>
      </c>
      <c r="Q57" s="39">
        <v>0.55641660612252652</v>
      </c>
      <c r="R57" s="80">
        <v>5.2262951762939124E-2</v>
      </c>
      <c r="S57" s="158">
        <v>1.1045193301682699E-3</v>
      </c>
      <c r="T57" s="38">
        <f>[1]!AgePb76(K57)</f>
        <v>1051.4140468386972</v>
      </c>
      <c r="U57" s="41">
        <v>55.942607487860229</v>
      </c>
      <c r="V57" s="38">
        <f t="shared" si="0"/>
        <v>56.218553812676355</v>
      </c>
      <c r="W57" s="42">
        <f>[1]!AgePb6U8(O57)</f>
        <v>1060.7555628747255</v>
      </c>
      <c r="X57" s="42">
        <f t="shared" si="5"/>
        <v>19.722941007481911</v>
      </c>
      <c r="Y57" s="38">
        <f t="shared" si="1"/>
        <v>22.427280596777315</v>
      </c>
      <c r="Z57" s="38">
        <f>[1]!AgePb7U5(M57)</f>
        <v>1057.7047770407362</v>
      </c>
      <c r="AA57" s="42">
        <f t="shared" si="6"/>
        <v>35.344410339963915</v>
      </c>
      <c r="AB57" s="38">
        <f t="shared" si="2"/>
        <v>36.926592699371106</v>
      </c>
      <c r="AC57" s="42">
        <f>[1]!AgePb8Th2(R57)</f>
        <v>1029.6723037789855</v>
      </c>
      <c r="AD57" s="42">
        <f t="shared" si="7"/>
        <v>43.521956755196719</v>
      </c>
      <c r="AE57" s="38">
        <f t="shared" si="3"/>
        <v>46.371606740403351</v>
      </c>
      <c r="AF57" s="43">
        <f t="shared" si="4"/>
        <v>100.88847167907974</v>
      </c>
      <c r="AG57" s="38"/>
    </row>
    <row r="58" spans="1:33" x14ac:dyDescent="0.25">
      <c r="A58" s="69" t="s">
        <v>1345</v>
      </c>
      <c r="B58">
        <v>2016</v>
      </c>
      <c r="C58" s="69" t="s">
        <v>1356</v>
      </c>
      <c r="D58" s="69" t="s">
        <v>6</v>
      </c>
      <c r="E58" s="37">
        <f>(K58-(((2.718282^(0.00098482*W58)-1)/((2.718282^(0.000155125*W58)-1)*137.88))))/(([1]!SingleStagePbR(W58,1)/[1]!SingleStagePbR(W58,0))-(((2.718282^(0.00098482*W58)-1)/((2.718282^(0.000155125*W58)-1)*137.88))))</f>
        <v>6.9994500280413257E-4</v>
      </c>
      <c r="F58" s="73">
        <v>23210.334583571828</v>
      </c>
      <c r="G58" s="73">
        <v>75.464655957064522</v>
      </c>
      <c r="H58" s="86">
        <v>0.3634200219541977</v>
      </c>
      <c r="I58" s="76">
        <v>5.5862275631992029</v>
      </c>
      <c r="J58" s="76">
        <v>4.9814951688933996E-2</v>
      </c>
      <c r="K58" s="77">
        <v>7.53257498483971E-2</v>
      </c>
      <c r="L58" s="77">
        <v>9.7144806286931628E-4</v>
      </c>
      <c r="M58" s="39">
        <f t="array" ref="M58:Q58">[1]!ConvertConc(I58:L58,TRUE,FALSE)</f>
        <v>1.8583909671880101</v>
      </c>
      <c r="N58" s="40">
        <v>2.9138482281158628E-2</v>
      </c>
      <c r="O58" s="40">
        <v>0.17901168341006596</v>
      </c>
      <c r="P58" s="62">
        <v>1.5963292329108415E-3</v>
      </c>
      <c r="Q58" s="39">
        <v>0.56873669356321344</v>
      </c>
      <c r="R58" s="80">
        <v>5.3032782450734645E-2</v>
      </c>
      <c r="S58" s="158">
        <v>1.0371551353368072E-3</v>
      </c>
      <c r="T58" s="38">
        <f>[1]!AgePb76(K58)</f>
        <v>1076.3329601316027</v>
      </c>
      <c r="U58" s="41">
        <v>51.774904945883101</v>
      </c>
      <c r="V58" s="38">
        <f t="shared" si="0"/>
        <v>52.087193271607418</v>
      </c>
      <c r="W58" s="42">
        <f>[1]!AgePb6U8(O58)</f>
        <v>1061.5731255378914</v>
      </c>
      <c r="X58" s="42">
        <f t="shared" si="5"/>
        <v>18.933068287914629</v>
      </c>
      <c r="Y58" s="38">
        <f t="shared" si="1"/>
        <v>21.739948611396148</v>
      </c>
      <c r="Z58" s="38">
        <f>[1]!AgePb7U5(M58)</f>
        <v>1066.4150557225107</v>
      </c>
      <c r="AA58" s="42">
        <f t="shared" si="6"/>
        <v>33.441527379515612</v>
      </c>
      <c r="AB58" s="38">
        <f t="shared" si="2"/>
        <v>35.136486854161966</v>
      </c>
      <c r="AC58" s="42">
        <f>[1]!AgePb8Th2(R58)</f>
        <v>1044.4540697136147</v>
      </c>
      <c r="AD58" s="42">
        <f t="shared" si="7"/>
        <v>40.852501112239757</v>
      </c>
      <c r="AE58" s="38">
        <f t="shared" si="3"/>
        <v>43.960206351669683</v>
      </c>
      <c r="AF58" s="43">
        <f t="shared" si="4"/>
        <v>98.62869250125847</v>
      </c>
      <c r="AG58" s="38"/>
    </row>
    <row r="59" spans="1:33" x14ac:dyDescent="0.25">
      <c r="A59" s="69" t="s">
        <v>1345</v>
      </c>
      <c r="B59">
        <v>2016</v>
      </c>
      <c r="C59" s="69" t="s">
        <v>1357</v>
      </c>
      <c r="D59" s="69" t="s">
        <v>6</v>
      </c>
      <c r="E59" s="37">
        <f>(K59-(((2.718282^(0.00098482*W59)-1)/((2.718282^(0.000155125*W59)-1)*137.88))))/(([1]!SingleStagePbR(W59,1)/[1]!SingleStagePbR(W59,0))-(((2.718282^(0.00098482*W59)-1)/((2.718282^(0.000155125*W59)-1)*137.88))))</f>
        <v>2.9029371013460195E-4</v>
      </c>
      <c r="F59" s="73">
        <v>17319.020073883628</v>
      </c>
      <c r="G59" s="73">
        <v>57.934350298828683</v>
      </c>
      <c r="H59" s="86">
        <v>0.33826165000709907</v>
      </c>
      <c r="I59" s="76">
        <v>5.5673541099005259</v>
      </c>
      <c r="J59" s="76">
        <v>5.5088045291365642E-2</v>
      </c>
      <c r="K59" s="77">
        <v>7.5105377396134099E-2</v>
      </c>
      <c r="L59" s="77">
        <v>1.1269171209824982E-3</v>
      </c>
      <c r="M59" s="39">
        <f t="array" ref="M59:Q59">[1]!ConvertConc(I59:L59,TRUE,FALSE)</f>
        <v>1.8592356276256599</v>
      </c>
      <c r="N59" s="40">
        <v>3.3416736470732768E-2</v>
      </c>
      <c r="O59" s="40">
        <v>0.1796185369674406</v>
      </c>
      <c r="P59" s="62">
        <v>1.7772956245112989E-3</v>
      </c>
      <c r="Q59" s="39">
        <v>0.55052737132460594</v>
      </c>
      <c r="R59" s="80">
        <v>5.2239914498176082E-2</v>
      </c>
      <c r="S59" s="158">
        <v>1.2088942411117235E-3</v>
      </c>
      <c r="T59" s="38">
        <f>[1]!AgePb76(K59)</f>
        <v>1070.4484412110482</v>
      </c>
      <c r="U59" s="41">
        <v>60.290154833529321</v>
      </c>
      <c r="V59" s="38">
        <f t="shared" si="0"/>
        <v>60.555627353851307</v>
      </c>
      <c r="W59" s="42">
        <f>[1]!AgePb6U8(O59)</f>
        <v>1064.8903301011587</v>
      </c>
      <c r="X59" s="42">
        <f t="shared" si="5"/>
        <v>21.073826301304948</v>
      </c>
      <c r="Y59" s="38">
        <f t="shared" si="1"/>
        <v>23.642864502625049</v>
      </c>
      <c r="Z59" s="38">
        <f>[1]!AgePb7U5(M59)</f>
        <v>1066.7150591893908</v>
      </c>
      <c r="AA59" s="42">
        <f t="shared" si="6"/>
        <v>38.344936481037571</v>
      </c>
      <c r="AB59" s="38">
        <f t="shared" si="2"/>
        <v>39.832606208748381</v>
      </c>
      <c r="AC59" s="42">
        <f>[1]!AgePb8Th2(R59)</f>
        <v>1029.2297912364311</v>
      </c>
      <c r="AD59" s="42">
        <f t="shared" si="7"/>
        <v>47.635222199675859</v>
      </c>
      <c r="AE59" s="38">
        <f t="shared" si="3"/>
        <v>50.249969689733483</v>
      </c>
      <c r="AF59" s="43">
        <f t="shared" si="4"/>
        <v>99.480767975746559</v>
      </c>
      <c r="AG59" s="38"/>
    </row>
    <row r="60" spans="1:33" x14ac:dyDescent="0.25">
      <c r="A60" s="69" t="s">
        <v>1345</v>
      </c>
      <c r="B60">
        <v>2016</v>
      </c>
      <c r="C60" s="69" t="s">
        <v>1358</v>
      </c>
      <c r="D60" s="69" t="s">
        <v>6</v>
      </c>
      <c r="E60" s="37">
        <f>(K60-(((2.718282^(0.00098482*W60)-1)/((2.718282^(0.000155125*W60)-1)*137.88))))/(([1]!SingleStagePbR(W60,1)/[1]!SingleStagePbR(W60,0))-(((2.718282^(0.00098482*W60)-1)/((2.718282^(0.000155125*W60)-1)*137.88))))</f>
        <v>-1.3213283486011089E-5</v>
      </c>
      <c r="F60" s="73">
        <v>20695.852209515542</v>
      </c>
      <c r="G60" s="73">
        <v>68.597047470055131</v>
      </c>
      <c r="H60" s="86">
        <v>0.37117173703950845</v>
      </c>
      <c r="I60" s="76">
        <v>5.5675180666219157</v>
      </c>
      <c r="J60" s="76">
        <v>4.828965197523729E-2</v>
      </c>
      <c r="K60" s="77">
        <v>7.484956032882957E-2</v>
      </c>
      <c r="L60" s="77">
        <v>9.8057691928598689E-4</v>
      </c>
      <c r="M60" s="39">
        <f t="array" ref="M60:Q60">[1]!ConvertConc(I60:L60,TRUE,FALSE)</f>
        <v>1.8528483035131611</v>
      </c>
      <c r="N60" s="40">
        <v>2.9111284786743075E-2</v>
      </c>
      <c r="O60" s="40">
        <v>0.17961324741721918</v>
      </c>
      <c r="P60" s="62">
        <v>1.5578685339017343E-3</v>
      </c>
      <c r="Q60" s="39">
        <v>0.55204048884848922</v>
      </c>
      <c r="R60" s="80">
        <v>5.3652371968899853E-2</v>
      </c>
      <c r="S60" s="158">
        <v>1.1575830038543071E-3</v>
      </c>
      <c r="T60" s="38">
        <f>[1]!AgePb76(K60)</f>
        <v>1063.589222761665</v>
      </c>
      <c r="U60" s="41">
        <v>52.694364587364944</v>
      </c>
      <c r="V60" s="38">
        <f t="shared" si="0"/>
        <v>52.994032406325751</v>
      </c>
      <c r="W60" s="42">
        <f>[1]!AgePb6U8(O60)</f>
        <v>1064.8614235462453</v>
      </c>
      <c r="X60" s="42">
        <f t="shared" si="5"/>
        <v>18.472068497877022</v>
      </c>
      <c r="Y60" s="38">
        <f t="shared" si="1"/>
        <v>21.356262893797453</v>
      </c>
      <c r="Z60" s="38">
        <f>[1]!AgePb7U5(M60)</f>
        <v>1064.4442300346141</v>
      </c>
      <c r="AA60" s="42">
        <f t="shared" si="6"/>
        <v>33.448328242941876</v>
      </c>
      <c r="AB60" s="38">
        <f t="shared" si="2"/>
        <v>35.136852202111697</v>
      </c>
      <c r="AC60" s="42">
        <f>[1]!AgePb8Th2(R60)</f>
        <v>1056.3431602016601</v>
      </c>
      <c r="AD60" s="42">
        <f t="shared" si="7"/>
        <v>45.582509910130369</v>
      </c>
      <c r="AE60" s="38">
        <f t="shared" si="3"/>
        <v>48.44969342610473</v>
      </c>
      <c r="AF60" s="43">
        <f t="shared" si="4"/>
        <v>100.11961392211902</v>
      </c>
      <c r="AG60" s="38"/>
    </row>
    <row r="61" spans="1:33" x14ac:dyDescent="0.25">
      <c r="A61" s="69" t="s">
        <v>1345</v>
      </c>
      <c r="B61">
        <v>2016</v>
      </c>
      <c r="C61" s="69" t="s">
        <v>1359</v>
      </c>
      <c r="D61" s="69" t="s">
        <v>6</v>
      </c>
      <c r="E61" s="37">
        <f>(K61-(((2.718282^(0.00098482*W61)-1)/((2.718282^(0.000155125*W61)-1)*137.88))))/(([1]!SingleStagePbR(W61,1)/[1]!SingleStagePbR(W61,0))-(((2.718282^(0.00098482*W61)-1)/((2.718282^(0.000155125*W61)-1)*137.88))))</f>
        <v>1.2480309057884975E-4</v>
      </c>
      <c r="F61" s="73">
        <v>19265.587778848494</v>
      </c>
      <c r="G61" s="73">
        <v>60.740587609115124</v>
      </c>
      <c r="H61" s="86">
        <v>0.35894952001263286</v>
      </c>
      <c r="I61" s="76">
        <v>5.5651201347349941</v>
      </c>
      <c r="J61" s="76">
        <v>4.8740402745777567E-2</v>
      </c>
      <c r="K61" s="77">
        <v>7.498114831976227E-2</v>
      </c>
      <c r="L61" s="77">
        <v>9.4221022802117949E-4</v>
      </c>
      <c r="M61" s="39">
        <f t="array" ref="M61:Q61">[1]!ConvertConc(I61:L61,TRUE,FALSE)</f>
        <v>1.8569054416148245</v>
      </c>
      <c r="N61" s="40">
        <v>2.844215192901902E-2</v>
      </c>
      <c r="O61" s="40">
        <v>0.17969064023585882</v>
      </c>
      <c r="P61" s="62">
        <v>1.5737655185694278E-3</v>
      </c>
      <c r="Q61" s="39">
        <v>0.57179704483630844</v>
      </c>
      <c r="R61" s="80">
        <v>5.3197355447915852E-2</v>
      </c>
      <c r="S61" s="158">
        <v>1.1713193459366457E-3</v>
      </c>
      <c r="T61" s="38">
        <f>[1]!AgePb76(K61)</f>
        <v>1067.1212927137233</v>
      </c>
      <c r="U61" s="41">
        <v>50.517002206634082</v>
      </c>
      <c r="V61" s="38">
        <f t="shared" si="0"/>
        <v>50.831581006469143</v>
      </c>
      <c r="W61" s="42">
        <f>[1]!AgePb6U8(O61)</f>
        <v>1065.2843501276516</v>
      </c>
      <c r="X61" s="42">
        <f t="shared" si="5"/>
        <v>18.659934379464445</v>
      </c>
      <c r="Y61" s="38">
        <f t="shared" si="1"/>
        <v>21.521084228028144</v>
      </c>
      <c r="Z61" s="38">
        <f>[1]!AgePb7U5(M61)</f>
        <v>1065.8872169480117</v>
      </c>
      <c r="AA61" s="42">
        <f t="shared" si="6"/>
        <v>32.652310111462356</v>
      </c>
      <c r="AB61" s="38">
        <f t="shared" si="2"/>
        <v>34.384520826676507</v>
      </c>
      <c r="AC61" s="42">
        <f>[1]!AgePb8Th2(R61)</f>
        <v>1047.6126865751985</v>
      </c>
      <c r="AD61" s="42">
        <f t="shared" si="7"/>
        <v>46.133458947432253</v>
      </c>
      <c r="AE61" s="38">
        <f t="shared" si="3"/>
        <v>48.923057181577448</v>
      </c>
      <c r="AF61" s="43">
        <f t="shared" si="4"/>
        <v>99.827860000675244</v>
      </c>
      <c r="AG61" s="38"/>
    </row>
    <row r="62" spans="1:33" x14ac:dyDescent="0.25">
      <c r="A62" s="69" t="s">
        <v>1345</v>
      </c>
      <c r="B62">
        <v>2016</v>
      </c>
      <c r="C62" s="69" t="s">
        <v>1360</v>
      </c>
      <c r="D62" s="69" t="s">
        <v>6</v>
      </c>
      <c r="E62" s="37">
        <f>(K62-(((2.718282^(0.00098482*W62)-1)/((2.718282^(0.000155125*W62)-1)*137.88))))/(([1]!SingleStagePbR(W62,1)/[1]!SingleStagePbR(W62,0))-(((2.718282^(0.00098482*W62)-1)/((2.718282^(0.000155125*W62)-1)*137.88))))</f>
        <v>-2.7144648450050861E-3</v>
      </c>
      <c r="F62" s="73">
        <v>17686.745001464264</v>
      </c>
      <c r="G62" s="73">
        <v>58.885626773595639</v>
      </c>
      <c r="H62" s="86">
        <v>0.35746579566404546</v>
      </c>
      <c r="I62" s="76">
        <v>5.5646545796975007</v>
      </c>
      <c r="J62" s="76">
        <v>5.5888268653197966E-2</v>
      </c>
      <c r="K62" s="77">
        <v>7.2601074779259533E-2</v>
      </c>
      <c r="L62" s="77">
        <v>1.074353954047609E-3</v>
      </c>
      <c r="M62" s="39">
        <f t="array" ref="M62:Q62">[1]!ConvertConc(I62:L62,TRUE,FALSE)</f>
        <v>1.7981134287443008</v>
      </c>
      <c r="N62" s="40">
        <v>3.2158231664592377E-2</v>
      </c>
      <c r="O62" s="40">
        <v>0.17970567367262549</v>
      </c>
      <c r="P62" s="62">
        <v>1.8048629658636581E-3</v>
      </c>
      <c r="Q62" s="39">
        <v>0.5615744879502369</v>
      </c>
      <c r="R62" s="80">
        <v>5.3317085197153086E-2</v>
      </c>
      <c r="S62" s="158">
        <v>1.1036737193212754E-3</v>
      </c>
      <c r="T62" s="38">
        <f>[1]!AgePb76(K62)</f>
        <v>1001.9549385538915</v>
      </c>
      <c r="U62" s="41">
        <v>60.078785667928152</v>
      </c>
      <c r="V62" s="38">
        <f t="shared" si="0"/>
        <v>60.312250671680431</v>
      </c>
      <c r="W62" s="42">
        <f>[1]!AgePb6U8(O62)</f>
        <v>1065.3664997516107</v>
      </c>
      <c r="X62" s="42">
        <f t="shared" si="5"/>
        <v>21.399886839147495</v>
      </c>
      <c r="Y62" s="38">
        <f t="shared" si="1"/>
        <v>23.936098338040914</v>
      </c>
      <c r="Z62" s="38">
        <f>[1]!AgePb7U5(M62)</f>
        <v>1044.7737367558577</v>
      </c>
      <c r="AA62" s="42">
        <f t="shared" si="6"/>
        <v>37.370363100107312</v>
      </c>
      <c r="AB62" s="38">
        <f t="shared" si="2"/>
        <v>38.834406754710706</v>
      </c>
      <c r="AC62" s="42">
        <f>[1]!AgePb8Th2(R62)</f>
        <v>1049.9103257402119</v>
      </c>
      <c r="AD62" s="42">
        <f t="shared" si="7"/>
        <v>43.46668351725215</v>
      </c>
      <c r="AE62" s="38">
        <f t="shared" si="3"/>
        <v>46.429370963807152</v>
      </c>
      <c r="AF62" s="43">
        <f t="shared" si="4"/>
        <v>106.3287837364463</v>
      </c>
      <c r="AG62" s="38"/>
    </row>
    <row r="63" spans="1:33" x14ac:dyDescent="0.25">
      <c r="A63" s="69" t="s">
        <v>1345</v>
      </c>
      <c r="B63">
        <v>2016</v>
      </c>
      <c r="C63" s="69" t="s">
        <v>1361</v>
      </c>
      <c r="D63" s="69" t="s">
        <v>6</v>
      </c>
      <c r="E63" s="37">
        <f>(K63-(((2.718282^(0.00098482*W63)-1)/((2.718282^(0.000155125*W63)-1)*137.88))))/(([1]!SingleStagePbR(W63,1)/[1]!SingleStagePbR(W63,0))-(((2.718282^(0.00098482*W63)-1)/((2.718282^(0.000155125*W63)-1)*137.88))))</f>
        <v>-1.8762273496705027E-3</v>
      </c>
      <c r="F63" s="73">
        <v>18382.611803432501</v>
      </c>
      <c r="G63" s="73">
        <v>61.613217290936056</v>
      </c>
      <c r="H63" s="86">
        <v>0.35437313194292219</v>
      </c>
      <c r="I63" s="76">
        <v>5.5578058245660431</v>
      </c>
      <c r="J63" s="76">
        <v>4.9945524224538532E-2</v>
      </c>
      <c r="K63" s="77">
        <v>7.3349612303914125E-2</v>
      </c>
      <c r="L63" s="77">
        <v>1.1902175440809896E-3</v>
      </c>
      <c r="M63" s="39">
        <f t="array" ref="M63:Q63">[1]!ConvertConc(I63:L63,TRUE,FALSE)</f>
        <v>1.8188911032196351</v>
      </c>
      <c r="N63" s="40">
        <v>3.3738440044801227E-2</v>
      </c>
      <c r="O63" s="40">
        <v>0.17992712080366366</v>
      </c>
      <c r="P63" s="62">
        <v>1.6169248538747806E-3</v>
      </c>
      <c r="Q63" s="39">
        <v>0.48447894365753141</v>
      </c>
      <c r="R63" s="80">
        <v>5.4374495678579951E-2</v>
      </c>
      <c r="S63" s="158">
        <v>1.1899056277977977E-3</v>
      </c>
      <c r="T63" s="38">
        <f>[1]!AgePb76(K63)</f>
        <v>1022.7471027962994</v>
      </c>
      <c r="U63" s="41">
        <v>65.671019048931754</v>
      </c>
      <c r="V63" s="38">
        <f t="shared" si="0"/>
        <v>65.893614823555794</v>
      </c>
      <c r="W63" s="42">
        <f>[1]!AgePb6U8(O63)</f>
        <v>1066.5764676191918</v>
      </c>
      <c r="X63" s="42">
        <f t="shared" si="5"/>
        <v>19.16969483364651</v>
      </c>
      <c r="Y63" s="38">
        <f t="shared" si="1"/>
        <v>21.97089372968178</v>
      </c>
      <c r="Z63" s="38">
        <f>[1]!AgePb7U5(M63)</f>
        <v>1052.2857103191759</v>
      </c>
      <c r="AA63" s="42">
        <f t="shared" si="6"/>
        <v>39.037497390318023</v>
      </c>
      <c r="AB63" s="38">
        <f t="shared" si="2"/>
        <v>40.461134755699419</v>
      </c>
      <c r="AC63" s="42">
        <f>[1]!AgePb8Th2(R63)</f>
        <v>1070.1909248072427</v>
      </c>
      <c r="AD63" s="42">
        <f t="shared" si="7"/>
        <v>46.839099410642106</v>
      </c>
      <c r="AE63" s="38">
        <f t="shared" si="3"/>
        <v>49.705369965316862</v>
      </c>
      <c r="AF63" s="43">
        <f t="shared" si="4"/>
        <v>104.28545480139306</v>
      </c>
      <c r="AG63" s="38"/>
    </row>
    <row r="64" spans="1:33" x14ac:dyDescent="0.25">
      <c r="A64" s="69" t="s">
        <v>1345</v>
      </c>
      <c r="B64">
        <v>2016</v>
      </c>
      <c r="C64" s="69" t="s">
        <v>1362</v>
      </c>
      <c r="D64" s="69" t="s">
        <v>6</v>
      </c>
      <c r="E64" s="37">
        <f>(K64-(((2.718282^(0.00098482*W64)-1)/((2.718282^(0.000155125*W64)-1)*137.88))))/(([1]!SingleStagePbR(W64,1)/[1]!SingleStagePbR(W64,0))-(((2.718282^(0.00098482*W64)-1)/((2.718282^(0.000155125*W64)-1)*137.88))))</f>
        <v>8.8567788917090831E-4</v>
      </c>
      <c r="F64" s="73">
        <v>20432.585069582525</v>
      </c>
      <c r="G64" s="73">
        <v>66.746146666884911</v>
      </c>
      <c r="H64" s="86">
        <v>0.36864114132378922</v>
      </c>
      <c r="I64" s="76">
        <v>5.5415536931000364</v>
      </c>
      <c r="J64" s="76">
        <v>4.7719520885142745E-2</v>
      </c>
      <c r="K64" s="77">
        <v>7.577559893119637E-2</v>
      </c>
      <c r="L64" s="77">
        <v>1.0812025098967469E-3</v>
      </c>
      <c r="M64" s="39">
        <f t="array" ref="M64:Q64">[1]!ConvertConc(I64:L64,TRUE,FALSE)</f>
        <v>1.8845604722193492</v>
      </c>
      <c r="N64" s="40">
        <v>3.1407348771895681E-2</v>
      </c>
      <c r="O64" s="40">
        <v>0.18045480660868299</v>
      </c>
      <c r="P64" s="62">
        <v>1.5539354826624781E-3</v>
      </c>
      <c r="Q64" s="39">
        <v>0.516705791673432</v>
      </c>
      <c r="R64" s="80">
        <v>5.3988708411381661E-2</v>
      </c>
      <c r="S64" s="158">
        <v>1.1345334963202645E-3</v>
      </c>
      <c r="T64" s="38">
        <f>[1]!AgePb76(K64)</f>
        <v>1088.2759281370072</v>
      </c>
      <c r="U64" s="41">
        <v>57.18034484946223</v>
      </c>
      <c r="V64" s="38">
        <f t="shared" si="0"/>
        <v>57.46956190609076</v>
      </c>
      <c r="W64" s="42">
        <f>[1]!AgePb6U8(O64)</f>
        <v>1069.4587819381934</v>
      </c>
      <c r="X64" s="42">
        <f t="shared" si="5"/>
        <v>18.418683101110457</v>
      </c>
      <c r="Y64" s="38">
        <f t="shared" si="1"/>
        <v>21.333414280278042</v>
      </c>
      <c r="Z64" s="38">
        <f>[1]!AgePb7U5(M64)</f>
        <v>1075.6689232231747</v>
      </c>
      <c r="AA64" s="42">
        <f t="shared" si="6"/>
        <v>35.853356294769533</v>
      </c>
      <c r="AB64" s="38">
        <f t="shared" si="2"/>
        <v>37.466333803037429</v>
      </c>
      <c r="AC64" s="42">
        <f>[1]!AgePb8Th2(R64)</f>
        <v>1062.794077404842</v>
      </c>
      <c r="AD64" s="42">
        <f t="shared" si="7"/>
        <v>44.667691300145599</v>
      </c>
      <c r="AE64" s="38">
        <f t="shared" si="3"/>
        <v>47.624711905364627</v>
      </c>
      <c r="AF64" s="43">
        <f t="shared" si="4"/>
        <v>98.270921398488852</v>
      </c>
      <c r="AG64" s="38"/>
    </row>
    <row r="65" spans="1:33" x14ac:dyDescent="0.25">
      <c r="A65" s="69" t="s">
        <v>1345</v>
      </c>
      <c r="B65">
        <v>2016</v>
      </c>
      <c r="C65" s="69" t="s">
        <v>1363</v>
      </c>
      <c r="D65" s="69" t="s">
        <v>6</v>
      </c>
      <c r="E65" s="37">
        <f>(K65-(((2.718282^(0.00098482*W65)-1)/((2.718282^(0.000155125*W65)-1)*137.88))))/(([1]!SingleStagePbR(W65,1)/[1]!SingleStagePbR(W65,0))-(((2.718282^(0.00098482*W65)-1)/((2.718282^(0.000155125*W65)-1)*137.88))))</f>
        <v>1.1820646488569803E-3</v>
      </c>
      <c r="F65" s="73">
        <v>22050.524973211297</v>
      </c>
      <c r="G65" s="73">
        <v>72.220038658425722</v>
      </c>
      <c r="H65" s="86">
        <v>0.3640513985008027</v>
      </c>
      <c r="I65" s="76">
        <v>5.5360540350834571</v>
      </c>
      <c r="J65" s="76">
        <v>4.7863111959780713E-2</v>
      </c>
      <c r="K65" s="77">
        <v>7.6061040838841756E-2</v>
      </c>
      <c r="L65" s="77">
        <v>1.0035259718744736E-3</v>
      </c>
      <c r="M65" s="39">
        <f t="array" ref="M65:Q65">[1]!ConvertConc(I65:L65,TRUE,FALSE)</f>
        <v>1.893538715839348</v>
      </c>
      <c r="N65" s="40">
        <v>2.9868843256139858E-2</v>
      </c>
      <c r="O65" s="40">
        <v>0.180634075040224</v>
      </c>
      <c r="P65" s="62">
        <v>1.5617096405872305E-3</v>
      </c>
      <c r="Q65" s="39">
        <v>0.54809570281413156</v>
      </c>
      <c r="R65" s="80">
        <v>5.3291515880510322E-2</v>
      </c>
      <c r="S65" s="158">
        <v>1.1368474077175193E-3</v>
      </c>
      <c r="T65" s="38">
        <f>[1]!AgePb76(K65)</f>
        <v>1095.806424378058</v>
      </c>
      <c r="U65" s="41">
        <v>52.81394027984895</v>
      </c>
      <c r="V65" s="38">
        <f t="shared" si="0"/>
        <v>53.131266481588355</v>
      </c>
      <c r="W65" s="42">
        <f>[1]!AgePb6U8(O65)</f>
        <v>1070.4376849949083</v>
      </c>
      <c r="X65" s="42">
        <f t="shared" si="5"/>
        <v>18.509385363001577</v>
      </c>
      <c r="Y65" s="38">
        <f t="shared" si="1"/>
        <v>21.416727872180218</v>
      </c>
      <c r="Z65" s="38">
        <f>[1]!AgePb7U5(M65)</f>
        <v>1078.8244120647346</v>
      </c>
      <c r="AA65" s="42">
        <f t="shared" si="6"/>
        <v>34.034938916551511</v>
      </c>
      <c r="AB65" s="38">
        <f t="shared" si="2"/>
        <v>35.73982299876284</v>
      </c>
      <c r="AC65" s="42">
        <f>[1]!AgePb8Th2(R65)</f>
        <v>1049.4196670884505</v>
      </c>
      <c r="AD65" s="42">
        <f t="shared" si="7"/>
        <v>44.773732119472321</v>
      </c>
      <c r="AE65" s="38">
        <f t="shared" si="3"/>
        <v>47.652619282322547</v>
      </c>
      <c r="AF65" s="43">
        <f t="shared" si="4"/>
        <v>97.684925109145254</v>
      </c>
      <c r="AG65" s="38"/>
    </row>
    <row r="66" spans="1:33" x14ac:dyDescent="0.25">
      <c r="A66" s="69" t="s">
        <v>1345</v>
      </c>
      <c r="B66">
        <v>2016</v>
      </c>
      <c r="C66" s="69" t="s">
        <v>1364</v>
      </c>
      <c r="D66" s="69" t="s">
        <v>6</v>
      </c>
      <c r="E66" s="37">
        <f>(K66-(((2.718282^(0.00098482*W66)-1)/((2.718282^(0.000155125*W66)-1)*137.88))))/(([1]!SingleStagePbR(W66,1)/[1]!SingleStagePbR(W66,0))-(((2.718282^(0.00098482*W66)-1)/((2.718282^(0.000155125*W66)-1)*137.88))))</f>
        <v>-1.5380934273176139E-3</v>
      </c>
      <c r="F66" s="73">
        <v>23409.745073305465</v>
      </c>
      <c r="G66" s="73">
        <v>74.340041014527841</v>
      </c>
      <c r="H66" s="86">
        <v>0.3666768420722229</v>
      </c>
      <c r="I66" s="76">
        <v>5.5402588073940215</v>
      </c>
      <c r="J66" s="76">
        <v>4.5995466407908692E-2</v>
      </c>
      <c r="K66" s="77">
        <v>7.3749327293447395E-2</v>
      </c>
      <c r="L66" s="77">
        <v>8.8504833475465741E-4</v>
      </c>
      <c r="M66" s="39">
        <f t="array" ref="M66:Q66">[1]!ConvertConc(I66:L66,TRUE,FALSE)</f>
        <v>1.8345952131365926</v>
      </c>
      <c r="N66" s="40">
        <v>2.6771407174640032E-2</v>
      </c>
      <c r="O66" s="40">
        <v>0.18049698304082859</v>
      </c>
      <c r="P66" s="62">
        <v>1.4984937001685556E-3</v>
      </c>
      <c r="Q66" s="39">
        <v>0.56892370659733948</v>
      </c>
      <c r="R66" s="80">
        <v>5.5857796781562802E-2</v>
      </c>
      <c r="S66" s="158">
        <v>1.1084528752696467E-3</v>
      </c>
      <c r="T66" s="38">
        <f>[1]!AgePb76(K66)</f>
        <v>1033.7367508063601</v>
      </c>
      <c r="U66" s="41">
        <v>48.487756353268935</v>
      </c>
      <c r="V66" s="38">
        <f t="shared" si="0"/>
        <v>48.795296829270768</v>
      </c>
      <c r="W66" s="42">
        <f>[1]!AgePb6U8(O66)</f>
        <v>1069.6891015504398</v>
      </c>
      <c r="X66" s="42">
        <f t="shared" si="5"/>
        <v>17.761209664648121</v>
      </c>
      <c r="Y66" s="38">
        <f t="shared" si="1"/>
        <v>20.769621039049543</v>
      </c>
      <c r="Z66" s="38">
        <f>[1]!AgePb7U5(M66)</f>
        <v>1057.9267350591454</v>
      </c>
      <c r="AA66" s="42">
        <f t="shared" si="6"/>
        <v>30.875680021843831</v>
      </c>
      <c r="AB66" s="38">
        <f t="shared" si="2"/>
        <v>32.675702266999707</v>
      </c>
      <c r="AC66" s="42">
        <f>[1]!AgePb8Th2(R66)</f>
        <v>1098.6056407809651</v>
      </c>
      <c r="AD66" s="42">
        <f t="shared" si="7"/>
        <v>43.601883764705221</v>
      </c>
      <c r="AE66" s="38">
        <f t="shared" si="3"/>
        <v>46.826664170961948</v>
      </c>
      <c r="AF66" s="43">
        <f t="shared" si="4"/>
        <v>103.47790196256787</v>
      </c>
      <c r="AG66" s="38"/>
    </row>
    <row r="67" spans="1:33" x14ac:dyDescent="0.25">
      <c r="A67" s="69" t="s">
        <v>1345</v>
      </c>
      <c r="B67">
        <v>2016</v>
      </c>
      <c r="C67" s="69" t="s">
        <v>1365</v>
      </c>
      <c r="D67" s="69" t="s">
        <v>6</v>
      </c>
      <c r="E67" s="37">
        <f>(K67-(((2.718282^(0.00098482*W67)-1)/((2.718282^(0.000155125*W67)-1)*137.88))))/(([1]!SingleStagePbR(W67,1)/[1]!SingleStagePbR(W67,0))-(((2.718282^(0.00098482*W67)-1)/((2.718282^(0.000155125*W67)-1)*137.88))))</f>
        <v>-1.5906717868907538E-3</v>
      </c>
      <c r="F67" s="73">
        <v>17606.964605112182</v>
      </c>
      <c r="G67" s="73">
        <v>59.106935519394497</v>
      </c>
      <c r="H67" s="86">
        <v>0.34896496152022694</v>
      </c>
      <c r="I67" s="76">
        <v>5.5787269840936702</v>
      </c>
      <c r="J67" s="76">
        <v>5.3712716091648474E-2</v>
      </c>
      <c r="K67" s="77">
        <v>7.3452333657658173E-2</v>
      </c>
      <c r="L67" s="77">
        <v>9.8568906605212524E-4</v>
      </c>
      <c r="M67" s="39">
        <f t="array" ref="M67:Q67">[1]!ConvertConc(I67:L67,TRUE,FALSE)</f>
        <v>1.8146076432064513</v>
      </c>
      <c r="N67" s="40">
        <v>2.9970278678599211E-2</v>
      </c>
      <c r="O67" s="40">
        <v>0.17925236399831848</v>
      </c>
      <c r="P67" s="62">
        <v>1.7258653028998717E-3</v>
      </c>
      <c r="Q67" s="39">
        <v>0.5829535620880637</v>
      </c>
      <c r="R67" s="80">
        <v>5.6501525823949447E-2</v>
      </c>
      <c r="S67" s="158">
        <v>1.2272848784293006E-3</v>
      </c>
      <c r="T67" s="38">
        <f>[1]!AgePb76(K67)</f>
        <v>1025.5787492135423</v>
      </c>
      <c r="U67" s="41">
        <v>54.286685898206912</v>
      </c>
      <c r="V67" s="38">
        <f t="shared" si="0"/>
        <v>54.557239545116801</v>
      </c>
      <c r="W67" s="42">
        <f>[1]!AgePb6U8(O67)</f>
        <v>1062.8889466093808</v>
      </c>
      <c r="X67" s="42">
        <f t="shared" si="5"/>
        <v>20.467268747497609</v>
      </c>
      <c r="Y67" s="38">
        <f t="shared" si="1"/>
        <v>23.094513845125142</v>
      </c>
      <c r="Z67" s="38">
        <f>[1]!AgePb7U5(M67)</f>
        <v>1050.7416064715881</v>
      </c>
      <c r="AA67" s="42">
        <f t="shared" si="6"/>
        <v>34.708350185836537</v>
      </c>
      <c r="AB67" s="38">
        <f t="shared" si="2"/>
        <v>36.297587955229616</v>
      </c>
      <c r="AC67" s="42">
        <f>[1]!AgePb8Th2(R67)</f>
        <v>1110.9247559000644</v>
      </c>
      <c r="AD67" s="42">
        <f t="shared" si="7"/>
        <v>48.261392382114892</v>
      </c>
      <c r="AE67" s="38">
        <f t="shared" si="3"/>
        <v>51.257690213603802</v>
      </c>
      <c r="AF67" s="43">
        <f t="shared" si="4"/>
        <v>103.63796514157977</v>
      </c>
      <c r="AG67" s="38"/>
    </row>
    <row r="68" spans="1:33" x14ac:dyDescent="0.25">
      <c r="A68" s="69" t="s">
        <v>1345</v>
      </c>
      <c r="B68">
        <v>2016</v>
      </c>
      <c r="C68" s="69" t="s">
        <v>1366</v>
      </c>
      <c r="D68" s="69" t="s">
        <v>6</v>
      </c>
      <c r="E68" s="37">
        <f>(K68-(((2.718282^(0.00098482*W68)-1)/((2.718282^(0.000155125*W68)-1)*137.88))))/(([1]!SingleStagePbR(W68,1)/[1]!SingleStagePbR(W68,0))-(((2.718282^(0.00098482*W68)-1)/((2.718282^(0.000155125*W68)-1)*137.88))))</f>
        <v>1.2974543820081744E-3</v>
      </c>
      <c r="F68" s="73">
        <v>19367.441834002413</v>
      </c>
      <c r="G68" s="73">
        <v>65.566695488196885</v>
      </c>
      <c r="H68" s="86">
        <v>0.36782394258486117</v>
      </c>
      <c r="I68" s="76">
        <v>5.5313882638254199</v>
      </c>
      <c r="J68" s="76">
        <v>5.8364531385315062E-2</v>
      </c>
      <c r="K68" s="77">
        <v>7.6189057686841158E-2</v>
      </c>
      <c r="L68" s="77">
        <v>1.09976005081678E-3</v>
      </c>
      <c r="M68" s="39">
        <f t="array" ref="M68:Q68">[1]!ConvertConc(I68:L68,TRUE,FALSE)</f>
        <v>1.8983255974041053</v>
      </c>
      <c r="N68" s="40">
        <v>3.3941972812243142E-2</v>
      </c>
      <c r="O68" s="40">
        <v>0.18078644136045802</v>
      </c>
      <c r="P68" s="62">
        <v>1.9075710160914672E-3</v>
      </c>
      <c r="Q68" s="39">
        <v>0.5901310714523732</v>
      </c>
      <c r="R68" s="80">
        <v>5.4696826422270535E-2</v>
      </c>
      <c r="S68" s="158">
        <v>1.1530689517985442E-3</v>
      </c>
      <c r="T68" s="38">
        <f>[1]!AgePb76(K68)</f>
        <v>1099.1718457767388</v>
      </c>
      <c r="U68" s="41">
        <v>57.752430227231613</v>
      </c>
      <c r="V68" s="38">
        <f t="shared" ref="V68" si="8">SQRT((U68/T68*100)^2+AP$6^2+AP$8^2+AP$7^2)*T68/100</f>
        <v>58.044545011880537</v>
      </c>
      <c r="W68" s="42">
        <f>[1]!AgePb6U8(O68)</f>
        <v>1071.2695710585506</v>
      </c>
      <c r="X68" s="42">
        <f t="shared" si="5"/>
        <v>22.607035890458022</v>
      </c>
      <c r="Y68" s="38">
        <f t="shared" ref="Y68" si="9">SQRT((X68/W68*100)^2+AQ$6^2+AQ$7^2+AQ$8^2)*W68/100</f>
        <v>25.046705342473942</v>
      </c>
      <c r="Z68" s="38">
        <f>[1]!AgePb7U5(M68)</f>
        <v>1080.5028075735481</v>
      </c>
      <c r="AA68" s="42">
        <f t="shared" si="6"/>
        <v>38.638679232229421</v>
      </c>
      <c r="AB68" s="38">
        <f t="shared" ref="AB68" si="10">SQRT((AA68/Z68*100)^2+AR$6^2+AR$8^2+AR$7^2)*Z68/100</f>
        <v>40.15315482368699</v>
      </c>
      <c r="AC68" s="42">
        <f>[1]!AgePb8Th2(R68)</f>
        <v>1076.3690209139825</v>
      </c>
      <c r="AD68" s="42">
        <f t="shared" si="7"/>
        <v>45.38207350868786</v>
      </c>
      <c r="AE68" s="38">
        <f t="shared" ref="AE68" si="11">SQRT((AD68/AC68*100)^2+AS$6^2+AS$8^2+AS$7^2)*AC68/100</f>
        <v>48.367958057155974</v>
      </c>
      <c r="AF68" s="43">
        <f t="shared" ref="AF68" si="12">W68/T68*100</f>
        <v>97.461518430862753</v>
      </c>
      <c r="AG68" s="38"/>
    </row>
    <row r="69" spans="1:33" x14ac:dyDescent="0.25">
      <c r="H69" s="86"/>
      <c r="K69" s="158"/>
      <c r="L69" s="158"/>
      <c r="N69" s="85"/>
      <c r="S69" s="85"/>
    </row>
    <row r="70" spans="1:33" x14ac:dyDescent="0.25">
      <c r="A70" s="145" t="s">
        <v>23</v>
      </c>
      <c r="B70">
        <v>2016</v>
      </c>
      <c r="C70" s="145" t="s">
        <v>1367</v>
      </c>
      <c r="D70" s="145" t="s">
        <v>6</v>
      </c>
      <c r="E70" s="37"/>
      <c r="F70" s="148">
        <v>161846.53334803774</v>
      </c>
      <c r="G70" s="148">
        <v>459.5049936099154</v>
      </c>
      <c r="H70" s="86">
        <v>0.99107955781681745</v>
      </c>
      <c r="I70" s="153">
        <v>4.4336148290832318</v>
      </c>
      <c r="J70" s="153">
        <v>4.1644580889322741E-2</v>
      </c>
      <c r="K70" s="154">
        <v>0.91144912956458846</v>
      </c>
      <c r="L70" s="154">
        <v>2.6996059919568451E-3</v>
      </c>
      <c r="M70" s="43">
        <f t="array" ref="M70:Q70">[1]!ConvertConc(I70:L70,TRUE,FALSE)</f>
        <v>28.332618840181482</v>
      </c>
      <c r="N70" s="39">
        <v>0.27904344935298026</v>
      </c>
      <c r="O70" s="40">
        <v>0.22554958843972847</v>
      </c>
      <c r="P70" s="62">
        <v>2.1185688072669052E-3</v>
      </c>
      <c r="Q70" s="39">
        <v>0.95370799201398859</v>
      </c>
      <c r="R70" s="182">
        <v>0.49707177334412073</v>
      </c>
      <c r="S70" s="158">
        <v>5.7827634395451718E-3</v>
      </c>
      <c r="T70" s="38"/>
      <c r="U70" s="41"/>
      <c r="V70" s="38"/>
      <c r="W70" s="42"/>
      <c r="X70" s="42"/>
      <c r="Y70" s="38"/>
      <c r="Z70" s="38"/>
      <c r="AA70" s="42"/>
      <c r="AB70" s="38"/>
      <c r="AC70" s="42"/>
      <c r="AD70" s="42"/>
      <c r="AE70" s="38"/>
      <c r="AF70" s="43"/>
      <c r="AG70" s="38"/>
    </row>
    <row r="71" spans="1:33" x14ac:dyDescent="0.25">
      <c r="A71" s="145" t="s">
        <v>23</v>
      </c>
      <c r="B71">
        <v>2016</v>
      </c>
      <c r="C71" s="145" t="s">
        <v>1368</v>
      </c>
      <c r="D71" s="145" t="s">
        <v>6</v>
      </c>
      <c r="E71" s="37"/>
      <c r="F71" s="148">
        <v>167858.27910082502</v>
      </c>
      <c r="G71" s="148">
        <v>456.14331165238127</v>
      </c>
      <c r="H71" s="86">
        <v>0.99462845076271733</v>
      </c>
      <c r="I71" s="153">
        <v>4.4308404919060553</v>
      </c>
      <c r="J71" s="153">
        <v>4.455841116050669E-2</v>
      </c>
      <c r="K71" s="154">
        <v>0.91132380052773998</v>
      </c>
      <c r="L71" s="154">
        <v>2.9223305422993897E-3</v>
      </c>
      <c r="M71" s="43">
        <f t="array" ref="M71:Q71">[1]!ConvertConc(I71:L71,TRUE,FALSE)</f>
        <v>28.34646077153258</v>
      </c>
      <c r="N71" s="39">
        <v>0.29920560131207607</v>
      </c>
      <c r="O71" s="40">
        <v>0.22569081460430113</v>
      </c>
      <c r="P71" s="62">
        <v>2.2696425499086456E-3</v>
      </c>
      <c r="Q71" s="39">
        <v>0.95273628017258893</v>
      </c>
      <c r="R71" s="182">
        <v>0.49206552255962904</v>
      </c>
      <c r="S71" s="158">
        <v>5.7262950959880692E-3</v>
      </c>
      <c r="T71" s="38"/>
      <c r="U71" s="41"/>
      <c r="V71" s="38"/>
      <c r="W71" s="42"/>
      <c r="X71" s="42"/>
      <c r="Y71" s="38"/>
      <c r="Z71" s="38"/>
      <c r="AA71" s="42"/>
      <c r="AB71" s="38"/>
      <c r="AC71" s="42"/>
      <c r="AD71" s="42"/>
      <c r="AE71" s="38"/>
      <c r="AF71" s="43"/>
      <c r="AG71" s="38"/>
    </row>
    <row r="72" spans="1:33" x14ac:dyDescent="0.25">
      <c r="A72" s="145" t="s">
        <v>23</v>
      </c>
      <c r="B72">
        <v>2016</v>
      </c>
      <c r="C72" s="145" t="s">
        <v>1369</v>
      </c>
      <c r="D72" s="145" t="s">
        <v>6</v>
      </c>
      <c r="E72" s="37"/>
      <c r="F72" s="148">
        <v>164991.37798671908</v>
      </c>
      <c r="G72" s="148">
        <v>459.67198775704054</v>
      </c>
      <c r="H72" s="86">
        <v>0.98425061511144352</v>
      </c>
      <c r="I72" s="153">
        <v>4.4167186119934492</v>
      </c>
      <c r="J72" s="153">
        <v>4.5397971766201993E-2</v>
      </c>
      <c r="K72" s="154">
        <v>0.9103105510913847</v>
      </c>
      <c r="L72" s="154">
        <v>2.7215854934989261E-3</v>
      </c>
      <c r="M72" s="43">
        <f t="array" ref="M72:Q72">[1]!ConvertConc(I72:L72,TRUE,FALSE)</f>
        <v>28.405477272365729</v>
      </c>
      <c r="N72" s="39">
        <v>0.30407059870938763</v>
      </c>
      <c r="O72" s="40">
        <v>0.22641243145636084</v>
      </c>
      <c r="P72" s="62">
        <v>2.3272175734405285E-3</v>
      </c>
      <c r="Q72" s="39">
        <v>0.96020592302545416</v>
      </c>
      <c r="R72" s="182">
        <v>0.49821148176827323</v>
      </c>
      <c r="S72" s="158">
        <v>5.877462727834821E-3</v>
      </c>
      <c r="T72" s="38"/>
      <c r="U72" s="41"/>
      <c r="V72" s="38"/>
      <c r="W72" s="42"/>
      <c r="X72" s="42"/>
      <c r="Y72" s="38"/>
      <c r="Z72" s="38"/>
      <c r="AA72" s="42"/>
      <c r="AB72" s="38"/>
      <c r="AC72" s="42"/>
      <c r="AD72" s="42"/>
      <c r="AE72" s="38"/>
      <c r="AF72" s="43"/>
      <c r="AG72" s="38"/>
    </row>
    <row r="73" spans="1:33" x14ac:dyDescent="0.25">
      <c r="A73" s="145" t="s">
        <v>23</v>
      </c>
      <c r="B73">
        <v>2016</v>
      </c>
      <c r="C73" s="145" t="s">
        <v>1370</v>
      </c>
      <c r="D73" s="145" t="s">
        <v>6</v>
      </c>
      <c r="E73" s="37"/>
      <c r="F73" s="148">
        <v>163301.66176916374</v>
      </c>
      <c r="G73" s="148">
        <v>457.94328194793405</v>
      </c>
      <c r="H73" s="86">
        <v>0.9916938285452932</v>
      </c>
      <c r="I73" s="153">
        <v>4.4251129688956734</v>
      </c>
      <c r="J73" s="153">
        <v>4.4593338469563371E-2</v>
      </c>
      <c r="K73" s="154">
        <v>0.91002256352715083</v>
      </c>
      <c r="L73" s="154">
        <v>2.8462939770839521E-3</v>
      </c>
      <c r="M73" s="43">
        <f t="array" ref="M73:Q73">[1]!ConvertConc(I73:L73,TRUE,FALSE)</f>
        <v>28.342623247562294</v>
      </c>
      <c r="N73" s="39">
        <v>0.29905868686830056</v>
      </c>
      <c r="O73" s="40">
        <v>0.22598293128990082</v>
      </c>
      <c r="P73" s="62">
        <v>2.2773053285167358E-3</v>
      </c>
      <c r="Q73" s="39">
        <v>0.9550568996398292</v>
      </c>
      <c r="R73" s="182">
        <v>0.49670363876997958</v>
      </c>
      <c r="S73" s="158">
        <v>5.8327186658968938E-3</v>
      </c>
      <c r="T73" s="38"/>
      <c r="U73" s="41"/>
      <c r="V73" s="38"/>
      <c r="W73" s="42"/>
      <c r="X73" s="42"/>
      <c r="Y73" s="38"/>
      <c r="Z73" s="38"/>
      <c r="AA73" s="42"/>
      <c r="AB73" s="38"/>
      <c r="AC73" s="42"/>
      <c r="AD73" s="42"/>
      <c r="AE73" s="38"/>
      <c r="AF73" s="43"/>
      <c r="AG73" s="38"/>
    </row>
    <row r="74" spans="1:33" x14ac:dyDescent="0.25">
      <c r="A74" s="145" t="s">
        <v>23</v>
      </c>
      <c r="B74">
        <v>2016</v>
      </c>
      <c r="C74" s="145" t="s">
        <v>1371</v>
      </c>
      <c r="D74" s="145" t="s">
        <v>6</v>
      </c>
      <c r="E74" s="37"/>
      <c r="F74" s="148">
        <v>162525.84574482046</v>
      </c>
      <c r="G74" s="148">
        <v>455.65932030318032</v>
      </c>
      <c r="H74" s="86">
        <v>0.99206618625091358</v>
      </c>
      <c r="I74" s="153">
        <v>4.4178014972527349</v>
      </c>
      <c r="J74" s="153">
        <v>4.6625989847102263E-2</v>
      </c>
      <c r="K74" s="154">
        <v>0.90984151060090768</v>
      </c>
      <c r="L74" s="154">
        <v>3.0854106671076415E-3</v>
      </c>
      <c r="M74" s="43">
        <f t="array" ref="M74:Q74">[1]!ConvertConc(I74:L74,TRUE,FALSE)</f>
        <v>28.383882134359169</v>
      </c>
      <c r="N74" s="39">
        <v>0.31465076282457716</v>
      </c>
      <c r="O74" s="40">
        <v>0.22635693356115311</v>
      </c>
      <c r="P74" s="62">
        <v>2.3889973536852516E-3</v>
      </c>
      <c r="Q74" s="39">
        <v>0.95206121329385363</v>
      </c>
      <c r="R74" s="182">
        <v>0.49671394212853115</v>
      </c>
      <c r="S74" s="158">
        <v>5.8566312126884382E-3</v>
      </c>
      <c r="T74" s="38"/>
      <c r="U74" s="41"/>
      <c r="V74" s="38"/>
      <c r="W74" s="42"/>
      <c r="X74" s="42"/>
      <c r="Y74" s="38"/>
      <c r="Z74" s="38"/>
      <c r="AA74" s="42"/>
      <c r="AB74" s="38"/>
      <c r="AC74" s="42"/>
      <c r="AD74" s="42"/>
      <c r="AE74" s="38"/>
      <c r="AF74" s="43"/>
      <c r="AG74" s="38"/>
    </row>
    <row r="75" spans="1:33" x14ac:dyDescent="0.25">
      <c r="A75" s="145" t="s">
        <v>23</v>
      </c>
      <c r="B75">
        <v>2016</v>
      </c>
      <c r="C75" s="145" t="s">
        <v>1372</v>
      </c>
      <c r="D75" s="145" t="s">
        <v>6</v>
      </c>
      <c r="E75" s="37"/>
      <c r="F75" s="148">
        <v>162708.18336637644</v>
      </c>
      <c r="G75" s="148">
        <v>469.95149718194841</v>
      </c>
      <c r="H75" s="86">
        <v>0.99400865008564254</v>
      </c>
      <c r="I75" s="153">
        <v>4.3951667803506185</v>
      </c>
      <c r="J75" s="153">
        <v>4.5292388629462707E-2</v>
      </c>
      <c r="K75" s="154">
        <v>0.90993980755603487</v>
      </c>
      <c r="L75" s="154">
        <v>2.7930224872447264E-3</v>
      </c>
      <c r="M75" s="43">
        <f t="array" ref="M75:Q75">[1]!ConvertConc(I75:L75,TRUE,FALSE)</f>
        <v>28.53313891023004</v>
      </c>
      <c r="N75" s="39">
        <v>0.30680159231214188</v>
      </c>
      <c r="O75" s="40">
        <v>0.22752265157961227</v>
      </c>
      <c r="P75" s="62">
        <v>2.3446310168297106E-3</v>
      </c>
      <c r="Q75" s="39">
        <v>0.95838897024102165</v>
      </c>
      <c r="R75" s="182">
        <v>0.49766162410643972</v>
      </c>
      <c r="S75" s="158">
        <v>5.8159102899115406E-3</v>
      </c>
      <c r="T75" s="38"/>
      <c r="U75" s="41"/>
      <c r="V75" s="38"/>
      <c r="W75" s="42"/>
      <c r="X75" s="42"/>
      <c r="Y75" s="38"/>
      <c r="Z75" s="38"/>
      <c r="AA75" s="42"/>
      <c r="AB75" s="38"/>
      <c r="AC75" s="42"/>
      <c r="AD75" s="42"/>
      <c r="AE75" s="38"/>
      <c r="AF75" s="43"/>
      <c r="AG75" s="38"/>
    </row>
    <row r="76" spans="1:33" x14ac:dyDescent="0.25">
      <c r="A76" s="145" t="s">
        <v>23</v>
      </c>
      <c r="B76">
        <v>2016</v>
      </c>
      <c r="C76" s="145" t="s">
        <v>1373</v>
      </c>
      <c r="D76" s="145" t="s">
        <v>6</v>
      </c>
      <c r="E76" s="37"/>
      <c r="F76" s="148">
        <v>164741.63949733652</v>
      </c>
      <c r="G76" s="148">
        <v>463.01467238776564</v>
      </c>
      <c r="H76" s="86">
        <v>0.99045127373817554</v>
      </c>
      <c r="I76" s="153">
        <v>4.4027123474824696</v>
      </c>
      <c r="J76" s="153">
        <v>4.3657615516573892E-2</v>
      </c>
      <c r="K76" s="154">
        <v>0.90884211106188983</v>
      </c>
      <c r="L76" s="154">
        <v>2.7577045519383242E-3</v>
      </c>
      <c r="M76" s="43">
        <f t="array" ref="M76:Q76">[1]!ConvertConc(I76:L76,TRUE,FALSE)</f>
        <v>28.449875863039992</v>
      </c>
      <c r="N76" s="39">
        <v>0.29502330095065193</v>
      </c>
      <c r="O76" s="40">
        <v>0.22713271299039409</v>
      </c>
      <c r="P76" s="62">
        <v>2.2522644843334127E-3</v>
      </c>
      <c r="Q76" s="39">
        <v>0.95623306760436955</v>
      </c>
      <c r="R76" s="182">
        <v>0.49507741786393894</v>
      </c>
      <c r="S76" s="158">
        <v>5.8345556918208428E-3</v>
      </c>
      <c r="T76" s="38"/>
      <c r="U76" s="41"/>
      <c r="V76" s="38"/>
      <c r="W76" s="42"/>
      <c r="X76" s="42"/>
      <c r="Y76" s="38"/>
      <c r="Z76" s="38"/>
      <c r="AA76" s="42"/>
      <c r="AB76" s="38"/>
      <c r="AC76" s="42"/>
      <c r="AD76" s="42"/>
      <c r="AE76" s="38"/>
      <c r="AF76" s="43"/>
      <c r="AG76" s="38"/>
    </row>
    <row r="77" spans="1:33" x14ac:dyDescent="0.25">
      <c r="A77" s="145" t="s">
        <v>23</v>
      </c>
      <c r="B77">
        <v>2016</v>
      </c>
      <c r="C77" s="145" t="s">
        <v>1374</v>
      </c>
      <c r="D77" s="145" t="s">
        <v>6</v>
      </c>
      <c r="E77" s="37"/>
      <c r="F77" s="148">
        <v>163123.76462393664</v>
      </c>
      <c r="G77" s="148">
        <v>457.21287506405889</v>
      </c>
      <c r="H77" s="86">
        <v>0.98666292917245657</v>
      </c>
      <c r="I77" s="153">
        <v>4.4119435770232904</v>
      </c>
      <c r="J77" s="153">
        <v>4.5761297275050745E-2</v>
      </c>
      <c r="K77" s="154">
        <v>0.90831027105669959</v>
      </c>
      <c r="L77" s="154">
        <v>2.7957322086063947E-3</v>
      </c>
      <c r="M77" s="43">
        <f t="array" ref="M77:Q77">[1]!ConvertConc(I77:L77,TRUE,FALSE)</f>
        <v>28.373735831294265</v>
      </c>
      <c r="N77" s="39">
        <v>0.30698108361121929</v>
      </c>
      <c r="O77" s="40">
        <v>0.2266574770375222</v>
      </c>
      <c r="P77" s="62">
        <v>2.3509231261123827E-3</v>
      </c>
      <c r="Q77" s="39">
        <v>0.95867915439607576</v>
      </c>
      <c r="R77" s="182">
        <v>0.49406953212420729</v>
      </c>
      <c r="S77" s="158">
        <v>5.9018684647411113E-3</v>
      </c>
      <c r="T77" s="38"/>
      <c r="U77" s="41"/>
      <c r="V77" s="38"/>
      <c r="W77" s="42"/>
      <c r="X77" s="42"/>
      <c r="Y77" s="38"/>
      <c r="Z77" s="38"/>
      <c r="AA77" s="42"/>
      <c r="AB77" s="38"/>
      <c r="AC77" s="42"/>
      <c r="AD77" s="42"/>
      <c r="AE77" s="38"/>
      <c r="AF77" s="43"/>
      <c r="AG77" s="38"/>
    </row>
    <row r="78" spans="1:33" x14ac:dyDescent="0.25">
      <c r="A78" s="145" t="s">
        <v>23</v>
      </c>
      <c r="B78">
        <v>2016</v>
      </c>
      <c r="C78" s="145" t="s">
        <v>1375</v>
      </c>
      <c r="D78" s="145" t="s">
        <v>6</v>
      </c>
      <c r="E78" s="37"/>
      <c r="F78" s="148">
        <v>167325.32151757349</v>
      </c>
      <c r="G78" s="148">
        <v>458.03657232024727</v>
      </c>
      <c r="H78" s="86">
        <v>0.9926820368978978</v>
      </c>
      <c r="I78" s="153">
        <v>4.3864926878611294</v>
      </c>
      <c r="J78" s="153">
        <v>4.3671998757337523E-2</v>
      </c>
      <c r="K78" s="154">
        <v>0.9088934138028546</v>
      </c>
      <c r="L78" s="154">
        <v>2.8456098540080754E-3</v>
      </c>
      <c r="M78" s="43">
        <f t="array" ref="M78:Q78">[1]!ConvertConc(I78:L78,TRUE,FALSE)</f>
        <v>28.556685079392771</v>
      </c>
      <c r="N78" s="39">
        <v>0.29803729408097002</v>
      </c>
      <c r="O78" s="40">
        <v>0.22797256741526767</v>
      </c>
      <c r="P78" s="62">
        <v>2.2696989119389611E-3</v>
      </c>
      <c r="Q78" s="39">
        <v>0.95394390971800125</v>
      </c>
      <c r="R78" s="182">
        <v>0.49447048019600964</v>
      </c>
      <c r="S78" s="158">
        <v>5.7645247139802387E-3</v>
      </c>
      <c r="T78" s="38"/>
      <c r="U78" s="41"/>
      <c r="V78" s="38"/>
      <c r="W78" s="42"/>
      <c r="X78" s="42"/>
      <c r="Y78" s="38"/>
      <c r="Z78" s="38"/>
      <c r="AA78" s="42"/>
      <c r="AB78" s="38"/>
      <c r="AC78" s="42"/>
      <c r="AD78" s="42"/>
      <c r="AE78" s="38"/>
      <c r="AF78" s="43"/>
      <c r="AG78" s="38"/>
    </row>
    <row r="79" spans="1:33" x14ac:dyDescent="0.25">
      <c r="A79" s="145" t="s">
        <v>23</v>
      </c>
      <c r="B79">
        <v>2016</v>
      </c>
      <c r="C79" s="145" t="s">
        <v>1376</v>
      </c>
      <c r="D79" s="145" t="s">
        <v>6</v>
      </c>
      <c r="E79" s="37"/>
      <c r="F79" s="148">
        <v>170561.38637847095</v>
      </c>
      <c r="G79" s="148">
        <v>463.47170872178236</v>
      </c>
      <c r="H79" s="86">
        <v>0.99194050075034401</v>
      </c>
      <c r="I79" s="153">
        <v>4.3889647438315622</v>
      </c>
      <c r="J79" s="153">
        <v>4.2840213251615723E-2</v>
      </c>
      <c r="K79" s="154">
        <v>0.90869545577124389</v>
      </c>
      <c r="L79" s="154">
        <v>2.883873641376886E-3</v>
      </c>
      <c r="M79" s="43">
        <f t="array" ref="M79:Q79">[1]!ConvertConc(I79:L79,TRUE,FALSE)</f>
        <v>28.534384535762197</v>
      </c>
      <c r="N79" s="39">
        <v>0.29287320855013282</v>
      </c>
      <c r="O79" s="40">
        <v>0.22784416334294838</v>
      </c>
      <c r="P79" s="62">
        <v>2.2239623955663461E-3</v>
      </c>
      <c r="Q79" s="39">
        <v>0.95099535628896059</v>
      </c>
      <c r="R79" s="182">
        <v>0.49699768871377287</v>
      </c>
      <c r="S79" s="158">
        <v>5.7995413903804624E-3</v>
      </c>
      <c r="T79" s="38"/>
      <c r="U79" s="41"/>
      <c r="V79" s="38"/>
      <c r="W79" s="42"/>
      <c r="X79" s="42"/>
      <c r="Y79" s="38"/>
      <c r="Z79" s="38"/>
      <c r="AA79" s="42"/>
      <c r="AB79" s="38"/>
      <c r="AC79" s="42"/>
      <c r="AD79" s="42"/>
      <c r="AE79" s="38"/>
      <c r="AF79" s="43"/>
      <c r="AG79" s="38"/>
    </row>
    <row r="80" spans="1:33" x14ac:dyDescent="0.25">
      <c r="A80" s="145" t="s">
        <v>23</v>
      </c>
      <c r="B80">
        <v>2016</v>
      </c>
      <c r="C80" s="145" t="s">
        <v>1377</v>
      </c>
      <c r="D80" s="145" t="s">
        <v>6</v>
      </c>
      <c r="E80" s="37"/>
      <c r="F80" s="148">
        <v>164782.50193495807</v>
      </c>
      <c r="G80" s="148">
        <v>462.77720312688604</v>
      </c>
      <c r="H80" s="86">
        <v>0.98799079724347572</v>
      </c>
      <c r="I80" s="153">
        <v>4.4014394350621968</v>
      </c>
      <c r="J80" s="153">
        <v>4.7414028083520118E-2</v>
      </c>
      <c r="K80" s="154">
        <v>0.90819261632823722</v>
      </c>
      <c r="L80" s="154">
        <v>2.806972425702253E-3</v>
      </c>
      <c r="M80" s="43">
        <f t="array" ref="M80:Q80">[1]!ConvertConc(I80:L80,TRUE,FALSE)</f>
        <v>28.437766378259596</v>
      </c>
      <c r="N80" s="39">
        <v>0.31870222440673135</v>
      </c>
      <c r="O80" s="40">
        <v>0.2271984006036582</v>
      </c>
      <c r="P80" s="62">
        <v>2.4474700846589021E-3</v>
      </c>
      <c r="Q80" s="39">
        <v>0.96121936087644189</v>
      </c>
      <c r="R80" s="182">
        <v>0.49674478507255682</v>
      </c>
      <c r="S80" s="158">
        <v>5.8340678213586955E-3</v>
      </c>
      <c r="T80" s="38"/>
      <c r="U80" s="41"/>
      <c r="V80" s="38"/>
      <c r="W80" s="42"/>
      <c r="X80" s="42"/>
      <c r="Y80" s="38"/>
      <c r="Z80" s="38"/>
      <c r="AA80" s="42"/>
      <c r="AB80" s="38"/>
      <c r="AC80" s="42"/>
      <c r="AD80" s="42"/>
      <c r="AE80" s="38"/>
      <c r="AF80" s="43"/>
      <c r="AG80" s="38"/>
    </row>
    <row r="81" spans="1:33" x14ac:dyDescent="0.25">
      <c r="A81" s="145" t="s">
        <v>23</v>
      </c>
      <c r="B81">
        <v>2016</v>
      </c>
      <c r="C81" s="145" t="s">
        <v>1378</v>
      </c>
      <c r="D81" s="145" t="s">
        <v>6</v>
      </c>
      <c r="E81" s="37"/>
      <c r="F81" s="148">
        <v>164377.83458144238</v>
      </c>
      <c r="G81" s="148">
        <v>458.65109114692638</v>
      </c>
      <c r="H81" s="86">
        <v>0.98831881587802373</v>
      </c>
      <c r="I81" s="153">
        <v>4.4055047546623962</v>
      </c>
      <c r="J81" s="153">
        <v>4.5433069728059987E-2</v>
      </c>
      <c r="K81" s="154">
        <v>0.90731700582454855</v>
      </c>
      <c r="L81" s="154">
        <v>2.8315150898673971E-3</v>
      </c>
      <c r="M81" s="43">
        <f t="array" ref="M81:Q81">[1]!ConvertConc(I81:L81,TRUE,FALSE)</f>
        <v>28.384132285954568</v>
      </c>
      <c r="N81" s="39">
        <v>0.30582881124503253</v>
      </c>
      <c r="O81" s="40">
        <v>0.22698874605496419</v>
      </c>
      <c r="P81" s="62">
        <v>2.3408885249949938E-3</v>
      </c>
      <c r="Q81" s="39">
        <v>0.95713595878918556</v>
      </c>
      <c r="R81" s="182">
        <v>0.49988964459867902</v>
      </c>
      <c r="S81" s="158">
        <v>5.85113315879187E-3</v>
      </c>
      <c r="T81" s="38"/>
      <c r="U81" s="41"/>
      <c r="V81" s="38"/>
      <c r="W81" s="42"/>
      <c r="X81" s="42"/>
      <c r="Y81" s="38"/>
      <c r="Z81" s="38"/>
      <c r="AA81" s="42"/>
      <c r="AB81" s="38"/>
      <c r="AC81" s="42"/>
      <c r="AD81" s="42"/>
      <c r="AE81" s="38"/>
      <c r="AF81" s="43"/>
      <c r="AG81" s="38"/>
    </row>
    <row r="82" spans="1:33" x14ac:dyDescent="0.25">
      <c r="A82" s="145" t="s">
        <v>23</v>
      </c>
      <c r="B82">
        <v>2016</v>
      </c>
      <c r="C82" s="145" t="s">
        <v>1379</v>
      </c>
      <c r="D82" s="145" t="s">
        <v>6</v>
      </c>
      <c r="E82" s="37"/>
      <c r="F82" s="148">
        <v>164503.66950146202</v>
      </c>
      <c r="G82" s="148">
        <v>469.37330024091511</v>
      </c>
      <c r="H82" s="86">
        <v>0.98941430035123024</v>
      </c>
      <c r="I82" s="153">
        <v>4.4105802250086432</v>
      </c>
      <c r="J82" s="153">
        <v>4.5146495204072087E-2</v>
      </c>
      <c r="K82" s="154">
        <v>0.90700557365607148</v>
      </c>
      <c r="L82" s="154">
        <v>2.7689077962413339E-3</v>
      </c>
      <c r="M82" s="43">
        <f t="array" ref="M82:Q82">[1]!ConvertConc(I82:L82,TRUE,FALSE)</f>
        <v>28.341737772389074</v>
      </c>
      <c r="N82" s="39">
        <v>0.30273214300928086</v>
      </c>
      <c r="O82" s="40">
        <v>0.22672753900492545</v>
      </c>
      <c r="P82" s="62">
        <v>2.3207726036310506E-3</v>
      </c>
      <c r="Q82" s="39">
        <v>0.95828845333273638</v>
      </c>
      <c r="R82" s="182">
        <v>0.49458120453262194</v>
      </c>
      <c r="S82" s="158">
        <v>5.7965189485191847E-3</v>
      </c>
      <c r="T82" s="38"/>
      <c r="U82" s="41"/>
      <c r="V82" s="38"/>
      <c r="W82" s="42"/>
      <c r="X82" s="42"/>
      <c r="Y82" s="38"/>
      <c r="Z82" s="38"/>
      <c r="AA82" s="42"/>
      <c r="AB82" s="38"/>
      <c r="AC82" s="42"/>
      <c r="AD82" s="42"/>
      <c r="AE82" s="38"/>
      <c r="AF82" s="43"/>
      <c r="AG82" s="38"/>
    </row>
    <row r="83" spans="1:33" x14ac:dyDescent="0.25">
      <c r="A83" s="145" t="s">
        <v>23</v>
      </c>
      <c r="B83">
        <v>2016</v>
      </c>
      <c r="C83" s="145" t="s">
        <v>1380</v>
      </c>
      <c r="D83" s="145" t="s">
        <v>6</v>
      </c>
      <c r="E83" s="37"/>
      <c r="F83" s="148">
        <v>164001.34373690194</v>
      </c>
      <c r="G83" s="148">
        <v>460.70334520368135</v>
      </c>
      <c r="H83" s="86">
        <v>0.992920457201938</v>
      </c>
      <c r="I83" s="153">
        <v>4.4152473439711883</v>
      </c>
      <c r="J83" s="153">
        <v>4.7412713575054208E-2</v>
      </c>
      <c r="K83" s="154">
        <v>0.90611959337490955</v>
      </c>
      <c r="L83" s="154">
        <v>2.8431454273252959E-3</v>
      </c>
      <c r="M83" s="43">
        <f t="array" ref="M83:Q83">[1]!ConvertConc(I83:L83,TRUE,FALSE)</f>
        <v>28.284123771559408</v>
      </c>
      <c r="N83" s="39">
        <v>0.31642666393704205</v>
      </c>
      <c r="O83" s="40">
        <v>0.22648787759658645</v>
      </c>
      <c r="P83" s="62">
        <v>2.4321185274867275E-3</v>
      </c>
      <c r="Q83" s="39">
        <v>0.95986339658186803</v>
      </c>
      <c r="R83" s="182">
        <v>0.49571973820080534</v>
      </c>
      <c r="S83" s="158">
        <v>5.8265366044367543E-3</v>
      </c>
      <c r="T83" s="38"/>
      <c r="U83" s="41"/>
      <c r="V83" s="38"/>
      <c r="W83" s="42"/>
      <c r="X83" s="42"/>
      <c r="Y83" s="38"/>
      <c r="Z83" s="38"/>
      <c r="AA83" s="42"/>
      <c r="AB83" s="38"/>
      <c r="AC83" s="42"/>
      <c r="AD83" s="42"/>
      <c r="AE83" s="38"/>
      <c r="AF83" s="43"/>
      <c r="AG83" s="38"/>
    </row>
    <row r="84" spans="1:33" x14ac:dyDescent="0.25">
      <c r="A84" s="145" t="s">
        <v>23</v>
      </c>
      <c r="B84">
        <v>2016</v>
      </c>
      <c r="C84" s="145" t="s">
        <v>1381</v>
      </c>
      <c r="D84" s="145" t="s">
        <v>6</v>
      </c>
      <c r="E84" s="37"/>
      <c r="F84" s="148">
        <v>163915.40094709981</v>
      </c>
      <c r="G84" s="148">
        <v>470.38479589651513</v>
      </c>
      <c r="H84" s="86">
        <v>0.99208094981228789</v>
      </c>
      <c r="I84" s="153">
        <v>4.3899524933934337</v>
      </c>
      <c r="J84" s="153">
        <v>4.6445592654492981E-2</v>
      </c>
      <c r="K84" s="154">
        <v>0.90596488848605139</v>
      </c>
      <c r="L84" s="154">
        <v>2.8434157003558932E-3</v>
      </c>
      <c r="M84" s="43">
        <f t="array" ref="M84:Q84">[1]!ConvertConc(I84:L84,TRUE,FALSE)</f>
        <v>28.442239664108698</v>
      </c>
      <c r="N84" s="39">
        <v>0.31387965577391935</v>
      </c>
      <c r="O84" s="40">
        <v>0.22779289787416354</v>
      </c>
      <c r="P84" s="62">
        <v>2.4100434253382084E-3</v>
      </c>
      <c r="Q84" s="39">
        <v>0.95870570647004161</v>
      </c>
      <c r="R84" s="182">
        <v>0.49635890477679606</v>
      </c>
      <c r="S84" s="158">
        <v>5.7746915992950773E-3</v>
      </c>
      <c r="T84" s="38"/>
      <c r="U84" s="41"/>
      <c r="V84" s="38"/>
      <c r="W84" s="42"/>
      <c r="X84" s="42"/>
      <c r="Y84" s="38"/>
      <c r="Z84" s="38"/>
      <c r="AA84" s="42"/>
      <c r="AB84" s="38"/>
      <c r="AC84" s="42"/>
      <c r="AD84" s="42"/>
      <c r="AE84" s="38"/>
      <c r="AF84" s="43"/>
      <c r="AG84" s="38"/>
    </row>
    <row r="85" spans="1:33" x14ac:dyDescent="0.25">
      <c r="A85" s="69" t="s">
        <v>23</v>
      </c>
      <c r="B85">
        <v>2016</v>
      </c>
      <c r="C85" s="69" t="s">
        <v>1382</v>
      </c>
      <c r="D85" s="69" t="s">
        <v>6</v>
      </c>
      <c r="E85" s="37"/>
      <c r="F85" s="73">
        <v>130600.26405907048</v>
      </c>
      <c r="G85" s="73">
        <v>462.00289035645159</v>
      </c>
      <c r="H85" s="86">
        <v>0.98906632967182007</v>
      </c>
      <c r="I85" s="76">
        <v>4.3726989074844038</v>
      </c>
      <c r="J85" s="76">
        <v>3.8938155228578401E-2</v>
      </c>
      <c r="K85" s="77">
        <v>0.91817729512812796</v>
      </c>
      <c r="L85" s="77">
        <v>3.3648869109901523E-3</v>
      </c>
      <c r="M85" s="43">
        <f t="array" ref="M85:Q85">[1]!ConvertConc(I85:L85,TRUE,FALSE)</f>
        <v>28.939379886862227</v>
      </c>
      <c r="N85" s="39">
        <v>0.27867048647191112</v>
      </c>
      <c r="O85" s="40">
        <v>0.22869171217994883</v>
      </c>
      <c r="P85" s="62">
        <v>2.0364615942594444E-3</v>
      </c>
      <c r="Q85" s="39">
        <v>0.92474936803440311</v>
      </c>
      <c r="R85" s="80">
        <v>0.51082931845309831</v>
      </c>
      <c r="S85" s="158">
        <v>5.8867957212378605E-3</v>
      </c>
      <c r="T85" s="38"/>
      <c r="U85" s="41"/>
      <c r="V85" s="38"/>
      <c r="W85" s="42"/>
      <c r="X85" s="42"/>
      <c r="Y85" s="38"/>
      <c r="Z85" s="38"/>
      <c r="AA85" s="42"/>
      <c r="AB85" s="38"/>
      <c r="AC85" s="42"/>
      <c r="AD85" s="42"/>
      <c r="AE85" s="38"/>
      <c r="AF85" s="43"/>
      <c r="AG85" s="38"/>
    </row>
    <row r="86" spans="1:33" x14ac:dyDescent="0.25">
      <c r="A86" s="69" t="s">
        <v>23</v>
      </c>
      <c r="B86">
        <v>2016</v>
      </c>
      <c r="C86" s="69" t="s">
        <v>1383</v>
      </c>
      <c r="D86" s="69" t="s">
        <v>6</v>
      </c>
      <c r="E86" s="37"/>
      <c r="F86" s="73">
        <v>129331.0219079135</v>
      </c>
      <c r="G86" s="73">
        <v>458.21245088020521</v>
      </c>
      <c r="H86" s="86">
        <v>0.99194283163130825</v>
      </c>
      <c r="I86" s="76">
        <v>4.3564363886833961</v>
      </c>
      <c r="J86" s="76">
        <v>4.0153864312240391E-2</v>
      </c>
      <c r="K86" s="77">
        <v>0.91302517788899618</v>
      </c>
      <c r="L86" s="77">
        <v>3.1043238544740787E-3</v>
      </c>
      <c r="M86" s="43">
        <f t="array" ref="M86:Q86">[1]!ConvertConc(I86:L86,TRUE,FALSE)</f>
        <v>28.884418086198838</v>
      </c>
      <c r="N86" s="39">
        <v>0.28376771921609084</v>
      </c>
      <c r="O86" s="40">
        <v>0.22954541528430772</v>
      </c>
      <c r="P86" s="62">
        <v>2.1157511866272353E-3</v>
      </c>
      <c r="Q86" s="39">
        <v>0.93820253722035829</v>
      </c>
      <c r="R86" s="80">
        <v>0.50754897369472651</v>
      </c>
      <c r="S86" s="158">
        <v>5.9142056501118208E-3</v>
      </c>
      <c r="T86" s="38"/>
      <c r="U86" s="41"/>
      <c r="V86" s="38"/>
      <c r="W86" s="42"/>
      <c r="X86" s="42"/>
      <c r="Y86" s="38"/>
      <c r="Z86" s="38"/>
      <c r="AA86" s="42"/>
      <c r="AB86" s="38"/>
      <c r="AC86" s="42"/>
      <c r="AD86" s="42"/>
      <c r="AE86" s="38"/>
      <c r="AF86" s="43"/>
      <c r="AG86" s="38"/>
    </row>
    <row r="87" spans="1:33" x14ac:dyDescent="0.25">
      <c r="A87" s="69" t="s">
        <v>23</v>
      </c>
      <c r="B87">
        <v>2016</v>
      </c>
      <c r="C87" s="69" t="s">
        <v>1384</v>
      </c>
      <c r="D87" s="69" t="s">
        <v>6</v>
      </c>
      <c r="E87" s="37"/>
      <c r="F87" s="73">
        <v>122180.54637024718</v>
      </c>
      <c r="G87" s="73">
        <v>472.76701616966631</v>
      </c>
      <c r="H87" s="86">
        <v>0.98602838481013388</v>
      </c>
      <c r="I87" s="76">
        <v>4.3481458852137287</v>
      </c>
      <c r="J87" s="76">
        <v>4.0367596000022002E-2</v>
      </c>
      <c r="K87" s="77">
        <v>0.91325472026272647</v>
      </c>
      <c r="L87" s="77">
        <v>3.1352391397691027E-3</v>
      </c>
      <c r="M87" s="43">
        <f t="array" ref="M87:Q87">[1]!ConvertConc(I87:L87,TRUE,FALSE)</f>
        <v>28.946766936827881</v>
      </c>
      <c r="N87" s="39">
        <v>0.2865231240403463</v>
      </c>
      <c r="O87" s="40">
        <v>0.22998308391643257</v>
      </c>
      <c r="P87" s="62">
        <v>2.1351317236039261E-3</v>
      </c>
      <c r="Q87" s="39">
        <v>0.9379272779557345</v>
      </c>
      <c r="R87" s="80">
        <v>0.51896632872869075</v>
      </c>
      <c r="S87" s="158">
        <v>6.0329553351569703E-3</v>
      </c>
      <c r="T87" s="38"/>
      <c r="U87" s="41"/>
      <c r="V87" s="38"/>
      <c r="W87" s="42"/>
      <c r="X87" s="42"/>
      <c r="Y87" s="38"/>
      <c r="Z87" s="38"/>
      <c r="AA87" s="42"/>
      <c r="AB87" s="38"/>
      <c r="AC87" s="42"/>
      <c r="AD87" s="42"/>
      <c r="AE87" s="38"/>
      <c r="AF87" s="43"/>
      <c r="AG87" s="38"/>
    </row>
    <row r="88" spans="1:33" x14ac:dyDescent="0.25">
      <c r="A88" s="69" t="s">
        <v>23</v>
      </c>
      <c r="B88">
        <v>2016</v>
      </c>
      <c r="C88" s="69" t="s">
        <v>1385</v>
      </c>
      <c r="D88" s="69" t="s">
        <v>6</v>
      </c>
      <c r="E88" s="37"/>
      <c r="F88" s="73">
        <v>123398.96837991624</v>
      </c>
      <c r="G88" s="73">
        <v>459.09170863907389</v>
      </c>
      <c r="H88" s="86">
        <v>0.98794898054036195</v>
      </c>
      <c r="I88" s="76">
        <v>4.3883987071160364</v>
      </c>
      <c r="J88" s="76">
        <v>4.1023995068812963E-2</v>
      </c>
      <c r="K88" s="77">
        <v>0.91101448763317205</v>
      </c>
      <c r="L88" s="77">
        <v>3.2485408722003825E-3</v>
      </c>
      <c r="M88" s="43">
        <f t="array" ref="M88:Q88">[1]!ConvertConc(I88:L88,TRUE,FALSE)</f>
        <v>28.610895469002759</v>
      </c>
      <c r="N88" s="39">
        <v>0.28626010742091768</v>
      </c>
      <c r="O88" s="40">
        <v>0.22787355177605981</v>
      </c>
      <c r="P88" s="62">
        <v>2.1302265560363062E-3</v>
      </c>
      <c r="Q88" s="39">
        <v>0.9343347329236229</v>
      </c>
      <c r="R88" s="80">
        <v>0.50690874286796161</v>
      </c>
      <c r="S88" s="158">
        <v>5.9121591289194855E-3</v>
      </c>
      <c r="T88" s="38"/>
      <c r="U88" s="41"/>
      <c r="V88" s="38"/>
      <c r="W88" s="42"/>
      <c r="X88" s="42"/>
      <c r="Y88" s="38"/>
      <c r="Z88" s="38"/>
      <c r="AA88" s="42"/>
      <c r="AB88" s="38"/>
      <c r="AC88" s="42"/>
      <c r="AD88" s="42"/>
      <c r="AE88" s="38"/>
      <c r="AF88" s="43"/>
      <c r="AG88" s="38"/>
    </row>
    <row r="89" spans="1:33" x14ac:dyDescent="0.25">
      <c r="A89" s="69" t="s">
        <v>23</v>
      </c>
      <c r="B89">
        <v>2016</v>
      </c>
      <c r="C89" s="69" t="s">
        <v>1386</v>
      </c>
      <c r="D89" s="69" t="s">
        <v>6</v>
      </c>
      <c r="E89" s="37"/>
      <c r="F89" s="73">
        <v>123855.38729658986</v>
      </c>
      <c r="G89" s="73">
        <v>465.8282608620122</v>
      </c>
      <c r="H89" s="86">
        <v>0.98743986505636638</v>
      </c>
      <c r="I89" s="76">
        <v>4.303453047658965</v>
      </c>
      <c r="J89" s="76">
        <v>3.9019879375714155E-2</v>
      </c>
      <c r="K89" s="77">
        <v>0.91238211238039946</v>
      </c>
      <c r="L89" s="77">
        <v>3.1677037597036099E-3</v>
      </c>
      <c r="M89" s="43">
        <f t="array" ref="M89:Q89">[1]!ConvertConc(I89:L89,TRUE,FALSE)</f>
        <v>29.219443394803712</v>
      </c>
      <c r="N89" s="39">
        <v>0.28369445507118907</v>
      </c>
      <c r="O89" s="40">
        <v>0.23237153721102868</v>
      </c>
      <c r="P89" s="62">
        <v>2.1069381382599326E-3</v>
      </c>
      <c r="Q89" s="39">
        <v>0.93387757053000309</v>
      </c>
      <c r="R89" s="80">
        <v>0.52533458125576604</v>
      </c>
      <c r="S89" s="158">
        <v>6.1960693688993184E-3</v>
      </c>
      <c r="T89" s="38"/>
      <c r="U89" s="41"/>
      <c r="V89" s="38"/>
      <c r="W89" s="42"/>
      <c r="X89" s="42"/>
      <c r="Y89" s="38"/>
      <c r="Z89" s="38"/>
      <c r="AA89" s="42"/>
      <c r="AB89" s="38"/>
      <c r="AC89" s="42"/>
      <c r="AD89" s="42"/>
      <c r="AE89" s="38"/>
      <c r="AF89" s="43"/>
      <c r="AG89" s="38"/>
    </row>
    <row r="90" spans="1:33" x14ac:dyDescent="0.25">
      <c r="A90" s="69" t="s">
        <v>23</v>
      </c>
      <c r="B90">
        <v>2016</v>
      </c>
      <c r="C90" s="69" t="s">
        <v>1387</v>
      </c>
      <c r="D90" s="69" t="s">
        <v>6</v>
      </c>
      <c r="E90" s="37"/>
      <c r="F90" s="73">
        <v>126951.12002490144</v>
      </c>
      <c r="G90" s="73">
        <v>460.36612624772965</v>
      </c>
      <c r="H90" s="86">
        <v>0.98638395440547433</v>
      </c>
      <c r="I90" s="76">
        <v>4.3789844265082145</v>
      </c>
      <c r="J90" s="76">
        <v>4.0852865880754825E-2</v>
      </c>
      <c r="K90" s="77">
        <v>0.9096246548025595</v>
      </c>
      <c r="L90" s="77">
        <v>3.2862512570077398E-3</v>
      </c>
      <c r="M90" s="43">
        <f t="array" ref="M90:Q90">[1]!ConvertConc(I90:L90,TRUE,FALSE)</f>
        <v>28.628663113299513</v>
      </c>
      <c r="N90" s="39">
        <v>0.28641237873132047</v>
      </c>
      <c r="O90" s="40">
        <v>0.22836345202474176</v>
      </c>
      <c r="P90" s="62">
        <v>2.1304714904117877E-3</v>
      </c>
      <c r="Q90" s="39">
        <v>0.93252055050354743</v>
      </c>
      <c r="R90" s="80">
        <v>0.51459646273072257</v>
      </c>
      <c r="S90" s="158">
        <v>6.0075980109828122E-3</v>
      </c>
      <c r="T90" s="38"/>
      <c r="U90" s="41"/>
      <c r="V90" s="38"/>
      <c r="W90" s="42"/>
      <c r="X90" s="42"/>
      <c r="Y90" s="38"/>
      <c r="Z90" s="38"/>
      <c r="AA90" s="42"/>
      <c r="AB90" s="38"/>
      <c r="AC90" s="42"/>
      <c r="AD90" s="42"/>
      <c r="AE90" s="38"/>
      <c r="AF90" s="43"/>
      <c r="AG90" s="38"/>
    </row>
    <row r="91" spans="1:33" x14ac:dyDescent="0.25">
      <c r="A91" s="69" t="s">
        <v>23</v>
      </c>
      <c r="B91">
        <v>2016</v>
      </c>
      <c r="C91" s="69" t="s">
        <v>1388</v>
      </c>
      <c r="D91" s="69" t="s">
        <v>6</v>
      </c>
      <c r="E91" s="37"/>
      <c r="F91" s="73">
        <v>129366.58013703453</v>
      </c>
      <c r="G91" s="73">
        <v>471.8373988563514</v>
      </c>
      <c r="H91" s="86">
        <v>0.98840944367410322</v>
      </c>
      <c r="I91" s="76">
        <v>4.3605148095153163</v>
      </c>
      <c r="J91" s="76">
        <v>3.9385725991379739E-2</v>
      </c>
      <c r="K91" s="77">
        <v>0.9101509612885943</v>
      </c>
      <c r="L91" s="77">
        <v>3.1085879746708387E-3</v>
      </c>
      <c r="M91" s="43">
        <f t="array" ref="M91:Q91">[1]!ConvertConc(I91:L91,TRUE,FALSE)</f>
        <v>28.766558758399619</v>
      </c>
      <c r="N91" s="39">
        <v>0.27778557660483205</v>
      </c>
      <c r="O91" s="40">
        <v>0.22933071980809369</v>
      </c>
      <c r="P91" s="62">
        <v>2.0713969075526273E-3</v>
      </c>
      <c r="Q91" s="39">
        <v>0.93536110992360533</v>
      </c>
      <c r="R91" s="80">
        <v>0.50799235996750247</v>
      </c>
      <c r="S91" s="158">
        <v>5.9165059764990265E-3</v>
      </c>
      <c r="T91" s="38"/>
      <c r="U91" s="41"/>
      <c r="V91" s="38"/>
      <c r="W91" s="42"/>
      <c r="X91" s="42"/>
      <c r="Y91" s="38"/>
      <c r="Z91" s="38"/>
      <c r="AA91" s="42"/>
      <c r="AB91" s="38"/>
      <c r="AC91" s="42"/>
      <c r="AD91" s="42"/>
      <c r="AE91" s="38"/>
      <c r="AF91" s="43"/>
      <c r="AG91" s="38"/>
    </row>
    <row r="92" spans="1:33" x14ac:dyDescent="0.25">
      <c r="A92" s="69" t="s">
        <v>23</v>
      </c>
      <c r="B92">
        <v>2016</v>
      </c>
      <c r="C92" s="69" t="s">
        <v>1389</v>
      </c>
      <c r="D92" s="69" t="s">
        <v>6</v>
      </c>
      <c r="E92" s="37"/>
      <c r="F92" s="73">
        <v>126207.83571891751</v>
      </c>
      <c r="G92" s="73">
        <v>473.94919033031522</v>
      </c>
      <c r="H92" s="86">
        <v>0.99086429746056703</v>
      </c>
      <c r="I92" s="76">
        <v>4.3499945347794027</v>
      </c>
      <c r="J92" s="76">
        <v>4.2046148117720748E-2</v>
      </c>
      <c r="K92" s="77">
        <v>0.91041458375501016</v>
      </c>
      <c r="L92" s="77">
        <v>3.1223287169854738E-3</v>
      </c>
      <c r="M92" s="43">
        <f t="array" ref="M92:Q92">[1]!ConvertConc(I92:L92,TRUE,FALSE)</f>
        <v>28.844481741280742</v>
      </c>
      <c r="N92" s="39">
        <v>0.29583457492679638</v>
      </c>
      <c r="O92" s="40">
        <v>0.22988534629290336</v>
      </c>
      <c r="P92" s="62">
        <v>2.2220242446385312E-3</v>
      </c>
      <c r="Q92" s="39">
        <v>0.94243480165256466</v>
      </c>
      <c r="R92" s="80">
        <v>0.50579706754242371</v>
      </c>
      <c r="S92" s="158">
        <v>5.8810497800151178E-3</v>
      </c>
      <c r="T92" s="38"/>
      <c r="U92" s="41"/>
      <c r="V92" s="38"/>
      <c r="W92" s="42"/>
      <c r="X92" s="42"/>
      <c r="Y92" s="38"/>
      <c r="Z92" s="38"/>
      <c r="AA92" s="42"/>
      <c r="AB92" s="38"/>
      <c r="AC92" s="42"/>
      <c r="AD92" s="42"/>
      <c r="AE92" s="38"/>
      <c r="AF92" s="43"/>
      <c r="AG92" s="38"/>
    </row>
    <row r="93" spans="1:33" x14ac:dyDescent="0.25">
      <c r="A93" s="69" t="s">
        <v>23</v>
      </c>
      <c r="B93">
        <v>2016</v>
      </c>
      <c r="C93" s="69" t="s">
        <v>1390</v>
      </c>
      <c r="D93" s="69" t="s">
        <v>6</v>
      </c>
      <c r="E93" s="37"/>
      <c r="F93" s="73">
        <v>131175.17347551149</v>
      </c>
      <c r="G93" s="73">
        <v>468.95894405841591</v>
      </c>
      <c r="H93" s="86">
        <v>0.99460976666264833</v>
      </c>
      <c r="I93" s="76">
        <v>4.3603998992768416</v>
      </c>
      <c r="J93" s="76">
        <v>4.1438158078976224E-2</v>
      </c>
      <c r="K93" s="77">
        <v>0.90963968757548175</v>
      </c>
      <c r="L93" s="77">
        <v>3.1201048312550174E-3</v>
      </c>
      <c r="M93" s="43">
        <f t="array" ref="M93:Q93">[1]!ConvertConc(I93:L93,TRUE,FALSE)</f>
        <v>28.751156920823828</v>
      </c>
      <c r="N93" s="39">
        <v>0.29048315013993825</v>
      </c>
      <c r="O93" s="40">
        <v>0.22933676339315731</v>
      </c>
      <c r="P93" s="62">
        <v>2.1794544707659752E-3</v>
      </c>
      <c r="Q93" s="39">
        <v>0.94060763852115925</v>
      </c>
      <c r="R93" s="80">
        <v>0.51337925081991609</v>
      </c>
      <c r="S93" s="158">
        <v>5.9301013207449316E-3</v>
      </c>
      <c r="T93" s="38"/>
      <c r="U93" s="41"/>
      <c r="V93" s="38"/>
      <c r="W93" s="42"/>
      <c r="X93" s="42"/>
      <c r="Y93" s="38"/>
      <c r="Z93" s="38"/>
      <c r="AA93" s="42"/>
      <c r="AB93" s="38"/>
      <c r="AC93" s="42"/>
      <c r="AD93" s="42"/>
      <c r="AE93" s="38"/>
      <c r="AF93" s="43"/>
      <c r="AG93" s="38"/>
    </row>
    <row r="94" spans="1:33" x14ac:dyDescent="0.25">
      <c r="A94" s="69" t="s">
        <v>23</v>
      </c>
      <c r="B94">
        <v>2016</v>
      </c>
      <c r="C94" s="69" t="s">
        <v>1391</v>
      </c>
      <c r="D94" s="69" t="s">
        <v>6</v>
      </c>
      <c r="E94" s="37"/>
      <c r="F94" s="73">
        <v>131120.4264661475</v>
      </c>
      <c r="G94" s="73">
        <v>465.79290935762532</v>
      </c>
      <c r="H94" s="86">
        <v>0.98954067332295004</v>
      </c>
      <c r="I94" s="76">
        <v>4.3794031810789686</v>
      </c>
      <c r="J94" s="76">
        <v>3.9764535136285695E-2</v>
      </c>
      <c r="K94" s="77">
        <v>0.90843695431212101</v>
      </c>
      <c r="L94" s="77">
        <v>3.0781204542280013E-3</v>
      </c>
      <c r="M94" s="43">
        <f t="array" ref="M94:Q94">[1]!ConvertConc(I94:L94,TRUE,FALSE)</f>
        <v>28.588548682665561</v>
      </c>
      <c r="N94" s="39">
        <v>0.27706655396778546</v>
      </c>
      <c r="O94" s="40">
        <v>0.22834161611802697</v>
      </c>
      <c r="P94" s="62">
        <v>2.0733186331029921E-3</v>
      </c>
      <c r="Q94" s="39">
        <v>0.93689082460056172</v>
      </c>
      <c r="R94" s="80">
        <v>0.51061526584376715</v>
      </c>
      <c r="S94" s="158">
        <v>5.9331856026019489E-3</v>
      </c>
      <c r="T94" s="38"/>
      <c r="U94" s="41"/>
      <c r="V94" s="38"/>
      <c r="W94" s="42"/>
      <c r="X94" s="42"/>
      <c r="Y94" s="38"/>
      <c r="Z94" s="38"/>
      <c r="AA94" s="42"/>
      <c r="AB94" s="38"/>
      <c r="AC94" s="42"/>
      <c r="AD94" s="42"/>
      <c r="AE94" s="38"/>
      <c r="AF94" s="43"/>
      <c r="AG94" s="38"/>
    </row>
    <row r="95" spans="1:33" x14ac:dyDescent="0.25">
      <c r="A95" s="69" t="s">
        <v>23</v>
      </c>
      <c r="B95">
        <v>2016</v>
      </c>
      <c r="C95" s="69" t="s">
        <v>1392</v>
      </c>
      <c r="D95" s="69" t="s">
        <v>6</v>
      </c>
      <c r="E95" s="37"/>
      <c r="F95" s="73">
        <v>129403.41074083971</v>
      </c>
      <c r="G95" s="73">
        <v>432.07921555128473</v>
      </c>
      <c r="H95" s="86">
        <v>0.99346009971816085</v>
      </c>
      <c r="I95" s="76">
        <v>4.3604803270796797</v>
      </c>
      <c r="J95" s="76">
        <v>4.249700197564299E-2</v>
      </c>
      <c r="K95" s="77">
        <v>0.90899165276860716</v>
      </c>
      <c r="L95" s="77">
        <v>3.2296698017714089E-3</v>
      </c>
      <c r="M95" s="43">
        <f t="array" ref="M95:Q95">[1]!ConvertConc(I95:L95,TRUE,FALSE)</f>
        <v>28.73014443077895</v>
      </c>
      <c r="N95" s="39">
        <v>0.29802928487481095</v>
      </c>
      <c r="O95" s="40">
        <v>0.22933253334265688</v>
      </c>
      <c r="P95" s="62">
        <v>2.2350622847710903E-3</v>
      </c>
      <c r="Q95" s="39">
        <v>0.93951307873216872</v>
      </c>
      <c r="R95" s="80">
        <v>0.50108555681047906</v>
      </c>
      <c r="S95" s="158">
        <v>5.9671456330015107E-3</v>
      </c>
      <c r="T95" s="38"/>
      <c r="U95" s="41"/>
      <c r="V95" s="38"/>
      <c r="W95" s="42"/>
      <c r="X95" s="42"/>
      <c r="Y95" s="38"/>
      <c r="Z95" s="38"/>
      <c r="AA95" s="42"/>
      <c r="AB95" s="38"/>
      <c r="AC95" s="42"/>
      <c r="AD95" s="42"/>
      <c r="AE95" s="38"/>
      <c r="AF95" s="43"/>
      <c r="AG95" s="38"/>
    </row>
    <row r="96" spans="1:33" x14ac:dyDescent="0.25">
      <c r="A96" s="69" t="s">
        <v>23</v>
      </c>
      <c r="B96">
        <v>2016</v>
      </c>
      <c r="C96" s="69" t="s">
        <v>1393</v>
      </c>
      <c r="D96" s="69" t="s">
        <v>6</v>
      </c>
      <c r="E96" s="37"/>
      <c r="F96" s="73">
        <v>128345.80632819333</v>
      </c>
      <c r="G96" s="73">
        <v>474.7506881706164</v>
      </c>
      <c r="H96" s="86">
        <v>0.98406591598205384</v>
      </c>
      <c r="I96" s="76">
        <v>4.3501367126730459</v>
      </c>
      <c r="J96" s="76">
        <v>4.2351015557994885E-2</v>
      </c>
      <c r="K96" s="77">
        <v>0.90926275086723196</v>
      </c>
      <c r="L96" s="77">
        <v>3.078708730754786E-3</v>
      </c>
      <c r="M96" s="43">
        <f t="array" ref="M96:Q96">[1]!ConvertConc(I96:L96,TRUE,FALSE)</f>
        <v>28.807046904859074</v>
      </c>
      <c r="N96" s="39">
        <v>0.296930246756065</v>
      </c>
      <c r="O96" s="40">
        <v>0.22987783282459784</v>
      </c>
      <c r="P96" s="62">
        <v>2.2379893592839391E-3</v>
      </c>
      <c r="Q96" s="39">
        <v>0.94450709299306612</v>
      </c>
      <c r="R96" s="80">
        <v>0.50639983770141506</v>
      </c>
      <c r="S96" s="158">
        <v>6.0307451869180753E-3</v>
      </c>
      <c r="T96" s="38"/>
      <c r="U96" s="41"/>
      <c r="V96" s="38"/>
      <c r="W96" s="42"/>
      <c r="X96" s="42"/>
      <c r="Y96" s="38"/>
      <c r="Z96" s="38"/>
      <c r="AA96" s="42"/>
      <c r="AB96" s="38"/>
      <c r="AC96" s="42"/>
      <c r="AD96" s="42"/>
      <c r="AE96" s="38"/>
      <c r="AF96" s="43"/>
      <c r="AG96" s="38"/>
    </row>
    <row r="97" spans="1:36" x14ac:dyDescent="0.25">
      <c r="A97" s="69" t="s">
        <v>23</v>
      </c>
      <c r="B97">
        <v>2016</v>
      </c>
      <c r="C97" s="69" t="s">
        <v>1394</v>
      </c>
      <c r="D97" s="69" t="s">
        <v>6</v>
      </c>
      <c r="E97" s="37"/>
      <c r="F97" s="73">
        <v>127849.30876478646</v>
      </c>
      <c r="G97" s="73">
        <v>460.66500875975021</v>
      </c>
      <c r="H97" s="86">
        <v>0.98921788195414329</v>
      </c>
      <c r="I97" s="76">
        <v>4.347123030617805</v>
      </c>
      <c r="J97" s="76">
        <v>3.9031752231701695E-2</v>
      </c>
      <c r="K97" s="77">
        <v>0.90928305066796633</v>
      </c>
      <c r="L97" s="77">
        <v>2.8265791191177977E-3</v>
      </c>
      <c r="M97" s="43">
        <f t="array" ref="M97:Q97">[1]!ConvertConc(I97:L97,TRUE,FALSE)</f>
        <v>28.827661227993641</v>
      </c>
      <c r="N97" s="39">
        <v>0.27391028150243624</v>
      </c>
      <c r="O97" s="40">
        <v>0.23003719769529546</v>
      </c>
      <c r="P97" s="62">
        <v>2.065447617028154E-3</v>
      </c>
      <c r="Q97" s="39">
        <v>0.94496819621691353</v>
      </c>
      <c r="R97" s="80">
        <v>0.51633097393043814</v>
      </c>
      <c r="S97" s="158">
        <v>5.9501679782356367E-3</v>
      </c>
      <c r="T97" s="38"/>
      <c r="U97" s="41"/>
      <c r="V97" s="38"/>
      <c r="W97" s="42"/>
      <c r="X97" s="42"/>
      <c r="Y97" s="38"/>
      <c r="Z97" s="38"/>
      <c r="AA97" s="42"/>
      <c r="AB97" s="38"/>
      <c r="AC97" s="42"/>
      <c r="AD97" s="42"/>
      <c r="AE97" s="38"/>
      <c r="AF97" s="43"/>
      <c r="AG97" s="38"/>
    </row>
    <row r="98" spans="1:36" x14ac:dyDescent="0.25">
      <c r="A98" s="69" t="s">
        <v>23</v>
      </c>
      <c r="B98">
        <v>2016</v>
      </c>
      <c r="C98" s="69" t="s">
        <v>1395</v>
      </c>
      <c r="D98" s="69" t="s">
        <v>6</v>
      </c>
      <c r="E98" s="37"/>
      <c r="F98" s="73">
        <v>131132.91913033216</v>
      </c>
      <c r="G98" s="73">
        <v>460.65667234397654</v>
      </c>
      <c r="H98" s="86">
        <v>0.98840716775424153</v>
      </c>
      <c r="I98" s="76">
        <v>4.3716387122229783</v>
      </c>
      <c r="J98" s="76">
        <v>4.0211922222931351E-2</v>
      </c>
      <c r="K98" s="77">
        <v>0.9077535435814762</v>
      </c>
      <c r="L98" s="77">
        <v>3.233908787379048E-3</v>
      </c>
      <c r="M98" s="43">
        <f t="array" ref="M98:Q98">[1]!ConvertConc(I98:L98,TRUE,FALSE)</f>
        <v>28.617779650135439</v>
      </c>
      <c r="N98" s="39">
        <v>0.28229026253229217</v>
      </c>
      <c r="O98" s="40">
        <v>0.22874717373236453</v>
      </c>
      <c r="P98" s="62">
        <v>2.1040996670477008E-3</v>
      </c>
      <c r="Q98" s="39">
        <v>0.93250379629598723</v>
      </c>
      <c r="R98" s="80">
        <v>0.51466657659477955</v>
      </c>
      <c r="S98" s="158">
        <v>6.0234647785213629E-3</v>
      </c>
      <c r="T98" s="38"/>
      <c r="U98" s="41"/>
      <c r="V98" s="38"/>
      <c r="W98" s="42"/>
      <c r="X98" s="42"/>
      <c r="Y98" s="38"/>
      <c r="Z98" s="38"/>
      <c r="AA98" s="42"/>
      <c r="AB98" s="38"/>
      <c r="AC98" s="42"/>
      <c r="AD98" s="42"/>
      <c r="AE98" s="38"/>
      <c r="AF98" s="43"/>
      <c r="AG98" s="38"/>
    </row>
    <row r="99" spans="1:36" x14ac:dyDescent="0.25">
      <c r="A99" s="69" t="s">
        <v>23</v>
      </c>
      <c r="B99">
        <v>2016</v>
      </c>
      <c r="C99" s="69" t="s">
        <v>1396</v>
      </c>
      <c r="D99" s="69" t="s">
        <v>6</v>
      </c>
      <c r="E99" s="37"/>
      <c r="F99" s="73">
        <v>124846.10459037623</v>
      </c>
      <c r="G99" s="73">
        <v>440.29770754776001</v>
      </c>
      <c r="H99" s="86">
        <v>0.99081574532982852</v>
      </c>
      <c r="I99" s="76">
        <v>4.2986737506172634</v>
      </c>
      <c r="J99" s="76">
        <v>3.9234649193237596E-2</v>
      </c>
      <c r="K99" s="77">
        <v>0.90976668272672034</v>
      </c>
      <c r="L99" s="77">
        <v>3.0773397830338479E-3</v>
      </c>
      <c r="M99" s="43">
        <f t="array" ref="M99:Q99">[1]!ConvertConc(I99:L99,TRUE,FALSE)</f>
        <v>29.168076362015658</v>
      </c>
      <c r="N99" s="39">
        <v>0.28391584837462391</v>
      </c>
      <c r="O99" s="40">
        <v>0.23262988959243674</v>
      </c>
      <c r="P99" s="62">
        <v>2.1232483876475264E-3</v>
      </c>
      <c r="Q99" s="39">
        <v>0.93767738305874382</v>
      </c>
      <c r="R99" s="80">
        <v>0.52214381872203586</v>
      </c>
      <c r="S99" s="158">
        <v>6.099133506165564E-3</v>
      </c>
      <c r="T99" s="38"/>
      <c r="U99" s="41"/>
      <c r="V99" s="38"/>
      <c r="W99" s="42"/>
      <c r="X99" s="42"/>
      <c r="Y99" s="38"/>
      <c r="Z99" s="38"/>
      <c r="AA99" s="42"/>
      <c r="AB99" s="38"/>
      <c r="AC99" s="42"/>
      <c r="AD99" s="42"/>
      <c r="AE99" s="38"/>
      <c r="AF99" s="43"/>
      <c r="AG99" s="38"/>
    </row>
    <row r="100" spans="1:36" x14ac:dyDescent="0.25">
      <c r="A100" s="69" t="s">
        <v>23</v>
      </c>
      <c r="B100">
        <v>2016</v>
      </c>
      <c r="C100" s="69" t="s">
        <v>1397</v>
      </c>
      <c r="D100" s="69" t="s">
        <v>6</v>
      </c>
      <c r="E100" s="37"/>
      <c r="F100" s="73">
        <v>124791.52094710738</v>
      </c>
      <c r="G100" s="73">
        <v>462.89633591990179</v>
      </c>
      <c r="H100" s="86">
        <v>0.99739317451109288</v>
      </c>
      <c r="I100" s="76">
        <v>4.336969555232284</v>
      </c>
      <c r="J100" s="76">
        <v>4.2861476618352941E-2</v>
      </c>
      <c r="K100" s="77">
        <v>0.90841878815264299</v>
      </c>
      <c r="L100" s="77">
        <v>3.1494842939208158E-3</v>
      </c>
      <c r="M100" s="43">
        <f t="array" ref="M100:Q100">[1]!ConvertConc(I100:L100,TRUE,FALSE)</f>
        <v>28.86768647756665</v>
      </c>
      <c r="N100" s="39">
        <v>0.30234010742963718</v>
      </c>
      <c r="O100" s="40">
        <v>0.23057574817272172</v>
      </c>
      <c r="P100" s="62">
        <v>2.2787379328363844E-3</v>
      </c>
      <c r="Q100" s="39">
        <v>0.94361964154973677</v>
      </c>
      <c r="R100" s="80">
        <v>0.51342468939551755</v>
      </c>
      <c r="S100" s="158">
        <v>6.2017719796400514E-3</v>
      </c>
      <c r="T100" s="38"/>
      <c r="U100" s="41"/>
      <c r="V100" s="38"/>
      <c r="W100" s="42"/>
      <c r="X100" s="42"/>
      <c r="Y100" s="38"/>
      <c r="Z100" s="38"/>
      <c r="AA100" s="42"/>
      <c r="AB100" s="38"/>
      <c r="AC100" s="42"/>
      <c r="AD100" s="42"/>
      <c r="AE100" s="38"/>
      <c r="AF100" s="43"/>
      <c r="AG100" s="38"/>
    </row>
    <row r="101" spans="1:36" x14ac:dyDescent="0.25">
      <c r="A101" s="69" t="s">
        <v>23</v>
      </c>
      <c r="B101">
        <v>2016</v>
      </c>
      <c r="C101" s="69" t="s">
        <v>1398</v>
      </c>
      <c r="D101" s="69" t="s">
        <v>6</v>
      </c>
      <c r="E101" s="37"/>
      <c r="F101" s="73">
        <v>129269.127241045</v>
      </c>
      <c r="G101" s="73">
        <v>453.82023629183664</v>
      </c>
      <c r="H101" s="86">
        <v>0.99273593084565126</v>
      </c>
      <c r="I101" s="76">
        <v>4.366285938683534</v>
      </c>
      <c r="J101" s="76">
        <v>4.070300736430521E-2</v>
      </c>
      <c r="K101" s="77">
        <v>0.9071873662192621</v>
      </c>
      <c r="L101" s="77">
        <v>3.1010948965858407E-3</v>
      </c>
      <c r="M101" s="43">
        <f t="array" ref="M101:Q101">[1]!ConvertConc(I101:L101,TRUE,FALSE)</f>
        <v>28.634991974445835</v>
      </c>
      <c r="N101" s="39">
        <v>0.28431962408309408</v>
      </c>
      <c r="O101" s="40">
        <v>0.22902760241614115</v>
      </c>
      <c r="P101" s="62">
        <v>2.1350210038200202E-3</v>
      </c>
      <c r="Q101" s="39">
        <v>0.93886803818986275</v>
      </c>
      <c r="R101" s="80">
        <v>0.51311382493132318</v>
      </c>
      <c r="S101" s="158">
        <v>5.9596505315183705E-3</v>
      </c>
      <c r="T101" s="38"/>
      <c r="U101" s="41"/>
      <c r="V101" s="38"/>
      <c r="W101" s="42"/>
      <c r="X101" s="42"/>
      <c r="Y101" s="38"/>
      <c r="Z101" s="38"/>
      <c r="AA101" s="42"/>
      <c r="AB101" s="38"/>
      <c r="AC101" s="42"/>
      <c r="AD101" s="42"/>
      <c r="AE101" s="38"/>
      <c r="AF101" s="43"/>
      <c r="AG101" s="38"/>
    </row>
    <row r="102" spans="1:36" x14ac:dyDescent="0.25">
      <c r="A102" s="69" t="s">
        <v>23</v>
      </c>
      <c r="B102">
        <v>2016</v>
      </c>
      <c r="C102" s="69" t="s">
        <v>1399</v>
      </c>
      <c r="D102" s="69" t="s">
        <v>6</v>
      </c>
      <c r="E102" s="37"/>
      <c r="F102" s="73">
        <v>125499.70493298642</v>
      </c>
      <c r="G102" s="73">
        <v>465.72414432732887</v>
      </c>
      <c r="H102" s="86">
        <v>0.98793163856027932</v>
      </c>
      <c r="I102" s="76">
        <v>4.3438206985270753</v>
      </c>
      <c r="J102" s="76">
        <v>4.1454904270408675E-2</v>
      </c>
      <c r="K102" s="77">
        <v>0.90770964694549405</v>
      </c>
      <c r="L102" s="77">
        <v>3.1730569354246028E-3</v>
      </c>
      <c r="M102" s="43">
        <f t="array" ref="M102:Q102">[1]!ConvertConc(I102:L102,TRUE,FALSE)</f>
        <v>28.799656391077033</v>
      </c>
      <c r="N102" s="39">
        <v>0.29270511576439973</v>
      </c>
      <c r="O102" s="40">
        <v>0.23021208042474797</v>
      </c>
      <c r="P102" s="62">
        <v>2.1970105163722758E-3</v>
      </c>
      <c r="Q102" s="39">
        <v>0.93899011313129777</v>
      </c>
      <c r="R102" s="80">
        <v>0.51773442959281779</v>
      </c>
      <c r="S102" s="158">
        <v>6.0615905957462565E-3</v>
      </c>
      <c r="T102" s="38"/>
      <c r="U102" s="41"/>
      <c r="V102" s="38"/>
      <c r="W102" s="42"/>
      <c r="X102" s="42"/>
      <c r="Y102" s="38"/>
      <c r="Z102" s="38"/>
      <c r="AA102" s="42"/>
      <c r="AB102" s="38"/>
      <c r="AC102" s="42"/>
      <c r="AD102" s="42"/>
      <c r="AE102" s="38"/>
      <c r="AF102" s="43"/>
      <c r="AG102" s="38"/>
    </row>
    <row r="103" spans="1:36" x14ac:dyDescent="0.25">
      <c r="A103" s="69" t="s">
        <v>23</v>
      </c>
      <c r="B103">
        <v>2016</v>
      </c>
      <c r="C103" s="69" t="s">
        <v>1400</v>
      </c>
      <c r="D103" s="69" t="s">
        <v>6</v>
      </c>
      <c r="E103" s="37"/>
      <c r="F103" s="73">
        <v>135003.82200134097</v>
      </c>
      <c r="G103" s="73">
        <v>458.71971400630832</v>
      </c>
      <c r="H103" s="86">
        <v>1.0007539165755328</v>
      </c>
      <c r="I103" s="76">
        <v>4.3260439117010732</v>
      </c>
      <c r="J103" s="76">
        <v>3.8327794450767887E-2</v>
      </c>
      <c r="K103" s="77">
        <v>0.90448311773328072</v>
      </c>
      <c r="L103" s="77">
        <v>2.8915028506972477E-3</v>
      </c>
      <c r="M103" s="43">
        <f t="array" ref="M103:Q103">[1]!ConvertConc(I103:L103,TRUE,FALSE)</f>
        <v>28.815209884678207</v>
      </c>
      <c r="N103" s="39">
        <v>0.27140743500376213</v>
      </c>
      <c r="O103" s="40">
        <v>0.23115807893100723</v>
      </c>
      <c r="P103" s="62">
        <v>2.0480095708085891E-3</v>
      </c>
      <c r="Q103" s="39">
        <v>0.94063893667318932</v>
      </c>
      <c r="R103" s="80">
        <v>0.5088095597898632</v>
      </c>
      <c r="S103" s="158">
        <v>5.8110612226003715E-3</v>
      </c>
      <c r="T103" s="38"/>
      <c r="U103" s="41"/>
      <c r="V103" s="38"/>
      <c r="W103" s="42"/>
      <c r="X103" s="42"/>
      <c r="Y103" s="38"/>
      <c r="Z103" s="38"/>
      <c r="AA103" s="42"/>
      <c r="AB103" s="38"/>
      <c r="AC103" s="42"/>
      <c r="AD103" s="42"/>
      <c r="AE103" s="38"/>
      <c r="AF103" s="43"/>
      <c r="AG103" s="38"/>
    </row>
    <row r="104" spans="1:36" x14ac:dyDescent="0.25">
      <c r="A104" s="69" t="s">
        <v>23</v>
      </c>
      <c r="B104">
        <v>2016</v>
      </c>
      <c r="C104" s="69" t="s">
        <v>1401</v>
      </c>
      <c r="D104" s="69" t="s">
        <v>6</v>
      </c>
      <c r="E104" s="37"/>
      <c r="F104" s="73">
        <v>135583.20165370361</v>
      </c>
      <c r="G104" s="73">
        <v>461.57777634389794</v>
      </c>
      <c r="H104" s="86">
        <v>0.99721715158729352</v>
      </c>
      <c r="I104" s="76">
        <v>4.3254218943515612</v>
      </c>
      <c r="J104" s="76">
        <v>3.5350945404821928E-2</v>
      </c>
      <c r="K104" s="77">
        <v>0.90411969975303585</v>
      </c>
      <c r="L104" s="77">
        <v>3.0162004958996925E-3</v>
      </c>
      <c r="M104" s="43">
        <f t="array" ref="M104:Q104">[1]!ConvertConc(I104:L104,TRUE,FALSE)</f>
        <v>28.807774146305206</v>
      </c>
      <c r="N104" s="39">
        <v>0.25430020295818295</v>
      </c>
      <c r="O104" s="40">
        <v>0.23119132062143349</v>
      </c>
      <c r="P104" s="62">
        <v>1.8894877662753854E-3</v>
      </c>
      <c r="Q104" s="39">
        <v>0.92583917962965712</v>
      </c>
      <c r="R104" s="80">
        <v>0.50933436833084667</v>
      </c>
      <c r="S104" s="158">
        <v>5.9023821889080431E-3</v>
      </c>
      <c r="T104" s="38"/>
      <c r="U104" s="41"/>
      <c r="V104" s="38"/>
      <c r="W104" s="42"/>
      <c r="X104" s="42"/>
      <c r="Y104" s="38"/>
      <c r="Z104" s="38"/>
      <c r="AA104" s="42"/>
      <c r="AB104" s="38"/>
      <c r="AC104" s="42"/>
      <c r="AD104" s="42"/>
      <c r="AE104" s="38"/>
      <c r="AF104" s="43"/>
      <c r="AG104" s="38"/>
    </row>
    <row r="105" spans="1:36" x14ac:dyDescent="0.25">
      <c r="A105" s="145"/>
      <c r="C105" s="145"/>
      <c r="D105" s="145"/>
      <c r="F105" s="148"/>
      <c r="H105" s="86"/>
      <c r="I105" s="153"/>
      <c r="J105" s="153"/>
      <c r="K105" s="154"/>
      <c r="L105" s="154"/>
      <c r="N105" s="85"/>
      <c r="R105" s="154"/>
      <c r="S105" s="85"/>
    </row>
    <row r="106" spans="1:36" x14ac:dyDescent="0.25">
      <c r="A106" s="143" t="s">
        <v>1402</v>
      </c>
      <c r="B106">
        <v>2012</v>
      </c>
      <c r="C106" s="143" t="s">
        <v>1403</v>
      </c>
      <c r="D106" s="143" t="s">
        <v>6</v>
      </c>
      <c r="E106" s="37">
        <f>(K106-(((2.718282^(0.00098482*W106)-1)/((2.718282^(0.000155125*W106)-1)*137.88))))/(([1]!SingleStagePbR(W106,1)/[1]!SingleStagePbR(W106,0))-(((2.718282^(0.00098482*W106)-1)/((2.718282^(0.000155125*W106)-1)*137.88))))</f>
        <v>6.6001092197142818E-4</v>
      </c>
      <c r="F106" s="146">
        <v>30585.015881540083</v>
      </c>
      <c r="G106" s="146">
        <v>729.55212296270986</v>
      </c>
      <c r="H106" s="86">
        <v>9.1160308178659305E-2</v>
      </c>
      <c r="I106" s="183">
        <v>18.787050705127211</v>
      </c>
      <c r="J106" s="149">
        <v>0.17489210185426349</v>
      </c>
      <c r="K106" s="150">
        <v>5.3658327754418186E-2</v>
      </c>
      <c r="L106" s="150">
        <v>6.7902391970087802E-4</v>
      </c>
      <c r="M106" s="40">
        <f t="array" ref="M106:Q106">[1]!ConvertConc(I106:L106,TRUE,FALSE)</f>
        <v>0.39363234001895137</v>
      </c>
      <c r="N106" s="62">
        <v>6.1839057061999787E-3</v>
      </c>
      <c r="O106" s="62">
        <v>5.3228152502249222E-2</v>
      </c>
      <c r="P106" s="83">
        <v>4.9551063735603015E-4</v>
      </c>
      <c r="Q106" s="39">
        <v>0.59256978463784504</v>
      </c>
      <c r="R106" s="180">
        <v>1.6283066230679183E-2</v>
      </c>
      <c r="S106" s="190">
        <v>3.705718988717761E-4</v>
      </c>
      <c r="T106" s="38">
        <f>[1]!AgePb76(K106)</f>
        <v>355.75424778501531</v>
      </c>
      <c r="U106" s="41">
        <v>57.141352623725844</v>
      </c>
      <c r="V106" s="38">
        <f t="shared" ref="V106" si="13">SQRT((U106/T106*100)^2+AP$6^2+AP$8^2+AP$7^2)*T106/100</f>
        <v>57.172349751940565</v>
      </c>
      <c r="W106" s="42">
        <f>[1]!AgePb6U8(O106)</f>
        <v>334.31025769839277</v>
      </c>
      <c r="X106" s="42">
        <f t="shared" ref="X106:X135" si="14">P106/O106*W106*2</f>
        <v>6.2243110489243216</v>
      </c>
      <c r="Y106" s="38">
        <f t="shared" ref="Y106" si="15">SQRT((X106/W106*100)^2+AQ$6^2+AQ$7^2+AQ$8^2)*W106/100</f>
        <v>7.0756075970426879</v>
      </c>
      <c r="Z106" s="38">
        <f>[1]!AgePb7U5(M106)</f>
        <v>337.01937649936809</v>
      </c>
      <c r="AA106" s="42">
        <f t="shared" ref="AA106:AA135" si="16">N106/M106*Z106*2</f>
        <v>10.589048884215472</v>
      </c>
      <c r="AB106" s="38">
        <f t="shared" ref="AB106" si="17">SQRT((AA106/Z106*100)^2+AR$6^2+AR$8^2+AR$7^2)*Z106/100</f>
        <v>11.123719396226418</v>
      </c>
      <c r="AC106" s="42">
        <f>[1]!AgePb8Th2(R106)</f>
        <v>326.46627280270332</v>
      </c>
      <c r="AD106" s="42">
        <f t="shared" ref="AD106:AD135" si="18">S106/R106*AC106*2</f>
        <v>14.859514162283535</v>
      </c>
      <c r="AE106" s="38">
        <f t="shared" ref="AE106" si="19">SQRT((AD106/AC106*100)^2+AS$6^2+AS$8^2+AS$7^2)*AC106/100</f>
        <v>15.702115581945758</v>
      </c>
      <c r="AF106" s="43">
        <f t="shared" ref="AF106" si="20">W106/T106*100</f>
        <v>93.972246228924504</v>
      </c>
      <c r="AG106" s="38"/>
      <c r="AJ106" s="111"/>
    </row>
    <row r="107" spans="1:36" x14ac:dyDescent="0.25">
      <c r="A107" s="143" t="s">
        <v>1402</v>
      </c>
      <c r="B107">
        <v>2012</v>
      </c>
      <c r="C107" s="143" t="s">
        <v>1404</v>
      </c>
      <c r="D107" s="143" t="s">
        <v>6</v>
      </c>
      <c r="E107" s="37">
        <f>(K107-(((2.718282^(0.00098482*W107)-1)/((2.718282^(0.000155125*W107)-1)*137.88))))/(([1]!SingleStagePbR(W107,1)/[1]!SingleStagePbR(W107,0))-(((2.718282^(0.00098482*W107)-1)/((2.718282^(0.000155125*W107)-1)*137.88))))</f>
        <v>6.8369706083661985E-4</v>
      </c>
      <c r="F107" s="146">
        <v>31197.85619253579</v>
      </c>
      <c r="G107" s="146">
        <v>717.02521602971865</v>
      </c>
      <c r="H107" s="86">
        <v>9.3129495757202557E-2</v>
      </c>
      <c r="I107" s="183">
        <v>18.712795434605894</v>
      </c>
      <c r="J107" s="149">
        <v>0.18045549962432805</v>
      </c>
      <c r="K107" s="150">
        <v>5.3707740760988082E-2</v>
      </c>
      <c r="L107" s="150">
        <v>7.750245942633548E-4</v>
      </c>
      <c r="M107" s="40">
        <f t="array" ref="M107:Q107">[1]!ConvertConc(I107:L107,TRUE,FALSE)</f>
        <v>0.39555826159413521</v>
      </c>
      <c r="N107" s="62">
        <v>6.8653278475299595E-3</v>
      </c>
      <c r="O107" s="62">
        <v>5.3439370055351688E-2</v>
      </c>
      <c r="P107" s="83">
        <v>5.153387294083324E-4</v>
      </c>
      <c r="Q107" s="39">
        <v>0.55562353151852506</v>
      </c>
      <c r="R107" s="180">
        <v>1.6545286527216516E-2</v>
      </c>
      <c r="S107" s="190">
        <v>4.0857000773550546E-4</v>
      </c>
      <c r="T107" s="38">
        <f>[1]!AgePb76(K107)</f>
        <v>357.83237684053006</v>
      </c>
      <c r="U107" s="41">
        <v>65.136083169155825</v>
      </c>
      <c r="V107" s="38">
        <f t="shared" ref="V107:V138" si="21">SQRT((U107/T107*100)^2+AP$6^2+AP$8^2+AP$7^2)*T107/100</f>
        <v>65.163596012907021</v>
      </c>
      <c r="W107" s="42">
        <f>[1]!AgePb6U8(O107)</f>
        <v>335.60291144637421</v>
      </c>
      <c r="X107" s="42">
        <f t="shared" si="14"/>
        <v>6.4727251758908624</v>
      </c>
      <c r="Y107" s="38">
        <f t="shared" ref="Y107:Y138" si="22">SQRT((X107/W107*100)^2+AQ$6^2+AQ$7^2+AQ$8^2)*W107/100</f>
        <v>7.3011007808276274</v>
      </c>
      <c r="Z107" s="38">
        <f>[1]!AgePb7U5(M107)</f>
        <v>338.42161013589555</v>
      </c>
      <c r="AA107" s="42">
        <f t="shared" si="16"/>
        <v>11.747322859133218</v>
      </c>
      <c r="AB107" s="38">
        <f t="shared" ref="AB107:AB138" si="23">SQRT((AA107/Z107*100)^2+AR$6^2+AR$8^2+AR$7^2)*Z107/100</f>
        <v>12.235423027719719</v>
      </c>
      <c r="AC107" s="42">
        <f>[1]!AgePb8Th2(R107)</f>
        <v>331.68073820156957</v>
      </c>
      <c r="AD107" s="42">
        <f t="shared" si="18"/>
        <v>16.381076453383326</v>
      </c>
      <c r="AE107" s="38">
        <f t="shared" ref="AE107:AE138" si="24">SQRT((AD107/AC107*100)^2+AS$6^2+AS$8^2+AS$7^2)*AC107/100</f>
        <v>17.173238766208769</v>
      </c>
      <c r="AF107" s="43">
        <f t="shared" ref="AF107:AF138" si="25">W107/T107*100</f>
        <v>93.78774341482729</v>
      </c>
      <c r="AG107" s="38"/>
      <c r="AJ107" s="111"/>
    </row>
    <row r="108" spans="1:36" x14ac:dyDescent="0.25">
      <c r="A108" s="143" t="s">
        <v>1402</v>
      </c>
      <c r="B108">
        <v>2012</v>
      </c>
      <c r="C108" s="143" t="s">
        <v>1405</v>
      </c>
      <c r="D108" s="143" t="s">
        <v>6</v>
      </c>
      <c r="E108" s="37">
        <f>(K108-(((2.718282^(0.00098482*W108)-1)/((2.718282^(0.000155125*W108)-1)*137.88))))/(([1]!SingleStagePbR(W108,1)/[1]!SingleStagePbR(W108,0))-(((2.718282^(0.00098482*W108)-1)/((2.718282^(0.000155125*W108)-1)*137.88))))</f>
        <v>-5.8147975065070965E-4</v>
      </c>
      <c r="F108" s="146">
        <v>29261.912632248474</v>
      </c>
      <c r="G108" s="146">
        <v>685.30614475131631</v>
      </c>
      <c r="H108" s="86">
        <v>9.1722030122621021E-2</v>
      </c>
      <c r="I108" s="183">
        <v>18.671902556874983</v>
      </c>
      <c r="J108" s="149">
        <v>0.17081001210423655</v>
      </c>
      <c r="K108" s="150">
        <v>5.2706152912731084E-2</v>
      </c>
      <c r="L108" s="150">
        <v>8.4031201236692569E-4</v>
      </c>
      <c r="M108" s="40">
        <f t="array" ref="M108:Q108">[1]!ConvertConc(I108:L108,TRUE,FALSE)</f>
        <v>0.38903170002662696</v>
      </c>
      <c r="N108" s="62">
        <v>7.1509422574224605E-3</v>
      </c>
      <c r="O108" s="62">
        <v>5.3556406314459938E-2</v>
      </c>
      <c r="P108" s="83">
        <v>4.8993242027519236E-4</v>
      </c>
      <c r="Q108" s="39">
        <v>0.49767574014814581</v>
      </c>
      <c r="R108" s="180">
        <v>1.6753305184757587E-2</v>
      </c>
      <c r="S108" s="190">
        <v>3.8291702940208171E-4</v>
      </c>
      <c r="T108" s="38">
        <f>[1]!AgePb76(K108)</f>
        <v>315.17801446355435</v>
      </c>
      <c r="U108" s="41">
        <v>72.512177911212788</v>
      </c>
      <c r="V108" s="38">
        <f t="shared" si="21"/>
        <v>72.531352807751304</v>
      </c>
      <c r="W108" s="42">
        <f>[1]!AgePb6U8(O108)</f>
        <v>336.31906304930988</v>
      </c>
      <c r="X108" s="42">
        <f t="shared" si="14"/>
        <v>6.1532736747478678</v>
      </c>
      <c r="Y108" s="38">
        <f t="shared" si="22"/>
        <v>7.0229214747648143</v>
      </c>
      <c r="Z108" s="38">
        <f>[1]!AgePb7U5(M108)</f>
        <v>333.66186292854786</v>
      </c>
      <c r="AA108" s="42">
        <f t="shared" si="16"/>
        <v>12.266335700369641</v>
      </c>
      <c r="AB108" s="38">
        <f t="shared" si="23"/>
        <v>12.721714141068034</v>
      </c>
      <c r="AC108" s="42">
        <f>[1]!AgePb8Th2(R108)</f>
        <v>335.81640292795055</v>
      </c>
      <c r="AD108" s="42">
        <f t="shared" si="18"/>
        <v>15.350979166863903</v>
      </c>
      <c r="AE108" s="38">
        <f t="shared" si="24"/>
        <v>16.214191667750061</v>
      </c>
      <c r="AF108" s="43">
        <f t="shared" si="25"/>
        <v>106.70765333100358</v>
      </c>
      <c r="AG108" s="38"/>
      <c r="AJ108" s="111"/>
    </row>
    <row r="109" spans="1:36" x14ac:dyDescent="0.25">
      <c r="A109" s="143" t="s">
        <v>1402</v>
      </c>
      <c r="B109">
        <v>2012</v>
      </c>
      <c r="C109" s="143" t="s">
        <v>1406</v>
      </c>
      <c r="D109" s="143" t="s">
        <v>6</v>
      </c>
      <c r="E109" s="37">
        <f>(K109-(((2.718282^(0.00098482*W109)-1)/((2.718282^(0.000155125*W109)-1)*137.88))))/(([1]!SingleStagePbR(W109,1)/[1]!SingleStagePbR(W109,0))-(((2.718282^(0.00098482*W109)-1)/((2.718282^(0.000155125*W109)-1)*137.88))))</f>
        <v>5.9647415590285635E-5</v>
      </c>
      <c r="F109" s="146">
        <v>33219.370549541811</v>
      </c>
      <c r="G109" s="146">
        <v>768.78400011980318</v>
      </c>
      <c r="H109" s="86">
        <v>9.5398743326821453E-2</v>
      </c>
      <c r="I109" s="183">
        <v>18.580749492024772</v>
      </c>
      <c r="J109" s="149">
        <v>0.17416040557381157</v>
      </c>
      <c r="K109" s="150">
        <v>5.3259975039836885E-2</v>
      </c>
      <c r="L109" s="150">
        <v>6.4410864332841019E-4</v>
      </c>
      <c r="M109" s="40">
        <f t="array" ref="M109:Q109">[1]!ConvertConc(I109:L109,TRUE,FALSE)</f>
        <v>0.39504809874009217</v>
      </c>
      <c r="N109" s="62">
        <v>6.0445339646148268E-3</v>
      </c>
      <c r="O109" s="62">
        <v>5.3819142248767736E-2</v>
      </c>
      <c r="P109" s="83">
        <v>5.044556273525562E-4</v>
      </c>
      <c r="Q109" s="39">
        <v>0.612594866287829</v>
      </c>
      <c r="R109" s="180">
        <v>1.7075615207763246E-2</v>
      </c>
      <c r="S109" s="190">
        <v>3.7912922898798094E-4</v>
      </c>
      <c r="T109" s="38">
        <f>[1]!AgePb76(K109)</f>
        <v>338.90255048534073</v>
      </c>
      <c r="U109" s="41">
        <v>54.771804308653493</v>
      </c>
      <c r="V109" s="38">
        <f t="shared" si="21"/>
        <v>54.801151453748268</v>
      </c>
      <c r="W109" s="42">
        <f>[1]!AgePb6U8(O109)</f>
        <v>337.92646962950073</v>
      </c>
      <c r="X109" s="42">
        <f t="shared" si="14"/>
        <v>6.3348801973850648</v>
      </c>
      <c r="Y109" s="38">
        <f t="shared" si="22"/>
        <v>7.1902120374472167</v>
      </c>
      <c r="Z109" s="38">
        <f>[1]!AgePb7U5(M109)</f>
        <v>338.05035697061209</v>
      </c>
      <c r="AA109" s="42">
        <f t="shared" si="16"/>
        <v>10.344851024347722</v>
      </c>
      <c r="AB109" s="38">
        <f t="shared" si="23"/>
        <v>10.894781129808456</v>
      </c>
      <c r="AC109" s="42">
        <f>[1]!AgePb8Th2(R109)</f>
        <v>342.22264859515889</v>
      </c>
      <c r="AD109" s="42">
        <f t="shared" si="18"/>
        <v>15.196712660182154</v>
      </c>
      <c r="AE109" s="38">
        <f t="shared" si="24"/>
        <v>16.100839129629634</v>
      </c>
      <c r="AF109" s="43">
        <f t="shared" si="25"/>
        <v>99.711987751510819</v>
      </c>
      <c r="AG109" s="38"/>
      <c r="AJ109" s="111"/>
    </row>
    <row r="110" spans="1:36" x14ac:dyDescent="0.25">
      <c r="A110" s="143" t="s">
        <v>1402</v>
      </c>
      <c r="B110">
        <v>2012</v>
      </c>
      <c r="C110" s="143" t="s">
        <v>1407</v>
      </c>
      <c r="D110" s="143" t="s">
        <v>6</v>
      </c>
      <c r="E110" s="37">
        <f>(K110-(((2.718282^(0.00098482*W110)-1)/((2.718282^(0.000155125*W110)-1)*137.88))))/(([1]!SingleStagePbR(W110,1)/[1]!SingleStagePbR(W110,0))-(((2.718282^(0.00098482*W110)-1)/((2.718282^(0.000155125*W110)-1)*137.88))))</f>
        <v>5.035918810197017E-4</v>
      </c>
      <c r="F110" s="146">
        <v>31494.287133719303</v>
      </c>
      <c r="G110" s="146">
        <v>731.40120379450298</v>
      </c>
      <c r="H110" s="86">
        <v>9.4098178043950417E-2</v>
      </c>
      <c r="I110" s="183">
        <v>18.506821390502214</v>
      </c>
      <c r="J110" s="149">
        <v>0.17444724681050949</v>
      </c>
      <c r="K110" s="150">
        <v>5.3648295653555382E-2</v>
      </c>
      <c r="L110" s="150">
        <v>8.0966499146301323E-4</v>
      </c>
      <c r="M110" s="40">
        <f t="array" ref="M110:Q110">[1]!ConvertConc(I110:L110,TRUE,FALSE)</f>
        <v>0.39951799128334048</v>
      </c>
      <c r="N110" s="62">
        <v>7.1089810743356968E-3</v>
      </c>
      <c r="O110" s="62">
        <v>5.4034130383578703E-2</v>
      </c>
      <c r="P110" s="83">
        <v>5.0933140166646476E-4</v>
      </c>
      <c r="Q110" s="39">
        <v>0.52973817307979498</v>
      </c>
      <c r="R110" s="180">
        <v>1.6864504784201539E-2</v>
      </c>
      <c r="S110" s="190">
        <v>4.0487609438594202E-4</v>
      </c>
      <c r="T110" s="38">
        <f>[1]!AgePb76(K110)</f>
        <v>355.33200752294215</v>
      </c>
      <c r="U110" s="41">
        <v>68.152914575584632</v>
      </c>
      <c r="V110" s="38">
        <f t="shared" si="21"/>
        <v>68.178843898983175</v>
      </c>
      <c r="W110" s="42">
        <f>[1]!AgePb6U8(O110)</f>
        <v>339.24145922961304</v>
      </c>
      <c r="X110" s="42">
        <f t="shared" si="14"/>
        <v>6.3954514195459859</v>
      </c>
      <c r="Y110" s="38">
        <f t="shared" si="22"/>
        <v>7.2498586013188095</v>
      </c>
      <c r="Z110" s="38">
        <f>[1]!AgePb7U5(M110)</f>
        <v>341.29855856086147</v>
      </c>
      <c r="AA110" s="42">
        <f t="shared" si="16"/>
        <v>12.146061236008178</v>
      </c>
      <c r="AB110" s="38">
        <f t="shared" si="23"/>
        <v>12.626664593746744</v>
      </c>
      <c r="AC110" s="42">
        <f>[1]!AgePb8Th2(R110)</f>
        <v>338.02683961174796</v>
      </c>
      <c r="AD110" s="42">
        <f t="shared" si="18"/>
        <v>16.230418665816451</v>
      </c>
      <c r="AE110" s="38">
        <f t="shared" si="24"/>
        <v>17.059713397404618</v>
      </c>
      <c r="AF110" s="43">
        <f t="shared" si="25"/>
        <v>95.471686211017669</v>
      </c>
      <c r="AG110" s="38"/>
      <c r="AJ110" s="111"/>
    </row>
    <row r="111" spans="1:36" x14ac:dyDescent="0.25">
      <c r="A111" s="143" t="s">
        <v>1402</v>
      </c>
      <c r="B111">
        <v>2012</v>
      </c>
      <c r="C111" s="143" t="s">
        <v>1408</v>
      </c>
      <c r="D111" s="143" t="s">
        <v>6</v>
      </c>
      <c r="E111" s="37">
        <f>(K111-(((2.718282^(0.00098482*W111)-1)/((2.718282^(0.000155125*W111)-1)*137.88))))/(([1]!SingleStagePbR(W111,1)/[1]!SingleStagePbR(W111,0))-(((2.718282^(0.00098482*W111)-1)/((2.718282^(0.000155125*W111)-1)*137.88))))</f>
        <v>1.2660897987102177E-3</v>
      </c>
      <c r="F111" s="146">
        <v>32872.596748360498</v>
      </c>
      <c r="G111" s="146">
        <v>776.33476083285541</v>
      </c>
      <c r="H111" s="86">
        <v>9.4180010048381876E-2</v>
      </c>
      <c r="I111" s="183">
        <v>18.35350028671667</v>
      </c>
      <c r="J111" s="149">
        <v>0.17158086794964891</v>
      </c>
      <c r="K111" s="150">
        <v>5.43272794333442E-2</v>
      </c>
      <c r="L111" s="150">
        <v>7.3484138175026591E-4</v>
      </c>
      <c r="M111" s="40">
        <f t="array" ref="M111:Q111">[1]!ConvertConc(I111:L111,TRUE,FALSE)</f>
        <v>0.40795409783072745</v>
      </c>
      <c r="N111" s="62">
        <v>6.7077831472626397E-3</v>
      </c>
      <c r="O111" s="62">
        <v>5.44855196217666E-2</v>
      </c>
      <c r="P111" s="83">
        <v>5.0936729241541105E-4</v>
      </c>
      <c r="Q111" s="39">
        <v>0.56856777758725086</v>
      </c>
      <c r="R111" s="180">
        <v>1.6385580495205342E-2</v>
      </c>
      <c r="S111" s="190">
        <v>3.6669524494801434E-4</v>
      </c>
      <c r="T111" s="38">
        <f>[1]!AgePb76(K111)</f>
        <v>383.66311703356632</v>
      </c>
      <c r="U111" s="41">
        <v>60.777318296744475</v>
      </c>
      <c r="V111" s="38">
        <f t="shared" si="21"/>
        <v>60.811212626654843</v>
      </c>
      <c r="W111" s="42">
        <f>[1]!AgePb6U8(O111)</f>
        <v>342.00153977346923</v>
      </c>
      <c r="X111" s="42">
        <f t="shared" si="14"/>
        <v>6.3945209488915298</v>
      </c>
      <c r="Y111" s="38">
        <f t="shared" si="22"/>
        <v>7.2621643595064267</v>
      </c>
      <c r="Z111" s="38">
        <f>[1]!AgePb7U5(M111)</f>
        <v>347.40077801891931</v>
      </c>
      <c r="AA111" s="42">
        <f t="shared" si="16"/>
        <v>11.424270997803013</v>
      </c>
      <c r="AB111" s="38">
        <f t="shared" si="23"/>
        <v>11.951960866209088</v>
      </c>
      <c r="AC111" s="42">
        <f>[1]!AgePb8Th2(R111)</f>
        <v>328.50501309002738</v>
      </c>
      <c r="AD111" s="42">
        <f t="shared" si="18"/>
        <v>14.703321164233021</v>
      </c>
      <c r="AE111" s="38">
        <f t="shared" si="24"/>
        <v>15.564753674951012</v>
      </c>
      <c r="AF111" s="43">
        <f t="shared" si="25"/>
        <v>89.141104419361696</v>
      </c>
      <c r="AG111" s="38"/>
      <c r="AJ111" s="111"/>
    </row>
    <row r="112" spans="1:36" x14ac:dyDescent="0.25">
      <c r="A112" s="69" t="s">
        <v>1402</v>
      </c>
      <c r="B112">
        <v>2012</v>
      </c>
      <c r="C112" s="69" t="s">
        <v>1409</v>
      </c>
      <c r="D112" s="69" t="s">
        <v>6</v>
      </c>
      <c r="E112" s="37">
        <f>(K112-(((2.718282^(0.00098482*W112)-1)/((2.718282^(0.000155125*W112)-1)*137.88))))/(([1]!SingleStagePbR(W112,1)/[1]!SingleStagePbR(W112,0))-(((2.718282^(0.00098482*W112)-1)/((2.718282^(0.000155125*W112)-1)*137.88))))</f>
        <v>-6.8730113250560637E-5</v>
      </c>
      <c r="F112" s="73">
        <v>28675.888956284041</v>
      </c>
      <c r="G112" s="73">
        <v>668.46460099515298</v>
      </c>
      <c r="H112" s="86">
        <v>9.0184211226133751E-2</v>
      </c>
      <c r="I112" s="142">
        <v>18.590978482247692</v>
      </c>
      <c r="J112" s="76">
        <v>0.17531165241565097</v>
      </c>
      <c r="K112" s="77">
        <v>5.3152373001441711E-2</v>
      </c>
      <c r="L112" s="77">
        <v>9.0047291350510861E-4</v>
      </c>
      <c r="M112" s="40">
        <f t="array" ref="M112:Q112">[1]!ConvertConc(I112:L112,TRUE,FALSE)</f>
        <v>0.39403305501395164</v>
      </c>
      <c r="N112" s="62">
        <v>7.6399028358530964E-3</v>
      </c>
      <c r="O112" s="62">
        <v>5.3789530279693902E-2</v>
      </c>
      <c r="P112" s="83">
        <v>5.0723158251188131E-4</v>
      </c>
      <c r="Q112" s="39">
        <v>0.48635496708934711</v>
      </c>
      <c r="R112" s="80">
        <v>1.6844630463251544E-2</v>
      </c>
      <c r="S112" s="190">
        <v>3.9729449007622897E-4</v>
      </c>
      <c r="T112" s="38">
        <f>[1]!AgePb76(K112)</f>
        <v>334.32028601407836</v>
      </c>
      <c r="U112" s="41">
        <v>76.789203020972721</v>
      </c>
      <c r="V112" s="38">
        <f t="shared" si="21"/>
        <v>76.809576127562835</v>
      </c>
      <c r="W112" s="42">
        <f>[1]!AgePb6U8(O112)</f>
        <v>337.74532497973809</v>
      </c>
      <c r="X112" s="42">
        <f t="shared" si="14"/>
        <v>6.3698305147734438</v>
      </c>
      <c r="Y112" s="38">
        <f t="shared" si="22"/>
        <v>7.2201650721951944</v>
      </c>
      <c r="Z112" s="38">
        <f>[1]!AgePb7U5(M112)</f>
        <v>337.31129045621287</v>
      </c>
      <c r="AA112" s="42">
        <f t="shared" si="16"/>
        <v>13.080250256823977</v>
      </c>
      <c r="AB112" s="38">
        <f t="shared" si="23"/>
        <v>13.517479177725543</v>
      </c>
      <c r="AC112" s="42">
        <f>[1]!AgePb8Th2(R112)</f>
        <v>337.63179362670292</v>
      </c>
      <c r="AD112" s="42">
        <f t="shared" si="18"/>
        <v>15.926648147619904</v>
      </c>
      <c r="AE112" s="38">
        <f t="shared" si="24"/>
        <v>16.769047726689347</v>
      </c>
      <c r="AF112" s="43">
        <f t="shared" si="25"/>
        <v>101.02447835472223</v>
      </c>
      <c r="AG112" s="38"/>
      <c r="AJ112" s="111"/>
    </row>
    <row r="113" spans="1:36" x14ac:dyDescent="0.25">
      <c r="A113" s="69" t="s">
        <v>1402</v>
      </c>
      <c r="B113">
        <v>2012</v>
      </c>
      <c r="C113" s="69" t="s">
        <v>1410</v>
      </c>
      <c r="D113" s="69" t="s">
        <v>6</v>
      </c>
      <c r="E113" s="37">
        <f>(K113-(((2.718282^(0.00098482*W113)-1)/((2.718282^(0.000155125*W113)-1)*137.88))))/(([1]!SingleStagePbR(W113,1)/[1]!SingleStagePbR(W113,0))-(((2.718282^(0.00098482*W113)-1)/((2.718282^(0.000155125*W113)-1)*137.88))))</f>
        <v>5.9624533355302778E-4</v>
      </c>
      <c r="F113" s="73">
        <v>32566.004227226214</v>
      </c>
      <c r="G113" s="73">
        <v>711.21407745430577</v>
      </c>
      <c r="H113" s="86">
        <v>9.5322184426418655E-2</v>
      </c>
      <c r="I113" s="142">
        <v>18.409916351359591</v>
      </c>
      <c r="J113" s="76">
        <v>0.17080980767724221</v>
      </c>
      <c r="K113" s="77">
        <v>5.3763848085480258E-2</v>
      </c>
      <c r="L113" s="77">
        <v>9.1556254732455317E-4</v>
      </c>
      <c r="M113" s="40">
        <f t="array" ref="M113:Q113">[1]!ConvertConc(I113:L113,TRUE,FALSE)</f>
        <v>0.40248599731381574</v>
      </c>
      <c r="N113" s="62">
        <v>7.8053454592449051E-3</v>
      </c>
      <c r="O113" s="62">
        <v>5.4318552073494293E-2</v>
      </c>
      <c r="P113" s="83">
        <v>5.0397520857255965E-4</v>
      </c>
      <c r="Q113" s="39">
        <v>0.47843135545633897</v>
      </c>
      <c r="R113" s="80">
        <v>1.6802451981194535E-2</v>
      </c>
      <c r="S113" s="190">
        <v>3.8964164010332682E-4</v>
      </c>
      <c r="T113" s="38">
        <f>[1]!AgePb76(K113)</f>
        <v>360.18880356229499</v>
      </c>
      <c r="U113" s="41">
        <v>76.835141377019724</v>
      </c>
      <c r="V113" s="38">
        <f t="shared" si="21"/>
        <v>76.858774619068768</v>
      </c>
      <c r="W113" s="42">
        <f>[1]!AgePb6U8(O113)</f>
        <v>340.98073183039787</v>
      </c>
      <c r="X113" s="42">
        <f t="shared" si="14"/>
        <v>6.327334911686795</v>
      </c>
      <c r="Y113" s="38">
        <f t="shared" si="22"/>
        <v>7.1981713623978711</v>
      </c>
      <c r="Z113" s="38">
        <f>[1]!AgePb7U5(M113)</f>
        <v>343.44963626430626</v>
      </c>
      <c r="AA113" s="42">
        <f t="shared" si="16"/>
        <v>13.320925829897924</v>
      </c>
      <c r="AB113" s="38">
        <f t="shared" si="23"/>
        <v>13.766025913819346</v>
      </c>
      <c r="AC113" s="42">
        <f>[1]!AgePb8Th2(R113)</f>
        <v>336.79337763967499</v>
      </c>
      <c r="AD113" s="42">
        <f t="shared" si="18"/>
        <v>15.62018736150349</v>
      </c>
      <c r="AE113" s="38">
        <f t="shared" si="24"/>
        <v>16.474115251079244</v>
      </c>
      <c r="AF113" s="43">
        <f t="shared" si="25"/>
        <v>94.667221317840031</v>
      </c>
      <c r="AG113" s="38"/>
      <c r="AJ113" s="111"/>
    </row>
    <row r="114" spans="1:36" x14ac:dyDescent="0.25">
      <c r="A114" s="69" t="s">
        <v>1402</v>
      </c>
      <c r="B114">
        <v>2012</v>
      </c>
      <c r="C114" s="69" t="s">
        <v>1411</v>
      </c>
      <c r="D114" s="69" t="s">
        <v>6</v>
      </c>
      <c r="E114" s="37">
        <f>(K114-(((2.718282^(0.00098482*W114)-1)/((2.718282^(0.000155125*W114)-1)*137.88))))/(([1]!SingleStagePbR(W114,1)/[1]!SingleStagePbR(W114,0))-(((2.718282^(0.00098482*W114)-1)/((2.718282^(0.000155125*W114)-1)*137.88))))</f>
        <v>1.4088539407632076E-3</v>
      </c>
      <c r="F114" s="73">
        <v>32681.970287271964</v>
      </c>
      <c r="G114" s="73">
        <v>724.52713748639644</v>
      </c>
      <c r="H114" s="86">
        <v>9.5395678670138317E-2</v>
      </c>
      <c r="I114" s="142">
        <v>18.382749385876927</v>
      </c>
      <c r="J114" s="76">
        <v>0.17058038508014242</v>
      </c>
      <c r="K114" s="77">
        <v>5.4429722436223557E-2</v>
      </c>
      <c r="L114" s="77">
        <v>7.8233127858684775E-4</v>
      </c>
      <c r="M114" s="40">
        <f t="array" ref="M114:Q114">[1]!ConvertConc(I114:L114,TRUE,FALSE)</f>
        <v>0.40807303568657555</v>
      </c>
      <c r="N114" s="62">
        <v>6.9814688497942985E-3</v>
      </c>
      <c r="O114" s="62">
        <v>5.4398826802713122E-2</v>
      </c>
      <c r="P114" s="83">
        <v>5.0478699508594291E-4</v>
      </c>
      <c r="Q114" s="39">
        <v>0.5423875575458571</v>
      </c>
      <c r="R114" s="80">
        <v>1.728433382749725E-2</v>
      </c>
      <c r="S114" s="190">
        <v>3.9775604223628471E-4</v>
      </c>
      <c r="T114" s="38">
        <f>[1]!AgePb76(K114)</f>
        <v>387.89471336017391</v>
      </c>
      <c r="U114" s="41">
        <v>64.535339646586905</v>
      </c>
      <c r="V114" s="38">
        <f t="shared" si="21"/>
        <v>64.567969108368757</v>
      </c>
      <c r="W114" s="42">
        <f>[1]!AgePb6U8(O114)</f>
        <v>341.47153648571572</v>
      </c>
      <c r="X114" s="42">
        <f t="shared" si="14"/>
        <v>6.3372833916119466</v>
      </c>
      <c r="Y114" s="38">
        <f t="shared" si="22"/>
        <v>7.2092715870371524</v>
      </c>
      <c r="Z114" s="38">
        <f>[1]!AgePb7U5(M114)</f>
        <v>347.48654955276095</v>
      </c>
      <c r="AA114" s="42">
        <f t="shared" si="16"/>
        <v>11.889864358930055</v>
      </c>
      <c r="AB114" s="38">
        <f t="shared" si="23"/>
        <v>12.397998509464667</v>
      </c>
      <c r="AC114" s="42">
        <f>[1]!AgePb8Th2(R114)</f>
        <v>346.37006452302143</v>
      </c>
      <c r="AD114" s="42">
        <f t="shared" si="18"/>
        <v>15.941694645428241</v>
      </c>
      <c r="AE114" s="38">
        <f t="shared" si="24"/>
        <v>16.826306599751216</v>
      </c>
      <c r="AF114" s="43">
        <f t="shared" si="25"/>
        <v>88.032016092121196</v>
      </c>
      <c r="AG114" s="38"/>
      <c r="AJ114" s="111"/>
    </row>
    <row r="115" spans="1:36" x14ac:dyDescent="0.25">
      <c r="A115" s="69" t="s">
        <v>1402</v>
      </c>
      <c r="B115">
        <v>2012</v>
      </c>
      <c r="C115" s="69" t="s">
        <v>1412</v>
      </c>
      <c r="D115" s="69" t="s">
        <v>6</v>
      </c>
      <c r="E115" s="37">
        <f>(K115-(((2.718282^(0.00098482*W115)-1)/((2.718282^(0.000155125*W115)-1)*137.88))))/(([1]!SingleStagePbR(W115,1)/[1]!SingleStagePbR(W115,0))-(((2.718282^(0.00098482*W115)-1)/((2.718282^(0.000155125*W115)-1)*137.88))))</f>
        <v>1.2666805671354853E-3</v>
      </c>
      <c r="F115" s="73">
        <v>32355.714657917939</v>
      </c>
      <c r="G115" s="73">
        <v>720.31766345296137</v>
      </c>
      <c r="H115" s="86">
        <v>9.3713416195514349E-2</v>
      </c>
      <c r="I115" s="142">
        <v>18.334374882730767</v>
      </c>
      <c r="J115" s="76">
        <v>0.16557879155808417</v>
      </c>
      <c r="K115" s="77">
        <v>5.4335958420819959E-2</v>
      </c>
      <c r="L115" s="77">
        <v>9.2572596471128521E-4</v>
      </c>
      <c r="M115" s="40">
        <f t="array" ref="M115:Q115">[1]!ConvertConc(I115:L115,TRUE,FALSE)</f>
        <v>0.40844489312864091</v>
      </c>
      <c r="N115" s="62">
        <v>7.8759151158680589E-3</v>
      </c>
      <c r="O115" s="62">
        <v>5.4542355896840783E-2</v>
      </c>
      <c r="P115" s="83">
        <v>4.9257514564274762E-4</v>
      </c>
      <c r="Q115" s="39">
        <v>0.4683505613483635</v>
      </c>
      <c r="R115" s="80">
        <v>1.6947264994410488E-2</v>
      </c>
      <c r="S115" s="190">
        <v>3.5902780899470656E-4</v>
      </c>
      <c r="T115" s="38">
        <f>[1]!AgePb76(K115)</f>
        <v>384.02204993738513</v>
      </c>
      <c r="U115" s="41">
        <v>76.54795656869517</v>
      </c>
      <c r="V115" s="38">
        <f t="shared" si="21"/>
        <v>76.574921033383646</v>
      </c>
      <c r="W115" s="42">
        <f>[1]!AgePb6U8(O115)</f>
        <v>342.34898911165772</v>
      </c>
      <c r="X115" s="42">
        <f t="shared" si="14"/>
        <v>6.1835467280242584</v>
      </c>
      <c r="Y115" s="38">
        <f t="shared" si="22"/>
        <v>7.0788043584743257</v>
      </c>
      <c r="Z115" s="38">
        <f>[1]!AgePb7U5(M115)</f>
        <v>347.75466625333758</v>
      </c>
      <c r="AA115" s="42">
        <f t="shared" si="16"/>
        <v>13.411288908908908</v>
      </c>
      <c r="AB115" s="38">
        <f t="shared" si="23"/>
        <v>13.864458706543799</v>
      </c>
      <c r="AC115" s="42">
        <f>[1]!AgePb8Th2(R115)</f>
        <v>339.67179839977734</v>
      </c>
      <c r="AD115" s="42">
        <f t="shared" si="18"/>
        <v>14.391894101730935</v>
      </c>
      <c r="AE115" s="38">
        <f t="shared" si="24"/>
        <v>15.32981718509331</v>
      </c>
      <c r="AF115" s="43">
        <f t="shared" si="25"/>
        <v>89.148263535252141</v>
      </c>
      <c r="AG115" s="38"/>
      <c r="AJ115" s="111"/>
    </row>
    <row r="116" spans="1:36" x14ac:dyDescent="0.25">
      <c r="A116" s="69" t="s">
        <v>1402</v>
      </c>
      <c r="B116">
        <v>2012</v>
      </c>
      <c r="C116" s="69" t="s">
        <v>1413</v>
      </c>
      <c r="D116" s="69" t="s">
        <v>6</v>
      </c>
      <c r="E116" s="37">
        <f>(K116-(((2.718282^(0.00098482*W116)-1)/((2.718282^(0.000155125*W116)-1)*137.88))))/(([1]!SingleStagePbR(W116,1)/[1]!SingleStagePbR(W116,0))-(((2.718282^(0.00098482*W116)-1)/((2.718282^(0.000155125*W116)-1)*137.88))))</f>
        <v>-2.5299795844138705E-4</v>
      </c>
      <c r="F116" s="73">
        <v>31127.44268831654</v>
      </c>
      <c r="G116" s="73">
        <v>680.28936229169824</v>
      </c>
      <c r="H116" s="86">
        <v>9.3713628226996581E-2</v>
      </c>
      <c r="I116" s="142">
        <v>18.223267048985129</v>
      </c>
      <c r="J116" s="76">
        <v>0.16203375846447299</v>
      </c>
      <c r="K116" s="77">
        <v>5.31601391839309E-2</v>
      </c>
      <c r="L116" s="77">
        <v>8.4126793805524875E-4</v>
      </c>
      <c r="M116" s="40">
        <f t="array" ref="M116:Q116">[1]!ConvertConc(I116:L116,TRUE,FALSE)</f>
        <v>0.40204263937060497</v>
      </c>
      <c r="N116" s="62">
        <v>7.2978894569568561E-3</v>
      </c>
      <c r="O116" s="62">
        <v>5.4874902360369619E-2</v>
      </c>
      <c r="P116" s="83">
        <v>4.8792495060960274E-4</v>
      </c>
      <c r="Q116" s="39">
        <v>0.4898398360268475</v>
      </c>
      <c r="R116" s="80">
        <v>1.6569102046251113E-2</v>
      </c>
      <c r="S116" s="190">
        <v>3.7023796459556145E-4</v>
      </c>
      <c r="T116" s="38">
        <f>[1]!AgePb76(K116)</f>
        <v>334.65144665661029</v>
      </c>
      <c r="U116" s="41">
        <v>71.725708996336465</v>
      </c>
      <c r="V116" s="38">
        <f t="shared" si="21"/>
        <v>71.747563148977093</v>
      </c>
      <c r="W116" s="42">
        <f>[1]!AgePb6U8(O116)</f>
        <v>344.38152416186779</v>
      </c>
      <c r="X116" s="42">
        <f t="shared" si="14"/>
        <v>6.1241963425848818</v>
      </c>
      <c r="Y116" s="38">
        <f t="shared" si="22"/>
        <v>7.0370735123829649</v>
      </c>
      <c r="Z116" s="38">
        <f>[1]!AgePb7U5(M116)</f>
        <v>343.12859968088566</v>
      </c>
      <c r="AA116" s="42">
        <f t="shared" si="16"/>
        <v>12.456960256313508</v>
      </c>
      <c r="AB116" s="38">
        <f t="shared" si="23"/>
        <v>12.930960312975886</v>
      </c>
      <c r="AC116" s="42">
        <f>[1]!AgePb8Th2(R116)</f>
        <v>332.15426267503415</v>
      </c>
      <c r="AD116" s="42">
        <f t="shared" si="18"/>
        <v>14.844029302404882</v>
      </c>
      <c r="AE116" s="38">
        <f t="shared" si="24"/>
        <v>15.716285163165447</v>
      </c>
      <c r="AF116" s="43">
        <f t="shared" si="25"/>
        <v>102.90752590567512</v>
      </c>
      <c r="AG116" s="38"/>
      <c r="AJ116" s="111"/>
    </row>
    <row r="117" spans="1:36" x14ac:dyDescent="0.25">
      <c r="A117" s="69" t="s">
        <v>1402</v>
      </c>
      <c r="B117">
        <v>2012</v>
      </c>
      <c r="C117" s="69" t="s">
        <v>1414</v>
      </c>
      <c r="D117" s="69" t="s">
        <v>6</v>
      </c>
      <c r="E117" s="37">
        <f>(K117-(((2.718282^(0.00098482*W117)-1)/((2.718282^(0.000155125*W117)-1)*137.88))))/(([1]!SingleStagePbR(W117,1)/[1]!SingleStagePbR(W117,0))-(((2.718282^(0.00098482*W117)-1)/((2.718282^(0.000155125*W117)-1)*137.88))))</f>
        <v>-4.5187656771438725E-4</v>
      </c>
      <c r="F117" s="73">
        <v>32984.466252554375</v>
      </c>
      <c r="G117" s="73">
        <v>714.50336443485151</v>
      </c>
      <c r="H117" s="86">
        <v>9.5012366568103829E-2</v>
      </c>
      <c r="I117" s="142">
        <v>18.216379856249009</v>
      </c>
      <c r="J117" s="76">
        <v>0.17033904127094174</v>
      </c>
      <c r="K117" s="77">
        <v>5.300296375702742E-2</v>
      </c>
      <c r="L117" s="77">
        <v>8.0455686718195114E-4</v>
      </c>
      <c r="M117" s="40">
        <f t="array" ref="M117:Q117">[1]!ConvertConc(I117:L117,TRUE,FALSE)</f>
        <v>0.40100549739511671</v>
      </c>
      <c r="N117" s="62">
        <v>7.1493230425796759E-3</v>
      </c>
      <c r="O117" s="62">
        <v>5.4895649294278225E-2</v>
      </c>
      <c r="P117" s="83">
        <v>5.1332220476976102E-4</v>
      </c>
      <c r="Q117" s="39">
        <v>0.52449038372877288</v>
      </c>
      <c r="R117" s="80">
        <v>1.7131661880176872E-2</v>
      </c>
      <c r="S117" s="190">
        <v>3.6624566063337398E-4</v>
      </c>
      <c r="T117" s="38">
        <f>[1]!AgePb76(K117)</f>
        <v>327.93602528940062</v>
      </c>
      <c r="U117" s="41">
        <v>68.881332879953547</v>
      </c>
      <c r="V117" s="38">
        <f t="shared" si="21"/>
        <v>68.903185192194186</v>
      </c>
      <c r="W117" s="42">
        <f>[1]!AgePb6U8(O117)</f>
        <v>344.50830887680593</v>
      </c>
      <c r="X117" s="42">
        <f t="shared" si="14"/>
        <v>6.442906385026629</v>
      </c>
      <c r="Y117" s="38">
        <f t="shared" si="22"/>
        <v>7.3167283333030886</v>
      </c>
      <c r="Z117" s="38">
        <f>[1]!AgePb7U5(M117)</f>
        <v>342.37720592494054</v>
      </c>
      <c r="AA117" s="42">
        <f t="shared" si="16"/>
        <v>12.208138110193559</v>
      </c>
      <c r="AB117" s="38">
        <f t="shared" si="23"/>
        <v>12.689360318645285</v>
      </c>
      <c r="AC117" s="42">
        <f>[1]!AgePb8Th2(R117)</f>
        <v>343.33642707469414</v>
      </c>
      <c r="AD117" s="42">
        <f t="shared" si="18"/>
        <v>14.679892404247633</v>
      </c>
      <c r="AE117" s="38">
        <f t="shared" si="24"/>
        <v>15.619880697340289</v>
      </c>
      <c r="AF117" s="43">
        <f t="shared" si="25"/>
        <v>105.05351114528526</v>
      </c>
      <c r="AG117" s="38"/>
      <c r="AJ117" s="111"/>
    </row>
    <row r="118" spans="1:36" x14ac:dyDescent="0.25">
      <c r="A118" s="69" t="s">
        <v>1402</v>
      </c>
      <c r="B118">
        <v>2012</v>
      </c>
      <c r="C118" s="69" t="s">
        <v>1415</v>
      </c>
      <c r="D118" s="69" t="s">
        <v>6</v>
      </c>
      <c r="E118" s="37">
        <f>(K118-(((2.718282^(0.00098482*W118)-1)/((2.718282^(0.000155125*W118)-1)*137.88))))/(([1]!SingleStagePbR(W118,1)/[1]!SingleStagePbR(W118,0))-(((2.718282^(0.00098482*W118)-1)/((2.718282^(0.000155125*W118)-1)*137.88))))</f>
        <v>-3.3554397420366973E-3</v>
      </c>
      <c r="F118" s="73">
        <v>32463.29810573993</v>
      </c>
      <c r="G118" s="73">
        <v>738.04143535361743</v>
      </c>
      <c r="H118" s="86">
        <v>9.4772152195937057E-2</v>
      </c>
      <c r="I118" s="142">
        <v>18.224493101590799</v>
      </c>
      <c r="J118" s="76">
        <v>0.16598617663940191</v>
      </c>
      <c r="K118" s="77">
        <v>5.0661121120107989E-2</v>
      </c>
      <c r="L118" s="77">
        <v>8.2214166292280538E-4</v>
      </c>
      <c r="M118" s="40">
        <f t="array" ref="M118:Q118">[1]!ConvertConc(I118:L118,TRUE,FALSE)</f>
        <v>0.38311714207095399</v>
      </c>
      <c r="N118" s="62">
        <v>7.1295770143935209E-3</v>
      </c>
      <c r="O118" s="62">
        <v>5.4871210651818401E-2</v>
      </c>
      <c r="P118" s="83">
        <v>4.9975943983185704E-4</v>
      </c>
      <c r="Q118" s="39">
        <v>0.48942289709645664</v>
      </c>
      <c r="R118" s="80">
        <v>1.6197041683946388E-2</v>
      </c>
      <c r="S118" s="190">
        <v>3.9234275570089558E-4</v>
      </c>
      <c r="T118" s="38">
        <f>[1]!AgePb76(K118)</f>
        <v>224.43468635288028</v>
      </c>
      <c r="U118" s="41">
        <v>75.023614551511756</v>
      </c>
      <c r="V118" s="38">
        <f t="shared" si="21"/>
        <v>75.03301274402186</v>
      </c>
      <c r="W118" s="42">
        <f>[1]!AgePb6U8(O118)</f>
        <v>344.35896383367037</v>
      </c>
      <c r="X118" s="42">
        <f t="shared" si="14"/>
        <v>6.2727481614583489</v>
      </c>
      <c r="Y118" s="38">
        <f t="shared" si="22"/>
        <v>7.1666183222126207</v>
      </c>
      <c r="Z118" s="38">
        <f>[1]!AgePb7U5(M118)</f>
        <v>329.32908617635928</v>
      </c>
      <c r="AA118" s="42">
        <f t="shared" si="16"/>
        <v>12.257228012727996</v>
      </c>
      <c r="AB118" s="38">
        <f t="shared" si="23"/>
        <v>12.701379896412616</v>
      </c>
      <c r="AC118" s="42">
        <f>[1]!AgePb8Th2(R118)</f>
        <v>324.75531112521111</v>
      </c>
      <c r="AD118" s="42">
        <f t="shared" si="18"/>
        <v>15.733168584934141</v>
      </c>
      <c r="AE118" s="38">
        <f t="shared" si="24"/>
        <v>16.523155157899126</v>
      </c>
      <c r="AF118" s="43">
        <f t="shared" si="25"/>
        <v>153.43393190668945</v>
      </c>
      <c r="AG118" s="38"/>
      <c r="AJ118" s="111"/>
    </row>
    <row r="119" spans="1:36" x14ac:dyDescent="0.25">
      <c r="A119" s="144" t="s">
        <v>1402</v>
      </c>
      <c r="B119">
        <v>2012</v>
      </c>
      <c r="C119" s="144" t="s">
        <v>1416</v>
      </c>
      <c r="D119" s="144" t="s">
        <v>6</v>
      </c>
      <c r="E119" s="37">
        <f>(K119-(((2.718282^(0.00098482*W119)-1)/((2.718282^(0.000155125*W119)-1)*137.88))))/(([1]!SingleStagePbR(W119,1)/[1]!SingleStagePbR(W119,0))-(((2.718282^(0.00098482*W119)-1)/((2.718282^(0.000155125*W119)-1)*137.88))))</f>
        <v>-1.0501716663108946E-3</v>
      </c>
      <c r="F119" s="147">
        <v>30818.258103820768</v>
      </c>
      <c r="G119" s="147">
        <v>700.5133009858281</v>
      </c>
      <c r="H119" s="86">
        <v>9.2429606241092671E-2</v>
      </c>
      <c r="I119" s="184">
        <v>18.706921067485162</v>
      </c>
      <c r="J119" s="151">
        <v>0.16595687644622598</v>
      </c>
      <c r="K119" s="152">
        <v>5.2314513409555494E-2</v>
      </c>
      <c r="L119" s="152">
        <v>7.594809410766787E-4</v>
      </c>
      <c r="M119" s="40">
        <f t="array" ref="M119:Q119">[1]!ConvertConc(I119:L119,TRUE,FALSE)</f>
        <v>0.38541811408167781</v>
      </c>
      <c r="N119" s="62">
        <v>6.5573497595268022E-3</v>
      </c>
      <c r="O119" s="62">
        <v>5.345615114280447E-2</v>
      </c>
      <c r="P119" s="83">
        <v>4.7423174762397172E-4</v>
      </c>
      <c r="Q119" s="39">
        <v>0.5214308370654962</v>
      </c>
      <c r="R119" s="181">
        <v>1.5481235825566307E-2</v>
      </c>
      <c r="S119" s="190">
        <v>3.5298196091736086E-4</v>
      </c>
      <c r="T119" s="38">
        <f>[1]!AgePb76(K119)</f>
        <v>298.18850371589917</v>
      </c>
      <c r="U119" s="41">
        <v>66.228437340019241</v>
      </c>
      <c r="V119" s="38">
        <f t="shared" si="21"/>
        <v>66.247229004111816</v>
      </c>
      <c r="W119" s="42">
        <f>[1]!AgePb6U8(O119)</f>
        <v>335.70560077202936</v>
      </c>
      <c r="X119" s="42">
        <f t="shared" si="14"/>
        <v>5.9563679890075454</v>
      </c>
      <c r="Y119" s="38">
        <f t="shared" si="22"/>
        <v>6.8480073456720403</v>
      </c>
      <c r="Z119" s="38">
        <f>[1]!AgePb7U5(M119)</f>
        <v>331.01688734736922</v>
      </c>
      <c r="AA119" s="42">
        <f t="shared" si="16"/>
        <v>11.26357805895231</v>
      </c>
      <c r="AB119" s="38">
        <f t="shared" si="23"/>
        <v>11.750213587391137</v>
      </c>
      <c r="AC119" s="42">
        <f>[1]!AgePb8Th2(R119)</f>
        <v>310.51286707573985</v>
      </c>
      <c r="AD119" s="42">
        <f t="shared" si="18"/>
        <v>14.159779225048666</v>
      </c>
      <c r="AE119" s="38">
        <f t="shared" si="24"/>
        <v>14.959790850760209</v>
      </c>
      <c r="AF119" s="43">
        <f t="shared" si="25"/>
        <v>112.58167118738918</v>
      </c>
      <c r="AG119" s="38"/>
      <c r="AJ119" s="111"/>
    </row>
    <row r="120" spans="1:36" x14ac:dyDescent="0.25">
      <c r="A120" s="144" t="s">
        <v>1402</v>
      </c>
      <c r="B120">
        <v>2012</v>
      </c>
      <c r="C120" s="144" t="s">
        <v>1417</v>
      </c>
      <c r="D120" s="144" t="s">
        <v>6</v>
      </c>
      <c r="E120" s="37">
        <f>(K120-(((2.718282^(0.00098482*W120)-1)/((2.718282^(0.000155125*W120)-1)*137.88))))/(([1]!SingleStagePbR(W120,1)/[1]!SingleStagePbR(W120,0))-(((2.718282^(0.00098482*W120)-1)/((2.718282^(0.000155125*W120)-1)*137.88))))</f>
        <v>5.3478726414333102E-4</v>
      </c>
      <c r="F120" s="147">
        <v>32230.4388124668</v>
      </c>
      <c r="G120" s="147">
        <v>733.34489518652708</v>
      </c>
      <c r="H120" s="86">
        <v>9.4495342230423898E-2</v>
      </c>
      <c r="I120" s="184">
        <v>18.61763241230835</v>
      </c>
      <c r="J120" s="151">
        <v>0.16475712639304477</v>
      </c>
      <c r="K120" s="152">
        <v>5.3627143281137796E-2</v>
      </c>
      <c r="L120" s="152">
        <v>7.5601926394906727E-4</v>
      </c>
      <c r="M120" s="40">
        <f t="array" ref="M120:Q120">[1]!ConvertConc(I120:L120,TRUE,FALSE)</f>
        <v>0.39698350055081111</v>
      </c>
      <c r="N120" s="62">
        <v>6.6078270939320706E-3</v>
      </c>
      <c r="O120" s="62">
        <v>5.3712522508441378E-2</v>
      </c>
      <c r="P120" s="83">
        <v>4.7533008837160245E-4</v>
      </c>
      <c r="Q120" s="39">
        <v>0.53165945766829725</v>
      </c>
      <c r="R120" s="181">
        <v>1.5666654913249319E-2</v>
      </c>
      <c r="S120" s="190">
        <v>3.4433178546379879E-4</v>
      </c>
      <c r="T120" s="38">
        <f>[1]!AgePb76(K120)</f>
        <v>354.44136484586465</v>
      </c>
      <c r="U120" s="41">
        <v>63.672456100115483</v>
      </c>
      <c r="V120" s="38">
        <f t="shared" si="21"/>
        <v>63.700070308588693</v>
      </c>
      <c r="W120" s="42">
        <f>[1]!AgePb6U8(O120)</f>
        <v>337.27422319523589</v>
      </c>
      <c r="X120" s="42">
        <f t="shared" si="14"/>
        <v>5.9694305472866196</v>
      </c>
      <c r="Y120" s="38">
        <f t="shared" si="22"/>
        <v>6.8671630742478476</v>
      </c>
      <c r="Z120" s="38">
        <f>[1]!AgePb7U5(M120)</f>
        <v>339.4580591721969</v>
      </c>
      <c r="AA120" s="42">
        <f t="shared" si="16"/>
        <v>11.300621600340492</v>
      </c>
      <c r="AB120" s="38">
        <f t="shared" si="23"/>
        <v>11.810243099761694</v>
      </c>
      <c r="AC120" s="42">
        <f>[1]!AgePb8Th2(R120)</f>
        <v>314.20312811200586</v>
      </c>
      <c r="AD120" s="42">
        <f t="shared" si="18"/>
        <v>13.811515566047365</v>
      </c>
      <c r="AE120" s="38">
        <f t="shared" si="24"/>
        <v>14.649606317487187</v>
      </c>
      <c r="AF120" s="43">
        <f t="shared" si="25"/>
        <v>95.156563721592093</v>
      </c>
      <c r="AG120" s="38"/>
      <c r="AJ120" s="111"/>
    </row>
    <row r="121" spans="1:36" x14ac:dyDescent="0.25">
      <c r="A121" s="144" t="s">
        <v>1402</v>
      </c>
      <c r="B121">
        <v>2012</v>
      </c>
      <c r="C121" s="144" t="s">
        <v>1418</v>
      </c>
      <c r="D121" s="144" t="s">
        <v>6</v>
      </c>
      <c r="E121" s="37">
        <f>(K121-(((2.718282^(0.00098482*W121)-1)/((2.718282^(0.000155125*W121)-1)*137.88))))/(([1]!SingleStagePbR(W121,1)/[1]!SingleStagePbR(W121,0))-(((2.718282^(0.00098482*W121)-1)/((2.718282^(0.000155125*W121)-1)*137.88))))</f>
        <v>6.7865121444023559E-4</v>
      </c>
      <c r="F121" s="147">
        <v>30433.550088725846</v>
      </c>
      <c r="G121" s="147">
        <v>688.59423966701979</v>
      </c>
      <c r="H121" s="86">
        <v>9.2706165929716491E-2</v>
      </c>
      <c r="I121" s="184">
        <v>18.52759621199478</v>
      </c>
      <c r="J121" s="151">
        <v>0.16917721688417267</v>
      </c>
      <c r="K121" s="152">
        <v>5.3780512409451239E-2</v>
      </c>
      <c r="L121" s="152">
        <v>7.6058432881811566E-4</v>
      </c>
      <c r="M121" s="40">
        <f t="array" ref="M121:Q121">[1]!ConvertConc(I121:L121,TRUE,FALSE)</f>
        <v>0.40005352747659817</v>
      </c>
      <c r="N121" s="62">
        <v>6.7345030773297366E-3</v>
      </c>
      <c r="O121" s="62">
        <v>5.3973542415210844E-2</v>
      </c>
      <c r="P121" s="83">
        <v>4.9283747263844952E-4</v>
      </c>
      <c r="Q121" s="39">
        <v>0.54241956666034541</v>
      </c>
      <c r="R121" s="181">
        <v>1.5686579170600679E-2</v>
      </c>
      <c r="S121" s="190">
        <v>3.359921104625888E-4</v>
      </c>
      <c r="T121" s="38">
        <f>[1]!AgePb76(K121)</f>
        <v>360.888018679813</v>
      </c>
      <c r="U121" s="41">
        <v>63.801519526203371</v>
      </c>
      <c r="V121" s="38">
        <f t="shared" si="21"/>
        <v>63.830089263442915</v>
      </c>
      <c r="W121" s="42">
        <f>[1]!AgePb6U8(O121)</f>
        <v>338.87089593072199</v>
      </c>
      <c r="X121" s="42">
        <f t="shared" si="14"/>
        <v>6.1885237999185962</v>
      </c>
      <c r="Y121" s="38">
        <f t="shared" si="22"/>
        <v>7.0661886081862839</v>
      </c>
      <c r="Z121" s="38">
        <f>[1]!AgePb7U5(M121)</f>
        <v>341.68702828062277</v>
      </c>
      <c r="AA121" s="42">
        <f t="shared" si="16"/>
        <v>11.503922277371311</v>
      </c>
      <c r="AB121" s="38">
        <f t="shared" si="23"/>
        <v>12.011377987109416</v>
      </c>
      <c r="AC121" s="42">
        <f>[1]!AgePb8Th2(R121)</f>
        <v>314.59962600661589</v>
      </c>
      <c r="AD121" s="42">
        <f t="shared" si="18"/>
        <v>13.476869767859831</v>
      </c>
      <c r="AE121" s="38">
        <f t="shared" si="24"/>
        <v>14.336640496069601</v>
      </c>
      <c r="AF121" s="43">
        <f t="shared" si="25"/>
        <v>93.899181571714891</v>
      </c>
      <c r="AG121" s="38"/>
      <c r="AJ121" s="111"/>
    </row>
    <row r="122" spans="1:36" x14ac:dyDescent="0.25">
      <c r="A122" s="144" t="s">
        <v>1402</v>
      </c>
      <c r="B122">
        <v>2012</v>
      </c>
      <c r="C122" s="144" t="s">
        <v>1419</v>
      </c>
      <c r="D122" s="144" t="s">
        <v>6</v>
      </c>
      <c r="E122" s="37">
        <f>(K122-(((2.718282^(0.00098482*W122)-1)/((2.718282^(0.000155125*W122)-1)*137.88))))/(([1]!SingleStagePbR(W122,1)/[1]!SingleStagePbR(W122,0))-(((2.718282^(0.00098482*W122)-1)/((2.718282^(0.000155125*W122)-1)*137.88))))</f>
        <v>2.3060828198598191E-4</v>
      </c>
      <c r="F122" s="147">
        <v>29777.812290378399</v>
      </c>
      <c r="G122" s="147">
        <v>655.66462071482306</v>
      </c>
      <c r="H122" s="86">
        <v>9.0834867351213336E-2</v>
      </c>
      <c r="I122" s="184">
        <v>18.515112634152722</v>
      </c>
      <c r="J122" s="151">
        <v>0.16434790622721415</v>
      </c>
      <c r="K122" s="152">
        <v>5.342503837183158E-2</v>
      </c>
      <c r="L122" s="152">
        <v>8.1028469914172464E-4</v>
      </c>
      <c r="M122" s="40">
        <f t="array" ref="M122:Q122">[1]!ConvertConc(I122:L122,TRUE,FALSE)</f>
        <v>0.39767723447839404</v>
      </c>
      <c r="N122" s="62">
        <v>6.9885074345501248E-3</v>
      </c>
      <c r="O122" s="62">
        <v>5.4009933385736675E-2</v>
      </c>
      <c r="P122" s="83">
        <v>4.7941482413905567E-4</v>
      </c>
      <c r="Q122" s="39">
        <v>0.5051078472666547</v>
      </c>
      <c r="R122" s="181">
        <v>1.5895287243696207E-2</v>
      </c>
      <c r="S122" s="190">
        <v>3.7682862825663287E-4</v>
      </c>
      <c r="T122" s="38">
        <f>[1]!AgePb76(K122)</f>
        <v>345.90665355457634</v>
      </c>
      <c r="U122" s="41">
        <v>68.604456629657975</v>
      </c>
      <c r="V122" s="38">
        <f t="shared" si="21"/>
        <v>68.628867193514068</v>
      </c>
      <c r="W122" s="42">
        <f>[1]!AgePb6U8(O122)</f>
        <v>339.09347003646349</v>
      </c>
      <c r="X122" s="42">
        <f t="shared" si="14"/>
        <v>6.0198717574113862</v>
      </c>
      <c r="Y122" s="38">
        <f t="shared" si="22"/>
        <v>6.9200677191146767</v>
      </c>
      <c r="Z122" s="38">
        <f>[1]!AgePb7U5(M122)</f>
        <v>339.96216736620875</v>
      </c>
      <c r="AA122" s="42">
        <f t="shared" si="16"/>
        <v>11.948524723678158</v>
      </c>
      <c r="AB122" s="38">
        <f t="shared" si="23"/>
        <v>12.433022300106771</v>
      </c>
      <c r="AC122" s="42">
        <f>[1]!AgePb8Th2(R122)</f>
        <v>318.75250345303238</v>
      </c>
      <c r="AD122" s="42">
        <f t="shared" si="18"/>
        <v>15.113293240700555</v>
      </c>
      <c r="AE122" s="38">
        <f t="shared" si="24"/>
        <v>15.904728095643982</v>
      </c>
      <c r="AF122" s="43">
        <f t="shared" si="25"/>
        <v>98.030340426210429</v>
      </c>
      <c r="AG122" s="38"/>
      <c r="AJ122" s="111"/>
    </row>
    <row r="123" spans="1:36" x14ac:dyDescent="0.25">
      <c r="A123" s="144" t="s">
        <v>1402</v>
      </c>
      <c r="B123">
        <v>2012</v>
      </c>
      <c r="C123" s="144" t="s">
        <v>1420</v>
      </c>
      <c r="D123" s="144" t="s">
        <v>6</v>
      </c>
      <c r="E123" s="37">
        <f>(K123-(((2.718282^(0.00098482*W123)-1)/((2.718282^(0.000155125*W123)-1)*137.88))))/(([1]!SingleStagePbR(W123,1)/[1]!SingleStagePbR(W123,0))-(((2.718282^(0.00098482*W123)-1)/((2.718282^(0.000155125*W123)-1)*137.88))))</f>
        <v>-2.5337547259949343E-3</v>
      </c>
      <c r="F123" s="147">
        <v>30494.166280693851</v>
      </c>
      <c r="G123" s="147">
        <v>688.72605647496709</v>
      </c>
      <c r="H123" s="86">
        <v>9.1481858143721978E-2</v>
      </c>
      <c r="I123" s="184">
        <v>18.552547292920103</v>
      </c>
      <c r="J123" s="151">
        <v>0.18087090843531667</v>
      </c>
      <c r="K123" s="152">
        <v>5.1183904505165592E-2</v>
      </c>
      <c r="L123" s="152">
        <v>7.0468245249264675E-4</v>
      </c>
      <c r="M123" s="40">
        <f t="array" ref="M123:Q123">[1]!ConvertConc(I123:L123,TRUE,FALSE)</f>
        <v>0.38022626260027831</v>
      </c>
      <c r="N123" s="62">
        <v>6.4143800815540629E-3</v>
      </c>
      <c r="O123" s="62">
        <v>5.3900954096023954E-2</v>
      </c>
      <c r="P123" s="83">
        <v>5.2548657491354551E-4</v>
      </c>
      <c r="Q123" s="39">
        <v>0.57789986489235712</v>
      </c>
      <c r="R123" s="181">
        <v>1.5991623341821103E-2</v>
      </c>
      <c r="S123" s="190">
        <v>4.1744558754513864E-4</v>
      </c>
      <c r="T123" s="38">
        <f>[1]!AgePb76(K123)</f>
        <v>248.11882664487871</v>
      </c>
      <c r="U123" s="41">
        <v>63.375541197991062</v>
      </c>
      <c r="V123" s="38">
        <f t="shared" si="21"/>
        <v>63.389138124090742</v>
      </c>
      <c r="W123" s="42">
        <f>[1]!AgePb6U8(O123)</f>
        <v>338.42690899390897</v>
      </c>
      <c r="X123" s="42">
        <f t="shared" si="14"/>
        <v>6.5987253935791026</v>
      </c>
      <c r="Y123" s="38">
        <f t="shared" si="22"/>
        <v>7.4260290807483189</v>
      </c>
      <c r="Z123" s="38">
        <f>[1]!AgePb7U5(M123)</f>
        <v>327.20459373041751</v>
      </c>
      <c r="AA123" s="42">
        <f t="shared" si="16"/>
        <v>11.039819365785403</v>
      </c>
      <c r="AB123" s="38">
        <f t="shared" si="23"/>
        <v>11.524776019943751</v>
      </c>
      <c r="AC123" s="42">
        <f>[1]!AgePb8Th2(R123)</f>
        <v>320.66911328954103</v>
      </c>
      <c r="AD123" s="42">
        <f t="shared" si="18"/>
        <v>16.741503166180387</v>
      </c>
      <c r="AE123" s="38">
        <f t="shared" si="24"/>
        <v>17.467763871398041</v>
      </c>
      <c r="AF123" s="43">
        <f t="shared" si="25"/>
        <v>136.3971100340097</v>
      </c>
      <c r="AG123" s="38"/>
      <c r="AJ123" s="111"/>
    </row>
    <row r="124" spans="1:36" x14ac:dyDescent="0.25">
      <c r="A124" s="144" t="s">
        <v>1402</v>
      </c>
      <c r="B124">
        <v>2012</v>
      </c>
      <c r="C124" s="144" t="s">
        <v>1421</v>
      </c>
      <c r="D124" s="144" t="s">
        <v>6</v>
      </c>
      <c r="E124" s="37">
        <f>(K124-(((2.718282^(0.00098482*W124)-1)/((2.718282^(0.000155125*W124)-1)*137.88))))/(([1]!SingleStagePbR(W124,1)/[1]!SingleStagePbR(W124,0))-(((2.718282^(0.00098482*W124)-1)/((2.718282^(0.000155125*W124)-1)*137.88))))</f>
        <v>5.0914289126171376E-5</v>
      </c>
      <c r="F124" s="147">
        <v>32944.311430297537</v>
      </c>
      <c r="G124" s="147">
        <v>742.45025058290605</v>
      </c>
      <c r="H124" s="86">
        <v>9.4705370134246403E-2</v>
      </c>
      <c r="I124" s="184">
        <v>18.501537280820497</v>
      </c>
      <c r="J124" s="151">
        <v>0.1674037432371967</v>
      </c>
      <c r="K124" s="152">
        <v>5.3286067747521704E-2</v>
      </c>
      <c r="L124" s="152">
        <v>7.4509764357358647E-4</v>
      </c>
      <c r="M124" s="40">
        <f t="array" ref="M124:Q124">[1]!ConvertConc(I124:L124,TRUE,FALSE)</f>
        <v>0.39693381936302313</v>
      </c>
      <c r="N124" s="62">
        <v>6.6109638043361446E-3</v>
      </c>
      <c r="O124" s="62">
        <v>5.4049562737505268E-2</v>
      </c>
      <c r="P124" s="83">
        <v>4.8904580118170737E-4</v>
      </c>
      <c r="Q124" s="39">
        <v>0.54326368272505521</v>
      </c>
      <c r="R124" s="181">
        <v>1.633822338891433E-2</v>
      </c>
      <c r="S124" s="190">
        <v>3.6625646067696649E-4</v>
      </c>
      <c r="T124" s="38">
        <f>[1]!AgePb76(K124)</f>
        <v>340.01176090863015</v>
      </c>
      <c r="U124" s="41">
        <v>63.315921149746337</v>
      </c>
      <c r="V124" s="38">
        <f t="shared" si="21"/>
        <v>63.341476208340048</v>
      </c>
      <c r="W124" s="42">
        <f>[1]!AgePb6U8(O124)</f>
        <v>339.33584195790962</v>
      </c>
      <c r="X124" s="42">
        <f t="shared" si="14"/>
        <v>6.1406886677668178</v>
      </c>
      <c r="Y124" s="38">
        <f t="shared" si="22"/>
        <v>7.0266063192044168</v>
      </c>
      <c r="Z124" s="38">
        <f>[1]!AgePb7U5(M124)</f>
        <v>339.42194827099638</v>
      </c>
      <c r="AA124" s="42">
        <f t="shared" si="16"/>
        <v>11.306198186980922</v>
      </c>
      <c r="AB124" s="38">
        <f t="shared" si="23"/>
        <v>11.81547313058239</v>
      </c>
      <c r="AC124" s="42">
        <f>[1]!AgePb8Th2(R124)</f>
        <v>327.56322980694966</v>
      </c>
      <c r="AD124" s="42">
        <f t="shared" si="18"/>
        <v>14.686070368998831</v>
      </c>
      <c r="AE124" s="38">
        <f t="shared" si="24"/>
        <v>15.543657213373542</v>
      </c>
      <c r="AF124" s="43">
        <f t="shared" si="25"/>
        <v>99.801207185035537</v>
      </c>
      <c r="AG124" s="38"/>
      <c r="AJ124" s="111"/>
    </row>
    <row r="125" spans="1:36" x14ac:dyDescent="0.25">
      <c r="A125" s="144" t="s">
        <v>1402</v>
      </c>
      <c r="B125">
        <v>2012</v>
      </c>
      <c r="C125" s="144" t="s">
        <v>1422</v>
      </c>
      <c r="D125" s="144" t="s">
        <v>6</v>
      </c>
      <c r="E125" s="37">
        <f>(K125-(((2.718282^(0.00098482*W125)-1)/((2.718282^(0.000155125*W125)-1)*137.88))))/(([1]!SingleStagePbR(W125,1)/[1]!SingleStagePbR(W125,0))-(((2.718282^(0.00098482*W125)-1)/((2.718282^(0.000155125*W125)-1)*137.88))))</f>
        <v>-5.3410323539555013E-4</v>
      </c>
      <c r="F125" s="147">
        <v>33819.688809020983</v>
      </c>
      <c r="G125" s="147">
        <v>751.21231674907904</v>
      </c>
      <c r="H125" s="86">
        <v>9.4655641685016875E-2</v>
      </c>
      <c r="I125" s="184">
        <v>18.506839058111709</v>
      </c>
      <c r="J125" s="151">
        <v>0.16201609502053554</v>
      </c>
      <c r="K125" s="152">
        <v>5.2812848462664042E-2</v>
      </c>
      <c r="L125" s="152">
        <v>8.0273510717264213E-4</v>
      </c>
      <c r="M125" s="40">
        <f t="array" ref="M125:Q125">[1]!ConvertConc(I125:L125,TRUE,FALSE)</f>
        <v>0.39329605408407414</v>
      </c>
      <c r="N125" s="62">
        <v>6.8985936352484387E-3</v>
      </c>
      <c r="O125" s="62">
        <v>5.4034078799733834E-2</v>
      </c>
      <c r="P125" s="83">
        <v>4.7303542315767081E-4</v>
      </c>
      <c r="Q125" s="39">
        <v>0.4990969754186188</v>
      </c>
      <c r="R125" s="181">
        <v>1.5977494505278043E-2</v>
      </c>
      <c r="S125" s="190">
        <v>3.6838302609309986E-4</v>
      </c>
      <c r="T125" s="38">
        <f>[1]!AgePb76(K125)</f>
        <v>319.7757723485538</v>
      </c>
      <c r="U125" s="41">
        <v>69.073020995484285</v>
      </c>
      <c r="V125" s="38">
        <f t="shared" si="21"/>
        <v>69.093741822854128</v>
      </c>
      <c r="W125" s="42">
        <f>[1]!AgePb6U8(O125)</f>
        <v>339.24114374567529</v>
      </c>
      <c r="X125" s="42">
        <f t="shared" si="14"/>
        <v>5.9396988548278244</v>
      </c>
      <c r="Y125" s="38">
        <f t="shared" si="22"/>
        <v>6.8511788533825246</v>
      </c>
      <c r="Z125" s="38">
        <f>[1]!AgePb7U5(M125)</f>
        <v>336.77433321680462</v>
      </c>
      <c r="AA125" s="42">
        <f t="shared" si="16"/>
        <v>11.814353322486395</v>
      </c>
      <c r="AB125" s="38">
        <f t="shared" si="23"/>
        <v>12.295171640769077</v>
      </c>
      <c r="AC125" s="42">
        <f>[1]!AgePb8Th2(R125)</f>
        <v>320.38803099482755</v>
      </c>
      <c r="AD125" s="42">
        <f t="shared" si="18"/>
        <v>14.7739700167502</v>
      </c>
      <c r="AE125" s="38">
        <f t="shared" si="24"/>
        <v>15.590750465648096</v>
      </c>
      <c r="AF125" s="43">
        <f t="shared" si="25"/>
        <v>106.08719392784526</v>
      </c>
      <c r="AG125" s="38"/>
      <c r="AJ125" s="111"/>
    </row>
    <row r="126" spans="1:36" x14ac:dyDescent="0.25">
      <c r="A126" s="144" t="s">
        <v>1402</v>
      </c>
      <c r="B126">
        <v>2012</v>
      </c>
      <c r="C126" s="144" t="s">
        <v>1423</v>
      </c>
      <c r="D126" s="144" t="s">
        <v>6</v>
      </c>
      <c r="E126" s="37">
        <f>(K126-(((2.718282^(0.00098482*W126)-1)/((2.718282^(0.000155125*W126)-1)*137.88))))/(([1]!SingleStagePbR(W126,1)/[1]!SingleStagePbR(W126,0))-(((2.718282^(0.00098482*W126)-1)/((2.718282^(0.000155125*W126)-1)*137.88))))</f>
        <v>-1.1693518535085096E-3</v>
      </c>
      <c r="F126" s="147">
        <v>34006.855252130357</v>
      </c>
      <c r="G126" s="147">
        <v>758.55719893990181</v>
      </c>
      <c r="H126" s="86">
        <v>9.5902602575085469E-2</v>
      </c>
      <c r="I126" s="184">
        <v>18.429022698669741</v>
      </c>
      <c r="J126" s="151">
        <v>0.16549757693444719</v>
      </c>
      <c r="K126" s="152">
        <v>5.2334153993129989E-2</v>
      </c>
      <c r="L126" s="152">
        <v>7.7023896054665981E-4</v>
      </c>
      <c r="M126" s="40">
        <f t="array" ref="M126:Q126">[1]!ConvertConc(I126:L126,TRUE,FALSE)</f>
        <v>0.39137686361707108</v>
      </c>
      <c r="N126" s="62">
        <v>6.747775800888949E-3</v>
      </c>
      <c r="O126" s="62">
        <v>5.4262237143599748E-2</v>
      </c>
      <c r="P126" s="83">
        <v>4.8728947341067298E-4</v>
      </c>
      <c r="Q126" s="39">
        <v>0.52086339675556415</v>
      </c>
      <c r="R126" s="181">
        <v>1.6097414610543367E-2</v>
      </c>
      <c r="S126" s="190">
        <v>3.4782646199858628E-4</v>
      </c>
      <c r="T126" s="38">
        <f>[1]!AgePb76(K126)</f>
        <v>299.04478098096041</v>
      </c>
      <c r="U126" s="41">
        <v>67.131066524975651</v>
      </c>
      <c r="V126" s="38">
        <f t="shared" si="21"/>
        <v>67.149712202352035</v>
      </c>
      <c r="W126" s="42">
        <f>[1]!AgePb6U8(O126)</f>
        <v>340.63639656500953</v>
      </c>
      <c r="X126" s="42">
        <f t="shared" si="14"/>
        <v>6.1180127854810014</v>
      </c>
      <c r="Y126" s="38">
        <f t="shared" si="22"/>
        <v>7.0131881176331312</v>
      </c>
      <c r="Z126" s="38">
        <f>[1]!AgePb7U5(M126)</f>
        <v>335.37473344885916</v>
      </c>
      <c r="AA126" s="42">
        <f t="shared" si="16"/>
        <v>11.564472614354532</v>
      </c>
      <c r="AB126" s="38">
        <f t="shared" si="23"/>
        <v>12.051272773836706</v>
      </c>
      <c r="AC126" s="42">
        <f>[1]!AgePb8Th2(R126)</f>
        <v>322.77362470409133</v>
      </c>
      <c r="AD126" s="42">
        <f t="shared" si="18"/>
        <v>13.948725385224323</v>
      </c>
      <c r="AE126" s="38">
        <f t="shared" si="24"/>
        <v>14.823594828384387</v>
      </c>
      <c r="AF126" s="43">
        <f t="shared" si="25"/>
        <v>113.9081563127822</v>
      </c>
      <c r="AG126" s="38"/>
      <c r="AJ126" s="111"/>
    </row>
    <row r="127" spans="1:36" x14ac:dyDescent="0.25">
      <c r="A127" s="145" t="s">
        <v>1402</v>
      </c>
      <c r="B127">
        <v>2016</v>
      </c>
      <c r="C127" s="145" t="s">
        <v>1424</v>
      </c>
      <c r="D127" s="145" t="s">
        <v>6</v>
      </c>
      <c r="E127" s="37">
        <f>(K127-(((2.718282^(0.00098482*W127)-1)/((2.718282^(0.000155125*W127)-1)*137.88))))/(([1]!SingleStagePbR(W127,1)/[1]!SingleStagePbR(W127,0))-(((2.718282^(0.00098482*W127)-1)/((2.718282^(0.000155125*W127)-1)*137.88))))</f>
        <v>1.3156613063637389E-3</v>
      </c>
      <c r="F127" s="148">
        <v>78642.328808672624</v>
      </c>
      <c r="G127" s="148">
        <v>778.98766293042956</v>
      </c>
      <c r="H127" s="86">
        <v>0.12693362140089406</v>
      </c>
      <c r="I127" s="185">
        <v>18.721121256285997</v>
      </c>
      <c r="J127" s="153">
        <v>0.1318382499486106</v>
      </c>
      <c r="K127" s="154">
        <v>5.4213003414214596E-2</v>
      </c>
      <c r="L127" s="154">
        <v>5.7706732888885854E-4</v>
      </c>
      <c r="M127" s="40">
        <f t="array" ref="M127:Q127">[1]!ConvertConc(I127:L127,TRUE,FALSE)</f>
        <v>0.39910195699620832</v>
      </c>
      <c r="N127" s="62">
        <v>5.0937835839515843E-3</v>
      </c>
      <c r="O127" s="62">
        <v>5.3415604028750667E-2</v>
      </c>
      <c r="P127" s="83">
        <v>3.7616442192178382E-4</v>
      </c>
      <c r="Q127" s="39">
        <v>0.55176346610250115</v>
      </c>
      <c r="R127" s="182">
        <v>1.6712841270247809E-2</v>
      </c>
      <c r="S127" s="190">
        <v>3.2294055274187063E-4</v>
      </c>
      <c r="T127" s="38">
        <f>[1]!AgePb76(K127)</f>
        <v>378.92958143544212</v>
      </c>
      <c r="U127" s="41">
        <v>47.86856495996399</v>
      </c>
      <c r="V127" s="38">
        <f t="shared" si="21"/>
        <v>47.910537554781747</v>
      </c>
      <c r="W127" s="42">
        <f>[1]!AgePb6U8(O127)</f>
        <v>335.45747604353431</v>
      </c>
      <c r="X127" s="42">
        <f t="shared" si="14"/>
        <v>4.7247305295784789</v>
      </c>
      <c r="Y127" s="38">
        <f t="shared" si="22"/>
        <v>5.8071587751329536</v>
      </c>
      <c r="Z127" s="38">
        <f>[1]!AgePb7U5(M127)</f>
        <v>340.99667107656825</v>
      </c>
      <c r="AA127" s="42">
        <f t="shared" si="16"/>
        <v>8.704358447074533</v>
      </c>
      <c r="AB127" s="38">
        <f t="shared" si="23"/>
        <v>9.3621930350105771</v>
      </c>
      <c r="AC127" s="42">
        <f>[1]!AgePb8Th2(R127)</f>
        <v>335.01199722541253</v>
      </c>
      <c r="AD127" s="42">
        <f t="shared" si="18"/>
        <v>12.946806328105405</v>
      </c>
      <c r="AE127" s="38">
        <f t="shared" si="24"/>
        <v>13.954815113691275</v>
      </c>
      <c r="AF127" s="43">
        <f t="shared" si="25"/>
        <v>88.527655922974148</v>
      </c>
      <c r="AG127" s="38"/>
      <c r="AJ127" s="111"/>
    </row>
    <row r="128" spans="1:36" x14ac:dyDescent="0.25">
      <c r="A128" s="145" t="s">
        <v>1402</v>
      </c>
      <c r="B128">
        <v>2016</v>
      </c>
      <c r="C128" s="145" t="s">
        <v>1425</v>
      </c>
      <c r="D128" s="145" t="s">
        <v>6</v>
      </c>
      <c r="E128" s="37">
        <f>(K128-(((2.718282^(0.00098482*W128)-1)/((2.718282^(0.000155125*W128)-1)*137.88))))/(([1]!SingleStagePbR(W128,1)/[1]!SingleStagePbR(W128,0))-(((2.718282^(0.00098482*W128)-1)/((2.718282^(0.000155125*W128)-1)*137.88))))</f>
        <v>2.1620200038838323E-4</v>
      </c>
      <c r="F128" s="148">
        <v>43338.544608343</v>
      </c>
      <c r="G128" s="148">
        <v>414.86923006561454</v>
      </c>
      <c r="H128" s="86">
        <v>0.12245225793000898</v>
      </c>
      <c r="I128" s="185">
        <v>18.68304320999664</v>
      </c>
      <c r="J128" s="153">
        <v>0.1270852214462799</v>
      </c>
      <c r="K128" s="154">
        <v>5.3343664757466734E-2</v>
      </c>
      <c r="L128" s="154">
        <v>6.0820126709686811E-4</v>
      </c>
      <c r="M128" s="40">
        <f t="array" ref="M128:Q128">[1]!ConvertConc(I128:L128,TRUE,FALSE)</f>
        <v>0.3935024821299114</v>
      </c>
      <c r="N128" s="62">
        <v>5.2243318637221862E-3</v>
      </c>
      <c r="O128" s="62">
        <v>5.35244707599314E-2</v>
      </c>
      <c r="P128" s="83">
        <v>3.6408250748364235E-4</v>
      </c>
      <c r="Q128" s="39">
        <v>0.51234694531127511</v>
      </c>
      <c r="R128" s="182">
        <v>1.7326549253185532E-2</v>
      </c>
      <c r="S128" s="190">
        <v>4.1866156285676746E-4</v>
      </c>
      <c r="T128" s="38">
        <f>[1]!AgePb76(K128)</f>
        <v>342.45753749689294</v>
      </c>
      <c r="U128" s="41">
        <v>51.604729070277273</v>
      </c>
      <c r="V128" s="38">
        <f t="shared" si="21"/>
        <v>51.636532921720402</v>
      </c>
      <c r="W128" s="42">
        <f>[1]!AgePb6U8(O128)</f>
        <v>336.12365544641943</v>
      </c>
      <c r="X128" s="42">
        <f t="shared" si="14"/>
        <v>4.5727399659264583</v>
      </c>
      <c r="Y128" s="38">
        <f t="shared" si="22"/>
        <v>5.6881709198977912</v>
      </c>
      <c r="Z128" s="38">
        <f>[1]!AgePb7U5(M128)</f>
        <v>336.92475926096927</v>
      </c>
      <c r="AA128" s="42">
        <f t="shared" si="16"/>
        <v>8.9463565564137504</v>
      </c>
      <c r="AB128" s="38">
        <f t="shared" si="23"/>
        <v>9.5728760044146028</v>
      </c>
      <c r="AC128" s="42">
        <f>[1]!AgePb8Th2(R128)</f>
        <v>347.20881736087938</v>
      </c>
      <c r="AD128" s="42">
        <f t="shared" si="18"/>
        <v>16.779219449854427</v>
      </c>
      <c r="AE128" s="38">
        <f t="shared" si="24"/>
        <v>17.62582559160267</v>
      </c>
      <c r="AF128" s="43">
        <f t="shared" si="25"/>
        <v>98.150462069905245</v>
      </c>
      <c r="AG128" s="38"/>
      <c r="AJ128" s="111"/>
    </row>
    <row r="129" spans="1:36" x14ac:dyDescent="0.25">
      <c r="A129" s="145" t="s">
        <v>1402</v>
      </c>
      <c r="B129">
        <v>2016</v>
      </c>
      <c r="C129" s="145" t="s">
        <v>1426</v>
      </c>
      <c r="D129" s="145" t="s">
        <v>6</v>
      </c>
      <c r="E129" s="37">
        <f>(K129-(((2.718282^(0.00098482*W129)-1)/((2.718282^(0.000155125*W129)-1)*137.88))))/(([1]!SingleStagePbR(W129,1)/[1]!SingleStagePbR(W129,0))-(((2.718282^(0.00098482*W129)-1)/((2.718282^(0.000155125*W129)-1)*137.88))))</f>
        <v>6.9429576283391999E-4</v>
      </c>
      <c r="F129" s="148">
        <v>65255.283689293443</v>
      </c>
      <c r="G129" s="148">
        <v>563.76610555072875</v>
      </c>
      <c r="H129" s="86">
        <v>0.11148994370723427</v>
      </c>
      <c r="I129" s="185">
        <v>18.587704703887887</v>
      </c>
      <c r="J129" s="153">
        <v>0.12874808688115888</v>
      </c>
      <c r="K129" s="154">
        <v>5.3767988983270079E-2</v>
      </c>
      <c r="L129" s="154">
        <v>5.0456036621359909E-4</v>
      </c>
      <c r="M129" s="40">
        <f t="array" ref="M129:Q129">[1]!ConvertConc(I129:L129,TRUE,FALSE)</f>
        <v>0.39866698765255881</v>
      </c>
      <c r="N129" s="62">
        <v>4.6498426812891592E-3</v>
      </c>
      <c r="O129" s="62">
        <v>5.3799004015317474E-2</v>
      </c>
      <c r="P129" s="83">
        <v>3.7263981505124342E-4</v>
      </c>
      <c r="Q129" s="39">
        <v>0.59386404903603396</v>
      </c>
      <c r="R129" s="182">
        <v>1.7027204680799688E-2</v>
      </c>
      <c r="S129" s="190">
        <v>3.5283640751497211E-4</v>
      </c>
      <c r="T129" s="38">
        <f>[1]!AgePb76(K129)</f>
        <v>360.36257898526878</v>
      </c>
      <c r="U129" s="41">
        <v>42.338769326442197</v>
      </c>
      <c r="V129" s="38">
        <f t="shared" si="21"/>
        <v>42.381684479038078</v>
      </c>
      <c r="W129" s="42">
        <f>[1]!AgePb6U8(O129)</f>
        <v>337.80327900889444</v>
      </c>
      <c r="X129" s="42">
        <f t="shared" si="14"/>
        <v>4.6796015546212777</v>
      </c>
      <c r="Y129" s="38">
        <f t="shared" si="22"/>
        <v>5.7843478246906024</v>
      </c>
      <c r="Z129" s="38">
        <f>[1]!AgePb7U5(M129)</f>
        <v>340.68094771804624</v>
      </c>
      <c r="AA129" s="42">
        <f t="shared" si="16"/>
        <v>7.9470478392456103</v>
      </c>
      <c r="AB129" s="38">
        <f t="shared" si="23"/>
        <v>8.6613148020751911</v>
      </c>
      <c r="AC129" s="42">
        <f>[1]!AgePb8Th2(R129)</f>
        <v>341.26056878436293</v>
      </c>
      <c r="AD129" s="42">
        <f t="shared" si="18"/>
        <v>14.143149785726965</v>
      </c>
      <c r="AE129" s="38">
        <f t="shared" si="24"/>
        <v>15.105189633728607</v>
      </c>
      <c r="AF129" s="43">
        <f t="shared" si="25"/>
        <v>93.739832798428125</v>
      </c>
      <c r="AG129" s="38"/>
      <c r="AJ129" s="111"/>
    </row>
    <row r="130" spans="1:36" x14ac:dyDescent="0.25">
      <c r="A130" s="145" t="s">
        <v>1402</v>
      </c>
      <c r="B130">
        <v>2016</v>
      </c>
      <c r="C130" s="145" t="s">
        <v>1427</v>
      </c>
      <c r="D130" s="145" t="s">
        <v>6</v>
      </c>
      <c r="E130" s="37">
        <f>(K130-(((2.718282^(0.00098482*W130)-1)/((2.718282^(0.000155125*W130)-1)*137.88))))/(([1]!SingleStagePbR(W130,1)/[1]!SingleStagePbR(W130,0))-(((2.718282^(0.00098482*W130)-1)/((2.718282^(0.000155125*W130)-1)*137.88))))</f>
        <v>-2.4535643948700626E-4</v>
      </c>
      <c r="F130" s="148">
        <v>40040.866030990102</v>
      </c>
      <c r="G130" s="148">
        <v>368.51060707084531</v>
      </c>
      <c r="H130" s="86">
        <v>0.10937351395790067</v>
      </c>
      <c r="I130" s="185">
        <v>18.543268781103595</v>
      </c>
      <c r="J130" s="153">
        <v>0.12624794475753967</v>
      </c>
      <c r="K130" s="154">
        <v>5.3030063255520662E-2</v>
      </c>
      <c r="L130" s="154">
        <v>6.0493103107668361E-4</v>
      </c>
      <c r="M130" s="40">
        <f t="array" ref="M130:Q130">[1]!ConvertConc(I130:L130,TRUE,FALSE)</f>
        <v>0.39413780839566132</v>
      </c>
      <c r="N130" s="62">
        <v>5.2359515014318092E-3</v>
      </c>
      <c r="O130" s="62">
        <v>5.3927924564143935E-2</v>
      </c>
      <c r="P130" s="83">
        <v>3.6715693018486343E-4</v>
      </c>
      <c r="Q130" s="39">
        <v>0.51249603007140365</v>
      </c>
      <c r="R130" s="182">
        <v>1.7440767034650508E-2</v>
      </c>
      <c r="S130" s="190">
        <v>4.2003959764796392E-4</v>
      </c>
      <c r="T130" s="38">
        <f>[1]!AgePb76(K130)</f>
        <v>329.0958612063003</v>
      </c>
      <c r="U130" s="41">
        <v>51.75342478657852</v>
      </c>
      <c r="V130" s="38">
        <f t="shared" si="21"/>
        <v>51.782711622103804</v>
      </c>
      <c r="W130" s="42">
        <f>[1]!AgePb6U8(O130)</f>
        <v>338.59187761157642</v>
      </c>
      <c r="X130" s="42">
        <f t="shared" si="14"/>
        <v>4.610463145917242</v>
      </c>
      <c r="Y130" s="38">
        <f t="shared" si="22"/>
        <v>5.7332727070693439</v>
      </c>
      <c r="Z130" s="38">
        <f>[1]!AgePb7U5(M130)</f>
        <v>337.38758765162879</v>
      </c>
      <c r="AA130" s="42">
        <f t="shared" si="16"/>
        <v>8.9640983863980299</v>
      </c>
      <c r="AB130" s="38">
        <f t="shared" si="23"/>
        <v>9.5911218284575384</v>
      </c>
      <c r="AC130" s="42">
        <f>[1]!AgePb8Th2(R130)</f>
        <v>349.47796712562121</v>
      </c>
      <c r="AD130" s="42">
        <f t="shared" si="18"/>
        <v>16.833501004471835</v>
      </c>
      <c r="AE130" s="38">
        <f t="shared" si="24"/>
        <v>17.688308082420747</v>
      </c>
      <c r="AF130" s="43">
        <f t="shared" si="25"/>
        <v>102.88548642649849</v>
      </c>
      <c r="AG130" s="38"/>
      <c r="AJ130" s="111"/>
    </row>
    <row r="131" spans="1:36" x14ac:dyDescent="0.25">
      <c r="A131" s="145" t="s">
        <v>1402</v>
      </c>
      <c r="B131">
        <v>2016</v>
      </c>
      <c r="C131" s="145" t="s">
        <v>1428</v>
      </c>
      <c r="D131" s="145" t="s">
        <v>6</v>
      </c>
      <c r="E131" s="37">
        <f>(K131-(((2.718282^(0.00098482*W131)-1)/((2.718282^(0.000155125*W131)-1)*137.88))))/(([1]!SingleStagePbR(W131,1)/[1]!SingleStagePbR(W131,0))-(((2.718282^(0.00098482*W131)-1)/((2.718282^(0.000155125*W131)-1)*137.88))))</f>
        <v>-3.7161220448011519E-4</v>
      </c>
      <c r="F131" s="148">
        <v>50796.969460220011</v>
      </c>
      <c r="G131" s="148">
        <v>457.93632439423135</v>
      </c>
      <c r="H131" s="86">
        <v>0.11391216782467625</v>
      </c>
      <c r="I131" s="185">
        <v>18.418859333893199</v>
      </c>
      <c r="J131" s="153">
        <v>0.12596252317044146</v>
      </c>
      <c r="K131" s="154">
        <v>5.2980763891565023E-2</v>
      </c>
      <c r="L131" s="154">
        <v>5.369341204248915E-4</v>
      </c>
      <c r="M131" s="40">
        <f t="array" ref="M131:Q131">[1]!ConvertConc(I131:L131,TRUE,FALSE)</f>
        <v>0.396431111567217</v>
      </c>
      <c r="N131" s="62">
        <v>4.8468014813100374E-3</v>
      </c>
      <c r="O131" s="62">
        <v>5.4292178569378853E-2</v>
      </c>
      <c r="P131" s="83">
        <v>3.7129225415359174E-4</v>
      </c>
      <c r="Q131" s="39">
        <v>0.55935962897095226</v>
      </c>
      <c r="R131" s="182">
        <v>1.7238816610473887E-2</v>
      </c>
      <c r="S131" s="190">
        <v>3.9604976410415846E-4</v>
      </c>
      <c r="T131" s="38">
        <f>[1]!AgePb76(K131)</f>
        <v>326.9852691263934</v>
      </c>
      <c r="U131" s="41">
        <v>45.996118186748923</v>
      </c>
      <c r="V131" s="38">
        <f t="shared" si="21"/>
        <v>46.028647224654677</v>
      </c>
      <c r="W131" s="42">
        <f>[1]!AgePb6U8(O131)</f>
        <v>340.81947444087569</v>
      </c>
      <c r="X131" s="42">
        <f t="shared" si="14"/>
        <v>4.661578675200432</v>
      </c>
      <c r="Y131" s="38">
        <f t="shared" si="22"/>
        <v>5.7877181706682874</v>
      </c>
      <c r="Z131" s="38">
        <f>[1]!AgePb7U5(M131)</f>
        <v>339.05648153483145</v>
      </c>
      <c r="AA131" s="42">
        <f t="shared" si="16"/>
        <v>8.2906684616863302</v>
      </c>
      <c r="AB131" s="38">
        <f t="shared" si="23"/>
        <v>8.9713503650683304</v>
      </c>
      <c r="AC131" s="42">
        <f>[1]!AgePb8Th2(R131)</f>
        <v>345.46567138649743</v>
      </c>
      <c r="AD131" s="42">
        <f t="shared" si="18"/>
        <v>15.87366473584707</v>
      </c>
      <c r="AE131" s="38">
        <f t="shared" si="24"/>
        <v>16.757357248597259</v>
      </c>
      <c r="AF131" s="43">
        <f t="shared" si="25"/>
        <v>104.23083441998568</v>
      </c>
      <c r="AG131" s="38"/>
      <c r="AJ131" s="111"/>
    </row>
    <row r="132" spans="1:36" x14ac:dyDescent="0.25">
      <c r="A132" s="69" t="s">
        <v>1429</v>
      </c>
      <c r="B132">
        <v>2016</v>
      </c>
      <c r="C132" s="69" t="s">
        <v>1430</v>
      </c>
      <c r="D132" s="69" t="s">
        <v>6</v>
      </c>
      <c r="E132" s="37">
        <f>(K132-(((2.718282^(0.00098482*W132)-1)/((2.718282^(0.000155125*W132)-1)*137.88))))/(([1]!SingleStagePbR(W132,1)/[1]!SingleStagePbR(W132,0))-(((2.718282^(0.00098482*W132)-1)/((2.718282^(0.000155125*W132)-1)*137.88))))</f>
        <v>2.5815513373629931E-4</v>
      </c>
      <c r="F132" s="73">
        <v>36044.385317539891</v>
      </c>
      <c r="G132" s="73">
        <v>399.11001299527862</v>
      </c>
      <c r="H132" s="86">
        <v>8.5608515650823988E-2</v>
      </c>
      <c r="I132" s="142">
        <v>18.997291881568088</v>
      </c>
      <c r="J132" s="76">
        <v>0.1966088151784891</v>
      </c>
      <c r="K132" s="77">
        <v>5.3250414854894582E-2</v>
      </c>
      <c r="L132" s="77">
        <v>6.4477723684036646E-4</v>
      </c>
      <c r="M132" s="40">
        <f t="array" ref="M132:Q132">[1]!ConvertConc(I132:L132,TRUE,FALSE)</f>
        <v>0.38631675614891864</v>
      </c>
      <c r="N132" s="62">
        <v>6.1534993773897069E-3</v>
      </c>
      <c r="O132" s="62">
        <v>5.2639081729866921E-2</v>
      </c>
      <c r="P132" s="83">
        <v>5.4477804286589334E-4</v>
      </c>
      <c r="Q132" s="39">
        <v>0.64972963400282702</v>
      </c>
      <c r="R132" s="80">
        <v>1.6779163121086956E-2</v>
      </c>
      <c r="S132" s="190">
        <v>4.4724129802325822E-4</v>
      </c>
      <c r="T132" s="38">
        <f>[1]!AgePb76(K132)</f>
        <v>338.49595284465079</v>
      </c>
      <c r="U132" s="41">
        <v>54.842458444913966</v>
      </c>
      <c r="V132" s="38">
        <f t="shared" si="21"/>
        <v>54.87169753520206</v>
      </c>
      <c r="W132" s="42">
        <f>[1]!AgePb6U8(O132)</f>
        <v>330.7037679646906</v>
      </c>
      <c r="X132" s="42">
        <f t="shared" si="14"/>
        <v>6.8451099661930268</v>
      </c>
      <c r="Y132" s="38">
        <f t="shared" si="22"/>
        <v>7.6114873072929603</v>
      </c>
      <c r="Z132" s="38">
        <f>[1]!AgePb7U5(M132)</f>
        <v>331.67529516825562</v>
      </c>
      <c r="AA132" s="42">
        <f t="shared" si="16"/>
        <v>10.56627076008399</v>
      </c>
      <c r="AB132" s="38">
        <f t="shared" si="23"/>
        <v>11.085576336061624</v>
      </c>
      <c r="AC132" s="42">
        <f>[1]!AgePb8Th2(R132)</f>
        <v>336.33043112584858</v>
      </c>
      <c r="AD132" s="42">
        <f t="shared" si="18"/>
        <v>17.929482834862899</v>
      </c>
      <c r="AE132" s="38">
        <f t="shared" si="24"/>
        <v>18.676115308006288</v>
      </c>
      <c r="AF132" s="43">
        <f t="shared" si="25"/>
        <v>97.697997623169115</v>
      </c>
      <c r="AG132" s="38"/>
      <c r="AJ132" s="111"/>
    </row>
    <row r="133" spans="1:36" x14ac:dyDescent="0.25">
      <c r="A133" s="69" t="s">
        <v>1429</v>
      </c>
      <c r="B133">
        <v>2016</v>
      </c>
      <c r="C133" s="69" t="s">
        <v>1431</v>
      </c>
      <c r="D133" s="69" t="s">
        <v>6</v>
      </c>
      <c r="E133" s="37">
        <f>(K133-(((2.718282^(0.00098482*W133)-1)/((2.718282^(0.000155125*W133)-1)*137.88))))/(([1]!SingleStagePbR(W133,1)/[1]!SingleStagePbR(W133,0))-(((2.718282^(0.00098482*W133)-1)/((2.718282^(0.000155125*W133)-1)*137.88))))</f>
        <v>-1.5509821874369937E-4</v>
      </c>
      <c r="F133" s="73">
        <v>30457.412721132714</v>
      </c>
      <c r="G133" s="73">
        <v>328.75953267805323</v>
      </c>
      <c r="H133" s="86">
        <v>0.10071100615463123</v>
      </c>
      <c r="I133" s="142">
        <v>18.93387887690513</v>
      </c>
      <c r="J133" s="76">
        <v>0.21656811052889596</v>
      </c>
      <c r="K133" s="77">
        <v>5.2943117450703042E-2</v>
      </c>
      <c r="L133" s="77">
        <v>1.2309019952213688E-3</v>
      </c>
      <c r="M133" s="40">
        <f t="array" ref="M133:Q133">[1]!ConvertConc(I133:L133,TRUE,FALSE)</f>
        <v>0.38537377863740591</v>
      </c>
      <c r="N133" s="62">
        <v>9.9853526312829941E-3</v>
      </c>
      <c r="O133" s="62">
        <v>5.2815379590273194E-2</v>
      </c>
      <c r="P133" s="83">
        <v>6.0410901744405371E-4</v>
      </c>
      <c r="Q133" s="39">
        <v>0.44144201729275934</v>
      </c>
      <c r="R133" s="80">
        <v>1.7130774837889561E-2</v>
      </c>
      <c r="S133" s="190">
        <v>7.7132886462778262E-4</v>
      </c>
      <c r="T133" s="38">
        <f>[1]!AgePb76(K133)</f>
        <v>325.37170161197736</v>
      </c>
      <c r="U133" s="41">
        <v>105.54970813665716</v>
      </c>
      <c r="V133" s="38">
        <f t="shared" si="21"/>
        <v>105.56374801043218</v>
      </c>
      <c r="W133" s="42">
        <f>[1]!AgePb6U8(O133)</f>
        <v>331.78333444416938</v>
      </c>
      <c r="X133" s="42">
        <f t="shared" si="14"/>
        <v>7.5899598083090209</v>
      </c>
      <c r="Y133" s="38">
        <f t="shared" si="22"/>
        <v>8.2921138210616583</v>
      </c>
      <c r="Z133" s="38">
        <f>[1]!AgePb7U5(M133)</f>
        <v>330.98439305655324</v>
      </c>
      <c r="AA133" s="42">
        <f t="shared" si="16"/>
        <v>17.152157532910376</v>
      </c>
      <c r="AB133" s="38">
        <f t="shared" si="23"/>
        <v>17.475515386834122</v>
      </c>
      <c r="AC133" s="42">
        <f>[1]!AgePb8Th2(R133)</f>
        <v>343.31879994754649</v>
      </c>
      <c r="AD133" s="42">
        <f t="shared" si="18"/>
        <v>30.91648832873663</v>
      </c>
      <c r="AE133" s="38">
        <f t="shared" si="24"/>
        <v>31.373679384834904</v>
      </c>
      <c r="AF133" s="43">
        <f t="shared" si="25"/>
        <v>101.97055638226284</v>
      </c>
      <c r="AG133" s="38"/>
      <c r="AJ133" s="111"/>
    </row>
    <row r="134" spans="1:36" x14ac:dyDescent="0.25">
      <c r="A134" s="69" t="s">
        <v>1429</v>
      </c>
      <c r="B134">
        <v>2016</v>
      </c>
      <c r="C134" s="69" t="s">
        <v>1432</v>
      </c>
      <c r="D134" s="69" t="s">
        <v>6</v>
      </c>
      <c r="E134" s="37">
        <f>(K134-(((2.718282^(0.00098482*W134)-1)/((2.718282^(0.000155125*W134)-1)*137.88))))/(([1]!SingleStagePbR(W134,1)/[1]!SingleStagePbR(W134,0))-(((2.718282^(0.00098482*W134)-1)/((2.718282^(0.000155125*W134)-1)*137.88))))</f>
        <v>1.6987177830364204E-4</v>
      </c>
      <c r="F134" s="73">
        <v>32376.572424408816</v>
      </c>
      <c r="G134" s="73">
        <v>384.16317095308216</v>
      </c>
      <c r="H134" s="86">
        <v>8.3107861245140233E-2</v>
      </c>
      <c r="I134" s="142">
        <v>18.877535319748027</v>
      </c>
      <c r="J134" s="76">
        <v>0.1490467944234895</v>
      </c>
      <c r="K134" s="77">
        <v>5.3227234877829155E-2</v>
      </c>
      <c r="L134" s="77">
        <v>7.5046154423877201E-4</v>
      </c>
      <c r="M134" s="40">
        <f t="array" ref="M134:Q134">[1]!ConvertConc(I134:L134,TRUE,FALSE)</f>
        <v>0.38859826701997291</v>
      </c>
      <c r="N134" s="62">
        <v>6.2795094953944147E-3</v>
      </c>
      <c r="O134" s="62">
        <v>5.2973017031195141E-2</v>
      </c>
      <c r="P134" s="83">
        <v>4.1824625120319664E-4</v>
      </c>
      <c r="Q134" s="39">
        <v>0.48859890184563065</v>
      </c>
      <c r="R134" s="80">
        <v>1.7981043496365756E-2</v>
      </c>
      <c r="S134" s="190">
        <v>5.4362633884837326E-4</v>
      </c>
      <c r="T134" s="38">
        <f>[1]!AgePb76(K134)</f>
        <v>337.50967612660401</v>
      </c>
      <c r="U134" s="41">
        <v>63.870566625405843</v>
      </c>
      <c r="V134" s="38">
        <f t="shared" si="21"/>
        <v>63.895528453995794</v>
      </c>
      <c r="W134" s="42">
        <f>[1]!AgePb6U8(O134)</f>
        <v>332.7484800763882</v>
      </c>
      <c r="X134" s="42">
        <f t="shared" si="14"/>
        <v>5.2544035505304523</v>
      </c>
      <c r="Y134" s="38">
        <f t="shared" si="22"/>
        <v>6.2310025134830926</v>
      </c>
      <c r="Z134" s="38">
        <f>[1]!AgePb7U5(M134)</f>
        <v>333.34497368233997</v>
      </c>
      <c r="AA134" s="42">
        <f t="shared" si="16"/>
        <v>10.773300372812358</v>
      </c>
      <c r="AB134" s="38">
        <f t="shared" si="23"/>
        <v>11.288109510860865</v>
      </c>
      <c r="AC134" s="42">
        <f>[1]!AgePb8Th2(R134)</f>
        <v>360.20811793988298</v>
      </c>
      <c r="AD134" s="42">
        <f t="shared" si="18"/>
        <v>21.780562448302799</v>
      </c>
      <c r="AE134" s="38">
        <f t="shared" si="24"/>
        <v>22.488714661102041</v>
      </c>
      <c r="AF134" s="43">
        <f t="shared" si="25"/>
        <v>98.589315688706421</v>
      </c>
      <c r="AG134" s="38"/>
      <c r="AJ134" s="111"/>
    </row>
    <row r="135" spans="1:36" x14ac:dyDescent="0.25">
      <c r="A135" s="69" t="s">
        <v>1429</v>
      </c>
      <c r="B135">
        <v>2016</v>
      </c>
      <c r="C135" s="69" t="s">
        <v>1433</v>
      </c>
      <c r="D135" s="69" t="s">
        <v>6</v>
      </c>
      <c r="E135" s="37">
        <f>(K135-(((2.718282^(0.00098482*W135)-1)/((2.718282^(0.000155125*W135)-1)*137.88))))/(([1]!SingleStagePbR(W135,1)/[1]!SingleStagePbR(W135,0))-(((2.718282^(0.00098482*W135)-1)/((2.718282^(0.000155125*W135)-1)*137.88))))</f>
        <v>4.5207978067663931E-4</v>
      </c>
      <c r="F135" s="73">
        <v>60212.87490573278</v>
      </c>
      <c r="G135" s="73">
        <v>672.67755881499795</v>
      </c>
      <c r="H135" s="86">
        <v>0.10102405769869513</v>
      </c>
      <c r="I135" s="142">
        <v>18.826228122547395</v>
      </c>
      <c r="J135" s="76">
        <v>0.14320124337697049</v>
      </c>
      <c r="K135" s="77">
        <v>5.3475070409440925E-2</v>
      </c>
      <c r="L135" s="77">
        <v>5.1171868862783735E-4</v>
      </c>
      <c r="M135" s="40">
        <f t="array" ref="M135:Q135">[1]!ConvertConc(I135:L135,TRUE,FALSE)</f>
        <v>0.39147162967830412</v>
      </c>
      <c r="N135" s="62">
        <v>4.7854082551889009E-3</v>
      </c>
      <c r="O135" s="62">
        <v>5.3117384613136677E-2</v>
      </c>
      <c r="P135" s="83">
        <v>4.0403608582772728E-4</v>
      </c>
      <c r="Q135" s="39">
        <v>0.62224980811077601</v>
      </c>
      <c r="R135" s="80">
        <v>1.7280153598678141E-2</v>
      </c>
      <c r="S135" s="190">
        <v>3.98509043278916E-4</v>
      </c>
      <c r="T135" s="38">
        <f>[1]!AgePb76(K135)</f>
        <v>348.02366844516274</v>
      </c>
      <c r="U135" s="41">
        <v>43.268972751159332</v>
      </c>
      <c r="V135" s="38">
        <f t="shared" si="21"/>
        <v>43.308140987747286</v>
      </c>
      <c r="W135" s="42">
        <f>[1]!AgePb6U8(O135)</f>
        <v>333.63225337348609</v>
      </c>
      <c r="X135" s="42">
        <f t="shared" si="14"/>
        <v>5.0755311369592571</v>
      </c>
      <c r="Y135" s="38">
        <f t="shared" si="22"/>
        <v>6.0858289014186662</v>
      </c>
      <c r="Z135" s="38">
        <f>[1]!AgePb7U5(M135)</f>
        <v>335.443888383358</v>
      </c>
      <c r="AA135" s="42">
        <f t="shared" si="16"/>
        <v>8.2010333874845784</v>
      </c>
      <c r="AB135" s="38">
        <f t="shared" si="23"/>
        <v>8.8745613294377144</v>
      </c>
      <c r="AC135" s="42">
        <f>[1]!AgePb8Th2(R135)</f>
        <v>346.28700818327843</v>
      </c>
      <c r="AD135" s="42">
        <f t="shared" si="18"/>
        <v>15.971907141102349</v>
      </c>
      <c r="AE135" s="38">
        <f t="shared" si="24"/>
        <v>16.854521156018382</v>
      </c>
      <c r="AF135" s="43">
        <f t="shared" si="25"/>
        <v>95.86481714419827</v>
      </c>
      <c r="AG135" s="38"/>
      <c r="AJ135" s="111"/>
    </row>
    <row r="136" spans="1:36" x14ac:dyDescent="0.25">
      <c r="A136" s="69" t="s">
        <v>1429</v>
      </c>
      <c r="B136">
        <v>2016</v>
      </c>
      <c r="C136" s="69" t="s">
        <v>1434</v>
      </c>
      <c r="D136" s="69" t="s">
        <v>6</v>
      </c>
      <c r="E136" s="37">
        <f>(K136-(((2.718282^(0.00098482*W136)-1)/((2.718282^(0.000155125*W136)-1)*137.88))))/(([1]!SingleStagePbR(W136,1)/[1]!SingleStagePbR(W136,0))-(((2.718282^(0.00098482*W136)-1)/((2.718282^(0.000155125*W136)-1)*137.88))))</f>
        <v>7.2647795698501706E-4</v>
      </c>
      <c r="F136" s="73">
        <v>34855.385407797621</v>
      </c>
      <c r="G136" s="73">
        <v>360.81213703179799</v>
      </c>
      <c r="H136" s="86">
        <v>9.1377849812071379E-2</v>
      </c>
      <c r="I136" s="142">
        <v>18.755197009444561</v>
      </c>
      <c r="J136" s="76">
        <v>0.24363637588335649</v>
      </c>
      <c r="K136" s="77">
        <v>5.3724813006973106E-2</v>
      </c>
      <c r="L136" s="77">
        <v>1.0958235480798832E-3</v>
      </c>
      <c r="M136" s="40">
        <f t="array" ref="M136:Q136">[1]!ConvertConc(I136:L136,TRUE,FALSE)</f>
        <v>0.39478944022248447</v>
      </c>
      <c r="N136" s="62">
        <v>9.5469312457879055E-3</v>
      </c>
      <c r="O136" s="62">
        <v>5.3318554824906911E-2</v>
      </c>
      <c r="P136" s="83">
        <v>6.9262612695226923E-4</v>
      </c>
      <c r="Q136" s="39">
        <v>0.53718296629632123</v>
      </c>
      <c r="R136" s="80">
        <v>1.6265350614536909E-2</v>
      </c>
      <c r="S136" s="190">
        <v>8.2281748677280196E-4</v>
      </c>
      <c r="T136" s="38">
        <f>[1]!AgePb76(K136)</f>
        <v>358.54975093187949</v>
      </c>
      <c r="U136" s="41">
        <v>92.056338864968268</v>
      </c>
      <c r="V136" s="38">
        <f t="shared" si="21"/>
        <v>92.075886247447301</v>
      </c>
      <c r="W136" s="42">
        <f>[1]!AgePb6U8(O136)</f>
        <v>334.86355263669742</v>
      </c>
      <c r="X136" s="42">
        <f t="shared" ref="X136:X138" si="26">P136/O136*W136*2</f>
        <v>8.699982446331731</v>
      </c>
      <c r="Y136" s="38">
        <f t="shared" si="22"/>
        <v>9.3300255941830947</v>
      </c>
      <c r="Z136" s="38">
        <f>[1]!AgePb7U5(M136)</f>
        <v>337.86207541482685</v>
      </c>
      <c r="AA136" s="42">
        <f t="shared" ref="AA136:AA138" si="27">N136/M136*Z136*2</f>
        <v>16.340589063004302</v>
      </c>
      <c r="AB136" s="38">
        <f t="shared" si="23"/>
        <v>16.693775986703919</v>
      </c>
      <c r="AC136" s="42">
        <f>[1]!AgePb8Th2(R136)</f>
        <v>326.11393474598236</v>
      </c>
      <c r="AD136" s="42">
        <f t="shared" ref="AD136:AD138" si="28">S136/R136*AC136*2</f>
        <v>32.99433926120976</v>
      </c>
      <c r="AE136" s="38">
        <f t="shared" si="24"/>
        <v>33.381464046255381</v>
      </c>
      <c r="AF136" s="43">
        <f t="shared" si="25"/>
        <v>93.393887951777671</v>
      </c>
      <c r="AG136" s="38"/>
      <c r="AJ136" s="111"/>
    </row>
    <row r="137" spans="1:36" x14ac:dyDescent="0.25">
      <c r="A137" s="69" t="s">
        <v>1429</v>
      </c>
      <c r="B137">
        <v>2016</v>
      </c>
      <c r="C137" s="69" t="s">
        <v>1435</v>
      </c>
      <c r="D137" s="69" t="s">
        <v>6</v>
      </c>
      <c r="E137" s="37">
        <f>(K137-(((2.718282^(0.00098482*W137)-1)/((2.718282^(0.000155125*W137)-1)*137.88))))/(([1]!SingleStagePbR(W137,1)/[1]!SingleStagePbR(W137,0))-(((2.718282^(0.00098482*W137)-1)/((2.718282^(0.000155125*W137)-1)*137.88))))</f>
        <v>2.4341225585666328E-4</v>
      </c>
      <c r="F137" s="73">
        <v>32153.672854649329</v>
      </c>
      <c r="G137" s="73">
        <v>378.78408969441642</v>
      </c>
      <c r="H137" s="86">
        <v>8.2912292632277979E-2</v>
      </c>
      <c r="I137" s="142">
        <v>18.652031473689828</v>
      </c>
      <c r="J137" s="76">
        <v>0.2355136096890369</v>
      </c>
      <c r="K137" s="77">
        <v>5.337835189662065E-2</v>
      </c>
      <c r="L137" s="77">
        <v>1.2545508084215102E-3</v>
      </c>
      <c r="M137" s="40">
        <f t="array" ref="M137:Q137">[1]!ConvertConc(I137:L137,TRUE,FALSE)</f>
        <v>0.39441304121587684</v>
      </c>
      <c r="N137" s="62">
        <v>1.0522952077400232E-2</v>
      </c>
      <c r="O137" s="62">
        <v>5.3613463038092092E-2</v>
      </c>
      <c r="P137" s="83">
        <v>6.7696112489633049E-4</v>
      </c>
      <c r="Q137" s="39">
        <v>0.47326407959856076</v>
      </c>
      <c r="R137" s="80">
        <v>1.7259296885733369E-2</v>
      </c>
      <c r="S137" s="190">
        <v>8.8097915491972846E-4</v>
      </c>
      <c r="T137" s="38">
        <f>[1]!AgePb76(K137)</f>
        <v>343.928693481484</v>
      </c>
      <c r="U137" s="41">
        <v>106.34935451146569</v>
      </c>
      <c r="V137" s="38">
        <f t="shared" si="21"/>
        <v>106.36492347637051</v>
      </c>
      <c r="W137" s="42">
        <f>[1]!AgePb6U8(O137)</f>
        <v>336.66816757841832</v>
      </c>
      <c r="X137" s="42">
        <f t="shared" si="26"/>
        <v>8.5020160431995446</v>
      </c>
      <c r="Y137" s="38">
        <f t="shared" si="22"/>
        <v>9.1524164453543104</v>
      </c>
      <c r="Z137" s="38">
        <f>[1]!AgePb7U5(M137)</f>
        <v>337.58802634349877</v>
      </c>
      <c r="AA137" s="42">
        <f t="shared" si="27"/>
        <v>18.013717863717353</v>
      </c>
      <c r="AB137" s="38">
        <f t="shared" si="23"/>
        <v>18.334187120876447</v>
      </c>
      <c r="AC137" s="42">
        <f>[1]!AgePb8Th2(R137)</f>
        <v>345.872604180851</v>
      </c>
      <c r="AD137" s="42">
        <f t="shared" si="28"/>
        <v>35.309266253250911</v>
      </c>
      <c r="AE137" s="38">
        <f t="shared" si="24"/>
        <v>35.716215448774307</v>
      </c>
      <c r="AF137" s="43">
        <f t="shared" si="25"/>
        <v>97.888944411828618</v>
      </c>
      <c r="AG137" s="38"/>
      <c r="AJ137" s="111"/>
    </row>
    <row r="138" spans="1:36" x14ac:dyDescent="0.25">
      <c r="A138" s="69" t="s">
        <v>1429</v>
      </c>
      <c r="B138">
        <v>2016</v>
      </c>
      <c r="C138" s="69" t="s">
        <v>1436</v>
      </c>
      <c r="D138" s="69" t="s">
        <v>6</v>
      </c>
      <c r="E138" s="37">
        <f>(K138-(((2.718282^(0.00098482*W138)-1)/((2.718282^(0.000155125*W138)-1)*137.88))))/(([1]!SingleStagePbR(W138,1)/[1]!SingleStagePbR(W138,0))-(((2.718282^(0.00098482*W138)-1)/((2.718282^(0.000155125*W138)-1)*137.88))))</f>
        <v>-6.0359546793838645E-4</v>
      </c>
      <c r="F138" s="73">
        <v>22288.491632416226</v>
      </c>
      <c r="G138" s="73">
        <v>290.15782459944978</v>
      </c>
      <c r="H138" s="86">
        <v>0.10095020705564432</v>
      </c>
      <c r="I138" s="142">
        <v>18.648028337873409</v>
      </c>
      <c r="J138" s="76">
        <v>0.221105589036624</v>
      </c>
      <c r="K138" s="77">
        <v>5.2698184793544912E-2</v>
      </c>
      <c r="L138" s="77">
        <v>1.38488004089356E-3</v>
      </c>
      <c r="M138" s="40">
        <f t="array" ref="M138:Q138">[1]!ConvertConc(I138:L138,TRUE,FALSE)</f>
        <v>0.38947087041345652</v>
      </c>
      <c r="N138" s="62">
        <v>1.1228611192703934E-2</v>
      </c>
      <c r="O138" s="62">
        <v>5.3624972135474479E-2</v>
      </c>
      <c r="P138" s="83">
        <v>6.3581955348094253E-4</v>
      </c>
      <c r="Q138" s="39">
        <v>0.41125930509278508</v>
      </c>
      <c r="R138" s="80">
        <v>1.6895602331879606E-2</v>
      </c>
      <c r="S138" s="190">
        <v>1.115707699171731E-3</v>
      </c>
      <c r="T138" s="38">
        <f>[1]!AgePb76(K138)</f>
        <v>314.83412486467608</v>
      </c>
      <c r="U138" s="41">
        <v>119.52942475079665</v>
      </c>
      <c r="V138" s="38">
        <f t="shared" si="21"/>
        <v>119.54103274674929</v>
      </c>
      <c r="W138" s="42">
        <f>[1]!AgePb6U8(O138)</f>
        <v>336.73858429762004</v>
      </c>
      <c r="X138" s="42">
        <f t="shared" si="26"/>
        <v>7.9852713309395202</v>
      </c>
      <c r="Y138" s="38">
        <f t="shared" si="22"/>
        <v>8.6747802280914126</v>
      </c>
      <c r="Z138" s="38">
        <f>[1]!AgePb7U5(M138)</f>
        <v>333.98284601975439</v>
      </c>
      <c r="AA138" s="42">
        <f t="shared" si="27"/>
        <v>19.25773559910866</v>
      </c>
      <c r="AB138" s="38">
        <f t="shared" si="23"/>
        <v>19.551503864600242</v>
      </c>
      <c r="AC138" s="42">
        <f>[1]!AgePb8Th2(R138)</f>
        <v>338.64495650187843</v>
      </c>
      <c r="AD138" s="42">
        <f t="shared" si="28"/>
        <v>44.725103945174219</v>
      </c>
      <c r="AE138" s="38">
        <f t="shared" si="24"/>
        <v>45.033801883143603</v>
      </c>
      <c r="AF138" s="43">
        <f t="shared" si="25"/>
        <v>106.95746035864411</v>
      </c>
      <c r="AG138" s="38"/>
      <c r="AJ138" s="111"/>
    </row>
    <row r="139" spans="1:36" x14ac:dyDescent="0.25">
      <c r="A139" s="145"/>
      <c r="C139" s="145"/>
      <c r="D139" s="145"/>
      <c r="F139" s="148"/>
      <c r="G139" s="148"/>
      <c r="H139" s="86"/>
      <c r="I139" s="153"/>
      <c r="J139" s="153"/>
      <c r="K139" s="154"/>
      <c r="L139" s="154"/>
      <c r="N139" s="85"/>
      <c r="R139" s="154"/>
      <c r="S139" s="85"/>
    </row>
    <row r="140" spans="1:36" x14ac:dyDescent="0.25">
      <c r="G140" s="86"/>
      <c r="H140" s="86"/>
      <c r="K140" s="158"/>
      <c r="L140" s="158"/>
      <c r="N140" s="85"/>
      <c r="S140" s="85"/>
    </row>
    <row r="141" spans="1:36" x14ac:dyDescent="0.25">
      <c r="A141" s="143" t="s">
        <v>1437</v>
      </c>
      <c r="B141">
        <v>2012</v>
      </c>
      <c r="C141" s="143" t="s">
        <v>1438</v>
      </c>
      <c r="D141" s="143" t="s">
        <v>6</v>
      </c>
      <c r="E141" s="37">
        <f>(K141-(((2.718282^(0.00098482*W141)-1)/((2.718282^(0.000155125*W141)-1)*137.88))))/(([1]!SingleStagePbR(W141,1)/[1]!SingleStagePbR(W141,0))-(((2.718282^(0.00098482*W141)-1)/((2.718282^(0.000155125*W141)-1)*137.88))))</f>
        <v>9.7589155301274124E-3</v>
      </c>
      <c r="F141" s="146">
        <v>584.35220233353675</v>
      </c>
      <c r="G141" s="146">
        <v>6.4084264183879398</v>
      </c>
      <c r="H141" s="86">
        <v>0.47378849100344073</v>
      </c>
      <c r="I141" s="149">
        <v>8.8203158018726722</v>
      </c>
      <c r="J141" s="149">
        <v>0.37638422434302199</v>
      </c>
      <c r="K141" s="150">
        <v>7.0546834593804175E-2</v>
      </c>
      <c r="L141" s="150">
        <v>7.4304293183079404E-3</v>
      </c>
      <c r="M141" s="39">
        <f t="array" ref="M141:Q141">[1]!ConvertConc(I141:L141,TRUE,FALSE)</f>
        <v>1.102314810729772</v>
      </c>
      <c r="N141" s="39">
        <v>0.12526944229302911</v>
      </c>
      <c r="O141" s="40">
        <v>0.11337462540600718</v>
      </c>
      <c r="P141" s="62">
        <v>4.8379696829631376E-3</v>
      </c>
      <c r="Q141" s="39">
        <v>0.37549812790464177</v>
      </c>
      <c r="R141" s="180">
        <v>3.4879180139868883E-2</v>
      </c>
      <c r="S141" s="158">
        <v>2.5687056229791246E-3</v>
      </c>
      <c r="T141" s="38">
        <f>[1]!AgePb76(K141)</f>
        <v>943.41993935206881</v>
      </c>
      <c r="U141" s="41">
        <v>431.4721782418282</v>
      </c>
      <c r="V141" s="38">
        <f t="shared" ref="V141" si="29">SQRT((U141/T141*100)^2+AP$6^2+AP$8^2+AP$7^2)*T141/100</f>
        <v>431.50105392969948</v>
      </c>
      <c r="W141" s="42">
        <f>[1]!AgePb6U8(O141)</f>
        <v>692.31655968258815</v>
      </c>
      <c r="X141" s="42">
        <f t="shared" ref="X141:X204" si="30">P141/O141*W141*2</f>
        <v>59.085646629712826</v>
      </c>
      <c r="Y141" s="38">
        <f t="shared" ref="Y141" si="31">SQRT((X141/W141*100)^2+AQ$6^2+AQ$7^2+AQ$8^2)*W141/100</f>
        <v>59.495119976328262</v>
      </c>
      <c r="Z141" s="38">
        <f>[1]!AgePb7U5(M141)</f>
        <v>754.46923742359127</v>
      </c>
      <c r="AA141" s="42">
        <f t="shared" ref="AA141:AA204" si="32">N141/M141*Z141*2</f>
        <v>171.47903607814169</v>
      </c>
      <c r="AB141" s="38">
        <f t="shared" ref="AB141" si="33">SQRT((AA141/Z141*100)^2+AR$6^2+AR$8^2+AR$7^2)*Z141/100</f>
        <v>171.6485943848237</v>
      </c>
      <c r="AC141" s="42">
        <f>[1]!AgePb8Th2(R141)</f>
        <v>692.96989871635515</v>
      </c>
      <c r="AD141" s="42">
        <f t="shared" ref="AD141:AD204" si="34">S141/R141*AC141*2</f>
        <v>102.06866493133502</v>
      </c>
      <c r="AE141" s="38">
        <f t="shared" ref="AE141" si="35">SQRT((AD141/AC141*100)^2+AS$6^2+AS$8^2+AS$7^2)*AC141/100</f>
        <v>102.63545757593597</v>
      </c>
      <c r="AF141" s="43">
        <f t="shared" ref="AF141" si="36">W141/T141*100</f>
        <v>73.38371077444728</v>
      </c>
      <c r="AG141" s="38"/>
    </row>
    <row r="142" spans="1:36" x14ac:dyDescent="0.25">
      <c r="A142" s="143" t="s">
        <v>1437</v>
      </c>
      <c r="B142">
        <v>2012</v>
      </c>
      <c r="C142" s="143" t="s">
        <v>1439</v>
      </c>
      <c r="D142" s="143" t="s">
        <v>6</v>
      </c>
      <c r="E142" s="37">
        <f>(K142-(((2.718282^(0.00098482*W142)-1)/((2.718282^(0.000155125*W142)-1)*137.88))))/(([1]!SingleStagePbR(W142,1)/[1]!SingleStagePbR(W142,0))-(((2.718282^(0.00098482*W142)-1)/((2.718282^(0.000155125*W142)-1)*137.88))))</f>
        <v>4.8161293726645155E-2</v>
      </c>
      <c r="F142" s="146">
        <v>595.43576262668194</v>
      </c>
      <c r="G142" s="146">
        <v>6.3059692890931736</v>
      </c>
      <c r="H142" s="86">
        <v>0.40083573618822493</v>
      </c>
      <c r="I142" s="149">
        <v>8.3224957234341446</v>
      </c>
      <c r="J142" s="149">
        <v>0.34113645202367654</v>
      </c>
      <c r="K142" s="150">
        <v>0.1033523239244384</v>
      </c>
      <c r="L142" s="150">
        <v>8.2803363523812849E-3</v>
      </c>
      <c r="M142" s="39">
        <f t="array" ref="M142:Q142">[1]!ConvertConc(I142:L142,TRUE,FALSE)</f>
        <v>1.7115079126034725</v>
      </c>
      <c r="N142" s="39">
        <v>0.15402599393953109</v>
      </c>
      <c r="O142" s="40">
        <v>0.12015626480699061</v>
      </c>
      <c r="P142" s="62">
        <v>4.925167068486086E-3</v>
      </c>
      <c r="Q142" s="39">
        <v>0.45546964542900847</v>
      </c>
      <c r="R142" s="180">
        <v>3.8749635239923037E-2</v>
      </c>
      <c r="S142" s="158">
        <v>2.6166961041085516E-3</v>
      </c>
      <c r="T142" s="38">
        <f>[1]!AgePb76(K142)</f>
        <v>1684.3739134470759</v>
      </c>
      <c r="U142" s="41">
        <v>295.73150670378323</v>
      </c>
      <c r="V142" s="38">
        <f t="shared" ref="V142:V182" si="37">SQRT((U142/T142*100)^2+AP$6^2+AP$8^2+AP$7^2)*T142/100</f>
        <v>295.86577405028549</v>
      </c>
      <c r="W142" s="42">
        <f>[1]!AgePb6U8(O142)</f>
        <v>731.46299902525197</v>
      </c>
      <c r="X142" s="42">
        <f t="shared" si="30"/>
        <v>59.964871251651047</v>
      </c>
      <c r="Y142" s="38">
        <f t="shared" ref="Y142:Y182" si="38">SQRT((X142/W142*100)^2+AQ$6^2+AQ$7^2+AQ$8^2)*W142/100</f>
        <v>60.41512862986221</v>
      </c>
      <c r="Z142" s="38">
        <f>[1]!AgePb7U5(M142)</f>
        <v>1012.8495765440213</v>
      </c>
      <c r="AA142" s="42">
        <f t="shared" si="32"/>
        <v>182.30142155886114</v>
      </c>
      <c r="AB142" s="38">
        <f t="shared" ref="AB142:AB182" si="39">SQRT((AA142/Z142*100)^2+AR$6^2+AR$8^2+AR$7^2)*Z142/100</f>
        <v>182.58877697857397</v>
      </c>
      <c r="AC142" s="42">
        <f>[1]!AgePb8Th2(R142)</f>
        <v>768.42275966765487</v>
      </c>
      <c r="AD142" s="42">
        <f t="shared" si="34"/>
        <v>103.78053001433558</v>
      </c>
      <c r="AE142" s="38">
        <f t="shared" ref="AE142:AE182" si="40">SQRT((AD142/AC142*100)^2+AS$6^2+AS$8^2+AS$7^2)*AC142/100</f>
        <v>104.46561668767323</v>
      </c>
      <c r="AF142" s="43">
        <f t="shared" ref="AF142:AF182" si="41">W142/T142*100</f>
        <v>43.426402723627497</v>
      </c>
      <c r="AG142" s="38"/>
    </row>
    <row r="143" spans="1:36" x14ac:dyDescent="0.25">
      <c r="A143" s="143" t="s">
        <v>1437</v>
      </c>
      <c r="B143">
        <v>2012</v>
      </c>
      <c r="C143" s="143" t="s">
        <v>1440</v>
      </c>
      <c r="D143" s="143" t="s">
        <v>6</v>
      </c>
      <c r="E143" s="37">
        <f>(K143-(((2.718282^(0.00098482*W143)-1)/((2.718282^(0.000155125*W143)-1)*137.88))))/(([1]!SingleStagePbR(W143,1)/[1]!SingleStagePbR(W143,0))-(((2.718282^(0.00098482*W143)-1)/((2.718282^(0.000155125*W143)-1)*137.88))))</f>
        <v>1.7826855000370442E-2</v>
      </c>
      <c r="F143" s="146">
        <v>532.44959324698937</v>
      </c>
      <c r="G143" s="146">
        <v>5.6992750576711542</v>
      </c>
      <c r="H143" s="86">
        <v>0.36023588566116377</v>
      </c>
      <c r="I143" s="149">
        <v>8.5765513151651191</v>
      </c>
      <c r="J143" s="149">
        <v>0.37452522675024424</v>
      </c>
      <c r="K143" s="150">
        <v>7.7741269029272295E-2</v>
      </c>
      <c r="L143" s="150">
        <v>8.3006830997616621E-3</v>
      </c>
      <c r="M143" s="39">
        <f t="array" ref="M143:Q143">[1]!ConvertConc(I143:L143,TRUE,FALSE)</f>
        <v>1.2492552430333159</v>
      </c>
      <c r="N143" s="39">
        <v>0.14411150123636352</v>
      </c>
      <c r="O143" s="40">
        <v>0.11659698207970759</v>
      </c>
      <c r="P143" s="62">
        <v>5.0916166122135448E-3</v>
      </c>
      <c r="Q143" s="39">
        <v>0.37854797183998429</v>
      </c>
      <c r="R143" s="180">
        <v>3.7668335298831027E-2</v>
      </c>
      <c r="S143" s="158">
        <v>3.2727561357318294E-3</v>
      </c>
      <c r="T143" s="38">
        <f>[1]!AgePb76(K143)</f>
        <v>1139.4034747192945</v>
      </c>
      <c r="U143" s="41">
        <v>424.66252694776063</v>
      </c>
      <c r="V143" s="38">
        <f t="shared" si="37"/>
        <v>424.70532054786668</v>
      </c>
      <c r="W143" s="42">
        <f>[1]!AgePb6U8(O143)</f>
        <v>710.94698542416506</v>
      </c>
      <c r="X143" s="42">
        <f t="shared" si="30"/>
        <v>62.091992722662717</v>
      </c>
      <c r="Y143" s="38">
        <f t="shared" si="38"/>
        <v>62.502957352944492</v>
      </c>
      <c r="Z143" s="38">
        <f>[1]!AgePb7U5(M143)</f>
        <v>823.06864834889404</v>
      </c>
      <c r="AA143" s="42">
        <f t="shared" si="32"/>
        <v>189.89499415049551</v>
      </c>
      <c r="AB143" s="38">
        <f t="shared" si="39"/>
        <v>190.07722083208489</v>
      </c>
      <c r="AC143" s="42">
        <f>[1]!AgePb8Th2(R143)</f>
        <v>747.37161903797187</v>
      </c>
      <c r="AD143" s="42">
        <f t="shared" si="34"/>
        <v>129.86849737181032</v>
      </c>
      <c r="AE143" s="38">
        <f t="shared" si="40"/>
        <v>130.38705288722335</v>
      </c>
      <c r="AF143" s="43">
        <f t="shared" si="41"/>
        <v>62.396420688405854</v>
      </c>
      <c r="AG143" s="38"/>
    </row>
    <row r="144" spans="1:36" x14ac:dyDescent="0.25">
      <c r="A144" s="143" t="s">
        <v>1437</v>
      </c>
      <c r="B144">
        <v>2012</v>
      </c>
      <c r="C144" s="143" t="s">
        <v>1441</v>
      </c>
      <c r="D144" s="143" t="s">
        <v>6</v>
      </c>
      <c r="E144" s="37">
        <f>(K144-(((2.718282^(0.00098482*W144)-1)/((2.718282^(0.000155125*W144)-1)*137.88))))/(([1]!SingleStagePbR(W144,1)/[1]!SingleStagePbR(W144,0))-(((2.718282^(0.00098482*W144)-1)/((2.718282^(0.000155125*W144)-1)*137.88))))</f>
        <v>5.672655266675799E-3</v>
      </c>
      <c r="F144" s="146">
        <v>622.12579015483379</v>
      </c>
      <c r="G144" s="146">
        <v>6.8214687853617235</v>
      </c>
      <c r="H144" s="86">
        <v>0.53773464664872739</v>
      </c>
      <c r="I144" s="149">
        <v>8.6764772550006199</v>
      </c>
      <c r="J144" s="149">
        <v>0.3299964911178328</v>
      </c>
      <c r="K144" s="150">
        <v>6.7512184540772985E-2</v>
      </c>
      <c r="L144" s="150">
        <v>6.7056128191183857E-3</v>
      </c>
      <c r="M144" s="39">
        <f t="array" ref="M144:Q144">[1]!ConvertConc(I144:L144,TRUE,FALSE)</f>
        <v>1.0723856007398325</v>
      </c>
      <c r="N144" s="39">
        <v>0.11405614834381766</v>
      </c>
      <c r="O144" s="40">
        <v>0.11525414872996501</v>
      </c>
      <c r="P144" s="62">
        <v>4.3835145935225018E-3</v>
      </c>
      <c r="Q144" s="39">
        <v>0.35760053664882446</v>
      </c>
      <c r="R144" s="180">
        <v>3.471188565154016E-2</v>
      </c>
      <c r="S144" s="158">
        <v>2.3584228277499855E-3</v>
      </c>
      <c r="T144" s="38">
        <f>[1]!AgePb76(K144)</f>
        <v>852.71026071357983</v>
      </c>
      <c r="U144" s="41">
        <v>412.69349106131813</v>
      </c>
      <c r="V144" s="38">
        <f t="shared" si="37"/>
        <v>412.71815440459687</v>
      </c>
      <c r="W144" s="42">
        <f>[1]!AgePb6U8(O144)</f>
        <v>703.18978255785021</v>
      </c>
      <c r="X144" s="42">
        <f t="shared" si="30"/>
        <v>53.489487499148822</v>
      </c>
      <c r="Y144" s="38">
        <f t="shared" si="38"/>
        <v>53.955704995061645</v>
      </c>
      <c r="Z144" s="38">
        <f>[1]!AgePb7U5(M144)</f>
        <v>739.91004500767008</v>
      </c>
      <c r="AA144" s="42">
        <f t="shared" si="32"/>
        <v>157.38982283285895</v>
      </c>
      <c r="AB144" s="38">
        <f t="shared" si="39"/>
        <v>157.56748618174817</v>
      </c>
      <c r="AC144" s="42">
        <f>[1]!AgePb8Th2(R144)</f>
        <v>689.70220543036078</v>
      </c>
      <c r="AD144" s="42">
        <f t="shared" si="34"/>
        <v>93.720602906186429</v>
      </c>
      <c r="AE144" s="38">
        <f t="shared" si="40"/>
        <v>94.331779121686537</v>
      </c>
      <c r="AF144" s="43">
        <f t="shared" si="41"/>
        <v>82.465265747992134</v>
      </c>
      <c r="AG144" s="38"/>
    </row>
    <row r="145" spans="1:33" x14ac:dyDescent="0.25">
      <c r="A145" s="143" t="s">
        <v>1437</v>
      </c>
      <c r="B145">
        <v>2012</v>
      </c>
      <c r="C145" s="143" t="s">
        <v>1442</v>
      </c>
      <c r="D145" s="143" t="s">
        <v>6</v>
      </c>
      <c r="E145" s="37">
        <f>(K145-(((2.718282^(0.00098482*W145)-1)/((2.718282^(0.000155125*W145)-1)*137.88))))/(([1]!SingleStagePbR(W145,1)/[1]!SingleStagePbR(W145,0))-(((2.718282^(0.00098482*W145)-1)/((2.718282^(0.000155125*W145)-1)*137.88))))</f>
        <v>4.7865945895291702E-3</v>
      </c>
      <c r="F145" s="146">
        <v>552.47785258414865</v>
      </c>
      <c r="G145" s="146">
        <v>5.9160807952668764</v>
      </c>
      <c r="H145" s="86">
        <v>0.34476379134302926</v>
      </c>
      <c r="I145" s="149">
        <v>8.5966139754673243</v>
      </c>
      <c r="J145" s="149">
        <v>0.34632232786663902</v>
      </c>
      <c r="K145" s="150">
        <v>6.6968104677690099E-2</v>
      </c>
      <c r="L145" s="150">
        <v>7.536101661764198E-3</v>
      </c>
      <c r="M145" s="39">
        <f t="array" ref="M145:Q145">[1]!ConvertConc(I145:L145,TRUE,FALSE)</f>
        <v>1.0736255243073791</v>
      </c>
      <c r="N145" s="39">
        <v>0.12832660320115596</v>
      </c>
      <c r="O145" s="40">
        <v>0.11632486963515638</v>
      </c>
      <c r="P145" s="62">
        <v>4.6862520238546215E-3</v>
      </c>
      <c r="Q145" s="39">
        <v>0.3370460141945974</v>
      </c>
      <c r="R145" s="180">
        <v>4.1099307296421909E-2</v>
      </c>
      <c r="S145" s="158">
        <v>3.2892905899178327E-3</v>
      </c>
      <c r="T145" s="38">
        <f>[1]!AgePb76(K145)</f>
        <v>835.87506861968143</v>
      </c>
      <c r="U145" s="41">
        <v>468.82128943865825</v>
      </c>
      <c r="V145" s="38">
        <f t="shared" si="37"/>
        <v>468.84215140892951</v>
      </c>
      <c r="W145" s="42">
        <f>[1]!AgePb6U8(O145)</f>
        <v>709.37581576677587</v>
      </c>
      <c r="X145" s="42">
        <f t="shared" si="30"/>
        <v>57.155685843225442</v>
      </c>
      <c r="Y145" s="38">
        <f t="shared" si="38"/>
        <v>57.599917300463083</v>
      </c>
      <c r="Z145" s="38">
        <f>[1]!AgePb7U5(M145)</f>
        <v>740.51737449974473</v>
      </c>
      <c r="AA145" s="42">
        <f t="shared" si="32"/>
        <v>177.02276469683483</v>
      </c>
      <c r="AB145" s="38">
        <f t="shared" si="39"/>
        <v>177.18100205320619</v>
      </c>
      <c r="AC145" s="42">
        <f>[1]!AgePb8Th2(R145)</f>
        <v>814.09158445597529</v>
      </c>
      <c r="AD145" s="42">
        <f t="shared" si="34"/>
        <v>130.30797666584834</v>
      </c>
      <c r="AE145" s="38">
        <f t="shared" si="40"/>
        <v>130.92095807841949</v>
      </c>
      <c r="AF145" s="43">
        <f t="shared" si="41"/>
        <v>84.866248844842389</v>
      </c>
      <c r="AG145" s="38"/>
    </row>
    <row r="146" spans="1:33" x14ac:dyDescent="0.25">
      <c r="A146" s="143" t="s">
        <v>1437</v>
      </c>
      <c r="B146">
        <v>2012</v>
      </c>
      <c r="C146" s="143" t="s">
        <v>1443</v>
      </c>
      <c r="D146" s="143" t="s">
        <v>6</v>
      </c>
      <c r="E146" s="37">
        <f>(K146-(((2.718282^(0.00098482*W146)-1)/((2.718282^(0.000155125*W146)-1)*137.88))))/(([1]!SingleStagePbR(W146,1)/[1]!SingleStagePbR(W146,0))-(((2.718282^(0.00098482*W146)-1)/((2.718282^(0.000155125*W146)-1)*137.88))))</f>
        <v>-4.9418520870163846E-3</v>
      </c>
      <c r="F146" s="146">
        <v>520.81868796328001</v>
      </c>
      <c r="G146" s="146">
        <v>5.6636650878915153</v>
      </c>
      <c r="H146" s="86">
        <v>0.35822642127074805</v>
      </c>
      <c r="I146" s="149">
        <v>8.6303948747377337</v>
      </c>
      <c r="J146" s="149">
        <v>0.36481589034496537</v>
      </c>
      <c r="K146" s="150">
        <v>5.8889460681090453E-2</v>
      </c>
      <c r="L146" s="150">
        <v>6.8991012120522425E-3</v>
      </c>
      <c r="M146" s="39">
        <f t="array" ref="M146:Q146">[1]!ConvertConc(I146:L146,TRUE,FALSE)</f>
        <v>0.94041415124873118</v>
      </c>
      <c r="N146" s="39">
        <v>0.11712503875403814</v>
      </c>
      <c r="O146" s="40">
        <v>0.11586955342299893</v>
      </c>
      <c r="P146" s="62">
        <v>4.8979281839835213E-3</v>
      </c>
      <c r="Q146" s="39">
        <v>0.33940050796083998</v>
      </c>
      <c r="R146" s="180">
        <v>3.6177346350459647E-2</v>
      </c>
      <c r="S146" s="158">
        <v>3.2689141195973823E-3</v>
      </c>
      <c r="T146" s="38">
        <f>[1]!AgePb76(K146)</f>
        <v>562.06357475596542</v>
      </c>
      <c r="U146" s="41">
        <v>510.46241716511366</v>
      </c>
      <c r="V146" s="38">
        <f t="shared" si="37"/>
        <v>510.47108065734994</v>
      </c>
      <c r="W146" s="42">
        <f>[1]!AgePb6U8(O146)</f>
        <v>706.74597591251893</v>
      </c>
      <c r="X146" s="42">
        <f t="shared" si="30"/>
        <v>59.749795042392471</v>
      </c>
      <c r="Y146" s="38">
        <f t="shared" si="38"/>
        <v>60.171744028172853</v>
      </c>
      <c r="Z146" s="38">
        <f>[1]!AgePb7U5(M146)</f>
        <v>673.09887832333641</v>
      </c>
      <c r="AA146" s="42">
        <f t="shared" si="32"/>
        <v>167.66385768278121</v>
      </c>
      <c r="AB146" s="38">
        <f t="shared" si="39"/>
        <v>167.80189650027228</v>
      </c>
      <c r="AC146" s="42">
        <f>[1]!AgePb8Th2(R146)</f>
        <v>718.30849768554424</v>
      </c>
      <c r="AD146" s="42">
        <f t="shared" si="34"/>
        <v>129.80989636799194</v>
      </c>
      <c r="AE146" s="38">
        <f t="shared" si="40"/>
        <v>130.28919394068802</v>
      </c>
      <c r="AF146" s="43">
        <f t="shared" si="41"/>
        <v>125.74128757932253</v>
      </c>
      <c r="AG146" s="38"/>
    </row>
    <row r="147" spans="1:33" x14ac:dyDescent="0.25">
      <c r="A147" s="143" t="s">
        <v>1437</v>
      </c>
      <c r="B147">
        <v>2012</v>
      </c>
      <c r="C147" s="143" t="s">
        <v>1444</v>
      </c>
      <c r="D147" s="143" t="s">
        <v>6</v>
      </c>
      <c r="E147" s="37">
        <f>(K147-(((2.718282^(0.00098482*W147)-1)/((2.718282^(0.000155125*W147)-1)*137.88))))/(([1]!SingleStagePbR(W147,1)/[1]!SingleStagePbR(W147,0))-(((2.718282^(0.00098482*W147)-1)/((2.718282^(0.000155125*W147)-1)*137.88))))</f>
        <v>8.62864810206131E-3</v>
      </c>
      <c r="F147" s="146">
        <v>564.16384552291038</v>
      </c>
      <c r="G147" s="146">
        <v>5.9341226875991975</v>
      </c>
      <c r="H147" s="86">
        <v>0.37704038410576035</v>
      </c>
      <c r="I147" s="149">
        <v>8.4637182963052471</v>
      </c>
      <c r="J147" s="149">
        <v>0.36784557720646982</v>
      </c>
      <c r="K147" s="150">
        <v>7.044584871150672E-2</v>
      </c>
      <c r="L147" s="150">
        <v>7.0762473429823915E-3</v>
      </c>
      <c r="M147" s="39">
        <f t="array" ref="M147:Q147">[1]!ConvertConc(I147:L147,TRUE,FALSE)</f>
        <v>1.1471136596852658</v>
      </c>
      <c r="N147" s="39">
        <v>0.12554996509048025</v>
      </c>
      <c r="O147" s="40">
        <v>0.11815138039702244</v>
      </c>
      <c r="P147" s="62">
        <v>5.1350318144280137E-3</v>
      </c>
      <c r="Q147" s="39">
        <v>0.39709479425144839</v>
      </c>
      <c r="R147" s="180">
        <v>3.7583932984796134E-2</v>
      </c>
      <c r="S147" s="158">
        <v>2.762086986219612E-3</v>
      </c>
      <c r="T147" s="38">
        <f>[1]!AgePb76(K147)</f>
        <v>940.48473080613508</v>
      </c>
      <c r="U147" s="41">
        <v>411.68121807735793</v>
      </c>
      <c r="V147" s="38">
        <f t="shared" si="37"/>
        <v>411.71129380523229</v>
      </c>
      <c r="W147" s="42">
        <f>[1]!AgePb6U8(O147)</f>
        <v>719.91470379602492</v>
      </c>
      <c r="X147" s="42">
        <f t="shared" si="30"/>
        <v>62.577092121054406</v>
      </c>
      <c r="Y147" s="38">
        <f t="shared" si="38"/>
        <v>62.995209947219408</v>
      </c>
      <c r="Z147" s="38">
        <f>[1]!AgePb7U5(M147)</f>
        <v>775.87902354010282</v>
      </c>
      <c r="AA147" s="42">
        <f t="shared" si="32"/>
        <v>169.83772008542323</v>
      </c>
      <c r="AB147" s="38">
        <f t="shared" si="39"/>
        <v>170.01876409087609</v>
      </c>
      <c r="AC147" s="42">
        <f>[1]!AgePb8Th2(R147)</f>
        <v>745.72752123297926</v>
      </c>
      <c r="AD147" s="42">
        <f t="shared" si="34"/>
        <v>109.60876726215216</v>
      </c>
      <c r="AE147" s="38">
        <f t="shared" si="40"/>
        <v>110.21998774040347</v>
      </c>
      <c r="AF147" s="43">
        <f t="shared" si="41"/>
        <v>76.547197441361021</v>
      </c>
      <c r="AG147" s="38"/>
    </row>
    <row r="148" spans="1:33" x14ac:dyDescent="0.25">
      <c r="A148" s="143" t="s">
        <v>1437</v>
      </c>
      <c r="B148">
        <v>2012</v>
      </c>
      <c r="C148" s="143" t="s">
        <v>1445</v>
      </c>
      <c r="D148" s="143" t="s">
        <v>6</v>
      </c>
      <c r="E148" s="37">
        <f>(K148-(((2.718282^(0.00098482*W148)-1)/((2.718282^(0.000155125*W148)-1)*137.88))))/(([1]!SingleStagePbR(W148,1)/[1]!SingleStagePbR(W148,0))-(((2.718282^(0.00098482*W148)-1)/((2.718282^(0.000155125*W148)-1)*137.88))))</f>
        <v>-2.822211396129154E-3</v>
      </c>
      <c r="F148" s="146">
        <v>555.79188371959515</v>
      </c>
      <c r="G148" s="146">
        <v>6.0242750527031905</v>
      </c>
      <c r="H148" s="86">
        <v>0.34587381314028726</v>
      </c>
      <c r="I148" s="149">
        <v>8.4895481350459381</v>
      </c>
      <c r="J148" s="149">
        <v>0.32868762300368937</v>
      </c>
      <c r="K148" s="150">
        <v>6.0960586282311033E-2</v>
      </c>
      <c r="L148" s="150">
        <v>7.0805350060760735E-3</v>
      </c>
      <c r="M148" s="39">
        <f t="array" ref="M148:Q148">[1]!ConvertConc(I148:L148,TRUE,FALSE)</f>
        <v>0.98963900878838051</v>
      </c>
      <c r="N148" s="39">
        <v>0.12116377593092144</v>
      </c>
      <c r="O148" s="40">
        <v>0.11779189941474887</v>
      </c>
      <c r="P148" s="62">
        <v>4.5605182763374455E-3</v>
      </c>
      <c r="Q148" s="39">
        <v>0.31622979175405502</v>
      </c>
      <c r="R148" s="180">
        <v>3.3809527129437009E-2</v>
      </c>
      <c r="S148" s="158">
        <v>2.7673863054409405E-3</v>
      </c>
      <c r="T148" s="38">
        <f>[1]!AgePb76(K148)</f>
        <v>636.90714298155069</v>
      </c>
      <c r="U148" s="41">
        <v>499.77901243124609</v>
      </c>
      <c r="V148" s="38">
        <f t="shared" si="37"/>
        <v>499.790374537704</v>
      </c>
      <c r="W148" s="42">
        <f>[1]!AgePb6U8(O148)</f>
        <v>717.84187543475355</v>
      </c>
      <c r="X148" s="42">
        <f t="shared" si="30"/>
        <v>55.584993683031371</v>
      </c>
      <c r="Y148" s="38">
        <f t="shared" si="38"/>
        <v>56.05259699207582</v>
      </c>
      <c r="Z148" s="38">
        <f>[1]!AgePb7U5(M148)</f>
        <v>698.53604067832839</v>
      </c>
      <c r="AA148" s="42">
        <f t="shared" si="32"/>
        <v>171.04674241983204</v>
      </c>
      <c r="AB148" s="38">
        <f t="shared" si="39"/>
        <v>171.19246926344121</v>
      </c>
      <c r="AC148" s="42">
        <f>[1]!AgePb8Th2(R148)</f>
        <v>672.06769839548815</v>
      </c>
      <c r="AD148" s="42">
        <f t="shared" si="34"/>
        <v>110.02052396346879</v>
      </c>
      <c r="AE148" s="38">
        <f t="shared" si="40"/>
        <v>110.51536854326947</v>
      </c>
      <c r="AF148" s="43">
        <f t="shared" si="41"/>
        <v>112.70746188750897</v>
      </c>
      <c r="AG148" s="38"/>
    </row>
    <row r="149" spans="1:33" x14ac:dyDescent="0.25">
      <c r="A149" s="143" t="s">
        <v>1437</v>
      </c>
      <c r="B149">
        <v>2012</v>
      </c>
      <c r="C149" s="143" t="s">
        <v>1446</v>
      </c>
      <c r="D149" s="143" t="s">
        <v>6</v>
      </c>
      <c r="E149" s="37">
        <f>(K149-(((2.718282^(0.00098482*W149)-1)/((2.718282^(0.000155125*W149)-1)*137.88))))/(([1]!SingleStagePbR(W149,1)/[1]!SingleStagePbR(W149,0))-(((2.718282^(0.00098482*W149)-1)/((2.718282^(0.000155125*W149)-1)*137.88))))</f>
        <v>2.2965530085005187E-3</v>
      </c>
      <c r="F149" s="146">
        <v>568.22507865238617</v>
      </c>
      <c r="G149" s="146">
        <v>5.9582715378398392</v>
      </c>
      <c r="H149" s="86">
        <v>0.34972763040825622</v>
      </c>
      <c r="I149" s="149">
        <v>8.3907011712319282</v>
      </c>
      <c r="J149" s="149">
        <v>0.29993980878459386</v>
      </c>
      <c r="K149" s="150">
        <v>6.5412510252446487E-2</v>
      </c>
      <c r="L149" s="150">
        <v>7.0246783394683982E-3</v>
      </c>
      <c r="M149" s="39">
        <f t="array" ref="M149:Q149">[1]!ConvertConc(I149:L149,TRUE,FALSE)</f>
        <v>1.0744217889562337</v>
      </c>
      <c r="N149" s="39">
        <v>0.12160695227993697</v>
      </c>
      <c r="O149" s="40">
        <v>0.11917955121898106</v>
      </c>
      <c r="P149" s="62">
        <v>4.2602746867228189E-3</v>
      </c>
      <c r="Q149" s="39">
        <v>0.31582918440828744</v>
      </c>
      <c r="R149" s="180">
        <v>3.8359002504506905E-2</v>
      </c>
      <c r="S149" s="158">
        <v>2.9826649667527758E-3</v>
      </c>
      <c r="T149" s="38">
        <f>[1]!AgePb76(K149)</f>
        <v>786.71843089138633</v>
      </c>
      <c r="U149" s="41">
        <v>450.92067405181155</v>
      </c>
      <c r="V149" s="38">
        <f t="shared" si="37"/>
        <v>450.93988809733929</v>
      </c>
      <c r="W149" s="42">
        <f>[1]!AgePb6U8(O149)</f>
        <v>725.83963456172637</v>
      </c>
      <c r="X149" s="42">
        <f t="shared" si="30"/>
        <v>51.892731431111052</v>
      </c>
      <c r="Y149" s="38">
        <f t="shared" si="38"/>
        <v>52.404459452900376</v>
      </c>
      <c r="Z149" s="38">
        <f>[1]!AgePb7U5(M149)</f>
        <v>740.90720305242314</v>
      </c>
      <c r="AA149" s="42">
        <f t="shared" si="32"/>
        <v>167.71712526974409</v>
      </c>
      <c r="AB149" s="38">
        <f t="shared" si="39"/>
        <v>167.88430957841695</v>
      </c>
      <c r="AC149" s="42">
        <f>[1]!AgePb8Th2(R149)</f>
        <v>760.8203088206958</v>
      </c>
      <c r="AD149" s="42">
        <f t="shared" si="34"/>
        <v>118.31757516879613</v>
      </c>
      <c r="AE149" s="38">
        <f t="shared" si="40"/>
        <v>118.90713288423251</v>
      </c>
      <c r="AF149" s="43">
        <f t="shared" si="41"/>
        <v>92.261679154932011</v>
      </c>
      <c r="AG149" s="38"/>
    </row>
    <row r="150" spans="1:33" x14ac:dyDescent="0.25">
      <c r="A150" s="143" t="s">
        <v>1437</v>
      </c>
      <c r="B150">
        <v>2012</v>
      </c>
      <c r="C150" s="143" t="s">
        <v>1447</v>
      </c>
      <c r="D150" s="143" t="s">
        <v>6</v>
      </c>
      <c r="E150" s="37">
        <f>(K150-(((2.718282^(0.00098482*W150)-1)/((2.718282^(0.000155125*W150)-1)*137.88))))/(([1]!SingleStagePbR(W150,1)/[1]!SingleStagePbR(W150,0))-(((2.718282^(0.00098482*W150)-1)/((2.718282^(0.000155125*W150)-1)*137.88))))</f>
        <v>8.9892231611863448E-3</v>
      </c>
      <c r="F150" s="146">
        <v>539.55205545471199</v>
      </c>
      <c r="G150" s="146">
        <v>5.6350806240617182</v>
      </c>
      <c r="H150" s="86">
        <v>0.36102718100773562</v>
      </c>
      <c r="I150" s="149">
        <v>8.293840930529452</v>
      </c>
      <c r="J150" s="149">
        <v>0.33110821583901306</v>
      </c>
      <c r="K150" s="150">
        <v>7.1166284041287026E-2</v>
      </c>
      <c r="L150" s="150">
        <v>6.6638647254348912E-3</v>
      </c>
      <c r="M150" s="39">
        <f t="array" ref="M150:Q150">[1]!ConvertConc(I150:L150,TRUE,FALSE)</f>
        <v>1.1825808269925497</v>
      </c>
      <c r="N150" s="39">
        <v>0.12037862877582256</v>
      </c>
      <c r="O150" s="40">
        <v>0.12057139850838244</v>
      </c>
      <c r="P150" s="62">
        <v>4.8134731514288456E-3</v>
      </c>
      <c r="Q150" s="39">
        <v>0.39218926048812397</v>
      </c>
      <c r="R150" s="180">
        <v>3.6158937237382033E-2</v>
      </c>
      <c r="S150" s="158">
        <v>2.9721929240673897E-3</v>
      </c>
      <c r="T150" s="38">
        <f>[1]!AgePb76(K150)</f>
        <v>961.30437836634053</v>
      </c>
      <c r="U150" s="41">
        <v>382.53470490499501</v>
      </c>
      <c r="V150" s="38">
        <f t="shared" si="37"/>
        <v>382.56852083762118</v>
      </c>
      <c r="W150" s="42">
        <f>[1]!AgePb6U8(O150)</f>
        <v>733.85161934226392</v>
      </c>
      <c r="X150" s="42">
        <f t="shared" si="30"/>
        <v>58.59391382262168</v>
      </c>
      <c r="Y150" s="38">
        <f t="shared" si="38"/>
        <v>59.057626903475324</v>
      </c>
      <c r="Z150" s="38">
        <f>[1]!AgePb7U5(M150)</f>
        <v>792.51463895783741</v>
      </c>
      <c r="AA150" s="42">
        <f t="shared" si="32"/>
        <v>161.34512473896481</v>
      </c>
      <c r="AB150" s="38">
        <f t="shared" si="39"/>
        <v>161.54394147317205</v>
      </c>
      <c r="AC150" s="42">
        <f>[1]!AgePb8Th2(R150)</f>
        <v>717.94939650965227</v>
      </c>
      <c r="AD150" s="42">
        <f t="shared" si="34"/>
        <v>118.02803285592017</v>
      </c>
      <c r="AE150" s="38">
        <f t="shared" si="40"/>
        <v>118.55444650960975</v>
      </c>
      <c r="AF150" s="43">
        <f t="shared" si="41"/>
        <v>76.339152911108727</v>
      </c>
      <c r="AG150" s="38"/>
    </row>
    <row r="151" spans="1:33" x14ac:dyDescent="0.25">
      <c r="A151" s="69" t="s">
        <v>1437</v>
      </c>
      <c r="B151">
        <v>2012</v>
      </c>
      <c r="C151" s="69" t="s">
        <v>1448</v>
      </c>
      <c r="D151" s="69" t="s">
        <v>6</v>
      </c>
      <c r="E151" s="37">
        <f>(K151-(((2.718282^(0.00098482*W151)-1)/((2.718282^(0.000155125*W151)-1)*137.88))))/(([1]!SingleStagePbR(W151,1)/[1]!SingleStagePbR(W151,0))-(((2.718282^(0.00098482*W151)-1)/((2.718282^(0.000155125*W151)-1)*137.88))))</f>
        <v>1.6738261640013442E-2</v>
      </c>
      <c r="F151" s="73">
        <v>537.77603491583341</v>
      </c>
      <c r="G151" s="73">
        <v>5.8686005190934249</v>
      </c>
      <c r="H151" s="86">
        <v>0.37368756770902584</v>
      </c>
      <c r="I151" s="76">
        <v>8.7160589565209854</v>
      </c>
      <c r="J151" s="76">
        <v>0.369528743987521</v>
      </c>
      <c r="K151" s="77">
        <v>7.6518416797916225E-2</v>
      </c>
      <c r="L151" s="77">
        <v>8.7357064221493357E-3</v>
      </c>
      <c r="M151" s="39">
        <f t="array" ref="M151:Q151">[1]!ConvertConc(I151:L151,TRUE,FALSE)</f>
        <v>1.2099239181027932</v>
      </c>
      <c r="N151" s="39">
        <v>0.14734786499709707</v>
      </c>
      <c r="O151" s="40">
        <v>0.11473075216544312</v>
      </c>
      <c r="P151" s="62">
        <v>4.8641606207494303E-3</v>
      </c>
      <c r="Q151" s="39">
        <v>0.34813066623005834</v>
      </c>
      <c r="R151" s="80">
        <v>3.6074405329457292E-2</v>
      </c>
      <c r="S151" s="158">
        <v>3.6560229792072883E-3</v>
      </c>
      <c r="T151" s="38">
        <f>[1]!AgePb76(K151)</f>
        <v>1107.7967237380565</v>
      </c>
      <c r="U151" s="41">
        <v>456.18495574926726</v>
      </c>
      <c r="V151" s="38">
        <f t="shared" si="37"/>
        <v>456.22261319295154</v>
      </c>
      <c r="W151" s="42">
        <f>[1]!AgePb6U8(O151)</f>
        <v>700.16372520920709</v>
      </c>
      <c r="X151" s="42">
        <f t="shared" si="30"/>
        <v>59.368717731908134</v>
      </c>
      <c r="Y151" s="38">
        <f t="shared" si="38"/>
        <v>59.785510531222208</v>
      </c>
      <c r="Z151" s="38">
        <f>[1]!AgePb7U5(M151)</f>
        <v>805.15620524875374</v>
      </c>
      <c r="AA151" s="42">
        <f t="shared" si="32"/>
        <v>196.10827764872576</v>
      </c>
      <c r="AB151" s="38">
        <f t="shared" si="39"/>
        <v>196.27714244308223</v>
      </c>
      <c r="AC151" s="42">
        <f>[1]!AgePb8Th2(R151)</f>
        <v>716.30037543103072</v>
      </c>
      <c r="AD151" s="42">
        <f t="shared" si="34"/>
        <v>145.18940000112562</v>
      </c>
      <c r="AE151" s="38">
        <f t="shared" si="40"/>
        <v>145.61569515980236</v>
      </c>
      <c r="AF151" s="43">
        <f t="shared" si="41"/>
        <v>63.203267369001892</v>
      </c>
      <c r="AG151" s="38"/>
    </row>
    <row r="152" spans="1:33" x14ac:dyDescent="0.25">
      <c r="A152" s="69" t="s">
        <v>1437</v>
      </c>
      <c r="B152">
        <v>2012</v>
      </c>
      <c r="C152" s="69" t="s">
        <v>1449</v>
      </c>
      <c r="D152" s="69" t="s">
        <v>6</v>
      </c>
      <c r="E152" s="37">
        <f>(K152-(((2.718282^(0.00098482*W152)-1)/((2.718282^(0.000155125*W152)-1)*137.88))))/(([1]!SingleStagePbR(W152,1)/[1]!SingleStagePbR(W152,0))-(((2.718282^(0.00098482*W152)-1)/((2.718282^(0.000155125*W152)-1)*137.88))))</f>
        <v>1.2509673451106552E-2</v>
      </c>
      <c r="F152" s="73">
        <v>638.91231897611397</v>
      </c>
      <c r="G152" s="73">
        <v>6.7833096934743109</v>
      </c>
      <c r="H152" s="86">
        <v>0.5016345766017436</v>
      </c>
      <c r="I152" s="76">
        <v>8.6298403339760945</v>
      </c>
      <c r="J152" s="76">
        <v>0.32501450899439993</v>
      </c>
      <c r="K152" s="77">
        <v>7.3241961321231133E-2</v>
      </c>
      <c r="L152" s="77">
        <v>6.8200383802093445E-3</v>
      </c>
      <c r="M152" s="39">
        <f t="array" ref="M152:Q152">[1]!ConvertConc(I152:L152,TRUE,FALSE)</f>
        <v>1.1696864274012924</v>
      </c>
      <c r="N152" s="39">
        <v>0.11748855350444895</v>
      </c>
      <c r="O152" s="40">
        <v>0.11587699902893361</v>
      </c>
      <c r="P152" s="62">
        <v>4.3641254630004539E-3</v>
      </c>
      <c r="Q152" s="39">
        <v>0.37495045228209067</v>
      </c>
      <c r="R152" s="80">
        <v>3.4714524391388613E-2</v>
      </c>
      <c r="S152" s="158">
        <v>2.3837270702909228E-3</v>
      </c>
      <c r="T152" s="38">
        <f>[1]!AgePb76(K152)</f>
        <v>1019.773998593378</v>
      </c>
      <c r="U152" s="41">
        <v>377.02293632197541</v>
      </c>
      <c r="V152" s="38">
        <f t="shared" si="37"/>
        <v>377.06154699983534</v>
      </c>
      <c r="W152" s="42">
        <f>[1]!AgePb6U8(O152)</f>
        <v>706.78898927318858</v>
      </c>
      <c r="X152" s="42">
        <f t="shared" si="30"/>
        <v>53.237758155702615</v>
      </c>
      <c r="Y152" s="38">
        <f t="shared" si="38"/>
        <v>53.710946972261951</v>
      </c>
      <c r="Z152" s="38">
        <f>[1]!AgePb7U5(M152)</f>
        <v>786.49809982131569</v>
      </c>
      <c r="AA152" s="42">
        <f t="shared" si="32"/>
        <v>157.99879680112286</v>
      </c>
      <c r="AB152" s="38">
        <f t="shared" si="39"/>
        <v>158.19875008810888</v>
      </c>
      <c r="AC152" s="42">
        <f>[1]!AgePb8Th2(R152)</f>
        <v>689.75375093325033</v>
      </c>
      <c r="AD152" s="42">
        <f t="shared" si="34"/>
        <v>94.726038553600517</v>
      </c>
      <c r="AE152" s="38">
        <f t="shared" si="40"/>
        <v>95.330859133459384</v>
      </c>
      <c r="AF152" s="43">
        <f t="shared" si="41"/>
        <v>69.308394825529547</v>
      </c>
      <c r="AG152" s="38"/>
    </row>
    <row r="153" spans="1:33" x14ac:dyDescent="0.25">
      <c r="A153" s="69" t="s">
        <v>1437</v>
      </c>
      <c r="B153">
        <v>2012</v>
      </c>
      <c r="C153" s="69" t="s">
        <v>1450</v>
      </c>
      <c r="D153" s="69" t="s">
        <v>6</v>
      </c>
      <c r="E153" s="37">
        <f>(K153-(((2.718282^(0.00098482*W153)-1)/((2.718282^(0.000155125*W153)-1)*137.88))))/(([1]!SingleStagePbR(W153,1)/[1]!SingleStagePbR(W153,0))-(((2.718282^(0.00098482*W153)-1)/((2.718282^(0.000155125*W153)-1)*137.88))))</f>
        <v>-2.1715759928732123E-3</v>
      </c>
      <c r="F153" s="73">
        <v>580.02380765027317</v>
      </c>
      <c r="G153" s="73">
        <v>6.024679854287025</v>
      </c>
      <c r="H153" s="86">
        <v>0.41666614115827</v>
      </c>
      <c r="I153" s="76">
        <v>8.44212636468494</v>
      </c>
      <c r="J153" s="76">
        <v>0.3305646241945735</v>
      </c>
      <c r="K153" s="77">
        <v>6.160941317502814E-2</v>
      </c>
      <c r="L153" s="77">
        <v>7.4525753183507576E-3</v>
      </c>
      <c r="M153" s="39">
        <f t="array" ref="M153:Q153">[1]!ConvertConc(I153:L153,TRUE,FALSE)</f>
        <v>1.0057903609808454</v>
      </c>
      <c r="N153" s="39">
        <v>0.12788077052429919</v>
      </c>
      <c r="O153" s="40">
        <v>0.11845356925515767</v>
      </c>
      <c r="P153" s="62">
        <v>4.6382342450045052E-3</v>
      </c>
      <c r="Q153" s="39">
        <v>0.30796882172942941</v>
      </c>
      <c r="R153" s="80">
        <v>4.4840053036282891E-2</v>
      </c>
      <c r="S153" s="158">
        <v>3.4198241737336201E-3</v>
      </c>
      <c r="T153" s="38">
        <f>[1]!AgePb76(K153)</f>
        <v>659.6454295880153</v>
      </c>
      <c r="U153" s="41">
        <v>518.54159665029965</v>
      </c>
      <c r="V153" s="38">
        <f t="shared" si="37"/>
        <v>518.55334352028194</v>
      </c>
      <c r="W153" s="42">
        <f>[1]!AgePb6U8(O153)</f>
        <v>721.65666055322083</v>
      </c>
      <c r="X153" s="42">
        <f t="shared" si="30"/>
        <v>56.515184087081401</v>
      </c>
      <c r="Y153" s="38">
        <f t="shared" si="38"/>
        <v>56.98003547443669</v>
      </c>
      <c r="Z153" s="38">
        <f>[1]!AgePb7U5(M153)</f>
        <v>706.74537044931674</v>
      </c>
      <c r="AA153" s="42">
        <f t="shared" si="32"/>
        <v>179.71765497812541</v>
      </c>
      <c r="AB153" s="38">
        <f t="shared" si="39"/>
        <v>179.85963439203724</v>
      </c>
      <c r="AC153" s="42">
        <f>[1]!AgePb8Th2(R153)</f>
        <v>886.58543520125181</v>
      </c>
      <c r="AD153" s="42">
        <f t="shared" si="34"/>
        <v>135.23473314931314</v>
      </c>
      <c r="AE153" s="38">
        <f t="shared" si="40"/>
        <v>135.93509402165262</v>
      </c>
      <c r="AF153" s="43">
        <f t="shared" si="41"/>
        <v>109.40069136898818</v>
      </c>
      <c r="AG153" s="38"/>
    </row>
    <row r="154" spans="1:33" x14ac:dyDescent="0.25">
      <c r="A154" s="69" t="s">
        <v>1437</v>
      </c>
      <c r="B154">
        <v>2012</v>
      </c>
      <c r="C154" s="69" t="s">
        <v>1451</v>
      </c>
      <c r="D154" s="69" t="s">
        <v>6</v>
      </c>
      <c r="E154" s="37">
        <f>(K154-(((2.718282^(0.00098482*W154)-1)/((2.718282^(0.000155125*W154)-1)*137.88))))/(([1]!SingleStagePbR(W154,1)/[1]!SingleStagePbR(W154,0))-(((2.718282^(0.00098482*W154)-1)/((2.718282^(0.000155125*W154)-1)*137.88))))</f>
        <v>1.7767202097935406E-2</v>
      </c>
      <c r="F154" s="73">
        <v>575.79047716877574</v>
      </c>
      <c r="G154" s="73">
        <v>5.7972007188446302</v>
      </c>
      <c r="H154" s="86">
        <v>0.36274959089977282</v>
      </c>
      <c r="I154" s="76">
        <v>8.2659352272340811</v>
      </c>
      <c r="J154" s="76">
        <v>0.32983654809095164</v>
      </c>
      <c r="K154" s="77">
        <v>7.8468618339330859E-2</v>
      </c>
      <c r="L154" s="77">
        <v>8.2885787864950058E-3</v>
      </c>
      <c r="M154" s="39">
        <f t="array" ref="M154:Q154">[1]!ConvertConc(I154:L154,TRUE,FALSE)</f>
        <v>1.3083268477468222</v>
      </c>
      <c r="N154" s="39">
        <v>0.14772968480512219</v>
      </c>
      <c r="O154" s="40">
        <v>0.1209784461781485</v>
      </c>
      <c r="P154" s="62">
        <v>4.8274166181870417E-3</v>
      </c>
      <c r="Q154" s="39">
        <v>0.35339081797382749</v>
      </c>
      <c r="R154" s="80">
        <v>4.6743314503869503E-2</v>
      </c>
      <c r="S154" s="158">
        <v>3.7727387842400213E-3</v>
      </c>
      <c r="T154" s="38">
        <f>[1]!AgePb76(K154)</f>
        <v>1157.8997605464547</v>
      </c>
      <c r="U154" s="41">
        <v>418.97401239395435</v>
      </c>
      <c r="V154" s="38">
        <f t="shared" si="37"/>
        <v>419.01880653292619</v>
      </c>
      <c r="W154" s="42">
        <f>[1]!AgePb6U8(O154)</f>
        <v>736.19285472120259</v>
      </c>
      <c r="X154" s="42">
        <f t="shared" si="30"/>
        <v>58.752773462445241</v>
      </c>
      <c r="Y154" s="38">
        <f t="shared" si="38"/>
        <v>59.218186489121862</v>
      </c>
      <c r="Z154" s="38">
        <f>[1]!AgePb7U5(M154)</f>
        <v>849.39123090925489</v>
      </c>
      <c r="AA154" s="42">
        <f t="shared" si="32"/>
        <v>191.81796816989421</v>
      </c>
      <c r="AB154" s="38">
        <f t="shared" si="39"/>
        <v>192.01008725905126</v>
      </c>
      <c r="AC154" s="42">
        <f>[1]!AgePb8Th2(R154)</f>
        <v>923.37016651937279</v>
      </c>
      <c r="AD154" s="42">
        <f t="shared" si="34"/>
        <v>149.05380486655145</v>
      </c>
      <c r="AE154" s="38">
        <f t="shared" si="40"/>
        <v>149.74324637119437</v>
      </c>
      <c r="AF154" s="43">
        <f t="shared" si="41"/>
        <v>63.580016146973428</v>
      </c>
      <c r="AG154" s="38"/>
    </row>
    <row r="155" spans="1:33" x14ac:dyDescent="0.25">
      <c r="A155" s="69" t="s">
        <v>1437</v>
      </c>
      <c r="B155">
        <v>2012</v>
      </c>
      <c r="C155" s="69" t="s">
        <v>1452</v>
      </c>
      <c r="D155" s="69" t="s">
        <v>6</v>
      </c>
      <c r="E155" s="37">
        <f>(K155-(((2.718282^(0.00098482*W155)-1)/((2.718282^(0.000155125*W155)-1)*137.88))))/(([1]!SingleStagePbR(W155,1)/[1]!SingleStagePbR(W155,0))-(((2.718282^(0.00098482*W155)-1)/((2.718282^(0.000155125*W155)-1)*137.88))))</f>
        <v>9.5277759335062537E-3</v>
      </c>
      <c r="F155" s="73">
        <v>565.47122171883677</v>
      </c>
      <c r="G155" s="73">
        <v>5.8310189516768407</v>
      </c>
      <c r="H155" s="86">
        <v>0.37507573457145787</v>
      </c>
      <c r="I155" s="76">
        <v>8.2742501711288998</v>
      </c>
      <c r="J155" s="76">
        <v>0.3201278903996117</v>
      </c>
      <c r="K155" s="77">
        <v>7.166005892820039E-2</v>
      </c>
      <c r="L155" s="77">
        <v>7.7974601087067788E-3</v>
      </c>
      <c r="M155" s="39">
        <f t="array" ref="M155:Q155">[1]!ConvertConc(I155:L155,TRUE,FALSE)</f>
        <v>1.1936053560412372</v>
      </c>
      <c r="N155" s="39">
        <v>0.13784409531474492</v>
      </c>
      <c r="O155" s="40">
        <v>0.12085687274591611</v>
      </c>
      <c r="P155" s="62">
        <v>4.6759107970222044E-3</v>
      </c>
      <c r="Q155" s="39">
        <v>0.33501747155959122</v>
      </c>
      <c r="R155" s="80">
        <v>2.9892133151232195E-2</v>
      </c>
      <c r="S155" s="158">
        <v>3.0250089135273358E-3</v>
      </c>
      <c r="T155" s="38">
        <f>[1]!AgePb76(K155)</f>
        <v>975.41446721407272</v>
      </c>
      <c r="U155" s="41">
        <v>443.56159502556454</v>
      </c>
      <c r="V155" s="38">
        <f t="shared" si="37"/>
        <v>443.5916211524758</v>
      </c>
      <c r="W155" s="42">
        <f>[1]!AgePb6U8(O155)</f>
        <v>735.49368409804072</v>
      </c>
      <c r="X155" s="42">
        <f t="shared" si="30"/>
        <v>56.911994832861147</v>
      </c>
      <c r="Y155" s="38">
        <f t="shared" si="38"/>
        <v>57.391429139700634</v>
      </c>
      <c r="Z155" s="38">
        <f>[1]!AgePb7U5(M155)</f>
        <v>797.63057469681951</v>
      </c>
      <c r="AA155" s="42">
        <f t="shared" si="32"/>
        <v>184.22951004362719</v>
      </c>
      <c r="AB155" s="38">
        <f t="shared" si="39"/>
        <v>184.40590989422682</v>
      </c>
      <c r="AC155" s="42">
        <f>[1]!AgePb8Th2(R155)</f>
        <v>595.33242368060007</v>
      </c>
      <c r="AD155" s="42">
        <f t="shared" si="34"/>
        <v>120.49229668786033</v>
      </c>
      <c r="AE155" s="38">
        <f t="shared" si="40"/>
        <v>120.84712058953257</v>
      </c>
      <c r="AF155" s="43">
        <f t="shared" si="41"/>
        <v>75.403196161188674</v>
      </c>
      <c r="AG155" s="38"/>
    </row>
    <row r="156" spans="1:33" x14ac:dyDescent="0.25">
      <c r="A156" s="69" t="s">
        <v>1437</v>
      </c>
      <c r="B156">
        <v>2012</v>
      </c>
      <c r="C156" s="69" t="s">
        <v>1453</v>
      </c>
      <c r="D156" s="69" t="s">
        <v>6</v>
      </c>
      <c r="E156" s="37">
        <f>(K156-(((2.718282^(0.00098482*W156)-1)/((2.718282^(0.000155125*W156)-1)*137.88))))/(([1]!SingleStagePbR(W156,1)/[1]!SingleStagePbR(W156,0))-(((2.718282^(0.00098482*W156)-1)/((2.718282^(0.000155125*W156)-1)*137.88))))</f>
        <v>1.2747488601321758E-2</v>
      </c>
      <c r="F156" s="73">
        <v>568.24701008065381</v>
      </c>
      <c r="G156" s="73">
        <v>5.9178922193695422</v>
      </c>
      <c r="H156" s="86">
        <v>0.37335551777308157</v>
      </c>
      <c r="I156" s="76">
        <v>8.2131500493286556</v>
      </c>
      <c r="J156" s="76">
        <v>0.31046462920740081</v>
      </c>
      <c r="K156" s="77">
        <v>7.4471331247024167E-2</v>
      </c>
      <c r="L156" s="77">
        <v>7.7204317199794483E-3</v>
      </c>
      <c r="M156" s="39">
        <f t="array" ref="M156:Q156">[1]!ConvertConc(I156:L156,TRUE,FALSE)</f>
        <v>1.2496592428996012</v>
      </c>
      <c r="N156" s="39">
        <v>0.1378955080535782</v>
      </c>
      <c r="O156" s="40">
        <v>0.12175596378903855</v>
      </c>
      <c r="P156" s="62">
        <v>4.602487465164895E-3</v>
      </c>
      <c r="Q156" s="39">
        <v>0.34256568559974176</v>
      </c>
      <c r="R156" s="80">
        <v>3.7632707983282485E-2</v>
      </c>
      <c r="S156" s="158">
        <v>3.8966126674463328E-3</v>
      </c>
      <c r="T156" s="38">
        <f>[1]!AgePb76(K156)</f>
        <v>1053.3916582526738</v>
      </c>
      <c r="U156" s="41">
        <v>417.62758424471338</v>
      </c>
      <c r="V156" s="38">
        <f t="shared" si="37"/>
        <v>417.66477720973518</v>
      </c>
      <c r="W156" s="42">
        <f>[1]!AgePb6U8(O156)</f>
        <v>740.66257769170875</v>
      </c>
      <c r="X156" s="42">
        <f t="shared" si="30"/>
        <v>55.99545391713626</v>
      </c>
      <c r="Y156" s="38">
        <f t="shared" si="38"/>
        <v>56.489510603321563</v>
      </c>
      <c r="Z156" s="38">
        <f>[1]!AgePb7U5(M156)</f>
        <v>823.25100994751051</v>
      </c>
      <c r="AA156" s="42">
        <f t="shared" si="32"/>
        <v>181.68571459356434</v>
      </c>
      <c r="AB156" s="38">
        <f t="shared" si="39"/>
        <v>181.87625092115047</v>
      </c>
      <c r="AC156" s="42">
        <f>[1]!AgePb8Th2(R156)</f>
        <v>746.67764026175519</v>
      </c>
      <c r="AD156" s="42">
        <f t="shared" si="34"/>
        <v>154.62685028328971</v>
      </c>
      <c r="AE156" s="38">
        <f t="shared" si="40"/>
        <v>155.06182400857554</v>
      </c>
      <c r="AF156" s="43">
        <f t="shared" si="41"/>
        <v>70.312174193622511</v>
      </c>
      <c r="AG156" s="38"/>
    </row>
    <row r="157" spans="1:33" x14ac:dyDescent="0.25">
      <c r="A157" s="69" t="s">
        <v>1437</v>
      </c>
      <c r="B157">
        <v>2012</v>
      </c>
      <c r="C157" s="69" t="s">
        <v>1454</v>
      </c>
      <c r="D157" s="69" t="s">
        <v>6</v>
      </c>
      <c r="E157" s="37">
        <f>(K157-(((2.718282^(0.00098482*W157)-1)/((2.718282^(0.000155125*W157)-1)*137.88))))/(([1]!SingleStagePbR(W157,1)/[1]!SingleStagePbR(W157,0))-(((2.718282^(0.00098482*W157)-1)/((2.718282^(0.000155125*W157)-1)*137.88))))</f>
        <v>1.9084237659738157E-2</v>
      </c>
      <c r="F157" s="73">
        <v>587.13528300470216</v>
      </c>
      <c r="G157" s="73">
        <v>5.8782565960294182</v>
      </c>
      <c r="H157" s="86">
        <v>0.41344971046606083</v>
      </c>
      <c r="I157" s="76">
        <v>8.123028132985981</v>
      </c>
      <c r="J157" s="76">
        <v>0.32089644429675857</v>
      </c>
      <c r="K157" s="77">
        <v>7.9934717601922986E-2</v>
      </c>
      <c r="L157" s="77">
        <v>9.0171213149718484E-3</v>
      </c>
      <c r="M157" s="39">
        <f t="array" ref="M157:Q157">[1]!ConvertConc(I157:L157,TRUE,FALSE)</f>
        <v>1.3562187154271719</v>
      </c>
      <c r="N157" s="39">
        <v>0.16209972689946978</v>
      </c>
      <c r="O157" s="40">
        <v>0.12310680002931437</v>
      </c>
      <c r="P157" s="62">
        <v>4.8632768164053406E-3</v>
      </c>
      <c r="Q157" s="39">
        <v>0.33051745317403786</v>
      </c>
      <c r="R157" s="80">
        <v>3.6477923702345115E-2</v>
      </c>
      <c r="S157" s="158">
        <v>2.6674495596599622E-3</v>
      </c>
      <c r="T157" s="38">
        <f>[1]!AgePb76(K157)</f>
        <v>1194.51889439046</v>
      </c>
      <c r="U157" s="41">
        <v>445.05980771816263</v>
      </c>
      <c r="V157" s="38">
        <f t="shared" si="37"/>
        <v>445.10468590906896</v>
      </c>
      <c r="W157" s="42">
        <f>[1]!AgePb6U8(O157)</f>
        <v>748.42078107806299</v>
      </c>
      <c r="X157" s="42">
        <f t="shared" si="30"/>
        <v>59.132028980790842</v>
      </c>
      <c r="Y157" s="38">
        <f t="shared" si="38"/>
        <v>59.609908038514988</v>
      </c>
      <c r="Z157" s="38">
        <f>[1]!AgePb7U5(M157)</f>
        <v>870.24226517109435</v>
      </c>
      <c r="AA157" s="42">
        <f t="shared" si="32"/>
        <v>208.0284424864</v>
      </c>
      <c r="AB157" s="38">
        <f t="shared" si="39"/>
        <v>208.21440493187308</v>
      </c>
      <c r="AC157" s="42">
        <f>[1]!AgePb8Th2(R157)</f>
        <v>724.17086970466676</v>
      </c>
      <c r="AD157" s="42">
        <f t="shared" si="34"/>
        <v>105.91004484107189</v>
      </c>
      <c r="AE157" s="38">
        <f t="shared" si="40"/>
        <v>106.50655206795747</v>
      </c>
      <c r="AF157" s="43">
        <f t="shared" si="41"/>
        <v>62.654578725602136</v>
      </c>
      <c r="AG157" s="38"/>
    </row>
    <row r="158" spans="1:33" x14ac:dyDescent="0.25">
      <c r="A158" s="69" t="s">
        <v>1437</v>
      </c>
      <c r="B158">
        <v>2012</v>
      </c>
      <c r="C158" s="69" t="s">
        <v>1455</v>
      </c>
      <c r="D158" s="69" t="s">
        <v>6</v>
      </c>
      <c r="E158" s="37">
        <f>(K158-(((2.718282^(0.00098482*W158)-1)/((2.718282^(0.000155125*W158)-1)*137.88))))/(([1]!SingleStagePbR(W158,1)/[1]!SingleStagePbR(W158,0))-(((2.718282^(0.00098482*W158)-1)/((2.718282^(0.000155125*W158)-1)*137.88))))</f>
        <v>-7.5132714745660871E-3</v>
      </c>
      <c r="F158" s="73">
        <v>566.46490563942473</v>
      </c>
      <c r="G158" s="73">
        <v>6.0286575624688847</v>
      </c>
      <c r="H158" s="86">
        <v>0.37037049685081991</v>
      </c>
      <c r="I158" s="76">
        <v>8.3479643100522942</v>
      </c>
      <c r="J158" s="76">
        <v>0.30721756126667105</v>
      </c>
      <c r="K158" s="77">
        <v>5.7440662875176449E-2</v>
      </c>
      <c r="L158" s="77">
        <v>6.9988284113318882E-3</v>
      </c>
      <c r="M158" s="39">
        <f t="array" ref="M158:Q158">[1]!ConvertConc(I158:L158,TRUE,FALSE)</f>
        <v>0.94831169174071694</v>
      </c>
      <c r="N158" s="39">
        <v>0.1207019760714186</v>
      </c>
      <c r="O158" s="40">
        <v>0.11978968319208538</v>
      </c>
      <c r="P158" s="62">
        <v>4.4084393474064908E-3</v>
      </c>
      <c r="Q158" s="39">
        <v>0.28913600661293981</v>
      </c>
      <c r="R158" s="80">
        <v>3.9499954708270071E-2</v>
      </c>
      <c r="S158" s="158">
        <v>3.5961314270562214E-3</v>
      </c>
      <c r="T158" s="38">
        <f>[1]!AgePb76(K158)</f>
        <v>507.53486495195239</v>
      </c>
      <c r="U158" s="41">
        <v>535.8483846609613</v>
      </c>
      <c r="V158" s="38">
        <f t="shared" si="37"/>
        <v>535.85511406610783</v>
      </c>
      <c r="W158" s="42">
        <f>[1]!AgePb6U8(O158)</f>
        <v>729.35300441182414</v>
      </c>
      <c r="X158" s="42">
        <f t="shared" si="30"/>
        <v>53.682560920415959</v>
      </c>
      <c r="Y158" s="38">
        <f t="shared" si="38"/>
        <v>54.182165669236859</v>
      </c>
      <c r="Z158" s="38">
        <f>[1]!AgePb7U5(M158)</f>
        <v>677.22312884988219</v>
      </c>
      <c r="AA158" s="42">
        <f t="shared" si="32"/>
        <v>172.39515363014058</v>
      </c>
      <c r="AB158" s="38">
        <f t="shared" si="39"/>
        <v>172.53105663389894</v>
      </c>
      <c r="AC158" s="42">
        <f>[1]!AgePb8Th2(R158)</f>
        <v>783.0173773671944</v>
      </c>
      <c r="AD158" s="42">
        <f t="shared" si="34"/>
        <v>142.57400645027877</v>
      </c>
      <c r="AE158" s="38">
        <f t="shared" si="40"/>
        <v>143.09257409834834</v>
      </c>
      <c r="AF158" s="43">
        <f t="shared" si="41"/>
        <v>143.70500526714966</v>
      </c>
      <c r="AG158" s="38"/>
    </row>
    <row r="159" spans="1:33" x14ac:dyDescent="0.25">
      <c r="A159" s="69" t="s">
        <v>1437</v>
      </c>
      <c r="B159">
        <v>2012</v>
      </c>
      <c r="C159" s="69" t="s">
        <v>1456</v>
      </c>
      <c r="D159" s="69" t="s">
        <v>6</v>
      </c>
      <c r="E159" s="37">
        <f>(K159-(((2.718282^(0.00098482*W159)-1)/((2.718282^(0.000155125*W159)-1)*137.88))))/(([1]!SingleStagePbR(W159,1)/[1]!SingleStagePbR(W159,0))-(((2.718282^(0.00098482*W159)-1)/((2.718282^(0.000155125*W159)-1)*137.88))))</f>
        <v>-2.3992712120114853E-3</v>
      </c>
      <c r="F159" s="73">
        <v>580.89730633887461</v>
      </c>
      <c r="G159" s="73">
        <v>6.0025239012785354</v>
      </c>
      <c r="H159" s="86">
        <v>0.37230031020304594</v>
      </c>
      <c r="I159" s="76">
        <v>8.2570123212483839</v>
      </c>
      <c r="J159" s="76">
        <v>0.31261372195457243</v>
      </c>
      <c r="K159" s="77">
        <v>6.1879221513977754E-2</v>
      </c>
      <c r="L159" s="77">
        <v>7.5424286635425841E-3</v>
      </c>
      <c r="M159" s="39">
        <f t="array" ref="M159:Q159">[1]!ConvertConc(I159:L159,TRUE,FALSE)</f>
        <v>1.0328426284541417</v>
      </c>
      <c r="N159" s="39">
        <v>0.13182594373985701</v>
      </c>
      <c r="O159" s="40">
        <v>0.12110918103229974</v>
      </c>
      <c r="P159" s="62">
        <v>4.5852410499556077E-3</v>
      </c>
      <c r="Q159" s="39">
        <v>0.29663225248779612</v>
      </c>
      <c r="R159" s="80">
        <v>3.2933017911787876E-2</v>
      </c>
      <c r="S159" s="158">
        <v>3.2578009002918037E-3</v>
      </c>
      <c r="T159" s="38">
        <f>[1]!AgePb76(K159)</f>
        <v>669.00561464619102</v>
      </c>
      <c r="U159" s="41">
        <v>521.69824273494339</v>
      </c>
      <c r="V159" s="38">
        <f t="shared" si="37"/>
        <v>521.71025222920048</v>
      </c>
      <c r="W159" s="42">
        <f>[1]!AgePb6U8(O159)</f>
        <v>736.94462821000297</v>
      </c>
      <c r="X159" s="42">
        <f t="shared" si="30"/>
        <v>55.80202478475325</v>
      </c>
      <c r="Y159" s="38">
        <f t="shared" si="38"/>
        <v>56.292835985689365</v>
      </c>
      <c r="Z159" s="38">
        <f>[1]!AgePb7U5(M159)</f>
        <v>720.34840139906157</v>
      </c>
      <c r="AA159" s="42">
        <f t="shared" si="32"/>
        <v>183.88204595710079</v>
      </c>
      <c r="AB159" s="38">
        <f t="shared" si="39"/>
        <v>184.02620349496235</v>
      </c>
      <c r="AC159" s="42">
        <f>[1]!AgePb8Th2(R159)</f>
        <v>654.92361278608371</v>
      </c>
      <c r="AD159" s="42">
        <f t="shared" si="34"/>
        <v>129.57274314014023</v>
      </c>
      <c r="AE159" s="38">
        <f t="shared" si="40"/>
        <v>129.97203555079682</v>
      </c>
      <c r="AF159" s="43">
        <f t="shared" si="41"/>
        <v>110.15522322630163</v>
      </c>
      <c r="AG159" s="38"/>
    </row>
    <row r="160" spans="1:33" x14ac:dyDescent="0.25">
      <c r="A160" s="69" t="s">
        <v>1437</v>
      </c>
      <c r="B160">
        <v>2012</v>
      </c>
      <c r="C160" s="69" t="s">
        <v>1457</v>
      </c>
      <c r="D160" s="69" t="s">
        <v>6</v>
      </c>
      <c r="E160" s="37">
        <f>(K160-(((2.718282^(0.00098482*W160)-1)/((2.718282^(0.000155125*W160)-1)*137.88))))/(([1]!SingleStagePbR(W160,1)/[1]!SingleStagePbR(W160,0))-(((2.718282^(0.00098482*W160)-1)/((2.718282^(0.000155125*W160)-1)*137.88))))</f>
        <v>7.0783388272377765E-3</v>
      </c>
      <c r="F160" s="73">
        <v>589.74752849329627</v>
      </c>
      <c r="G160" s="73">
        <v>6.05683466573094</v>
      </c>
      <c r="H160" s="86">
        <v>0.3751230407446019</v>
      </c>
      <c r="I160" s="76">
        <v>8.1273901965003752</v>
      </c>
      <c r="J160" s="76">
        <v>0.32010408237120785</v>
      </c>
      <c r="K160" s="77">
        <v>7.0026332586637652E-2</v>
      </c>
      <c r="L160" s="77">
        <v>7.3875414495164007E-3</v>
      </c>
      <c r="M160" s="39">
        <f t="array" ref="M160:Q160">[1]!ConvertConc(I160:L160,TRUE,FALSE)</f>
        <v>1.1874696456983325</v>
      </c>
      <c r="N160" s="39">
        <v>0.133719739925099</v>
      </c>
      <c r="O160" s="40">
        <v>0.12304072719808584</v>
      </c>
      <c r="P160" s="62">
        <v>4.8460622809753592E-3</v>
      </c>
      <c r="Q160" s="39">
        <v>0.34975754811493354</v>
      </c>
      <c r="R160" s="80">
        <v>3.4379909317498097E-2</v>
      </c>
      <c r="S160" s="158">
        <v>3.6013748731115029E-3</v>
      </c>
      <c r="T160" s="38">
        <f>[1]!AgePb76(K160)</f>
        <v>928.23166140398405</v>
      </c>
      <c r="U160" s="41">
        <v>433.18764035311875</v>
      </c>
      <c r="V160" s="38">
        <f t="shared" si="37"/>
        <v>433.21548311468092</v>
      </c>
      <c r="W160" s="42">
        <f>[1]!AgePb6U8(O160)</f>
        <v>748.04152474583782</v>
      </c>
      <c r="X160" s="42">
        <f t="shared" si="30"/>
        <v>58.924486228662275</v>
      </c>
      <c r="Y160" s="38">
        <f t="shared" si="38"/>
        <v>59.403550966417718</v>
      </c>
      <c r="Z160" s="38">
        <f>[1]!AgePb7U5(M160)</f>
        <v>794.78647804352477</v>
      </c>
      <c r="AA160" s="42">
        <f t="shared" si="32"/>
        <v>179.00018164668913</v>
      </c>
      <c r="AB160" s="38">
        <f t="shared" si="39"/>
        <v>179.18043798500304</v>
      </c>
      <c r="AC160" s="42">
        <f>[1]!AgePb8Th2(R160)</f>
        <v>683.21628580094318</v>
      </c>
      <c r="AD160" s="42">
        <f t="shared" si="34"/>
        <v>143.13696652665524</v>
      </c>
      <c r="AE160" s="38">
        <f t="shared" si="40"/>
        <v>143.53038996802564</v>
      </c>
      <c r="AF160" s="43">
        <f t="shared" si="41"/>
        <v>80.587805377635775</v>
      </c>
      <c r="AG160" s="38"/>
    </row>
    <row r="161" spans="1:33" x14ac:dyDescent="0.25">
      <c r="A161" s="69" t="s">
        <v>1437</v>
      </c>
      <c r="B161">
        <v>2012</v>
      </c>
      <c r="C161" s="69" t="s">
        <v>1458</v>
      </c>
      <c r="D161" s="69" t="s">
        <v>6</v>
      </c>
      <c r="E161" s="37">
        <f>(K161-(((2.718282^(0.00098482*W161)-1)/((2.718282^(0.000155125*W161)-1)*137.88))))/(([1]!SingleStagePbR(W161,1)/[1]!SingleStagePbR(W161,0))-(((2.718282^(0.00098482*W161)-1)/((2.718282^(0.000155125*W161)-1)*137.88))))</f>
        <v>-3.6885487903835878E-3</v>
      </c>
      <c r="F161" s="73">
        <v>565.74374095859787</v>
      </c>
      <c r="G161" s="73">
        <v>5.7853014122990816</v>
      </c>
      <c r="H161" s="86">
        <v>0.36107525974166016</v>
      </c>
      <c r="I161" s="76">
        <v>8.1747804231334129</v>
      </c>
      <c r="J161" s="76">
        <v>0.34641279708982592</v>
      </c>
      <c r="K161" s="77">
        <v>6.102759048104222E-2</v>
      </c>
      <c r="L161" s="77">
        <v>7.9640961234073125E-3</v>
      </c>
      <c r="M161" s="39">
        <f t="array" ref="M161:Q161">[1]!ConvertConc(I161:L161,TRUE,FALSE)</f>
        <v>1.0288744265590133</v>
      </c>
      <c r="N161" s="39">
        <v>0.14116944066688691</v>
      </c>
      <c r="O161" s="40">
        <v>0.12232744468220194</v>
      </c>
      <c r="P161" s="62">
        <v>5.1837223851658861E-3</v>
      </c>
      <c r="Q161" s="39">
        <v>0.30884424255788806</v>
      </c>
      <c r="R161" s="80">
        <v>3.7382287491496566E-2</v>
      </c>
      <c r="S161" s="158">
        <v>3.6236782112116571E-3</v>
      </c>
      <c r="T161" s="38">
        <f>[1]!AgePb76(K161)</f>
        <v>639.27049112121063</v>
      </c>
      <c r="U161" s="41">
        <v>561.3074752980483</v>
      </c>
      <c r="V161" s="38">
        <f t="shared" si="37"/>
        <v>561.31766717361813</v>
      </c>
      <c r="W161" s="42">
        <f>[1]!AgePb6U8(O161)</f>
        <v>743.94588044260104</v>
      </c>
      <c r="X161" s="42">
        <f t="shared" si="30"/>
        <v>63.050592184295731</v>
      </c>
      <c r="Y161" s="38">
        <f t="shared" si="38"/>
        <v>63.493660519298146</v>
      </c>
      <c r="Z161" s="38">
        <f>[1]!AgePb7U5(M161)</f>
        <v>718.3643901133953</v>
      </c>
      <c r="AA161" s="42">
        <f t="shared" si="32"/>
        <v>197.13017746291646</v>
      </c>
      <c r="AB161" s="38">
        <f t="shared" si="39"/>
        <v>197.26391424836834</v>
      </c>
      <c r="AC161" s="42">
        <f>[1]!AgePb8Th2(R161)</f>
        <v>741.79906713223727</v>
      </c>
      <c r="AD161" s="42">
        <f t="shared" si="34"/>
        <v>143.81362388674989</v>
      </c>
      <c r="AE161" s="38">
        <f t="shared" si="40"/>
        <v>144.27512029957509</v>
      </c>
      <c r="AF161" s="43">
        <f t="shared" si="41"/>
        <v>116.37419383112793</v>
      </c>
      <c r="AG161" s="38"/>
    </row>
    <row r="162" spans="1:33" x14ac:dyDescent="0.25">
      <c r="A162" s="69" t="s">
        <v>1437</v>
      </c>
      <c r="B162">
        <v>2012</v>
      </c>
      <c r="C162" s="69" t="s">
        <v>1459</v>
      </c>
      <c r="D162" s="69" t="s">
        <v>6</v>
      </c>
      <c r="E162" s="37">
        <f>(K162-(((2.718282^(0.00098482*W162)-1)/((2.718282^(0.000155125*W162)-1)*137.88))))/(([1]!SingleStagePbR(W162,1)/[1]!SingleStagePbR(W162,0))-(((2.718282^(0.00098482*W162)-1)/((2.718282^(0.000155125*W162)-1)*137.88))))</f>
        <v>-1.1873767419477523E-2</v>
      </c>
      <c r="F162" s="73">
        <v>601.55095305780276</v>
      </c>
      <c r="G162" s="73">
        <v>5.9678270148187194</v>
      </c>
      <c r="H162" s="86">
        <v>0.41801442495728969</v>
      </c>
      <c r="I162" s="76">
        <v>8.0667948474652196</v>
      </c>
      <c r="J162" s="76">
        <v>0.32410981050980436</v>
      </c>
      <c r="K162" s="77">
        <v>5.4562414515656438E-2</v>
      </c>
      <c r="L162" s="77">
        <v>6.8415106121218787E-3</v>
      </c>
      <c r="M162" s="39">
        <f t="array" ref="M162:Q162">[1]!ConvertConc(I162:L162,TRUE,FALSE)</f>
        <v>0.93219080325448822</v>
      </c>
      <c r="N162" s="39">
        <v>0.12274025981759416</v>
      </c>
      <c r="O162" s="40">
        <v>0.12396497232283327</v>
      </c>
      <c r="P162" s="62">
        <v>4.9806973462367902E-3</v>
      </c>
      <c r="Q162" s="39">
        <v>0.30514688462986128</v>
      </c>
      <c r="R162" s="80">
        <v>3.4883359939380791E-2</v>
      </c>
      <c r="S162" s="158">
        <v>3.1756435544256032E-3</v>
      </c>
      <c r="T162" s="38">
        <f>[1]!AgePb76(K162)</f>
        <v>393.35932409144135</v>
      </c>
      <c r="U162" s="41">
        <v>562.45132736249332</v>
      </c>
      <c r="V162" s="38">
        <f t="shared" si="37"/>
        <v>562.45517843797893</v>
      </c>
      <c r="W162" s="42">
        <f>[1]!AgePb6U8(O162)</f>
        <v>753.34464188274433</v>
      </c>
      <c r="X162" s="42">
        <f t="shared" si="30"/>
        <v>60.536159341133022</v>
      </c>
      <c r="Y162" s="38">
        <f t="shared" si="38"/>
        <v>61.009179392961933</v>
      </c>
      <c r="Z162" s="38">
        <f>[1]!AgePb7U5(M162)</f>
        <v>668.7866074655285</v>
      </c>
      <c r="AA162" s="42">
        <f t="shared" si="32"/>
        <v>176.11639521922328</v>
      </c>
      <c r="AB162" s="38">
        <f t="shared" si="39"/>
        <v>176.24613617792917</v>
      </c>
      <c r="AC162" s="42">
        <f>[1]!AgePb8Th2(R162)</f>
        <v>693.05153422840647</v>
      </c>
      <c r="AD162" s="42">
        <f t="shared" si="34"/>
        <v>126.18535837040025</v>
      </c>
      <c r="AE162" s="38">
        <f t="shared" si="40"/>
        <v>126.64437135656217</v>
      </c>
      <c r="AF162" s="43">
        <f t="shared" si="41"/>
        <v>191.51564377500807</v>
      </c>
      <c r="AG162" s="38"/>
    </row>
    <row r="163" spans="1:33" x14ac:dyDescent="0.25">
      <c r="A163" s="144" t="s">
        <v>1437</v>
      </c>
      <c r="B163">
        <v>2012</v>
      </c>
      <c r="C163" s="144" t="s">
        <v>1460</v>
      </c>
      <c r="D163" s="144" t="s">
        <v>6</v>
      </c>
      <c r="E163" s="37">
        <f>(K163-(((2.718282^(0.00098482*W163)-1)/((2.718282^(0.000155125*W163)-1)*137.88))))/(([1]!SingleStagePbR(W163,1)/[1]!SingleStagePbR(W163,0))-(((2.718282^(0.00098482*W163)-1)/((2.718282^(0.000155125*W163)-1)*137.88))))</f>
        <v>1.6411374962211213E-2</v>
      </c>
      <c r="F163" s="147">
        <v>531.96963362362271</v>
      </c>
      <c r="G163" s="147">
        <v>5.6172716429637859</v>
      </c>
      <c r="H163" s="86">
        <v>0.35569697755680363</v>
      </c>
      <c r="I163" s="151">
        <v>8.754541876484554</v>
      </c>
      <c r="J163" s="151">
        <v>0.35630883044708078</v>
      </c>
      <c r="K163" s="152">
        <v>7.6161544077439441E-2</v>
      </c>
      <c r="L163" s="152">
        <v>8.1003451555583823E-3</v>
      </c>
      <c r="M163" s="39">
        <f t="array" ref="M163:Q163">[1]!ConvertConc(I163:L163,TRUE,FALSE)</f>
        <v>1.1989872403200701</v>
      </c>
      <c r="N163" s="39">
        <v>0.13653922650218053</v>
      </c>
      <c r="O163" s="40">
        <v>0.11422642259397779</v>
      </c>
      <c r="P163" s="62">
        <v>4.6490020397226715E-3</v>
      </c>
      <c r="Q163" s="39">
        <v>0.35739649109141808</v>
      </c>
      <c r="R163" s="181">
        <v>3.5701207275104278E-2</v>
      </c>
      <c r="S163" s="158">
        <v>3.1372903623938134E-3</v>
      </c>
      <c r="T163" s="38">
        <f>[1]!AgePb76(K163)</f>
        <v>1098.4491627307348</v>
      </c>
      <c r="U163" s="41">
        <v>425.57818274731244</v>
      </c>
      <c r="V163" s="38">
        <f t="shared" si="37"/>
        <v>425.61786989480629</v>
      </c>
      <c r="W163" s="42">
        <f>[1]!AgePb6U8(O163)</f>
        <v>697.246560721484</v>
      </c>
      <c r="X163" s="42">
        <f t="shared" si="30"/>
        <v>56.755706943669857</v>
      </c>
      <c r="Y163" s="38">
        <f t="shared" si="38"/>
        <v>57.187935161749401</v>
      </c>
      <c r="Z163" s="38">
        <f>[1]!AgePb7U5(M163)</f>
        <v>800.11870748213403</v>
      </c>
      <c r="AA163" s="42">
        <f t="shared" si="32"/>
        <v>182.23311434135252</v>
      </c>
      <c r="AB163" s="38">
        <f t="shared" si="39"/>
        <v>182.41255856124479</v>
      </c>
      <c r="AC163" s="42">
        <f>[1]!AgePb8Th2(R163)</f>
        <v>709.01854013184368</v>
      </c>
      <c r="AD163" s="42">
        <f t="shared" si="34"/>
        <v>124.61186623598107</v>
      </c>
      <c r="AE163" s="38">
        <f t="shared" si="40"/>
        <v>125.09827462682432</v>
      </c>
      <c r="AF163" s="43">
        <f t="shared" si="41"/>
        <v>63.475542098656192</v>
      </c>
      <c r="AG163" s="38"/>
    </row>
    <row r="164" spans="1:33" x14ac:dyDescent="0.25">
      <c r="A164" s="144" t="s">
        <v>1437</v>
      </c>
      <c r="B164">
        <v>2012</v>
      </c>
      <c r="C164" s="144" t="s">
        <v>1461</v>
      </c>
      <c r="D164" s="144" t="s">
        <v>6</v>
      </c>
      <c r="E164" s="37">
        <f>(K164-(((2.718282^(0.00098482*W164)-1)/((2.718282^(0.000155125*W164)-1)*137.88))))/(([1]!SingleStagePbR(W164,1)/[1]!SingleStagePbR(W164,0))-(((2.718282^(0.00098482*W164)-1)/((2.718282^(0.000155125*W164)-1)*137.88))))</f>
        <v>1.6278770944882965E-2</v>
      </c>
      <c r="F164" s="147">
        <v>546.60289704681679</v>
      </c>
      <c r="G164" s="147">
        <v>5.7344498132311656</v>
      </c>
      <c r="H164" s="86">
        <v>0.36672531205691433</v>
      </c>
      <c r="I164" s="151">
        <v>8.6271977682180516</v>
      </c>
      <c r="J164" s="151">
        <v>0.34672097918379613</v>
      </c>
      <c r="K164" s="152">
        <v>7.6347700260520318E-2</v>
      </c>
      <c r="L164" s="152">
        <v>8.1965941635306315E-3</v>
      </c>
      <c r="M164" s="39">
        <f t="array" ref="M164:Q164">[1]!ConvertConc(I164:L164,TRUE,FALSE)</f>
        <v>1.219659075009043</v>
      </c>
      <c r="N164" s="39">
        <v>0.1398150789184803</v>
      </c>
      <c r="O164" s="40">
        <v>0.11591249289357025</v>
      </c>
      <c r="P164" s="62">
        <v>4.658441143397433E-3</v>
      </c>
      <c r="Q164" s="39">
        <v>0.35058619104854183</v>
      </c>
      <c r="R164" s="181">
        <v>3.4554408883534012E-2</v>
      </c>
      <c r="S164" s="158">
        <v>3.2853464380605459E-3</v>
      </c>
      <c r="T164" s="38">
        <f>[1]!AgePb76(K164)</f>
        <v>1103.332218807536</v>
      </c>
      <c r="U164" s="41">
        <v>429.27345998549595</v>
      </c>
      <c r="V164" s="38">
        <f t="shared" si="37"/>
        <v>429.31315610444159</v>
      </c>
      <c r="W164" s="42">
        <f>[1]!AgePb6U8(O164)</f>
        <v>706.99403383784693</v>
      </c>
      <c r="X164" s="42">
        <f t="shared" si="30"/>
        <v>56.827180800792448</v>
      </c>
      <c r="Y164" s="38">
        <f t="shared" si="38"/>
        <v>57.27097673434595</v>
      </c>
      <c r="Z164" s="38">
        <f>[1]!AgePb7U5(M164)</f>
        <v>809.61934738832326</v>
      </c>
      <c r="AA164" s="42">
        <f t="shared" si="32"/>
        <v>185.62071199804362</v>
      </c>
      <c r="AB164" s="38">
        <f t="shared" si="39"/>
        <v>185.8010910294704</v>
      </c>
      <c r="AC164" s="42">
        <f>[1]!AgePb8Th2(R164)</f>
        <v>686.62579480414161</v>
      </c>
      <c r="AD164" s="42">
        <f t="shared" si="34"/>
        <v>130.56531320466149</v>
      </c>
      <c r="AE164" s="38">
        <f t="shared" si="40"/>
        <v>131.00080582024125</v>
      </c>
      <c r="AF164" s="43">
        <f t="shared" si="41"/>
        <v>64.078073837266786</v>
      </c>
      <c r="AG164" s="38"/>
    </row>
    <row r="165" spans="1:33" x14ac:dyDescent="0.25">
      <c r="A165" s="144" t="s">
        <v>1437</v>
      </c>
      <c r="B165">
        <v>2012</v>
      </c>
      <c r="C165" s="144" t="s">
        <v>1462</v>
      </c>
      <c r="D165" s="144" t="s">
        <v>6</v>
      </c>
      <c r="E165" s="37">
        <f>(K165-(((2.718282^(0.00098482*W165)-1)/((2.718282^(0.000155125*W165)-1)*137.88))))/(([1]!SingleStagePbR(W165,1)/[1]!SingleStagePbR(W165,0))-(((2.718282^(0.00098482*W165)-1)/((2.718282^(0.000155125*W165)-1)*137.88))))</f>
        <v>3.5176729134767863E-3</v>
      </c>
      <c r="F165" s="147">
        <v>522.98311583144107</v>
      </c>
      <c r="G165" s="147">
        <v>5.5019875608297735</v>
      </c>
      <c r="H165" s="86">
        <v>0.35095765626291064</v>
      </c>
      <c r="I165" s="151">
        <v>8.703297007443398</v>
      </c>
      <c r="J165" s="151">
        <v>0.3505091807884852</v>
      </c>
      <c r="K165" s="152">
        <v>6.5679475297683587E-2</v>
      </c>
      <c r="L165" s="152">
        <v>7.2119896252216863E-3</v>
      </c>
      <c r="M165" s="39">
        <f t="array" ref="M165:Q165">[1]!ConvertConc(I165:L165,TRUE,FALSE)</f>
        <v>1.04005933358188</v>
      </c>
      <c r="N165" s="39">
        <v>0.12164358941842596</v>
      </c>
      <c r="O165" s="40">
        <v>0.11489898588371293</v>
      </c>
      <c r="P165" s="62">
        <v>4.6273440261874075E-3</v>
      </c>
      <c r="Q165" s="39">
        <v>0.3443376271829473</v>
      </c>
      <c r="R165" s="181">
        <v>3.5276213199597797E-2</v>
      </c>
      <c r="S165" s="158">
        <v>3.4066750663344835E-3</v>
      </c>
      <c r="T165" s="38">
        <f>[1]!AgePb76(K165)</f>
        <v>795.26475449405996</v>
      </c>
      <c r="U165" s="41">
        <v>460.43138117111374</v>
      </c>
      <c r="V165" s="38">
        <f t="shared" si="37"/>
        <v>460.45060938979697</v>
      </c>
      <c r="W165" s="42">
        <f>[1]!AgePb6U8(O165)</f>
        <v>701.13653626470625</v>
      </c>
      <c r="X165" s="42">
        <f t="shared" si="30"/>
        <v>56.473952971348488</v>
      </c>
      <c r="Y165" s="38">
        <f t="shared" si="38"/>
        <v>56.913162690513047</v>
      </c>
      <c r="Z165" s="38">
        <f>[1]!AgePb7U5(M165)</f>
        <v>723.94668479699317</v>
      </c>
      <c r="AA165" s="42">
        <f t="shared" si="32"/>
        <v>169.34317195730097</v>
      </c>
      <c r="AB165" s="38">
        <f t="shared" si="39"/>
        <v>169.50126199387637</v>
      </c>
      <c r="AC165" s="42">
        <f>[1]!AgePb8Th2(R165)</f>
        <v>700.72286548308477</v>
      </c>
      <c r="AD165" s="42">
        <f t="shared" si="34"/>
        <v>135.33964661937659</v>
      </c>
      <c r="AE165" s="38">
        <f t="shared" si="40"/>
        <v>135.77722724496991</v>
      </c>
      <c r="AF165" s="43">
        <f t="shared" si="41"/>
        <v>88.163914256550044</v>
      </c>
      <c r="AG165" s="38"/>
    </row>
    <row r="166" spans="1:33" x14ac:dyDescent="0.25">
      <c r="A166" s="144" t="s">
        <v>1437</v>
      </c>
      <c r="B166">
        <v>2012</v>
      </c>
      <c r="C166" s="144" t="s">
        <v>1463</v>
      </c>
      <c r="D166" s="144" t="s">
        <v>6</v>
      </c>
      <c r="E166" s="37">
        <f>(K166-(((2.718282^(0.00098482*W166)-1)/((2.718282^(0.000155125*W166)-1)*137.88))))/(([1]!SingleStagePbR(W166,1)/[1]!SingleStagePbR(W166,0))-(((2.718282^(0.00098482*W166)-1)/((2.718282^(0.000155125*W166)-1)*137.88))))</f>
        <v>1.1367383282763033E-2</v>
      </c>
      <c r="F166" s="147">
        <v>537.3245250293752</v>
      </c>
      <c r="G166" s="147">
        <v>5.7194405395613188</v>
      </c>
      <c r="H166" s="86">
        <v>0.37240440846934719</v>
      </c>
      <c r="I166" s="151">
        <v>8.6201124798514979</v>
      </c>
      <c r="J166" s="151">
        <v>0.35002426773762924</v>
      </c>
      <c r="K166" s="152">
        <v>7.2325368932387335E-2</v>
      </c>
      <c r="L166" s="152">
        <v>7.184272098052385E-3</v>
      </c>
      <c r="M166" s="39">
        <f t="array" ref="M166:Q166">[1]!ConvertConc(I166:L166,TRUE,FALSE)</f>
        <v>1.1563517726201809</v>
      </c>
      <c r="N166" s="39">
        <v>0.12409000983768913</v>
      </c>
      <c r="O166" s="40">
        <v>0.11600776699113645</v>
      </c>
      <c r="P166" s="62">
        <v>4.7105572912024898E-3</v>
      </c>
      <c r="Q166" s="39">
        <v>0.37838888823885097</v>
      </c>
      <c r="R166" s="181">
        <v>3.6835442745727164E-2</v>
      </c>
      <c r="S166" s="158">
        <v>2.9757285043940586E-3</v>
      </c>
      <c r="T166" s="38">
        <f>[1]!AgePb76(K166)</f>
        <v>994.22582033201559</v>
      </c>
      <c r="U166" s="41">
        <v>403.75749837416652</v>
      </c>
      <c r="V166" s="38">
        <f t="shared" si="37"/>
        <v>403.791768887508</v>
      </c>
      <c r="W166" s="42">
        <f>[1]!AgePb6U8(O166)</f>
        <v>707.54439068092074</v>
      </c>
      <c r="X166" s="42">
        <f t="shared" si="30"/>
        <v>57.46043519010388</v>
      </c>
      <c r="Y166" s="38">
        <f t="shared" si="38"/>
        <v>57.900058519246485</v>
      </c>
      <c r="Z166" s="38">
        <f>[1]!AgePb7U5(M166)</f>
        <v>780.23841151445993</v>
      </c>
      <c r="AA166" s="42">
        <f t="shared" si="32"/>
        <v>167.4573334050209</v>
      </c>
      <c r="AB166" s="38">
        <f t="shared" si="39"/>
        <v>167.64301611330234</v>
      </c>
      <c r="AC166" s="42">
        <f>[1]!AgePb8Th2(R166)</f>
        <v>731.14160239766056</v>
      </c>
      <c r="AD166" s="42">
        <f t="shared" si="34"/>
        <v>118.12964605972819</v>
      </c>
      <c r="AE166" s="38">
        <f t="shared" si="40"/>
        <v>118.67507063036609</v>
      </c>
      <c r="AF166" s="43">
        <f t="shared" si="41"/>
        <v>71.165360646602466</v>
      </c>
      <c r="AG166" s="38"/>
    </row>
    <row r="167" spans="1:33" x14ac:dyDescent="0.25">
      <c r="A167" s="144" t="s">
        <v>1437</v>
      </c>
      <c r="B167">
        <v>2012</v>
      </c>
      <c r="C167" s="144" t="s">
        <v>1464</v>
      </c>
      <c r="D167" s="144" t="s">
        <v>6</v>
      </c>
      <c r="E167" s="37">
        <f>(K167-(((2.718282^(0.00098482*W167)-1)/((2.718282^(0.000155125*W167)-1)*137.88))))/(([1]!SingleStagePbR(W167,1)/[1]!SingleStagePbR(W167,0))-(((2.718282^(0.00098482*W167)-1)/((2.718282^(0.000155125*W167)-1)*137.88))))</f>
        <v>9.5238078852622858E-3</v>
      </c>
      <c r="F167" s="147">
        <v>572.65677859669472</v>
      </c>
      <c r="G167" s="147">
        <v>5.7968348971870132</v>
      </c>
      <c r="H167" s="86">
        <v>0.3737501815449959</v>
      </c>
      <c r="I167" s="151">
        <v>8.5073994376269564</v>
      </c>
      <c r="J167" s="151">
        <v>0.34407449564395659</v>
      </c>
      <c r="K167" s="152">
        <v>7.1076674875269794E-2</v>
      </c>
      <c r="L167" s="152">
        <v>8.3829982426990562E-3</v>
      </c>
      <c r="M167" s="39">
        <f t="array" ref="M167:Q167">[1]!ConvertConc(I167:L167,TRUE,FALSE)</f>
        <v>1.1514432116569464</v>
      </c>
      <c r="N167" s="39">
        <v>0.14356740800517778</v>
      </c>
      <c r="O167" s="40">
        <v>0.1175447335383301</v>
      </c>
      <c r="P167" s="62">
        <v>4.7539962363734554E-3</v>
      </c>
      <c r="Q167" s="39">
        <v>0.32437122570104132</v>
      </c>
      <c r="R167" s="181">
        <v>3.259242500254303E-2</v>
      </c>
      <c r="S167" s="158">
        <v>2.5808757988515052E-3</v>
      </c>
      <c r="T167" s="38">
        <f>[1]!AgePb76(K167)</f>
        <v>958.72991845908336</v>
      </c>
      <c r="U167" s="41">
        <v>482.01802740744387</v>
      </c>
      <c r="V167" s="38">
        <f t="shared" si="37"/>
        <v>482.04472098729553</v>
      </c>
      <c r="W167" s="42">
        <f>[1]!AgePb6U8(O167)</f>
        <v>716.4162882600217</v>
      </c>
      <c r="X167" s="42">
        <f t="shared" si="30"/>
        <v>57.94968835339909</v>
      </c>
      <c r="Y167" s="38">
        <f t="shared" si="38"/>
        <v>58.396586826528448</v>
      </c>
      <c r="Z167" s="38">
        <f>[1]!AgePb7U5(M167)</f>
        <v>777.92443334549216</v>
      </c>
      <c r="AA167" s="42">
        <f t="shared" si="32"/>
        <v>193.99062565767869</v>
      </c>
      <c r="AB167" s="38">
        <f t="shared" si="39"/>
        <v>194.14998496314053</v>
      </c>
      <c r="AC167" s="42">
        <f>[1]!AgePb8Th2(R167)</f>
        <v>648.25785927676122</v>
      </c>
      <c r="AD167" s="42">
        <f t="shared" si="34"/>
        <v>102.66637234217067</v>
      </c>
      <c r="AE167" s="38">
        <f t="shared" si="40"/>
        <v>103.1596793587043</v>
      </c>
      <c r="AF167" s="43">
        <f t="shared" si="41"/>
        <v>74.72555872789286</v>
      </c>
      <c r="AG167" s="38"/>
    </row>
    <row r="168" spans="1:33" x14ac:dyDescent="0.25">
      <c r="A168" s="144" t="s">
        <v>1437</v>
      </c>
      <c r="B168">
        <v>2012</v>
      </c>
      <c r="C168" s="144" t="s">
        <v>1465</v>
      </c>
      <c r="D168" s="144" t="s">
        <v>6</v>
      </c>
      <c r="E168" s="37">
        <f>(K168-(((2.718282^(0.00098482*W168)-1)/((2.718282^(0.000155125*W168)-1)*137.88))))/(([1]!SingleStagePbR(W168,1)/[1]!SingleStagePbR(W168,0))-(((2.718282^(0.00098482*W168)-1)/((2.718282^(0.000155125*W168)-1)*137.88))))</f>
        <v>1.1232410370171692E-2</v>
      </c>
      <c r="F168" s="147">
        <v>567.12993653212902</v>
      </c>
      <c r="G168" s="147">
        <v>5.745487695992761</v>
      </c>
      <c r="H168" s="86">
        <v>0.39195520418476537</v>
      </c>
      <c r="I168" s="151">
        <v>8.4153526287483373</v>
      </c>
      <c r="J168" s="151">
        <v>0.31829544495961137</v>
      </c>
      <c r="K168" s="152">
        <v>7.2707692135708685E-2</v>
      </c>
      <c r="L168" s="152">
        <v>8.8648169460283123E-3</v>
      </c>
      <c r="M168" s="39">
        <f t="array" ref="M168:Q168">[1]!ConvertConc(I168:L168,TRUE,FALSE)</f>
        <v>1.1907491666969856</v>
      </c>
      <c r="N168" s="39">
        <v>0.15200634652617109</v>
      </c>
      <c r="O168" s="40">
        <v>0.1188304333895436</v>
      </c>
      <c r="P168" s="62">
        <v>4.4945455453949167E-3</v>
      </c>
      <c r="Q168" s="39">
        <v>0.29628977900064984</v>
      </c>
      <c r="R168" s="181">
        <v>3.6748677823459891E-2</v>
      </c>
      <c r="S168" s="158">
        <v>2.8182607091834897E-3</v>
      </c>
      <c r="T168" s="38">
        <f>[1]!AgePb76(K168)</f>
        <v>1004.9335436013946</v>
      </c>
      <c r="U168" s="41">
        <v>494.77676603534985</v>
      </c>
      <c r="V168" s="38">
        <f t="shared" si="37"/>
        <v>494.80533815199806</v>
      </c>
      <c r="W168" s="42">
        <f>[1]!AgePb6U8(O168)</f>
        <v>723.82842088471284</v>
      </c>
      <c r="X168" s="42">
        <f t="shared" si="30"/>
        <v>54.75499351336866</v>
      </c>
      <c r="Y168" s="38">
        <f t="shared" si="38"/>
        <v>55.23753928299115</v>
      </c>
      <c r="Z168" s="38">
        <f>[1]!AgePb7U5(M168)</f>
        <v>796.30763119292874</v>
      </c>
      <c r="AA168" s="42">
        <f t="shared" si="32"/>
        <v>203.30698876625667</v>
      </c>
      <c r="AB168" s="38">
        <f t="shared" si="39"/>
        <v>203.46632002821553</v>
      </c>
      <c r="AC168" s="42">
        <f>[1]!AgePb8Th2(R168)</f>
        <v>729.45012298339896</v>
      </c>
      <c r="AD168" s="42">
        <f t="shared" si="34"/>
        <v>111.88324275442604</v>
      </c>
      <c r="AE168" s="38">
        <f t="shared" si="40"/>
        <v>112.4563123979347</v>
      </c>
      <c r="AF168" s="43">
        <f t="shared" si="41"/>
        <v>72.027491319547224</v>
      </c>
      <c r="AG168" s="38"/>
    </row>
    <row r="169" spans="1:33" x14ac:dyDescent="0.25">
      <c r="A169" s="144" t="s">
        <v>1437</v>
      </c>
      <c r="B169">
        <v>2012</v>
      </c>
      <c r="C169" s="144" t="s">
        <v>1466</v>
      </c>
      <c r="D169" s="144" t="s">
        <v>6</v>
      </c>
      <c r="E169" s="37">
        <f>(K169-(((2.718282^(0.00098482*W169)-1)/((2.718282^(0.000155125*W169)-1)*137.88))))/(([1]!SingleStagePbR(W169,1)/[1]!SingleStagePbR(W169,0))-(((2.718282^(0.00098482*W169)-1)/((2.718282^(0.000155125*W169)-1)*137.88))))</f>
        <v>-9.0283308538306947E-3</v>
      </c>
      <c r="F169" s="147">
        <v>567.12693424767724</v>
      </c>
      <c r="G169" s="147">
        <v>5.7803130545721144</v>
      </c>
      <c r="H169" s="86">
        <v>0.37123485127298461</v>
      </c>
      <c r="I169" s="151">
        <v>8.4521029834457124</v>
      </c>
      <c r="J169" s="151">
        <v>0.3274682746124214</v>
      </c>
      <c r="K169" s="152">
        <v>5.5942212070491763E-2</v>
      </c>
      <c r="L169" s="152">
        <v>7.1900497473709217E-3</v>
      </c>
      <c r="M169" s="39">
        <f t="array" ref="M169:Q169">[1]!ConvertConc(I169:L169,TRUE,FALSE)</f>
        <v>0.91219376794815354</v>
      </c>
      <c r="N169" s="39">
        <v>0.12245203883997254</v>
      </c>
      <c r="O169" s="40">
        <v>0.11831375007599881</v>
      </c>
      <c r="P169" s="62">
        <v>4.5839478856559797E-3</v>
      </c>
      <c r="Q169" s="39">
        <v>0.28861940818296961</v>
      </c>
      <c r="R169" s="181">
        <v>3.0369538173002801E-2</v>
      </c>
      <c r="S169" s="158">
        <v>3.0283583888389373E-3</v>
      </c>
      <c r="T169" s="38">
        <f>[1]!AgePb76(K169)</f>
        <v>449.10882934227936</v>
      </c>
      <c r="U169" s="41">
        <v>570.94928919252243</v>
      </c>
      <c r="V169" s="38">
        <f t="shared" si="37"/>
        <v>570.9542345004088</v>
      </c>
      <c r="W169" s="42">
        <f>[1]!AgePb6U8(O169)</f>
        <v>720.85073645656144</v>
      </c>
      <c r="X169" s="42">
        <f t="shared" si="30"/>
        <v>55.857281290316081</v>
      </c>
      <c r="Y169" s="38">
        <f t="shared" si="38"/>
        <v>56.326516945896437</v>
      </c>
      <c r="Z169" s="38">
        <f>[1]!AgePb7U5(M169)</f>
        <v>658.22323456715799</v>
      </c>
      <c r="AA169" s="42">
        <f t="shared" si="32"/>
        <v>176.71854361796321</v>
      </c>
      <c r="AB169" s="38">
        <f t="shared" si="39"/>
        <v>176.84379199621301</v>
      </c>
      <c r="AC169" s="42">
        <f>[1]!AgePb8Th2(R169)</f>
        <v>604.69960227298373</v>
      </c>
      <c r="AD169" s="42">
        <f t="shared" si="34"/>
        <v>120.59762666386928</v>
      </c>
      <c r="AE169" s="38">
        <f t="shared" si="40"/>
        <v>120.9633684742476</v>
      </c>
      <c r="AF169" s="43">
        <f t="shared" si="41"/>
        <v>160.50691711232855</v>
      </c>
      <c r="AG169" s="38"/>
    </row>
    <row r="170" spans="1:33" x14ac:dyDescent="0.25">
      <c r="A170" s="144" t="s">
        <v>1437</v>
      </c>
      <c r="B170">
        <v>2012</v>
      </c>
      <c r="C170" s="144" t="s">
        <v>1467</v>
      </c>
      <c r="D170" s="144" t="s">
        <v>6</v>
      </c>
      <c r="E170" s="37">
        <f>(K170-(((2.718282^(0.00098482*W170)-1)/((2.718282^(0.000155125*W170)-1)*137.88))))/(([1]!SingleStagePbR(W170,1)/[1]!SingleStagePbR(W170,0))-(((2.718282^(0.00098482*W170)-1)/((2.718282^(0.000155125*W170)-1)*137.88))))</f>
        <v>7.5371863531885526E-3</v>
      </c>
      <c r="F170" s="147">
        <v>579.21756354436911</v>
      </c>
      <c r="G170" s="147">
        <v>5.88155366689936</v>
      </c>
      <c r="H170" s="86">
        <v>0.38376202725800784</v>
      </c>
      <c r="I170" s="151">
        <v>8.1684331066506601</v>
      </c>
      <c r="J170" s="151">
        <v>0.34203439967034782</v>
      </c>
      <c r="K170" s="152">
        <v>7.0295576333221046E-2</v>
      </c>
      <c r="L170" s="152">
        <v>7.9755853805282481E-3</v>
      </c>
      <c r="M170" s="39">
        <f t="array" ref="M170:Q170">[1]!ConvertConc(I170:L170,TRUE,FALSE)</f>
        <v>1.1860458675185253</v>
      </c>
      <c r="N170" s="39">
        <v>0.14343805818228131</v>
      </c>
      <c r="O170" s="40">
        <v>0.12242249975528471</v>
      </c>
      <c r="P170" s="62">
        <v>5.1261613657397464E-3</v>
      </c>
      <c r="Q170" s="39">
        <v>0.34623272785112147</v>
      </c>
      <c r="R170" s="181">
        <v>2.6236195535582242E-2</v>
      </c>
      <c r="S170" s="158">
        <v>2.7119208453325896E-3</v>
      </c>
      <c r="T170" s="38">
        <f>[1]!AgePb76(K170)</f>
        <v>936.1067097959309</v>
      </c>
      <c r="U170" s="41">
        <v>465.30977607533231</v>
      </c>
      <c r="V170" s="38">
        <f t="shared" si="37"/>
        <v>465.33613852739182</v>
      </c>
      <c r="W170" s="42">
        <f>[1]!AgePb6U8(O170)</f>
        <v>744.4918337886179</v>
      </c>
      <c r="X170" s="42">
        <f t="shared" si="30"/>
        <v>62.347775663863693</v>
      </c>
      <c r="Y170" s="38">
        <f t="shared" si="38"/>
        <v>62.796458528492373</v>
      </c>
      <c r="Z170" s="38">
        <f>[1]!AgePb7U5(M170)</f>
        <v>794.12537130590158</v>
      </c>
      <c r="AA170" s="42">
        <f t="shared" si="32"/>
        <v>192.0799259673193</v>
      </c>
      <c r="AB170" s="38">
        <f t="shared" si="39"/>
        <v>192.24763957322028</v>
      </c>
      <c r="AC170" s="42">
        <f>[1]!AgePb8Th2(R170)</f>
        <v>523.45488282914289</v>
      </c>
      <c r="AD170" s="42">
        <f t="shared" si="34"/>
        <v>108.21448608356526</v>
      </c>
      <c r="AE170" s="38">
        <f t="shared" si="40"/>
        <v>108.51994489326776</v>
      </c>
      <c r="AF170" s="43">
        <f t="shared" si="41"/>
        <v>79.530658844536589</v>
      </c>
      <c r="AG170" s="38"/>
    </row>
    <row r="171" spans="1:33" x14ac:dyDescent="0.25">
      <c r="A171" s="144" t="s">
        <v>1437</v>
      </c>
      <c r="B171">
        <v>2012</v>
      </c>
      <c r="C171" s="144" t="s">
        <v>1468</v>
      </c>
      <c r="D171" s="144" t="s">
        <v>6</v>
      </c>
      <c r="E171" s="37">
        <f>(K171-(((2.718282^(0.00098482*W171)-1)/((2.718282^(0.000155125*W171)-1)*137.88))))/(([1]!SingleStagePbR(W171,1)/[1]!SingleStagePbR(W171,0))-(((2.718282^(0.00098482*W171)-1)/((2.718282^(0.000155125*W171)-1)*137.88))))</f>
        <v>4.2918750552853836E-3</v>
      </c>
      <c r="F171" s="147">
        <v>580.83388844400167</v>
      </c>
      <c r="G171" s="147">
        <v>5.7649081418834793</v>
      </c>
      <c r="H171" s="86">
        <v>0.35650278529229629</v>
      </c>
      <c r="I171" s="151">
        <v>8.1835390493050877</v>
      </c>
      <c r="J171" s="151">
        <v>0.36018427829466892</v>
      </c>
      <c r="K171" s="152">
        <v>6.7581405497189176E-2</v>
      </c>
      <c r="L171" s="152">
        <v>7.2309991631054121E-3</v>
      </c>
      <c r="M171" s="39">
        <f t="array" ref="M171:Q171">[1]!ConvertConc(I171:L171,TRUE,FALSE)</f>
        <v>1.1381468640286532</v>
      </c>
      <c r="N171" s="39">
        <v>0.13167871639015916</v>
      </c>
      <c r="O171" s="40">
        <v>0.12219652084203299</v>
      </c>
      <c r="P171" s="62">
        <v>5.3782679357220814E-3</v>
      </c>
      <c r="Q171" s="39">
        <v>0.38042260488853769</v>
      </c>
      <c r="R171" s="181">
        <v>3.3384368086864451E-2</v>
      </c>
      <c r="S171" s="158">
        <v>3.1107566569725971E-3</v>
      </c>
      <c r="T171" s="38">
        <f>[1]!AgePb76(K171)</f>
        <v>854.83919967261852</v>
      </c>
      <c r="U171" s="41">
        <v>444.42285552181875</v>
      </c>
      <c r="V171" s="38">
        <f t="shared" si="37"/>
        <v>444.44587263178613</v>
      </c>
      <c r="W171" s="42">
        <f>[1]!AgePb6U8(O171)</f>
        <v>743.19383741346644</v>
      </c>
      <c r="X171" s="42">
        <f t="shared" si="30"/>
        <v>65.420775620187399</v>
      </c>
      <c r="Y171" s="38">
        <f t="shared" si="38"/>
        <v>65.847037407916034</v>
      </c>
      <c r="Z171" s="38">
        <f>[1]!AgePb7U5(M171)</f>
        <v>771.62969233160891</v>
      </c>
      <c r="AA171" s="42">
        <f t="shared" si="32"/>
        <v>178.54849954091989</v>
      </c>
      <c r="AB171" s="38">
        <f t="shared" si="39"/>
        <v>178.71883938108516</v>
      </c>
      <c r="AC171" s="42">
        <f>[1]!AgePb8Th2(R171)</f>
        <v>663.75361444324562</v>
      </c>
      <c r="AD171" s="42">
        <f t="shared" si="34"/>
        <v>123.6971728412834</v>
      </c>
      <c r="AE171" s="38">
        <f t="shared" si="40"/>
        <v>124.12670205726506</v>
      </c>
      <c r="AF171" s="43">
        <f t="shared" si="41"/>
        <v>86.93960661819095</v>
      </c>
      <c r="AG171" s="38"/>
    </row>
    <row r="172" spans="1:33" x14ac:dyDescent="0.25">
      <c r="A172" s="144" t="s">
        <v>1437</v>
      </c>
      <c r="B172">
        <v>2012</v>
      </c>
      <c r="C172" s="144" t="s">
        <v>1469</v>
      </c>
      <c r="D172" s="144" t="s">
        <v>6</v>
      </c>
      <c r="E172" s="37">
        <f>(K172-(((2.718282^(0.00098482*W172)-1)/((2.718282^(0.000155125*W172)-1)*137.88))))/(([1]!SingleStagePbR(W172,1)/[1]!SingleStagePbR(W172,0))-(((2.718282^(0.00098482*W172)-1)/((2.718282^(0.000155125*W172)-1)*137.88))))</f>
        <v>-6.177358979478919E-3</v>
      </c>
      <c r="F172" s="147">
        <v>581.74484010220226</v>
      </c>
      <c r="G172" s="147">
        <v>5.8536441853915786</v>
      </c>
      <c r="H172" s="86">
        <v>0.36964990285820132</v>
      </c>
      <c r="I172" s="151">
        <v>8.2240424257667986</v>
      </c>
      <c r="J172" s="151">
        <v>0.29979067337733967</v>
      </c>
      <c r="K172" s="152">
        <v>5.88503710735667E-2</v>
      </c>
      <c r="L172" s="152">
        <v>6.5926609487088426E-3</v>
      </c>
      <c r="M172" s="39">
        <f t="array" ref="M172:Q172">[1]!ConvertConc(I172:L172,TRUE,FALSE)</f>
        <v>0.98622523103080006</v>
      </c>
      <c r="N172" s="39">
        <v>0.11618311420143222</v>
      </c>
      <c r="O172" s="40">
        <v>0.12159470345956555</v>
      </c>
      <c r="P172" s="62">
        <v>4.4324866217919905E-3</v>
      </c>
      <c r="Q172" s="39">
        <v>0.30943246100147054</v>
      </c>
      <c r="R172" s="181">
        <v>3.7933626846091834E-2</v>
      </c>
      <c r="S172" s="158">
        <v>3.0864682794858721E-3</v>
      </c>
      <c r="T172" s="38">
        <f>[1]!AgePb76(K172)</f>
        <v>560.61657148400946</v>
      </c>
      <c r="U172" s="41">
        <v>488.23240878576775</v>
      </c>
      <c r="V172" s="38">
        <f t="shared" si="37"/>
        <v>488.24142015564655</v>
      </c>
      <c r="W172" s="42">
        <f>[1]!AgePb6U8(O172)</f>
        <v>739.73579358087397</v>
      </c>
      <c r="X172" s="42">
        <f t="shared" si="30"/>
        <v>53.931115672291483</v>
      </c>
      <c r="Y172" s="38">
        <f t="shared" si="38"/>
        <v>54.442632147706362</v>
      </c>
      <c r="Z172" s="38">
        <f>[1]!AgePb7U5(M172)</f>
        <v>696.79237302501963</v>
      </c>
      <c r="AA172" s="42">
        <f t="shared" si="32"/>
        <v>164.17245331522969</v>
      </c>
      <c r="AB172" s="38">
        <f t="shared" si="39"/>
        <v>164.32351990139622</v>
      </c>
      <c r="AC172" s="42">
        <f>[1]!AgePb8Th2(R172)</f>
        <v>752.5384414560848</v>
      </c>
      <c r="AD172" s="42">
        <f t="shared" si="34"/>
        <v>122.46053023465326</v>
      </c>
      <c r="AE172" s="38">
        <f t="shared" si="40"/>
        <v>123.01792905446371</v>
      </c>
      <c r="AF172" s="43">
        <f t="shared" si="41"/>
        <v>131.95039733176591</v>
      </c>
      <c r="AG172" s="38"/>
    </row>
    <row r="173" spans="1:33" x14ac:dyDescent="0.25">
      <c r="A173" s="144" t="s">
        <v>1437</v>
      </c>
      <c r="B173">
        <v>2012</v>
      </c>
      <c r="C173" s="144" t="s">
        <v>1470</v>
      </c>
      <c r="D173" s="144" t="s">
        <v>6</v>
      </c>
      <c r="E173" s="37">
        <f>(K173-(((2.718282^(0.00098482*W173)-1)/((2.718282^(0.000155125*W173)-1)*137.88))))/(([1]!SingleStagePbR(W173,1)/[1]!SingleStagePbR(W173,0))-(((2.718282^(0.00098482*W173)-1)/((2.718282^(0.000155125*W173)-1)*137.88))))</f>
        <v>7.5682724398256247E-3</v>
      </c>
      <c r="F173" s="147">
        <v>581.01650015636392</v>
      </c>
      <c r="G173" s="147">
        <v>5.6865496227224455</v>
      </c>
      <c r="H173" s="86">
        <v>0.37881776952453683</v>
      </c>
      <c r="I173" s="151">
        <v>8.0597535050045863</v>
      </c>
      <c r="J173" s="151">
        <v>0.31211974719331909</v>
      </c>
      <c r="K173" s="152">
        <v>7.0612630341116547E-2</v>
      </c>
      <c r="L173" s="152">
        <v>8.4053008272402339E-3</v>
      </c>
      <c r="M173" s="39">
        <f t="array" ref="M173:Q173">[1]!ConvertConc(I173:L173,TRUE,FALSE)</f>
        <v>1.2074603407622631</v>
      </c>
      <c r="N173" s="39">
        <v>0.1511437693646418</v>
      </c>
      <c r="O173" s="40">
        <v>0.12407327337977081</v>
      </c>
      <c r="P173" s="62">
        <v>4.8048266856666848E-3</v>
      </c>
      <c r="Q173" s="39">
        <v>0.30937278936057228</v>
      </c>
      <c r="R173" s="181">
        <v>3.8795939889403913E-2</v>
      </c>
      <c r="S173" s="158">
        <v>2.795126827190944E-3</v>
      </c>
      <c r="T173" s="38">
        <f>[1]!AgePb76(K173)</f>
        <v>945.3293530693951</v>
      </c>
      <c r="U173" s="41">
        <v>487.48268700781944</v>
      </c>
      <c r="V173" s="38">
        <f t="shared" si="37"/>
        <v>487.50834869612174</v>
      </c>
      <c r="W173" s="42">
        <f>[1]!AgePb6U8(O173)</f>
        <v>753.96576429581262</v>
      </c>
      <c r="X173" s="42">
        <f t="shared" si="30"/>
        <v>58.395732226377248</v>
      </c>
      <c r="Y173" s="38">
        <f t="shared" si="38"/>
        <v>58.886753763380874</v>
      </c>
      <c r="Z173" s="38">
        <f>[1]!AgePb7U5(M173)</f>
        <v>804.02364589022102</v>
      </c>
      <c r="AA173" s="42">
        <f t="shared" si="32"/>
        <v>201.28721481888687</v>
      </c>
      <c r="AB173" s="38">
        <f t="shared" si="39"/>
        <v>201.4512761356188</v>
      </c>
      <c r="AC173" s="42">
        <f>[1]!AgePb8Th2(R173)</f>
        <v>769.32374606484007</v>
      </c>
      <c r="AD173" s="42">
        <f t="shared" si="34"/>
        <v>110.85476715094001</v>
      </c>
      <c r="AE173" s="38">
        <f t="shared" si="40"/>
        <v>111.49789600436401</v>
      </c>
      <c r="AF173" s="43">
        <f t="shared" si="41"/>
        <v>79.756939932919352</v>
      </c>
      <c r="AG173" s="38"/>
    </row>
    <row r="174" spans="1:33" x14ac:dyDescent="0.25">
      <c r="A174" s="144" t="s">
        <v>1437</v>
      </c>
      <c r="B174">
        <v>2012</v>
      </c>
      <c r="C174" s="144" t="s">
        <v>1471</v>
      </c>
      <c r="D174" s="144" t="s">
        <v>6</v>
      </c>
      <c r="E174" s="37">
        <f>(K174-(((2.718282^(0.00098482*W174)-1)/((2.718282^(0.000155125*W174)-1)*137.88))))/(([1]!SingleStagePbR(W174,1)/[1]!SingleStagePbR(W174,0))-(((2.718282^(0.00098482*W174)-1)/((2.718282^(0.000155125*W174)-1)*137.88))))</f>
        <v>-6.3762871745369192E-3</v>
      </c>
      <c r="F174" s="147">
        <v>569.82289223907753</v>
      </c>
      <c r="G174" s="147">
        <v>5.511387329917568</v>
      </c>
      <c r="H174" s="86">
        <v>0.3664255508700538</v>
      </c>
      <c r="I174" s="151">
        <v>8.0852184548001826</v>
      </c>
      <c r="J174" s="151">
        <v>0.29988653544779986</v>
      </c>
      <c r="K174" s="152">
        <v>5.9046520720714084E-2</v>
      </c>
      <c r="L174" s="152">
        <v>7.216778977469307E-3</v>
      </c>
      <c r="M174" s="39">
        <f t="array" ref="M174:Q174">[1]!ConvertConc(I174:L174,TRUE,FALSE)</f>
        <v>1.0065023636927732</v>
      </c>
      <c r="N174" s="39">
        <v>0.12855647035915668</v>
      </c>
      <c r="O174" s="40">
        <v>0.12368249609957062</v>
      </c>
      <c r="P174" s="62">
        <v>4.5874722443418389E-3</v>
      </c>
      <c r="Q174" s="39">
        <v>0.29039294923643832</v>
      </c>
      <c r="R174" s="181">
        <v>3.7101446878895404E-2</v>
      </c>
      <c r="S174" s="158">
        <v>3.4236210137227E-3</v>
      </c>
      <c r="T174" s="38">
        <f>[1]!AgePb76(K174)</f>
        <v>567.86433866143682</v>
      </c>
      <c r="U174" s="41">
        <v>532.02543362580775</v>
      </c>
      <c r="V174" s="38">
        <f t="shared" si="37"/>
        <v>532.03391845103897</v>
      </c>
      <c r="W174" s="42">
        <f>[1]!AgePb6U8(O174)</f>
        <v>751.72431772878326</v>
      </c>
      <c r="X174" s="42">
        <f t="shared" si="30"/>
        <v>55.76398523201491</v>
      </c>
      <c r="Y174" s="38">
        <f t="shared" si="38"/>
        <v>56.274935621162534</v>
      </c>
      <c r="Z174" s="38">
        <f>[1]!AgePb7U5(M174)</f>
        <v>707.10574071378289</v>
      </c>
      <c r="AA174" s="42">
        <f t="shared" si="32"/>
        <v>180.63150465607526</v>
      </c>
      <c r="AB174" s="38">
        <f t="shared" si="39"/>
        <v>180.77291037077833</v>
      </c>
      <c r="AC174" s="42">
        <f>[1]!AgePb8Th2(R174)</f>
        <v>736.32646250679784</v>
      </c>
      <c r="AD174" s="42">
        <f t="shared" si="34"/>
        <v>135.89242264470016</v>
      </c>
      <c r="AE174" s="38">
        <f t="shared" si="40"/>
        <v>136.37356045545349</v>
      </c>
      <c r="AF174" s="43">
        <f t="shared" si="41"/>
        <v>132.37744766659216</v>
      </c>
      <c r="AG174" s="38"/>
    </row>
    <row r="175" spans="1:33" x14ac:dyDescent="0.25">
      <c r="A175" s="69" t="s">
        <v>1472</v>
      </c>
      <c r="B175">
        <v>2016</v>
      </c>
      <c r="C175" s="69" t="s">
        <v>1473</v>
      </c>
      <c r="D175" s="69" t="s">
        <v>6</v>
      </c>
      <c r="E175" s="37">
        <f>(K175-(((2.718282^(0.00098482*W175)-1)/((2.718282^(0.000155125*W175)-1)*137.88))))/(([1]!SingleStagePbR(W175,1)/[1]!SingleStagePbR(W175,0))-(((2.718282^(0.00098482*W175)-1)/((2.718282^(0.000155125*W175)-1)*137.88))))</f>
        <v>5.0348076392435779E-3</v>
      </c>
      <c r="F175" s="73">
        <v>2324.8756957945043</v>
      </c>
      <c r="G175" s="73">
        <v>12.187811236466565</v>
      </c>
      <c r="H175" s="86">
        <v>0.90594648992630822</v>
      </c>
      <c r="I175" s="76">
        <v>8.6948240042154712</v>
      </c>
      <c r="J175" s="76">
        <v>0.16540486443116914</v>
      </c>
      <c r="K175" s="77">
        <v>6.6945931331968078E-2</v>
      </c>
      <c r="L175" s="77">
        <v>3.0956540866532503E-3</v>
      </c>
      <c r="M175" s="39">
        <f t="array" ref="M175:Q175">[1]!ConvertConc(I175:L175,TRUE,FALSE)</f>
        <v>1.0611472126058681</v>
      </c>
      <c r="N175" s="39">
        <v>5.3058727196141117E-2</v>
      </c>
      <c r="O175" s="40">
        <v>0.11501095358746476</v>
      </c>
      <c r="P175" s="62">
        <v>2.1878960605770837E-3</v>
      </c>
      <c r="Q175" s="39">
        <v>0.3804576245113403</v>
      </c>
      <c r="R175" s="80">
        <v>3.3820887269372664E-2</v>
      </c>
      <c r="S175" s="158">
        <v>1.1642154199794461E-3</v>
      </c>
      <c r="T175" s="38">
        <f>[1]!AgePb76(K175)</f>
        <v>835.18511489903437</v>
      </c>
      <c r="U175" s="41">
        <v>192.66567621589795</v>
      </c>
      <c r="V175" s="38">
        <f t="shared" si="37"/>
        <v>192.71635119703424</v>
      </c>
      <c r="W175" s="42">
        <f>[1]!AgePb6U8(O175)</f>
        <v>701.78390787486455</v>
      </c>
      <c r="X175" s="42">
        <f t="shared" si="30"/>
        <v>26.700591544058923</v>
      </c>
      <c r="Y175" s="38">
        <f t="shared" si="38"/>
        <v>27.619093363838747</v>
      </c>
      <c r="Z175" s="38">
        <f>[1]!AgePb7U5(M175)</f>
        <v>734.38871616372671</v>
      </c>
      <c r="AA175" s="42">
        <f t="shared" si="32"/>
        <v>73.440763136279671</v>
      </c>
      <c r="AB175" s="38">
        <f t="shared" si="39"/>
        <v>73.815107296198448</v>
      </c>
      <c r="AC175" s="42">
        <f>[1]!AgePb8Th2(R175)</f>
        <v>672.28980167024906</v>
      </c>
      <c r="AD175" s="42">
        <f t="shared" si="34"/>
        <v>46.284424625856097</v>
      </c>
      <c r="AE175" s="38">
        <f t="shared" si="40"/>
        <v>47.449458338374455</v>
      </c>
      <c r="AF175" s="43">
        <f t="shared" si="41"/>
        <v>84.027348590821475</v>
      </c>
      <c r="AG175" s="38"/>
    </row>
    <row r="176" spans="1:33" x14ac:dyDescent="0.25">
      <c r="A176" s="69" t="s">
        <v>1472</v>
      </c>
      <c r="B176">
        <v>2016</v>
      </c>
      <c r="C176" s="69" t="s">
        <v>1474</v>
      </c>
      <c r="D176" s="69" t="s">
        <v>6</v>
      </c>
      <c r="E176" s="37">
        <f>(K176-(((2.718282^(0.00098482*W176)-1)/((2.718282^(0.000155125*W176)-1)*137.88))))/(([1]!SingleStagePbR(W176,1)/[1]!SingleStagePbR(W176,0))-(((2.718282^(0.00098482*W176)-1)/((2.718282^(0.000155125*W176)-1)*137.88))))</f>
        <v>8.6564712198997241E-3</v>
      </c>
      <c r="F176" s="73">
        <v>2410.1783405974838</v>
      </c>
      <c r="G176" s="73">
        <v>12.347969785291427</v>
      </c>
      <c r="H176" s="86">
        <v>0.98198613793213174</v>
      </c>
      <c r="I176" s="76">
        <v>8.6412849303616071</v>
      </c>
      <c r="J176" s="76">
        <v>0.1589959494683669</v>
      </c>
      <c r="K176" s="77">
        <v>7.0046689194691147E-2</v>
      </c>
      <c r="L176" s="77">
        <v>2.6610498338503663E-3</v>
      </c>
      <c r="M176" s="39">
        <f t="array" ref="M176:Q176">[1]!ConvertConc(I176:L176,TRUE,FALSE)</f>
        <v>1.1171758346832286</v>
      </c>
      <c r="N176" s="39">
        <v>4.7156976017836055E-2</v>
      </c>
      <c r="O176" s="40">
        <v>0.11572353047709927</v>
      </c>
      <c r="P176" s="62">
        <v>2.1292635010089797E-3</v>
      </c>
      <c r="Q176" s="39">
        <v>0.4358964381845864</v>
      </c>
      <c r="R176" s="80">
        <v>3.5347052466781027E-2</v>
      </c>
      <c r="S176" s="158">
        <v>1.2046407085046322E-3</v>
      </c>
      <c r="T176" s="38">
        <f>[1]!AgePb76(K176)</f>
        <v>928.82846101531152</v>
      </c>
      <c r="U176" s="41">
        <v>155.97777084625923</v>
      </c>
      <c r="V176" s="38">
        <f t="shared" si="37"/>
        <v>156.05517961029085</v>
      </c>
      <c r="W176" s="42">
        <f>[1]!AgePb6U8(O176)</f>
        <v>705.90234147262311</v>
      </c>
      <c r="X176" s="42">
        <f t="shared" si="30"/>
        <v>25.976602766571755</v>
      </c>
      <c r="Y176" s="38">
        <f t="shared" si="38"/>
        <v>26.930724685256596</v>
      </c>
      <c r="Z176" s="38">
        <f>[1]!AgePb7U5(M176)</f>
        <v>761.6216145884033</v>
      </c>
      <c r="AA176" s="42">
        <f t="shared" si="32"/>
        <v>64.297438413523693</v>
      </c>
      <c r="AB176" s="38">
        <f t="shared" si="39"/>
        <v>64.756845599781343</v>
      </c>
      <c r="AC176" s="42">
        <f>[1]!AgePb8Th2(R176)</f>
        <v>702.10584950742623</v>
      </c>
      <c r="AD176" s="42">
        <f t="shared" si="34"/>
        <v>47.856057519406306</v>
      </c>
      <c r="AE176" s="38">
        <f t="shared" si="40"/>
        <v>49.084686872427483</v>
      </c>
      <c r="AF176" s="43">
        <f t="shared" si="41"/>
        <v>75.999215258864311</v>
      </c>
      <c r="AG176" s="38"/>
    </row>
    <row r="177" spans="1:33" x14ac:dyDescent="0.25">
      <c r="A177" s="69" t="s">
        <v>1472</v>
      </c>
      <c r="B177">
        <v>2016</v>
      </c>
      <c r="C177" s="69" t="s">
        <v>1475</v>
      </c>
      <c r="D177" s="69" t="s">
        <v>6</v>
      </c>
      <c r="E177" s="37">
        <f>(K177-(((2.718282^(0.00098482*W177)-1)/((2.718282^(0.000155125*W177)-1)*137.88))))/(([1]!SingleStagePbR(W177,1)/[1]!SingleStagePbR(W177,0))-(((2.718282^(0.00098482*W177)-1)/((2.718282^(0.000155125*W177)-1)*137.88))))</f>
        <v>4.4105267415597152E-3</v>
      </c>
      <c r="F177" s="73">
        <v>1689.1700372504961</v>
      </c>
      <c r="G177" s="73">
        <v>8.8370762696688967</v>
      </c>
      <c r="H177" s="86">
        <v>0.75946488136446932</v>
      </c>
      <c r="I177" s="76">
        <v>8.6108605224292738</v>
      </c>
      <c r="J177" s="76">
        <v>0.22082906737687488</v>
      </c>
      <c r="K177" s="77">
        <v>6.6625630917273498E-2</v>
      </c>
      <c r="L177" s="77">
        <v>3.6900062211615843E-3</v>
      </c>
      <c r="M177" s="39">
        <f t="array" ref="M177:Q177">[1]!ConvertConc(I177:L177,TRUE,FALSE)</f>
        <v>1.0663678071547875</v>
      </c>
      <c r="N177" s="39">
        <v>6.5084219953135361E-2</v>
      </c>
      <c r="O177" s="40">
        <v>0.11613241178337919</v>
      </c>
      <c r="P177" s="62">
        <v>2.9782635683797843E-3</v>
      </c>
      <c r="Q177" s="39">
        <v>0.42018544551093073</v>
      </c>
      <c r="R177" s="80">
        <v>3.499946231482582E-2</v>
      </c>
      <c r="S177" s="158">
        <v>1.5737050909698175E-3</v>
      </c>
      <c r="T177" s="38">
        <f>[1]!AgePb76(K177)</f>
        <v>825.18447550902306</v>
      </c>
      <c r="U177" s="41">
        <v>231.12752572692506</v>
      </c>
      <c r="V177" s="38">
        <f t="shared" si="37"/>
        <v>231.16876407419474</v>
      </c>
      <c r="W177" s="42">
        <f>[1]!AgePb6U8(O177)</f>
        <v>708.264338258512</v>
      </c>
      <c r="X177" s="42">
        <f t="shared" si="30"/>
        <v>36.32746178306509</v>
      </c>
      <c r="Y177" s="38">
        <f t="shared" si="38"/>
        <v>37.020303953339742</v>
      </c>
      <c r="Z177" s="38">
        <f>[1]!AgePb7U5(M177)</f>
        <v>736.95728637330649</v>
      </c>
      <c r="AA177" s="42">
        <f t="shared" si="32"/>
        <v>89.958248552835087</v>
      </c>
      <c r="AB177" s="38">
        <f t="shared" si="39"/>
        <v>90.266256895906537</v>
      </c>
      <c r="AC177" s="42">
        <f>[1]!AgePb8Th2(R177)</f>
        <v>695.31899372640009</v>
      </c>
      <c r="AD177" s="42">
        <f t="shared" si="34"/>
        <v>62.528220029924881</v>
      </c>
      <c r="AE177" s="38">
        <f t="shared" si="40"/>
        <v>63.455425678255551</v>
      </c>
      <c r="AF177" s="43">
        <f t="shared" si="41"/>
        <v>85.831030427664345</v>
      </c>
      <c r="AG177" s="38"/>
    </row>
    <row r="178" spans="1:33" x14ac:dyDescent="0.25">
      <c r="A178" s="69" t="s">
        <v>1472</v>
      </c>
      <c r="B178">
        <v>2016</v>
      </c>
      <c r="C178" s="69" t="s">
        <v>1476</v>
      </c>
      <c r="D178" s="69" t="s">
        <v>6</v>
      </c>
      <c r="E178" s="37">
        <f>(K178-(((2.718282^(0.00098482*W178)-1)/((2.718282^(0.000155125*W178)-1)*137.88))))/(([1]!SingleStagePbR(W178,1)/[1]!SingleStagePbR(W178,0))-(((2.718282^(0.00098482*W178)-1)/((2.718282^(0.000155125*W178)-1)*137.88))))</f>
        <v>1.9040627542756877E-3</v>
      </c>
      <c r="F178" s="73">
        <v>1776.1104219270169</v>
      </c>
      <c r="G178" s="73">
        <v>9.3510368588272321</v>
      </c>
      <c r="H178" s="86">
        <v>0.70906749644798173</v>
      </c>
      <c r="I178" s="76">
        <v>8.6290357193191536</v>
      </c>
      <c r="J178" s="76">
        <v>0.19501816868350755</v>
      </c>
      <c r="K178" s="77">
        <v>6.4522305094054017E-2</v>
      </c>
      <c r="L178" s="77">
        <v>3.4032247192860524E-3</v>
      </c>
      <c r="M178" s="39">
        <f t="array" ref="M178:Q178">[1]!ConvertConc(I178:L178,TRUE,FALSE)</f>
        <v>1.0305281351604088</v>
      </c>
      <c r="N178" s="39">
        <v>5.9134702959543192E-2</v>
      </c>
      <c r="O178" s="40">
        <v>0.11588780398267974</v>
      </c>
      <c r="P178" s="62">
        <v>2.6190907119386332E-3</v>
      </c>
      <c r="Q178" s="39">
        <v>0.39384944767924673</v>
      </c>
      <c r="R178" s="80">
        <v>3.4241911230921414E-2</v>
      </c>
      <c r="S178" s="158">
        <v>1.5375895399008335E-3</v>
      </c>
      <c r="T178" s="38">
        <f>[1]!AgePb76(K178)</f>
        <v>757.87965575190822</v>
      </c>
      <c r="U178" s="41">
        <v>222.50103929583835</v>
      </c>
      <c r="V178" s="38">
        <f t="shared" si="37"/>
        <v>222.53717385468556</v>
      </c>
      <c r="W178" s="42">
        <f>[1]!AgePb6U8(O178)</f>
        <v>706.85140911866063</v>
      </c>
      <c r="X178" s="42">
        <f t="shared" si="30"/>
        <v>31.950005034526498</v>
      </c>
      <c r="Y178" s="38">
        <f t="shared" si="38"/>
        <v>32.732532624030156</v>
      </c>
      <c r="Z178" s="38">
        <f>[1]!AgePb7U5(M178)</f>
        <v>719.19167824569581</v>
      </c>
      <c r="AA178" s="42">
        <f t="shared" si="32"/>
        <v>82.538622310228575</v>
      </c>
      <c r="AB178" s="38">
        <f t="shared" si="39"/>
        <v>82.858256836736004</v>
      </c>
      <c r="AC178" s="42">
        <f>[1]!AgePb8Th2(R178)</f>
        <v>680.51956393440139</v>
      </c>
      <c r="AD178" s="42">
        <f t="shared" si="34"/>
        <v>61.115733648565715</v>
      </c>
      <c r="AE178" s="38">
        <f t="shared" si="40"/>
        <v>62.024398375360271</v>
      </c>
      <c r="AF178" s="43">
        <f t="shared" si="41"/>
        <v>93.266972368769899</v>
      </c>
      <c r="AG178" s="38"/>
    </row>
    <row r="179" spans="1:33" x14ac:dyDescent="0.25">
      <c r="A179" s="69" t="s">
        <v>1472</v>
      </c>
      <c r="B179">
        <v>2016</v>
      </c>
      <c r="C179" s="69" t="s">
        <v>1477</v>
      </c>
      <c r="D179" s="69" t="s">
        <v>6</v>
      </c>
      <c r="E179" s="37">
        <f>(K179-(((2.718282^(0.00098482*W179)-1)/((2.718282^(0.000155125*W179)-1)*137.88))))/(([1]!SingleStagePbR(W179,1)/[1]!SingleStagePbR(W179,0))-(((2.718282^(0.00098482*W179)-1)/((2.718282^(0.000155125*W179)-1)*137.88))))</f>
        <v>6.7816426061234744E-4</v>
      </c>
      <c r="F179" s="73">
        <v>2652.448773550952</v>
      </c>
      <c r="G179" s="73">
        <v>13.179814783658886</v>
      </c>
      <c r="H179" s="86">
        <v>0.92152923554837596</v>
      </c>
      <c r="I179" s="76">
        <v>8.626197667911919</v>
      </c>
      <c r="J179" s="76">
        <v>0.16049268439275591</v>
      </c>
      <c r="K179" s="77">
        <v>6.3520711811732369E-2</v>
      </c>
      <c r="L179" s="77">
        <v>2.9682763828717462E-3</v>
      </c>
      <c r="M179" s="39">
        <f t="array" ref="M179:Q179">[1]!ConvertConc(I179:L179,TRUE,FALSE)</f>
        <v>1.0148648151732043</v>
      </c>
      <c r="N179" s="39">
        <v>5.1044576413596443E-2</v>
      </c>
      <c r="O179" s="40">
        <v>0.11592593150512197</v>
      </c>
      <c r="P179" s="62">
        <v>2.1568325529098872E-3</v>
      </c>
      <c r="Q179" s="39">
        <v>0.36990859899946604</v>
      </c>
      <c r="R179" s="80">
        <v>3.4713701525321577E-2</v>
      </c>
      <c r="S179" s="158">
        <v>1.1777804584226499E-3</v>
      </c>
      <c r="T179" s="38">
        <f>[1]!AgePb76(K179)</f>
        <v>724.78757512923653</v>
      </c>
      <c r="U179" s="41">
        <v>198.1853002068361</v>
      </c>
      <c r="V179" s="38">
        <f t="shared" si="37"/>
        <v>198.22240234656252</v>
      </c>
      <c r="W179" s="42">
        <f>[1]!AgePb6U8(O179)</f>
        <v>707.07166567279455</v>
      </c>
      <c r="X179" s="42">
        <f t="shared" si="30"/>
        <v>26.31050992582999</v>
      </c>
      <c r="Y179" s="38">
        <f t="shared" si="38"/>
        <v>27.256014965436762</v>
      </c>
      <c r="Z179" s="38">
        <f>[1]!AgePb7U5(M179)</f>
        <v>711.32873422754221</v>
      </c>
      <c r="AA179" s="42">
        <f t="shared" si="32"/>
        <v>71.555291673537369</v>
      </c>
      <c r="AB179" s="38">
        <f t="shared" si="39"/>
        <v>71.915760829173877</v>
      </c>
      <c r="AC179" s="42">
        <f>[1]!AgePb8Th2(R179)</f>
        <v>689.73767696974653</v>
      </c>
      <c r="AD179" s="42">
        <f t="shared" si="34"/>
        <v>46.80339587411811</v>
      </c>
      <c r="AE179" s="38">
        <f t="shared" si="40"/>
        <v>48.015651936548238</v>
      </c>
      <c r="AF179" s="43">
        <f t="shared" si="41"/>
        <v>97.555710105366657</v>
      </c>
      <c r="AG179" s="38"/>
    </row>
    <row r="180" spans="1:33" x14ac:dyDescent="0.25">
      <c r="A180" s="69" t="s">
        <v>1472</v>
      </c>
      <c r="B180">
        <v>2016</v>
      </c>
      <c r="C180" s="69" t="s">
        <v>1478</v>
      </c>
      <c r="D180" s="69" t="s">
        <v>6</v>
      </c>
      <c r="E180" s="37">
        <f>(K180-(((2.718282^(0.00098482*W180)-1)/((2.718282^(0.000155125*W180)-1)*137.88))))/(([1]!SingleStagePbR(W180,1)/[1]!SingleStagePbR(W180,0))-(((2.718282^(0.00098482*W180)-1)/((2.718282^(0.000155125*W180)-1)*137.88))))</f>
        <v>-7.4940193846648002E-3</v>
      </c>
      <c r="F180" s="73">
        <v>1629.5103170317898</v>
      </c>
      <c r="G180" s="73">
        <v>9.0398242454191475</v>
      </c>
      <c r="H180" s="86">
        <v>0.69993292046154276</v>
      </c>
      <c r="I180" s="76">
        <v>8.5948916174424816</v>
      </c>
      <c r="J180" s="76">
        <v>0.17451015279970999</v>
      </c>
      <c r="K180" s="77">
        <v>5.6871595958255403E-2</v>
      </c>
      <c r="L180" s="77">
        <v>3.0258541294804222E-3</v>
      </c>
      <c r="M180" s="39">
        <f t="array" ref="M180:Q180">[1]!ConvertConc(I180:L180,TRUE,FALSE)</f>
        <v>0.91194208185944148</v>
      </c>
      <c r="N180" s="39">
        <v>5.1932868291032101E-2</v>
      </c>
      <c r="O180" s="40">
        <v>0.11634818035059326</v>
      </c>
      <c r="P180" s="62">
        <v>2.3623263252959947E-3</v>
      </c>
      <c r="Q180" s="39">
        <v>0.35653752171910569</v>
      </c>
      <c r="R180" s="80">
        <v>3.8629976093946652E-2</v>
      </c>
      <c r="S180" s="158">
        <v>1.7678621141730317E-3</v>
      </c>
      <c r="T180" s="38">
        <f>[1]!AgePb76(K180)</f>
        <v>485.59683219657529</v>
      </c>
      <c r="U180" s="41">
        <v>234.86732932278107</v>
      </c>
      <c r="V180" s="38">
        <f t="shared" si="37"/>
        <v>234.88138350735892</v>
      </c>
      <c r="W180" s="42">
        <f>[1]!AgePb6U8(O180)</f>
        <v>709.51042618507552</v>
      </c>
      <c r="X180" s="42">
        <f t="shared" si="30"/>
        <v>28.811712444464341</v>
      </c>
      <c r="Y180" s="38">
        <f t="shared" si="38"/>
        <v>29.683533679669591</v>
      </c>
      <c r="Z180" s="38">
        <f>[1]!AgePb7U5(M180)</f>
        <v>658.08957938354285</v>
      </c>
      <c r="AA180" s="42">
        <f t="shared" si="32"/>
        <v>74.953179877697309</v>
      </c>
      <c r="AB180" s="38">
        <f t="shared" si="39"/>
        <v>75.247885691106589</v>
      </c>
      <c r="AC180" s="42">
        <f>[1]!AgePb8Th2(R180)</f>
        <v>766.09427047108568</v>
      </c>
      <c r="AD180" s="42">
        <f t="shared" si="34"/>
        <v>70.119071953714595</v>
      </c>
      <c r="AE180" s="38">
        <f t="shared" si="40"/>
        <v>71.123045485263944</v>
      </c>
      <c r="AF180" s="43">
        <f t="shared" si="41"/>
        <v>146.11100796840813</v>
      </c>
      <c r="AG180" s="38"/>
    </row>
    <row r="181" spans="1:33" x14ac:dyDescent="0.25">
      <c r="A181" s="69" t="s">
        <v>1472</v>
      </c>
      <c r="B181">
        <v>2016</v>
      </c>
      <c r="C181" s="69" t="s">
        <v>1479</v>
      </c>
      <c r="D181" s="69" t="s">
        <v>6</v>
      </c>
      <c r="E181" s="37">
        <f>(K181-(((2.718282^(0.00098482*W181)-1)/((2.718282^(0.000155125*W181)-1)*137.88))))/(([1]!SingleStagePbR(W181,1)/[1]!SingleStagePbR(W181,0))-(((2.718282^(0.00098482*W181)-1)/((2.718282^(0.000155125*W181)-1)*137.88))))</f>
        <v>-2.7025860660609986E-3</v>
      </c>
      <c r="F181" s="73">
        <v>1774.6728691680594</v>
      </c>
      <c r="G181" s="73">
        <v>8.8440682864821536</v>
      </c>
      <c r="H181" s="86">
        <v>0.64440697679999448</v>
      </c>
      <c r="I181" s="76">
        <v>8.5639444277566259</v>
      </c>
      <c r="J181" s="76">
        <v>0.19308298219843564</v>
      </c>
      <c r="K181" s="77">
        <v>6.0884150015991602E-2</v>
      </c>
      <c r="L181" s="77">
        <v>3.2157946471267581E-3</v>
      </c>
      <c r="M181" s="39">
        <f t="array" ref="M181:Q181">[1]!ConvertConc(I181:L181,TRUE,FALSE)</f>
        <v>0.9798117708479861</v>
      </c>
      <c r="N181" s="39">
        <v>5.6269625701598991E-2</v>
      </c>
      <c r="O181" s="40">
        <v>0.11676862320111478</v>
      </c>
      <c r="P181" s="62">
        <v>2.6326693482272802E-3</v>
      </c>
      <c r="Q181" s="39">
        <v>0.39258959374046931</v>
      </c>
      <c r="R181" s="80">
        <v>3.693121535891266E-2</v>
      </c>
      <c r="S181" s="158">
        <v>1.821707614108742E-3</v>
      </c>
      <c r="T181" s="38">
        <f>[1]!AgePb76(K181)</f>
        <v>634.20680001383346</v>
      </c>
      <c r="U181" s="41">
        <v>227.37362346087588</v>
      </c>
      <c r="V181" s="38">
        <f t="shared" si="37"/>
        <v>227.39838556948251</v>
      </c>
      <c r="W181" s="42">
        <f>[1]!AgePb6U8(O181)</f>
        <v>711.93783954928779</v>
      </c>
      <c r="X181" s="42">
        <f t="shared" si="30"/>
        <v>32.102749465434613</v>
      </c>
      <c r="Y181" s="38">
        <f t="shared" si="38"/>
        <v>32.892757070579506</v>
      </c>
      <c r="Z181" s="38">
        <f>[1]!AgePb7U5(M181)</f>
        <v>693.50842763788273</v>
      </c>
      <c r="AA181" s="42">
        <f t="shared" si="32"/>
        <v>79.655012942567396</v>
      </c>
      <c r="AB181" s="38">
        <f t="shared" si="39"/>
        <v>79.96298641637344</v>
      </c>
      <c r="AC181" s="42">
        <f>[1]!AgePb8Th2(R181)</f>
        <v>733.00852211672236</v>
      </c>
      <c r="AD181" s="42">
        <f t="shared" si="34"/>
        <v>72.314284432254567</v>
      </c>
      <c r="AE181" s="38">
        <f t="shared" si="40"/>
        <v>73.206388271649232</v>
      </c>
      <c r="AF181" s="43">
        <f t="shared" si="41"/>
        <v>112.25641849531711</v>
      </c>
      <c r="AG181" s="38"/>
    </row>
    <row r="182" spans="1:33" x14ac:dyDescent="0.25">
      <c r="A182" s="69" t="s">
        <v>1472</v>
      </c>
      <c r="B182">
        <v>2016</v>
      </c>
      <c r="C182" s="69" t="s">
        <v>1480</v>
      </c>
      <c r="D182" s="69" t="s">
        <v>6</v>
      </c>
      <c r="E182" s="37">
        <f>(K182-(((2.718282^(0.00098482*W182)-1)/((2.718282^(0.000155125*W182)-1)*137.88))))/(([1]!SingleStagePbR(W182,1)/[1]!SingleStagePbR(W182,0))-(((2.718282^(0.00098482*W182)-1)/((2.718282^(0.000155125*W182)-1)*137.88))))</f>
        <v>-1.5673163877721308E-3</v>
      </c>
      <c r="F182" s="73">
        <v>1581.6162039770991</v>
      </c>
      <c r="G182" s="73">
        <v>8.6137092133057038</v>
      </c>
      <c r="H182" s="86">
        <v>0.62285516949916209</v>
      </c>
      <c r="I182" s="76">
        <v>8.4999560578112501</v>
      </c>
      <c r="J182" s="76">
        <v>0.18947314835195173</v>
      </c>
      <c r="K182" s="77">
        <v>6.1968481427535499E-2</v>
      </c>
      <c r="L182" s="77">
        <v>3.3579683822909517E-3</v>
      </c>
      <c r="M182" s="39">
        <f t="array" ref="M182:Q182">[1]!ConvertConc(I182:L182,TRUE,FALSE)</f>
        <v>1.0047694426013458</v>
      </c>
      <c r="N182" s="39">
        <v>5.887354648892279E-2</v>
      </c>
      <c r="O182" s="40">
        <v>0.11764766702305768</v>
      </c>
      <c r="P182" s="62">
        <v>2.622492835905414E-3</v>
      </c>
      <c r="Q182" s="39">
        <v>0.38043214992435609</v>
      </c>
      <c r="R182" s="80">
        <v>3.7077799375216602E-2</v>
      </c>
      <c r="S182" s="158">
        <v>1.7271597922205262E-3</v>
      </c>
      <c r="T182" s="38">
        <f>[1]!AgePb76(K182)</f>
        <v>672.09006534666162</v>
      </c>
      <c r="U182" s="41">
        <v>231.81303818733926</v>
      </c>
      <c r="V182" s="38">
        <f t="shared" si="37"/>
        <v>231.84031421418499</v>
      </c>
      <c r="W182" s="42">
        <f>[1]!AgePb6U8(O182)</f>
        <v>717.01001958808479</v>
      </c>
      <c r="X182" s="42">
        <f t="shared" si="30"/>
        <v>31.9658466202075</v>
      </c>
      <c r="Y182" s="38">
        <f t="shared" si="38"/>
        <v>32.770360700650706</v>
      </c>
      <c r="Z182" s="38">
        <f>[1]!AgePb7U5(M182)</f>
        <v>706.2284235419213</v>
      </c>
      <c r="AA182" s="42">
        <f t="shared" si="32"/>
        <v>82.761617068186638</v>
      </c>
      <c r="AB182" s="38">
        <f t="shared" si="39"/>
        <v>83.069026570287448</v>
      </c>
      <c r="AC182" s="42">
        <f>[1]!AgePb8Th2(R182)</f>
        <v>735.86558744377123</v>
      </c>
      <c r="AD182" s="42">
        <f t="shared" si="34"/>
        <v>68.556250722967548</v>
      </c>
      <c r="AE182" s="38">
        <f t="shared" si="40"/>
        <v>69.503906638251649</v>
      </c>
      <c r="AF182" s="43">
        <f t="shared" si="41"/>
        <v>106.68362122244042</v>
      </c>
      <c r="AG182" s="38"/>
    </row>
    <row r="183" spans="1:33" x14ac:dyDescent="0.25">
      <c r="H183" s="86"/>
      <c r="K183" s="158"/>
      <c r="L183" s="158"/>
      <c r="N183" s="85"/>
      <c r="S183" s="85"/>
    </row>
    <row r="184" spans="1:33" x14ac:dyDescent="0.25">
      <c r="A184" s="145" t="s">
        <v>1481</v>
      </c>
      <c r="B184">
        <v>2016</v>
      </c>
      <c r="C184" s="145" t="s">
        <v>1482</v>
      </c>
      <c r="D184" s="145" t="s">
        <v>6</v>
      </c>
      <c r="E184" s="37">
        <f>(K184-(((2.718282^(0.00098482*W184)-1)/((2.718282^(0.000155125*W184)-1)*137.88))))/(([1]!SingleStagePbR(W184,1)/[1]!SingleStagePbR(W184,0))-(((2.718282^(0.00098482*W184)-1)/((2.718282^(0.000155125*W184)-1)*137.88))))</f>
        <v>6.6695312893022048E-3</v>
      </c>
      <c r="F184" s="148">
        <v>146390.53671478006</v>
      </c>
      <c r="G184" s="148">
        <v>109.5574581855237</v>
      </c>
      <c r="H184" s="86">
        <v>0.60484210572941899</v>
      </c>
      <c r="I184" s="153">
        <v>1.4133855015927588</v>
      </c>
      <c r="J184" s="153">
        <v>1.012790055312524E-2</v>
      </c>
      <c r="K184" s="154">
        <v>0.3016090809040452</v>
      </c>
      <c r="L184" s="154">
        <v>1.2871322620929015E-3</v>
      </c>
      <c r="M184" s="43">
        <f t="array" ref="M184:Q184">[1]!ConvertConc(I184:L184,TRUE,FALSE)</f>
        <v>29.410067871329062</v>
      </c>
      <c r="N184" s="39">
        <v>0.24528647715360227</v>
      </c>
      <c r="O184" s="40">
        <v>0.70752105414488098</v>
      </c>
      <c r="P184" s="62">
        <v>5.0698856522488648E-3</v>
      </c>
      <c r="Q184" s="39">
        <v>0.85917418018051084</v>
      </c>
      <c r="R184" s="182">
        <v>0.20055078522404113</v>
      </c>
      <c r="S184" s="85">
        <v>2.6407350776237485E-3</v>
      </c>
      <c r="T184" s="38">
        <f>[1]!AgePb76(K184)</f>
        <v>3477.833059764735</v>
      </c>
      <c r="U184" s="41">
        <v>13.212786203957926</v>
      </c>
      <c r="V184" s="38">
        <f t="shared" ref="V184" si="42">SQRT((U184/T184*100)^2+AP$6^2+AP$8^2+AP$7^2)*T184/100</f>
        <v>22.654287887355107</v>
      </c>
      <c r="W184" s="42">
        <f>[1]!AgePb6U8(O184)</f>
        <v>3449.1064804454873</v>
      </c>
      <c r="X184" s="42">
        <f t="shared" si="30"/>
        <v>49.430544450507284</v>
      </c>
      <c r="Y184" s="38">
        <f t="shared" ref="Y184" si="43">SQRT((X184/W184*100)^2+AQ$6^2+AQ$7^2+AQ$8^2)*W184/100</f>
        <v>60.403110882057916</v>
      </c>
      <c r="Z184" s="38">
        <f>[1]!AgePb7U5(M184)</f>
        <v>3467.3033797655698</v>
      </c>
      <c r="AA184" s="42">
        <f t="shared" si="32"/>
        <v>57.836155629860599</v>
      </c>
      <c r="AB184" s="38">
        <f t="shared" ref="AB184" si="44">SQRT((AA184/Z184*100)^2+AR$6^2+AR$8^2+AR$7^2)*Z184/100</f>
        <v>67.629907643180672</v>
      </c>
      <c r="AC184" s="42">
        <f>[1]!AgePb8Th2(R184)</f>
        <v>3694.3999833861099</v>
      </c>
      <c r="AD184" s="42">
        <f t="shared" si="34"/>
        <v>97.291382988121029</v>
      </c>
      <c r="AE184" s="38">
        <f t="shared" ref="AE184" si="45">SQRT((AD184/AC184*100)^2+AS$6^2+AS$8^2+AS$7^2)*AC184/100</f>
        <v>112.97479195177704</v>
      </c>
      <c r="AF184" s="43">
        <f t="shared" ref="AF184" si="46">W184/T184*100</f>
        <v>99.174009251577161</v>
      </c>
      <c r="AG184" s="38"/>
    </row>
    <row r="185" spans="1:33" x14ac:dyDescent="0.25">
      <c r="A185" s="145" t="s">
        <v>1481</v>
      </c>
      <c r="B185">
        <v>2016</v>
      </c>
      <c r="C185" s="145" t="s">
        <v>1483</v>
      </c>
      <c r="D185" s="145" t="s">
        <v>6</v>
      </c>
      <c r="E185" s="37">
        <f>(K185-(((2.718282^(0.00098482*W185)-1)/((2.718282^(0.000155125*W185)-1)*137.88))))/(([1]!SingleStagePbR(W185,1)/[1]!SingleStagePbR(W185,0))-(((2.718282^(0.00098482*W185)-1)/((2.718282^(0.000155125*W185)-1)*137.88))))</f>
        <v>2.6532788938749452E-3</v>
      </c>
      <c r="F185" s="148">
        <v>245392.47526916259</v>
      </c>
      <c r="G185" s="148">
        <v>157.26532268795393</v>
      </c>
      <c r="H185" s="86">
        <v>0.56986236122339673</v>
      </c>
      <c r="I185" s="153">
        <v>1.4105604361842494</v>
      </c>
      <c r="J185" s="153">
        <v>8.7554990206036975E-3</v>
      </c>
      <c r="K185" s="154">
        <v>0.2991970930239965</v>
      </c>
      <c r="L185" s="154">
        <v>9.8999951922941454E-4</v>
      </c>
      <c r="M185" s="43">
        <f t="array" ref="M185:Q185">[1]!ConvertConc(I185:L185,TRUE,FALSE)</f>
        <v>29.233304935245592</v>
      </c>
      <c r="N185" s="39">
        <v>0.20562609409119761</v>
      </c>
      <c r="O185" s="40">
        <v>0.70893807478758641</v>
      </c>
      <c r="P185" s="62">
        <v>4.4004542168093273E-3</v>
      </c>
      <c r="Q185" s="39">
        <v>0.88244753845351598</v>
      </c>
      <c r="R185" s="182">
        <v>0.18844314978233645</v>
      </c>
      <c r="S185" s="85">
        <v>2.3335965685321982E-3</v>
      </c>
      <c r="T185" s="38">
        <f>[1]!AgePb76(K185)</f>
        <v>3465.3971767685362</v>
      </c>
      <c r="U185" s="41">
        <v>10.253844404717373</v>
      </c>
      <c r="V185" s="38">
        <f t="shared" ref="V185:V189" si="47">SQRT((U185/T185*100)^2+AP$6^2+AP$8^2+AP$7^2)*T185/100</f>
        <v>21.008639034124108</v>
      </c>
      <c r="W185" s="42">
        <f>[1]!AgePb6U8(O185)</f>
        <v>3454.453948187122</v>
      </c>
      <c r="X185" s="42">
        <f t="shared" si="30"/>
        <v>42.884327936902686</v>
      </c>
      <c r="Y185" s="38">
        <f t="shared" ref="Y185:Y189" si="48">SQRT((X185/W185*100)^2+AQ$6^2+AQ$7^2+AQ$8^2)*W185/100</f>
        <v>55.208355266696309</v>
      </c>
      <c r="Z185" s="38">
        <f>[1]!AgePb7U5(M185)</f>
        <v>3461.3840982436518</v>
      </c>
      <c r="AA185" s="42">
        <f t="shared" si="32"/>
        <v>48.694521118827772</v>
      </c>
      <c r="AB185" s="38">
        <f t="shared" ref="AB185:AB189" si="49">SQRT((AA185/Z185*100)^2+AR$6^2+AR$8^2+AR$7^2)*Z185/100</f>
        <v>59.964556111109793</v>
      </c>
      <c r="AC185" s="42">
        <f>[1]!AgePb8Th2(R185)</f>
        <v>3489.5234580587758</v>
      </c>
      <c r="AD185" s="42">
        <f t="shared" si="34"/>
        <v>86.425428326202365</v>
      </c>
      <c r="AE185" s="38">
        <f t="shared" ref="AE185:AE189" si="50">SQRT((AD185/AC185*100)^2+AS$6^2+AS$8^2+AS$7^2)*AC185/100</f>
        <v>102.03643196951889</v>
      </c>
      <c r="AF185" s="43">
        <f t="shared" ref="AF185:AF189" si="51">W185/T185*100</f>
        <v>99.684214304358079</v>
      </c>
      <c r="AG185" s="38"/>
    </row>
    <row r="186" spans="1:33" x14ac:dyDescent="0.25">
      <c r="A186" s="145" t="s">
        <v>1481</v>
      </c>
      <c r="B186">
        <v>2016</v>
      </c>
      <c r="C186" s="145" t="s">
        <v>1484</v>
      </c>
      <c r="D186" s="145" t="s">
        <v>6</v>
      </c>
      <c r="E186" s="37">
        <f>(K186-(((2.718282^(0.00098482*W186)-1)/((2.718282^(0.000155125*W186)-1)*137.88))))/(([1]!SingleStagePbR(W186,1)/[1]!SingleStagePbR(W186,0))-(((2.718282^(0.00098482*W186)-1)/((2.718282^(0.000155125*W186)-1)*137.88))))</f>
        <v>-3.4701585330469764E-3</v>
      </c>
      <c r="F186" s="148">
        <v>246453.64554134177</v>
      </c>
      <c r="G186" s="148">
        <v>153.86443571972171</v>
      </c>
      <c r="H186" s="86">
        <v>0.93689153810289172</v>
      </c>
      <c r="I186" s="153">
        <v>1.3955761327273677</v>
      </c>
      <c r="J186" s="153">
        <v>9.5544260672661991E-3</v>
      </c>
      <c r="K186" s="154">
        <v>0.29952206447988566</v>
      </c>
      <c r="L186" s="154">
        <v>1.1513882928196365E-3</v>
      </c>
      <c r="M186" s="43">
        <f t="array" ref="M186:Q186">[1]!ConvertConc(I186:L186,TRUE,FALSE)</f>
        <v>29.579275511071028</v>
      </c>
      <c r="N186" s="39">
        <v>0.23224490917719165</v>
      </c>
      <c r="O186" s="40">
        <v>0.71654994417660667</v>
      </c>
      <c r="P186" s="62">
        <v>4.9056610417660042E-3</v>
      </c>
      <c r="Q186" s="39">
        <v>0.87195164278587733</v>
      </c>
      <c r="R186" s="182">
        <v>0.18441289997261537</v>
      </c>
      <c r="S186" s="85">
        <v>2.2821247195191742E-3</v>
      </c>
      <c r="T186" s="38">
        <f>[1]!AgePb76(K186)</f>
        <v>3467.0791765410627</v>
      </c>
      <c r="U186" s="41">
        <v>11.911015392521939</v>
      </c>
      <c r="V186" s="38">
        <f t="shared" si="47"/>
        <v>21.872821939884442</v>
      </c>
      <c r="W186" s="42">
        <f>[1]!AgePb6U8(O186)</f>
        <v>3483.1034972591769</v>
      </c>
      <c r="X186" s="42">
        <f t="shared" si="30"/>
        <v>47.692209788887752</v>
      </c>
      <c r="Y186" s="38">
        <f t="shared" si="48"/>
        <v>59.191037595420319</v>
      </c>
      <c r="Z186" s="38">
        <f>[1]!AgePb7U5(M186)</f>
        <v>3472.9375119325528</v>
      </c>
      <c r="AA186" s="42">
        <f t="shared" si="32"/>
        <v>54.536295639489289</v>
      </c>
      <c r="AB186" s="38">
        <f t="shared" si="49"/>
        <v>64.861295667016805</v>
      </c>
      <c r="AC186" s="42">
        <f>[1]!AgePb8Th2(R186)</f>
        <v>3420.8632390812359</v>
      </c>
      <c r="AD186" s="42">
        <f t="shared" si="34"/>
        <v>84.666924723389798</v>
      </c>
      <c r="AE186" s="38">
        <f t="shared" si="50"/>
        <v>99.97964127192455</v>
      </c>
      <c r="AF186" s="43">
        <f t="shared" si="51"/>
        <v>100.4621850238246</v>
      </c>
      <c r="AG186" s="38"/>
    </row>
    <row r="187" spans="1:33" x14ac:dyDescent="0.25">
      <c r="A187" s="145" t="s">
        <v>1481</v>
      </c>
      <c r="B187">
        <v>2016</v>
      </c>
      <c r="C187" s="145" t="s">
        <v>1485</v>
      </c>
      <c r="D187" s="145" t="s">
        <v>6</v>
      </c>
      <c r="E187" s="37">
        <f>(K187-(((2.718282^(0.00098482*W187)-1)/((2.718282^(0.000155125*W187)-1)*137.88))))/(([1]!SingleStagePbR(W187,1)/[1]!SingleStagePbR(W187,0))-(((2.718282^(0.00098482*W187)-1)/((2.718282^(0.000155125*W187)-1)*137.88))))</f>
        <v>-6.8374430343198607E-3</v>
      </c>
      <c r="F187" s="148">
        <v>186455.44683907082</v>
      </c>
      <c r="G187" s="148">
        <v>112.031045502477</v>
      </c>
      <c r="H187" s="86">
        <v>0.53058182274958154</v>
      </c>
      <c r="I187" s="153">
        <v>1.3930703750137823</v>
      </c>
      <c r="J187" s="153">
        <v>1.0385787429013664E-2</v>
      </c>
      <c r="K187" s="154">
        <v>0.29760955065616462</v>
      </c>
      <c r="L187" s="154">
        <v>1.3714002760013761E-3</v>
      </c>
      <c r="M187" s="43">
        <f t="array" ref="M187:Q187">[1]!ConvertConc(I187:L187,TRUE,FALSE)</f>
        <v>29.443270783090775</v>
      </c>
      <c r="N187" s="39">
        <v>0.2580547076375887</v>
      </c>
      <c r="O187" s="40">
        <v>0.71783882418008249</v>
      </c>
      <c r="P187" s="62">
        <v>5.3517191736660768E-3</v>
      </c>
      <c r="Q187" s="39">
        <v>0.8506298909691038</v>
      </c>
      <c r="R187" s="182">
        <v>0.18037654484021026</v>
      </c>
      <c r="S187" s="85">
        <v>2.5544438878002101E-3</v>
      </c>
      <c r="T187" s="38">
        <f>[1]!AgePb76(K187)</f>
        <v>3457.150973004042</v>
      </c>
      <c r="U187" s="41">
        <v>14.288553769992198</v>
      </c>
      <c r="V187" s="38">
        <f t="shared" si="47"/>
        <v>23.211766985977626</v>
      </c>
      <c r="W187" s="42">
        <f>[1]!AgePb6U8(O187)</f>
        <v>3487.942002905399</v>
      </c>
      <c r="X187" s="42">
        <f t="shared" si="30"/>
        <v>52.007457565157459</v>
      </c>
      <c r="Y187" s="38">
        <f t="shared" si="48"/>
        <v>62.747307968695239</v>
      </c>
      <c r="Z187" s="38">
        <f>[1]!AgePb7U5(M187)</f>
        <v>3468.4114102537128</v>
      </c>
      <c r="AA187" s="42">
        <f t="shared" si="32"/>
        <v>60.797585909098018</v>
      </c>
      <c r="AB187" s="38">
        <f t="shared" si="49"/>
        <v>70.184866183827012</v>
      </c>
      <c r="AC187" s="42">
        <f>[1]!AgePb8Th2(R187)</f>
        <v>3351.8644440815692</v>
      </c>
      <c r="AD187" s="42">
        <f t="shared" si="34"/>
        <v>94.93639707428639</v>
      </c>
      <c r="AE187" s="38">
        <f t="shared" si="50"/>
        <v>108.29335795256139</v>
      </c>
      <c r="AF187" s="43">
        <f t="shared" si="51"/>
        <v>100.89064753439455</v>
      </c>
      <c r="AG187" s="38"/>
    </row>
    <row r="188" spans="1:33" x14ac:dyDescent="0.25">
      <c r="A188" s="145" t="s">
        <v>1481</v>
      </c>
      <c r="B188">
        <v>2016</v>
      </c>
      <c r="C188" s="145" t="s">
        <v>1486</v>
      </c>
      <c r="D188" s="145" t="s">
        <v>6</v>
      </c>
      <c r="E188" s="37">
        <f>(K188-(((2.718282^(0.00098482*W188)-1)/((2.718282^(0.000155125*W188)-1)*137.88))))/(([1]!SingleStagePbR(W188,1)/[1]!SingleStagePbR(W188,0))-(((2.718282^(0.00098482*W188)-1)/((2.718282^(0.000155125*W188)-1)*137.88))))</f>
        <v>-5.9624176220718335E-3</v>
      </c>
      <c r="F188" s="148">
        <v>150264.47880020374</v>
      </c>
      <c r="G188" s="148">
        <v>93.343873322614229</v>
      </c>
      <c r="H188" s="86">
        <v>0.75973656907931508</v>
      </c>
      <c r="I188" s="153">
        <v>1.3926562692129867</v>
      </c>
      <c r="J188" s="153">
        <v>1.1038435237800017E-2</v>
      </c>
      <c r="K188" s="154">
        <v>0.29851098119237329</v>
      </c>
      <c r="L188" s="154">
        <v>1.4676007307120173E-3</v>
      </c>
      <c r="M188" s="43">
        <f t="array" ref="M188:Q188">[1]!ConvertConc(I188:L188,TRUE,FALSE)</f>
        <v>29.541233064769262</v>
      </c>
      <c r="N188" s="39">
        <v>0.27553477191170789</v>
      </c>
      <c r="O188" s="40">
        <v>0.718052273275671</v>
      </c>
      <c r="P188" s="62">
        <v>5.6914069114755699E-3</v>
      </c>
      <c r="Q188" s="39">
        <v>0.84979814896207462</v>
      </c>
      <c r="R188" s="182">
        <v>0.18821441372289488</v>
      </c>
      <c r="S188" s="85">
        <v>2.8127997724779422E-3</v>
      </c>
      <c r="T188" s="38">
        <f>[1]!AgePb76(K188)</f>
        <v>3461.8392835649042</v>
      </c>
      <c r="U188" s="41">
        <v>15.239460168810808</v>
      </c>
      <c r="V188" s="38">
        <f t="shared" si="47"/>
        <v>23.82798140971801</v>
      </c>
      <c r="W188" s="42">
        <f>[1]!AgePb6U8(O188)</f>
        <v>3488.7429487093864</v>
      </c>
      <c r="X188" s="42">
        <f t="shared" si="30"/>
        <v>55.304763927746251</v>
      </c>
      <c r="Y188" s="38">
        <f t="shared" si="48"/>
        <v>65.510548878753738</v>
      </c>
      <c r="Z188" s="38">
        <f>[1]!AgePb7U5(M188)</f>
        <v>3471.6735283313865</v>
      </c>
      <c r="AA188" s="42">
        <f t="shared" si="32"/>
        <v>64.761465554496425</v>
      </c>
      <c r="AB188" s="38">
        <f t="shared" si="49"/>
        <v>73.660914814126841</v>
      </c>
      <c r="AC188" s="42">
        <f>[1]!AgePb8Th2(R188)</f>
        <v>3485.6328971621629</v>
      </c>
      <c r="AD188" s="42">
        <f t="shared" si="34"/>
        <v>104.18317307530133</v>
      </c>
      <c r="AE188" s="38">
        <f t="shared" si="50"/>
        <v>117.42936428282387</v>
      </c>
      <c r="AF188" s="43">
        <f t="shared" si="51"/>
        <v>100.77714945555698</v>
      </c>
      <c r="AG188" s="38"/>
    </row>
    <row r="189" spans="1:33" x14ac:dyDescent="0.25">
      <c r="A189" s="145" t="s">
        <v>1481</v>
      </c>
      <c r="B189">
        <v>2016</v>
      </c>
      <c r="C189" s="145" t="s">
        <v>1487</v>
      </c>
      <c r="D189" s="145" t="s">
        <v>6</v>
      </c>
      <c r="E189" s="37">
        <f>(K189-(((2.718282^(0.00098482*W189)-1)/((2.718282^(0.000155125*W189)-1)*137.88))))/(([1]!SingleStagePbR(W189,1)/[1]!SingleStagePbR(W189,0))-(((2.718282^(0.00098482*W189)-1)/((2.718282^(0.000155125*W189)-1)*137.88))))</f>
        <v>-5.8237552950776567E-3</v>
      </c>
      <c r="F189" s="148">
        <v>201420.92818062269</v>
      </c>
      <c r="G189" s="148">
        <v>137.18934955831622</v>
      </c>
      <c r="H189" s="86">
        <v>0.5494096175707287</v>
      </c>
      <c r="I189" s="153">
        <v>1.3924968846406383</v>
      </c>
      <c r="J189" s="153">
        <v>8.5137217274270267E-3</v>
      </c>
      <c r="K189" s="154">
        <v>0.29868956631186971</v>
      </c>
      <c r="L189" s="154">
        <v>1.0588563736293817E-3</v>
      </c>
      <c r="M189" s="43">
        <f t="array" ref="M189:Q189">[1]!ConvertConc(I189:L189,TRUE,FALSE)</f>
        <v>29.562289498209857</v>
      </c>
      <c r="N189" s="39">
        <v>0.20892828493560028</v>
      </c>
      <c r="O189" s="40">
        <v>0.71813446121861169</v>
      </c>
      <c r="P189" s="62">
        <v>4.3906719168487303E-3</v>
      </c>
      <c r="Q189" s="39">
        <v>0.8650994686844149</v>
      </c>
      <c r="R189" s="182">
        <v>0.18805173990819066</v>
      </c>
      <c r="S189" s="85">
        <v>2.3054456906487237E-3</v>
      </c>
      <c r="T189" s="38">
        <f>[1]!AgePb76(K189)</f>
        <v>3462.7662281305447</v>
      </c>
      <c r="U189" s="41">
        <v>10.987770011221315</v>
      </c>
      <c r="V189" s="38">
        <f t="shared" si="47"/>
        <v>21.364511462656591</v>
      </c>
      <c r="W189" s="42">
        <f>[1]!AgePb6U8(O189)</f>
        <v>3489.0513239881534</v>
      </c>
      <c r="X189" s="42">
        <f t="shared" si="30"/>
        <v>42.664098416007441</v>
      </c>
      <c r="Y189" s="38">
        <f t="shared" si="48"/>
        <v>55.25810692310008</v>
      </c>
      <c r="Z189" s="38">
        <f>[1]!AgePb7U5(M189)</f>
        <v>3472.373335662523</v>
      </c>
      <c r="AA189" s="42">
        <f t="shared" si="32"/>
        <v>49.081246276274484</v>
      </c>
      <c r="AB189" s="38">
        <f t="shared" si="49"/>
        <v>60.343586018320032</v>
      </c>
      <c r="AC189" s="42">
        <f>[1]!AgePb8Th2(R189)</f>
        <v>3482.8655301335853</v>
      </c>
      <c r="AD189" s="42">
        <f t="shared" si="34"/>
        <v>85.397320242562955</v>
      </c>
      <c r="AE189" s="38">
        <f t="shared" si="50"/>
        <v>101.11164606315471</v>
      </c>
      <c r="AF189" s="43">
        <f t="shared" si="51"/>
        <v>100.75907797771839</v>
      </c>
      <c r="AG189" s="38"/>
    </row>
    <row r="190" spans="1:33" x14ac:dyDescent="0.25">
      <c r="A190" s="145"/>
      <c r="C190" s="145"/>
      <c r="D190" s="145"/>
      <c r="F190" s="148"/>
      <c r="H190" s="86"/>
      <c r="I190" s="153"/>
      <c r="J190" s="153"/>
      <c r="K190" s="154"/>
      <c r="L190" s="154"/>
      <c r="N190" s="158"/>
      <c r="R190" s="154"/>
      <c r="S190" s="85"/>
    </row>
    <row r="191" spans="1:33" x14ac:dyDescent="0.25">
      <c r="A191" s="145" t="s">
        <v>1488</v>
      </c>
      <c r="B191">
        <v>2016</v>
      </c>
      <c r="C191" s="145" t="s">
        <v>1489</v>
      </c>
      <c r="D191" s="145" t="s">
        <v>6</v>
      </c>
      <c r="E191" s="37">
        <f>(K191-(((2.718282^(0.00098482*W191)-1)/((2.718282^(0.000155125*W191)-1)*137.88))))/(([1]!SingleStagePbR(W191,1)/[1]!SingleStagePbR(W191,0))-(((2.718282^(0.00098482*W191)-1)/((2.718282^(0.000155125*W191)-1)*137.88))))</f>
        <v>2.0736322901007331E-3</v>
      </c>
      <c r="F191" s="148">
        <v>44671.373930421287</v>
      </c>
      <c r="G191" s="148">
        <v>845.77610879759857</v>
      </c>
      <c r="H191" s="86">
        <v>0.54951212847417674</v>
      </c>
      <c r="I191" s="185">
        <v>40.295046742145772</v>
      </c>
      <c r="J191" s="153">
        <v>0.35100021937206399</v>
      </c>
      <c r="K191" s="154">
        <v>5.0864342115503794E-2</v>
      </c>
      <c r="L191" s="154">
        <v>7.3752689197436282E-4</v>
      </c>
      <c r="M191" s="40">
        <f t="array" ref="M191:Q191">[1]!ConvertConc(I191:L191,TRUE,FALSE)</f>
        <v>0.17396985975019699</v>
      </c>
      <c r="N191" s="62">
        <v>2.9427338169106393E-3</v>
      </c>
      <c r="O191" s="62">
        <v>2.4816946023146578E-2</v>
      </c>
      <c r="P191" s="83">
        <v>2.1617429938748E-4</v>
      </c>
      <c r="Q191" s="39">
        <v>0.514966238435841</v>
      </c>
      <c r="R191" s="182">
        <v>7.9269014633732496E-3</v>
      </c>
      <c r="S191" s="85">
        <v>2.0825193408171059E-4</v>
      </c>
      <c r="T191" s="38">
        <f>[1]!AgePb76(K191)</f>
        <v>233.68241064353651</v>
      </c>
      <c r="U191" s="41">
        <v>66.920852922298181</v>
      </c>
      <c r="V191" s="38">
        <f t="shared" ref="V191" si="52">SQRT((U191/T191*100)^2+AP$6^2+AP$8^2+AP$7^2)*T191/100</f>
        <v>66.932274946758483</v>
      </c>
      <c r="W191" s="42">
        <f>[1]!AgePb6U8(O191)</f>
        <v>158.02744493603663</v>
      </c>
      <c r="X191" s="42">
        <f t="shared" si="30"/>
        <v>2.7530762375982238</v>
      </c>
      <c r="Y191" s="38">
        <f t="shared" ref="Y191" si="53">SQRT((X191/W191*100)^2+AQ$6^2+AQ$7^2+AQ$8^2)*W191/100</f>
        <v>3.179509859520417</v>
      </c>
      <c r="Z191" s="38">
        <f>[1]!AgePb7U5(M191)</f>
        <v>162.8583519829898</v>
      </c>
      <c r="AA191" s="42">
        <f t="shared" si="32"/>
        <v>5.509561028960217</v>
      </c>
      <c r="AB191" s="38">
        <f t="shared" ref="AB191" si="54">SQRT((AA191/Z191*100)^2+AR$6^2+AR$8^2+AR$7^2)*Z191/100</f>
        <v>5.7503175465684535</v>
      </c>
      <c r="AC191" s="42">
        <f>[1]!AgePb8Th2(R191)</f>
        <v>159.58865346297284</v>
      </c>
      <c r="AD191" s="42">
        <f t="shared" si="34"/>
        <v>8.3852804011057174</v>
      </c>
      <c r="AE191" s="38">
        <f t="shared" ref="AE191" si="55">SQRT((AD191/AC191*100)^2+AS$6^2+AS$8^2+AS$7^2)*AC191/100</f>
        <v>8.7445115496638373</v>
      </c>
      <c r="AF191" s="43">
        <f t="shared" ref="AF191" si="56">W191/T191*100</f>
        <v>67.624877927630848</v>
      </c>
      <c r="AG191" s="38"/>
    </row>
    <row r="192" spans="1:33" x14ac:dyDescent="0.25">
      <c r="A192" s="145" t="s">
        <v>1488</v>
      </c>
      <c r="B192">
        <v>2016</v>
      </c>
      <c r="C192" s="145" t="s">
        <v>1490</v>
      </c>
      <c r="D192" s="145" t="s">
        <v>6</v>
      </c>
      <c r="E192" s="37">
        <f>(K192-(((2.718282^(0.00098482*W192)-1)/((2.718282^(0.000155125*W192)-1)*137.88))))/(([1]!SingleStagePbR(W192,1)/[1]!SingleStagePbR(W192,0))-(((2.718282^(0.00098482*W192)-1)/((2.718282^(0.000155125*W192)-1)*137.88))))</f>
        <v>-6.669628611995134E-4</v>
      </c>
      <c r="F192" s="148">
        <v>41023.914279457611</v>
      </c>
      <c r="G192" s="148">
        <v>898.51277423372642</v>
      </c>
      <c r="H192" s="86">
        <v>0.46965362478051803</v>
      </c>
      <c r="I192" s="185">
        <v>40.200049544454075</v>
      </c>
      <c r="J192" s="153">
        <v>0.34478420854082542</v>
      </c>
      <c r="K192" s="154">
        <v>4.8688476863578564E-2</v>
      </c>
      <c r="L192" s="154">
        <v>7.2735282823185832E-4</v>
      </c>
      <c r="M192" s="40">
        <f t="array" ref="M192:Q192">[1]!ConvertConc(I192:L192,TRUE,FALSE)</f>
        <v>0.16692133361472761</v>
      </c>
      <c r="N192" s="62">
        <v>2.8753673261231274E-3</v>
      </c>
      <c r="O192" s="62">
        <v>2.4875591232647081E-2</v>
      </c>
      <c r="P192" s="83">
        <v>2.1335075783050986E-4</v>
      </c>
      <c r="Q192" s="39">
        <v>0.49789674905393277</v>
      </c>
      <c r="R192" s="182">
        <v>7.9120898951201158E-3</v>
      </c>
      <c r="S192" s="85">
        <v>1.4517929999141973E-4</v>
      </c>
      <c r="T192" s="38">
        <f>[1]!AgePb76(K192)</f>
        <v>131.83314362563522</v>
      </c>
      <c r="U192" s="41">
        <v>70.245969746127415</v>
      </c>
      <c r="V192" s="38">
        <f t="shared" ref="V192:V200" si="57">SQRT((U192/T192*100)^2+AP$6^2+AP$8^2+AP$7^2)*T192/100</f>
        <v>70.249433178117471</v>
      </c>
      <c r="W192" s="42">
        <f>[1]!AgePb6U8(O192)</f>
        <v>158.39633080888609</v>
      </c>
      <c r="X192" s="42">
        <f t="shared" si="30"/>
        <v>2.7170391167464021</v>
      </c>
      <c r="Y192" s="38">
        <f t="shared" ref="Y192:Y200" si="58">SQRT((X192/W192*100)^2+AQ$6^2+AQ$7^2+AQ$8^2)*W192/100</f>
        <v>3.1502349877823428</v>
      </c>
      <c r="Z192" s="38">
        <f>[1]!AgePb7U5(M192)</f>
        <v>156.7436076172275</v>
      </c>
      <c r="AA192" s="42">
        <f t="shared" si="32"/>
        <v>5.4000940222715172</v>
      </c>
      <c r="AB192" s="38">
        <f t="shared" ref="AB192:AB200" si="59">SQRT((AA192/Z192*100)^2+AR$6^2+AR$8^2+AR$7^2)*Z192/100</f>
        <v>5.6278022343703844</v>
      </c>
      <c r="AC192" s="42">
        <f>[1]!AgePb8Th2(R192)</f>
        <v>159.2916309311598</v>
      </c>
      <c r="AD192" s="42">
        <f t="shared" si="34"/>
        <v>5.8456988683459041</v>
      </c>
      <c r="AE192" s="38">
        <f t="shared" ref="AE192:AE200" si="60">SQRT((AD192/AC192*100)^2+AS$6^2+AS$8^2+AS$7^2)*AC192/100</f>
        <v>6.3484538053056179</v>
      </c>
      <c r="AF192" s="43">
        <f t="shared" ref="AF192:AF200" si="61">W192/T192*100</f>
        <v>120.14909639011719</v>
      </c>
      <c r="AG192" s="38"/>
    </row>
    <row r="193" spans="1:33" x14ac:dyDescent="0.25">
      <c r="A193" s="145" t="s">
        <v>1488</v>
      </c>
      <c r="B193">
        <v>2016</v>
      </c>
      <c r="C193" s="145" t="s">
        <v>1491</v>
      </c>
      <c r="D193" s="145" t="s">
        <v>6</v>
      </c>
      <c r="E193" s="37">
        <f>(K193-(((2.718282^(0.00098482*W193)-1)/((2.718282^(0.000155125*W193)-1)*137.88))))/(([1]!SingleStagePbR(W193,1)/[1]!SingleStagePbR(W193,0))-(((2.718282^(0.00098482*W193)-1)/((2.718282^(0.000155125*W193)-1)*137.88))))</f>
        <v>2.5899590036858669E-3</v>
      </c>
      <c r="F193" s="148">
        <v>41195.512074703845</v>
      </c>
      <c r="G193" s="148">
        <v>812.0519169765696</v>
      </c>
      <c r="H193" s="86">
        <v>0.39224993478694564</v>
      </c>
      <c r="I193" s="185">
        <v>39.873640066455764</v>
      </c>
      <c r="J193" s="153">
        <v>0.35908951892399887</v>
      </c>
      <c r="K193" s="154">
        <v>5.131063378305975E-2</v>
      </c>
      <c r="L193" s="154">
        <v>7.0692469134339296E-4</v>
      </c>
      <c r="M193" s="40">
        <f t="array" ref="M193:Q193">[1]!ConvertConc(I193:L193,TRUE,FALSE)</f>
        <v>0.17735104034132063</v>
      </c>
      <c r="N193" s="62">
        <v>2.919123995110262E-3</v>
      </c>
      <c r="O193" s="62">
        <v>2.5079225230837741E-2</v>
      </c>
      <c r="P193" s="83">
        <v>2.2585565070354073E-4</v>
      </c>
      <c r="Q193" s="39">
        <v>0.54713946631947485</v>
      </c>
      <c r="R193" s="182">
        <v>8.1875835617003182E-3</v>
      </c>
      <c r="S193" s="85">
        <v>1.4300835877260759E-4</v>
      </c>
      <c r="T193" s="38">
        <f>[1]!AgePb76(K193)</f>
        <v>253.80857899674973</v>
      </c>
      <c r="U193" s="41">
        <v>63.354992138864851</v>
      </c>
      <c r="V193" s="38">
        <f t="shared" si="57"/>
        <v>63.369224355387516</v>
      </c>
      <c r="W193" s="42">
        <f>[1]!AgePb6U8(O193)</f>
        <v>159.67705084005198</v>
      </c>
      <c r="X193" s="42">
        <f t="shared" si="30"/>
        <v>2.8760030573478463</v>
      </c>
      <c r="Y193" s="38">
        <f t="shared" si="58"/>
        <v>3.2945925947274652</v>
      </c>
      <c r="Z193" s="38">
        <f>[1]!AgePb7U5(M193)</f>
        <v>165.77857936540008</v>
      </c>
      <c r="AA193" s="42">
        <f t="shared" si="32"/>
        <v>5.4572922489711608</v>
      </c>
      <c r="AB193" s="38">
        <f t="shared" si="59"/>
        <v>5.7088543371598339</v>
      </c>
      <c r="AC193" s="42">
        <f>[1]!AgePb8Th2(R193)</f>
        <v>164.81550558789189</v>
      </c>
      <c r="AD193" s="42">
        <f t="shared" si="34"/>
        <v>5.7574972583259143</v>
      </c>
      <c r="AE193" s="38">
        <f t="shared" si="60"/>
        <v>6.3017468382288522</v>
      </c>
      <c r="AF193" s="43">
        <f t="shared" si="61"/>
        <v>62.912393060636774</v>
      </c>
      <c r="AG193" s="38"/>
    </row>
    <row r="194" spans="1:33" x14ac:dyDescent="0.25">
      <c r="A194" s="145" t="s">
        <v>1488</v>
      </c>
      <c r="B194">
        <v>2016</v>
      </c>
      <c r="C194" s="145" t="s">
        <v>1492</v>
      </c>
      <c r="D194" s="145" t="s">
        <v>6</v>
      </c>
      <c r="E194" s="37">
        <f>(K194-(((2.718282^(0.00098482*W194)-1)/((2.718282^(0.000155125*W194)-1)*137.88))))/(([1]!SingleStagePbR(W194,1)/[1]!SingleStagePbR(W194,0))-(((2.718282^(0.00098482*W194)-1)/((2.718282^(0.000155125*W194)-1)*137.88))))</f>
        <v>3.5074626542811187E-3</v>
      </c>
      <c r="F194" s="148">
        <v>34678.22725359763</v>
      </c>
      <c r="G194" s="148">
        <v>753.55409754963171</v>
      </c>
      <c r="H194" s="86">
        <v>0.44291524029213158</v>
      </c>
      <c r="I194" s="185">
        <v>39.643978416246533</v>
      </c>
      <c r="J194" s="153">
        <v>0.3465047909432773</v>
      </c>
      <c r="K194" s="154">
        <v>5.206112006230762E-2</v>
      </c>
      <c r="L194" s="154">
        <v>9.5831091739775138E-4</v>
      </c>
      <c r="M194" s="40">
        <f t="array" ref="M194:Q194">[1]!ConvertConc(I194:L194,TRUE,FALSE)</f>
        <v>0.18098747536515702</v>
      </c>
      <c r="N194" s="62">
        <v>3.6880076871797806E-3</v>
      </c>
      <c r="O194" s="62">
        <v>2.5224511765705865E-2</v>
      </c>
      <c r="P194" s="83">
        <v>2.2047268022021301E-4</v>
      </c>
      <c r="Q194" s="39">
        <v>0.42893226629192877</v>
      </c>
      <c r="R194" s="182">
        <v>8.5293039497265355E-3</v>
      </c>
      <c r="S194" s="85">
        <v>1.5855012939949804E-4</v>
      </c>
      <c r="T194" s="38">
        <f>[1]!AgePb76(K194)</f>
        <v>287.10045134722202</v>
      </c>
      <c r="U194" s="41">
        <v>84.140585845297423</v>
      </c>
      <c r="V194" s="38">
        <f t="shared" si="57"/>
        <v>84.154298337631531</v>
      </c>
      <c r="W194" s="42">
        <f>[1]!AgePb6U8(O194)</f>
        <v>160.59064931184054</v>
      </c>
      <c r="X194" s="42">
        <f t="shared" si="30"/>
        <v>2.8072575755636251</v>
      </c>
      <c r="Y194" s="38">
        <f t="shared" si="58"/>
        <v>3.2393337728130307</v>
      </c>
      <c r="Z194" s="38">
        <f>[1]!AgePb7U5(M194)</f>
        <v>168.90991729608311</v>
      </c>
      <c r="AA194" s="42">
        <f t="shared" si="32"/>
        <v>6.883803115900931</v>
      </c>
      <c r="AB194" s="38">
        <f t="shared" si="59"/>
        <v>7.0924496811973237</v>
      </c>
      <c r="AC194" s="42">
        <f>[1]!AgePb8Th2(R194)</f>
        <v>171.66518353721187</v>
      </c>
      <c r="AD194" s="42">
        <f t="shared" si="34"/>
        <v>6.3821238458939353</v>
      </c>
      <c r="AE194" s="38">
        <f t="shared" si="60"/>
        <v>6.9174859185229778</v>
      </c>
      <c r="AF194" s="43">
        <f t="shared" si="61"/>
        <v>55.935352437889648</v>
      </c>
      <c r="AG194" s="38"/>
    </row>
    <row r="195" spans="1:33" x14ac:dyDescent="0.25">
      <c r="A195" s="69" t="s">
        <v>1493</v>
      </c>
      <c r="B195">
        <v>2016</v>
      </c>
      <c r="C195" s="69" t="s">
        <v>1494</v>
      </c>
      <c r="D195" s="69" t="s">
        <v>6</v>
      </c>
      <c r="E195" s="37">
        <f>(K195-(((2.718282^(0.00098482*W195)-1)/((2.718282^(0.000155125*W195)-1)*137.88))))/(([1]!SingleStagePbR(W195,1)/[1]!SingleStagePbR(W195,0))-(((2.718282^(0.00098482*W195)-1)/((2.718282^(0.000155125*W195)-1)*137.88))))</f>
        <v>1.8587145737214501E-3</v>
      </c>
      <c r="F195" s="73">
        <v>39266.705699361941</v>
      </c>
      <c r="G195" s="73">
        <v>900.43210220594358</v>
      </c>
      <c r="H195" s="86">
        <v>0.48447452152918791</v>
      </c>
      <c r="I195" s="142">
        <v>40.770612358279053</v>
      </c>
      <c r="J195" s="76">
        <v>0.51720610450212146</v>
      </c>
      <c r="K195" s="77">
        <v>5.0654674828080344E-2</v>
      </c>
      <c r="L195" s="77">
        <v>1.3133375818144754E-3</v>
      </c>
      <c r="M195" s="40">
        <f t="array" ref="M195:Q195">[1]!ConvertConc(I195:L195,TRUE,FALSE)</f>
        <v>0.17123184767148575</v>
      </c>
      <c r="N195" s="62">
        <v>4.942499625658606E-3</v>
      </c>
      <c r="O195" s="62">
        <v>2.4527470699049626E-2</v>
      </c>
      <c r="P195" s="83">
        <v>3.1114954718038123E-4</v>
      </c>
      <c r="Q195" s="39">
        <v>0.43949537136105804</v>
      </c>
      <c r="R195" s="80">
        <v>7.7188608793370564E-3</v>
      </c>
      <c r="S195" s="85">
        <v>2.0080433299307461E-4</v>
      </c>
      <c r="T195" s="38">
        <f>[1]!AgePb76(K195)</f>
        <v>224.1404814015736</v>
      </c>
      <c r="U195" s="41">
        <v>119.86880648827604</v>
      </c>
      <c r="V195" s="38">
        <f t="shared" si="57"/>
        <v>119.87467345138766</v>
      </c>
      <c r="W195" s="42">
        <f>[1]!AgePb6U8(O195)</f>
        <v>156.20629878625923</v>
      </c>
      <c r="X195" s="42">
        <f t="shared" si="30"/>
        <v>3.9631904757265617</v>
      </c>
      <c r="Y195" s="38">
        <f t="shared" si="58"/>
        <v>4.2636556635184224</v>
      </c>
      <c r="Z195" s="38">
        <f>[1]!AgePb7U5(M195)</f>
        <v>160.48744092771707</v>
      </c>
      <c r="AA195" s="42">
        <f t="shared" si="32"/>
        <v>9.2647381605079513</v>
      </c>
      <c r="AB195" s="38">
        <f t="shared" si="59"/>
        <v>9.4057379292193044</v>
      </c>
      <c r="AC195" s="42">
        <f>[1]!AgePb8Th2(R195)</f>
        <v>155.41632924398567</v>
      </c>
      <c r="AD195" s="42">
        <f t="shared" si="34"/>
        <v>8.0862378057916189</v>
      </c>
      <c r="AE195" s="38">
        <f t="shared" si="60"/>
        <v>8.4393863955503949</v>
      </c>
      <c r="AF195" s="43">
        <f t="shared" si="61"/>
        <v>69.691248010839047</v>
      </c>
      <c r="AG195" s="38"/>
    </row>
    <row r="196" spans="1:33" x14ac:dyDescent="0.25">
      <c r="A196" s="69" t="s">
        <v>1493</v>
      </c>
      <c r="B196">
        <v>2016</v>
      </c>
      <c r="C196" s="69" t="s">
        <v>1495</v>
      </c>
      <c r="D196" s="69" t="s">
        <v>6</v>
      </c>
      <c r="E196" s="37">
        <f>(K196-(((2.718282^(0.00098482*W196)-1)/((2.718282^(0.000155125*W196)-1)*137.88))))/(([1]!SingleStagePbR(W196,1)/[1]!SingleStagePbR(W196,0))-(((2.718282^(0.00098482*W196)-1)/((2.718282^(0.000155125*W196)-1)*137.88))))</f>
        <v>-7.5999276596337012E-4</v>
      </c>
      <c r="F196" s="73">
        <v>41167.679090895275</v>
      </c>
      <c r="G196" s="73">
        <v>1002.9627426995189</v>
      </c>
      <c r="H196" s="86">
        <v>0.48625896341853819</v>
      </c>
      <c r="I196" s="142">
        <v>40.721408040361169</v>
      </c>
      <c r="J196" s="76">
        <v>0.35025260648548773</v>
      </c>
      <c r="K196" s="77">
        <v>4.8572306624850459E-2</v>
      </c>
      <c r="L196" s="77">
        <v>6.7142165894295625E-4</v>
      </c>
      <c r="M196" s="40">
        <f t="array" ref="M196:Q196">[1]!ConvertConc(I196:L196,TRUE,FALSE)</f>
        <v>0.1643910567238214</v>
      </c>
      <c r="N196" s="62">
        <v>2.676393478067589E-3</v>
      </c>
      <c r="O196" s="62">
        <v>2.4557107627733461E-2</v>
      </c>
      <c r="P196" s="83">
        <v>2.1122037199286419E-4</v>
      </c>
      <c r="Q196" s="39">
        <v>0.52830754582888972</v>
      </c>
      <c r="R196" s="80">
        <v>7.8033500778508383E-3</v>
      </c>
      <c r="S196" s="85">
        <v>1.2890938598798167E-4</v>
      </c>
      <c r="T196" s="38">
        <f>[1]!AgePb76(K196)</f>
        <v>126.21273120464843</v>
      </c>
      <c r="U196" s="41">
        <v>65.067063289267608</v>
      </c>
      <c r="V196" s="38">
        <f t="shared" si="57"/>
        <v>65.070490361459122</v>
      </c>
      <c r="W196" s="42">
        <f>[1]!AgePb6U8(O196)</f>
        <v>156.39277417084401</v>
      </c>
      <c r="X196" s="42">
        <f t="shared" si="30"/>
        <v>2.6903282290505266</v>
      </c>
      <c r="Y196" s="38">
        <f t="shared" si="58"/>
        <v>3.116994083840583</v>
      </c>
      <c r="Z196" s="38">
        <f>[1]!AgePb7U5(M196)</f>
        <v>154.53952609255708</v>
      </c>
      <c r="AA196" s="42">
        <f t="shared" si="32"/>
        <v>5.0320082853733616</v>
      </c>
      <c r="AB196" s="38">
        <f t="shared" si="59"/>
        <v>5.2689775660461287</v>
      </c>
      <c r="AC196" s="42">
        <f>[1]!AgePb8Th2(R196)</f>
        <v>157.11089253806253</v>
      </c>
      <c r="AD196" s="42">
        <f t="shared" si="34"/>
        <v>5.1908650738590003</v>
      </c>
      <c r="AE196" s="38">
        <f t="shared" si="60"/>
        <v>5.7366400595113261</v>
      </c>
      <c r="AF196" s="43">
        <f t="shared" si="61"/>
        <v>123.91204332410805</v>
      </c>
      <c r="AG196" s="38"/>
    </row>
    <row r="197" spans="1:33" x14ac:dyDescent="0.25">
      <c r="A197" s="69" t="s">
        <v>1493</v>
      </c>
      <c r="B197">
        <v>2016</v>
      </c>
      <c r="C197" s="69" t="s">
        <v>1496</v>
      </c>
      <c r="D197" s="69" t="s">
        <v>6</v>
      </c>
      <c r="E197" s="37">
        <f>(K197-(((2.718282^(0.00098482*W197)-1)/((2.718282^(0.000155125*W197)-1)*137.88))))/(([1]!SingleStagePbR(W197,1)/[1]!SingleStagePbR(W197,0))-(((2.718282^(0.00098482*W197)-1)/((2.718282^(0.000155125*W197)-1)*137.88))))</f>
        <v>1.5755261358369932E-3</v>
      </c>
      <c r="F197" s="73">
        <v>37242.895451929326</v>
      </c>
      <c r="G197" s="73">
        <v>862.91704791144207</v>
      </c>
      <c r="H197" s="86">
        <v>0.52733325682553578</v>
      </c>
      <c r="I197" s="142">
        <v>40.496182919389504</v>
      </c>
      <c r="J197" s="76">
        <v>0.30268955264355146</v>
      </c>
      <c r="K197" s="77">
        <v>5.0451111354988906E-2</v>
      </c>
      <c r="L197" s="77">
        <v>6.4888089651766903E-4</v>
      </c>
      <c r="M197" s="40">
        <f t="array" ref="M197:Q197">[1]!ConvertConc(I197:L197,TRUE,FALSE)</f>
        <v>0.17169944586593133</v>
      </c>
      <c r="N197" s="62">
        <v>2.5541620989500938E-3</v>
      </c>
      <c r="O197" s="62">
        <v>2.4693685377472987E-2</v>
      </c>
      <c r="P197" s="83">
        <v>1.8457345955065604E-4</v>
      </c>
      <c r="Q197" s="39">
        <v>0.50246264410227914</v>
      </c>
      <c r="R197" s="80">
        <v>7.8495025427478115E-3</v>
      </c>
      <c r="S197" s="85">
        <v>1.1984033118236642E-4</v>
      </c>
      <c r="T197" s="38">
        <f>[1]!AgePb76(K197)</f>
        <v>214.82251355869329</v>
      </c>
      <c r="U197" s="41">
        <v>59.563423439805106</v>
      </c>
      <c r="V197" s="38">
        <f t="shared" si="57"/>
        <v>59.574268450068651</v>
      </c>
      <c r="W197" s="42">
        <f>[1]!AgePb6U8(O197)</f>
        <v>157.25205088523205</v>
      </c>
      <c r="X197" s="42">
        <f t="shared" si="30"/>
        <v>2.3507673811865253</v>
      </c>
      <c r="Y197" s="38">
        <f t="shared" si="58"/>
        <v>2.8339364617415814</v>
      </c>
      <c r="Z197" s="38">
        <f>[1]!AgePb7U5(M197)</f>
        <v>160.8927377368783</v>
      </c>
      <c r="AA197" s="42">
        <f t="shared" si="32"/>
        <v>4.7868079090334694</v>
      </c>
      <c r="AB197" s="38">
        <f t="shared" si="59"/>
        <v>5.055628152316757</v>
      </c>
      <c r="AC197" s="42">
        <f>[1]!AgePb8Th2(R197)</f>
        <v>158.03649255950052</v>
      </c>
      <c r="AD197" s="42">
        <f t="shared" si="34"/>
        <v>4.8255658251179456</v>
      </c>
      <c r="AE197" s="38">
        <f t="shared" si="60"/>
        <v>5.4148428776944435</v>
      </c>
      <c r="AF197" s="43">
        <f t="shared" si="61"/>
        <v>73.200917483105428</v>
      </c>
      <c r="AG197" s="38"/>
    </row>
    <row r="198" spans="1:33" x14ac:dyDescent="0.25">
      <c r="A198" s="69" t="s">
        <v>1493</v>
      </c>
      <c r="B198">
        <v>2016</v>
      </c>
      <c r="C198" s="69" t="s">
        <v>1497</v>
      </c>
      <c r="D198" s="69" t="s">
        <v>6</v>
      </c>
      <c r="E198" s="37">
        <f>(K198-(((2.718282^(0.00098482*W198)-1)/((2.718282^(0.000155125*W198)-1)*137.88))))/(([1]!SingleStagePbR(W198,1)/[1]!SingleStagePbR(W198,0))-(((2.718282^(0.00098482*W198)-1)/((2.718282^(0.000155125*W198)-1)*137.88))))</f>
        <v>1.2286378657290649E-3</v>
      </c>
      <c r="F198" s="73">
        <v>40102.895224139582</v>
      </c>
      <c r="G198" s="73">
        <v>987.7041386851464</v>
      </c>
      <c r="H198" s="86">
        <v>0.46611884316983737</v>
      </c>
      <c r="I198" s="142">
        <v>40.369346484278168</v>
      </c>
      <c r="J198" s="76">
        <v>0.32188515946960872</v>
      </c>
      <c r="K198" s="77">
        <v>5.0185022258641521E-2</v>
      </c>
      <c r="L198" s="77">
        <v>5.9544974817731867E-4</v>
      </c>
      <c r="M198" s="40">
        <f t="array" ref="M198:Q198">[1]!ConvertConc(I198:L198,TRUE,FALSE)</f>
        <v>0.17133048637236681</v>
      </c>
      <c r="N198" s="62">
        <v>2.4492297079214682E-3</v>
      </c>
      <c r="O198" s="62">
        <v>2.477127045862508E-2</v>
      </c>
      <c r="P198" s="83">
        <v>1.9751383255472367E-4</v>
      </c>
      <c r="Q198" s="39">
        <v>0.55776898857676083</v>
      </c>
      <c r="R198" s="80">
        <v>7.932427288627808E-3</v>
      </c>
      <c r="S198" s="85">
        <v>1.2057074538228781E-4</v>
      </c>
      <c r="T198" s="38">
        <f>[1]!AgePb76(K198)</f>
        <v>202.56155296285823</v>
      </c>
      <c r="U198" s="41">
        <v>55.071519446423927</v>
      </c>
      <c r="V198" s="38">
        <f t="shared" si="57"/>
        <v>55.081948272484084</v>
      </c>
      <c r="W198" s="42">
        <f>[1]!AgePb6U8(O198)</f>
        <v>157.74012516654503</v>
      </c>
      <c r="X198" s="42">
        <f t="shared" si="30"/>
        <v>2.5154831457954558</v>
      </c>
      <c r="Y198" s="38">
        <f t="shared" si="58"/>
        <v>2.974612347565861</v>
      </c>
      <c r="Z198" s="38">
        <f>[1]!AgePb7U5(M198)</f>
        <v>160.57295076783828</v>
      </c>
      <c r="AA198" s="42">
        <f t="shared" si="32"/>
        <v>4.5908938874363852</v>
      </c>
      <c r="AB198" s="38">
        <f t="shared" si="59"/>
        <v>4.8694604978710165</v>
      </c>
      <c r="AC198" s="42">
        <f>[1]!AgePb8Th2(R198)</f>
        <v>159.69946401462568</v>
      </c>
      <c r="AD198" s="42">
        <f t="shared" si="34"/>
        <v>4.8547771603277088</v>
      </c>
      <c r="AE198" s="38">
        <f t="shared" si="60"/>
        <v>5.4526107998802225</v>
      </c>
      <c r="AF198" s="43">
        <f t="shared" si="61"/>
        <v>77.872687516109394</v>
      </c>
      <c r="AG198" s="38"/>
    </row>
    <row r="199" spans="1:33" x14ac:dyDescent="0.25">
      <c r="A199" s="69" t="s">
        <v>1493</v>
      </c>
      <c r="B199">
        <v>2016</v>
      </c>
      <c r="C199" s="69" t="s">
        <v>1498</v>
      </c>
      <c r="D199" s="69" t="s">
        <v>6</v>
      </c>
      <c r="E199" s="37">
        <f>(K199-(((2.718282^(0.00098482*W199)-1)/((2.718282^(0.000155125*W199)-1)*137.88))))/(([1]!SingleStagePbR(W199,1)/[1]!SingleStagePbR(W199,0))-(((2.718282^(0.00098482*W199)-1)/((2.718282^(0.000155125*W199)-1)*137.88))))</f>
        <v>2.5786246982120525E-4</v>
      </c>
      <c r="F199" s="73">
        <v>37742.253039599549</v>
      </c>
      <c r="G199" s="73">
        <v>893.14827096174088</v>
      </c>
      <c r="H199" s="86">
        <v>0.53823434643662926</v>
      </c>
      <c r="I199" s="142">
        <v>40.089408784017074</v>
      </c>
      <c r="J199" s="76">
        <v>0.31424170226386278</v>
      </c>
      <c r="K199" s="77">
        <v>4.9434449896936981E-2</v>
      </c>
      <c r="L199" s="77">
        <v>5.9835778205600436E-4</v>
      </c>
      <c r="M199" s="40">
        <f t="array" ref="M199:Q199">[1]!ConvertConc(I199:L199,TRUE,FALSE)</f>
        <v>0.16994652930656581</v>
      </c>
      <c r="N199" s="62">
        <v>2.4507138439172423E-3</v>
      </c>
      <c r="O199" s="62">
        <v>2.4944244136588065E-2</v>
      </c>
      <c r="P199" s="83">
        <v>1.9552599993172983E-4</v>
      </c>
      <c r="Q199" s="39">
        <v>0.54356797623347919</v>
      </c>
      <c r="R199" s="80">
        <v>8.0715551695207336E-3</v>
      </c>
      <c r="S199" s="85">
        <v>1.177082393405226E-4</v>
      </c>
      <c r="T199" s="38">
        <f>[1]!AgePb76(K199)</f>
        <v>167.4712978732725</v>
      </c>
      <c r="U199" s="41">
        <v>56.542971544790689</v>
      </c>
      <c r="V199" s="38">
        <f t="shared" si="57"/>
        <v>56.549914830646166</v>
      </c>
      <c r="W199" s="42">
        <f>[1]!AgePb6U8(O199)</f>
        <v>158.82813954264705</v>
      </c>
      <c r="X199" s="42">
        <f t="shared" si="30"/>
        <v>2.4899556491929178</v>
      </c>
      <c r="Y199" s="38">
        <f t="shared" si="58"/>
        <v>2.9589584022998863</v>
      </c>
      <c r="Z199" s="38">
        <f>[1]!AgePb7U5(M199)</f>
        <v>159.3725403035408</v>
      </c>
      <c r="AA199" s="42">
        <f t="shared" si="32"/>
        <v>4.5964632811957795</v>
      </c>
      <c r="AB199" s="38">
        <f t="shared" si="59"/>
        <v>4.8706835584352017</v>
      </c>
      <c r="AC199" s="42">
        <f>[1]!AgePb8Th2(R199)</f>
        <v>162.48922488225767</v>
      </c>
      <c r="AD199" s="42">
        <f t="shared" si="34"/>
        <v>4.7391909417705076</v>
      </c>
      <c r="AE199" s="38">
        <f t="shared" si="60"/>
        <v>5.3702145009675508</v>
      </c>
      <c r="AF199" s="43">
        <f t="shared" si="61"/>
        <v>94.839021109655562</v>
      </c>
      <c r="AG199" s="38"/>
    </row>
    <row r="200" spans="1:33" x14ac:dyDescent="0.25">
      <c r="A200" s="69" t="s">
        <v>1493</v>
      </c>
      <c r="B200">
        <v>2016</v>
      </c>
      <c r="C200" s="69" t="s">
        <v>1499</v>
      </c>
      <c r="D200" s="69" t="s">
        <v>6</v>
      </c>
      <c r="E200" s="37">
        <f>(K200-(((2.718282^(0.00098482*W200)-1)/((2.718282^(0.000155125*W200)-1)*137.88))))/(([1]!SingleStagePbR(W200,1)/[1]!SingleStagePbR(W200,0))-(((2.718282^(0.00098482*W200)-1)/((2.718282^(0.000155125*W200)-1)*137.88))))</f>
        <v>-3.9326587840846051E-4</v>
      </c>
      <c r="F200" s="73">
        <v>42553.159784768381</v>
      </c>
      <c r="G200" s="73">
        <v>996.9939237005517</v>
      </c>
      <c r="H200" s="86">
        <v>0.51305770521942606</v>
      </c>
      <c r="I200" s="142">
        <v>39.511855283646319</v>
      </c>
      <c r="J200" s="76">
        <v>0.32718170117987816</v>
      </c>
      <c r="K200" s="77">
        <v>4.8963860501589206E-2</v>
      </c>
      <c r="L200" s="77">
        <v>5.4361609915848537E-4</v>
      </c>
      <c r="M200" s="40">
        <f t="array" ref="M200:Q200">[1]!ConvertConc(I200:L200,TRUE,FALSE)</f>
        <v>0.17078922783770309</v>
      </c>
      <c r="N200" s="62">
        <v>2.365485872755535E-3</v>
      </c>
      <c r="O200" s="62">
        <v>2.5308859652912654E-2</v>
      </c>
      <c r="P200" s="83">
        <v>2.09572435835227E-4</v>
      </c>
      <c r="Q200" s="39">
        <v>0.59786303165859267</v>
      </c>
      <c r="R200" s="80">
        <v>8.4155088342879273E-3</v>
      </c>
      <c r="S200" s="85">
        <v>1.3306336688184513E-4</v>
      </c>
      <c r="T200" s="38">
        <f>[1]!AgePb76(K200)</f>
        <v>145.07988516619173</v>
      </c>
      <c r="U200" s="41">
        <v>52.07814696699171</v>
      </c>
      <c r="V200" s="38">
        <f t="shared" si="57"/>
        <v>52.083804470871755</v>
      </c>
      <c r="W200" s="42">
        <f>[1]!AgePb6U8(O200)</f>
        <v>161.12099075783368</v>
      </c>
      <c r="X200" s="42">
        <f t="shared" si="30"/>
        <v>2.6683555845961084</v>
      </c>
      <c r="Y200" s="38">
        <f t="shared" si="58"/>
        <v>3.1224980483190699</v>
      </c>
      <c r="Z200" s="38">
        <f>[1]!AgePb7U5(M200)</f>
        <v>160.10364533483454</v>
      </c>
      <c r="AA200" s="42">
        <f t="shared" si="32"/>
        <v>4.4349742195228501</v>
      </c>
      <c r="AB200" s="38">
        <f t="shared" si="59"/>
        <v>4.7211177830290429</v>
      </c>
      <c r="AC200" s="42">
        <f>[1]!AgePb8Th2(R200)</f>
        <v>169.38445393895512</v>
      </c>
      <c r="AD200" s="42">
        <f t="shared" si="34"/>
        <v>5.3565069403120162</v>
      </c>
      <c r="AE200" s="38">
        <f t="shared" si="60"/>
        <v>5.96861254818098</v>
      </c>
      <c r="AF200" s="43">
        <f t="shared" si="61"/>
        <v>111.05673992867212</v>
      </c>
      <c r="AG200" s="38"/>
    </row>
    <row r="201" spans="1:33" x14ac:dyDescent="0.25">
      <c r="A201" s="145"/>
      <c r="C201" s="145"/>
      <c r="D201" s="145"/>
      <c r="F201" s="148"/>
      <c r="H201" s="86"/>
      <c r="I201" s="153"/>
      <c r="J201" s="153"/>
      <c r="K201" s="154"/>
      <c r="L201" s="154"/>
      <c r="N201" s="85"/>
      <c r="R201" s="154"/>
      <c r="S201" s="85"/>
    </row>
    <row r="202" spans="1:33" x14ac:dyDescent="0.25">
      <c r="A202" s="145" t="s">
        <v>1500</v>
      </c>
      <c r="B202">
        <v>2016</v>
      </c>
      <c r="C202" s="145" t="s">
        <v>1501</v>
      </c>
      <c r="D202" s="145" t="s">
        <v>6</v>
      </c>
      <c r="E202" s="37">
        <f>(K202-(((2.718282^(0.00098482*W202)-1)/((2.718282^(0.000155125*W202)-1)*137.88))))/(([1]!SingleStagePbR(W202,1)/[1]!SingleStagePbR(W202,0))-(((2.718282^(0.00098482*W202)-1)/((2.718282^(0.000155125*W202)-1)*137.88))))</f>
        <v>1.6793829120250025E-3</v>
      </c>
      <c r="F202" s="148">
        <v>16975.946461858843</v>
      </c>
      <c r="G202" s="148">
        <v>127.42993971627627</v>
      </c>
      <c r="H202" s="86">
        <v>0.5031912467061268</v>
      </c>
      <c r="I202" s="185">
        <v>15.262334611707997</v>
      </c>
      <c r="J202" s="153">
        <v>0.13835504625398165</v>
      </c>
      <c r="K202" s="154">
        <v>5.6279049303325598E-2</v>
      </c>
      <c r="L202" s="154">
        <v>9.3651877699752113E-4</v>
      </c>
      <c r="M202" s="40">
        <f t="array" ref="M202:Q202">[1]!ConvertConc(I202:L202,TRUE,FALSE)</f>
        <v>0.5082039394572232</v>
      </c>
      <c r="N202" s="40">
        <v>9.630258316842338E-3</v>
      </c>
      <c r="O202" s="62">
        <v>6.5520775519682481E-2</v>
      </c>
      <c r="P202" s="83">
        <v>5.9395434304450399E-4</v>
      </c>
      <c r="Q202" s="39">
        <v>0.47838122190888976</v>
      </c>
      <c r="R202" s="154">
        <v>2.1319952645376831E-2</v>
      </c>
      <c r="S202" s="85">
        <v>3.8601862261729628E-4</v>
      </c>
      <c r="T202" s="38">
        <f>[1]!AgePb76(K202)</f>
        <v>462.42941272667736</v>
      </c>
      <c r="U202" s="41">
        <v>73.752022749611385</v>
      </c>
      <c r="V202" s="38">
        <f t="shared" ref="V202" si="62">SQRT((U202/T202*100)^2+AP$6^2+AP$8^2+AP$7^2)*T202/100</f>
        <v>73.792600416565023</v>
      </c>
      <c r="W202" s="42">
        <f>[1]!AgePb6U8(O202)</f>
        <v>409.11310712325587</v>
      </c>
      <c r="X202" s="42">
        <f t="shared" si="30"/>
        <v>7.417326942331246</v>
      </c>
      <c r="Y202" s="38">
        <f t="shared" ref="Y202" si="63">SQRT((X202/W202*100)^2+AQ$6^2+AQ$7^2+AQ$8^2)*W202/100</f>
        <v>8.4836606566093966</v>
      </c>
      <c r="Z202" s="38">
        <f>[1]!AgePb7U5(M202)</f>
        <v>417.24069534318892</v>
      </c>
      <c r="AA202" s="42">
        <f t="shared" si="32"/>
        <v>15.813083545732891</v>
      </c>
      <c r="AB202" s="38">
        <f t="shared" ref="AB202" si="64">SQRT((AA202/Z202*100)^2+AR$6^2+AR$8^2+AR$7^2)*Z202/100</f>
        <v>16.366039833347145</v>
      </c>
      <c r="AC202" s="42">
        <f>[1]!AgePb8Th2(R202)</f>
        <v>426.39437955803845</v>
      </c>
      <c r="AD202" s="42">
        <f t="shared" si="34"/>
        <v>15.440575673552711</v>
      </c>
      <c r="AE202" s="38">
        <f t="shared" ref="AE202" si="65">SQRT((AD202/AC202*100)^2+AS$6^2+AS$8^2+AS$7^2)*AC202/100</f>
        <v>16.80296812750414</v>
      </c>
      <c r="AF202" s="43">
        <f t="shared" ref="AF202" si="66">W202/T202*100</f>
        <v>88.470390477749632</v>
      </c>
      <c r="AG202" s="38"/>
    </row>
    <row r="203" spans="1:33" x14ac:dyDescent="0.25">
      <c r="A203" s="145" t="s">
        <v>1500</v>
      </c>
      <c r="B203">
        <v>2016</v>
      </c>
      <c r="C203" s="145" t="s">
        <v>1502</v>
      </c>
      <c r="D203" s="145" t="s">
        <v>6</v>
      </c>
      <c r="E203" s="37">
        <f>(K203-(((2.718282^(0.00098482*W203)-1)/((2.718282^(0.000155125*W203)-1)*137.88))))/(([1]!SingleStagePbR(W203,1)/[1]!SingleStagePbR(W203,0))-(((2.718282^(0.00098482*W203)-1)/((2.718282^(0.000155125*W203)-1)*137.88))))</f>
        <v>-3.5763250382400604E-4</v>
      </c>
      <c r="F203" s="148">
        <v>35951.165091756906</v>
      </c>
      <c r="G203" s="148">
        <v>254.94294245846586</v>
      </c>
      <c r="H203" s="86">
        <v>0.59988257279054813</v>
      </c>
      <c r="I203" s="185">
        <v>15.165401748131371</v>
      </c>
      <c r="J203" s="153">
        <v>0.10999667088141231</v>
      </c>
      <c r="K203" s="154">
        <v>5.4694645819683238E-2</v>
      </c>
      <c r="L203" s="154">
        <v>6.2603410309140187E-4</v>
      </c>
      <c r="M203" s="40">
        <f t="array" ref="M203:Q203">[1]!ConvertConc(I203:L203,TRUE,FALSE)</f>
        <v>0.49705350455338593</v>
      </c>
      <c r="N203" s="40">
        <v>6.7353686138072405E-3</v>
      </c>
      <c r="O203" s="62">
        <v>6.5939565374403389E-2</v>
      </c>
      <c r="P203" s="83">
        <v>4.7826841589905967E-4</v>
      </c>
      <c r="Q203" s="39">
        <v>0.53526320823745777</v>
      </c>
      <c r="R203" s="154">
        <v>2.0451316751873592E-2</v>
      </c>
      <c r="S203" s="85">
        <v>3.1334658323026572E-4</v>
      </c>
      <c r="T203" s="38">
        <f>[1]!AgePb76(K203)</f>
        <v>398.78656587562824</v>
      </c>
      <c r="U203" s="41">
        <v>51.29399514425144</v>
      </c>
      <c r="V203" s="38">
        <f t="shared" ref="V203:V208" si="67">SQRT((U203/T203*100)^2+AP$6^2+AP$8^2+AP$7^2)*T203/100</f>
        <v>51.337378232121971</v>
      </c>
      <c r="W203" s="42">
        <f>[1]!AgePb6U8(O203)</f>
        <v>411.64629326023578</v>
      </c>
      <c r="X203" s="42">
        <f t="shared" si="30"/>
        <v>5.9714503567145796</v>
      </c>
      <c r="Y203" s="38">
        <f t="shared" ref="Y203:Y208" si="68">SQRT((X203/W203*100)^2+AQ$6^2+AQ$7^2+AQ$8^2)*W203/100</f>
        <v>7.2680537441782818</v>
      </c>
      <c r="Z203" s="38">
        <f>[1]!AgePb7U5(M203)</f>
        <v>409.70589022025376</v>
      </c>
      <c r="AA203" s="42">
        <f t="shared" si="32"/>
        <v>11.103513680527993</v>
      </c>
      <c r="AB203" s="38">
        <f t="shared" ref="AB203:AB208" si="69">SQRT((AA203/Z203*100)^2+AR$6^2+AR$8^2+AR$7^2)*Z203/100</f>
        <v>11.850941260661372</v>
      </c>
      <c r="AC203" s="42">
        <f>[1]!AgePb8Th2(R203)</f>
        <v>409.19650005338298</v>
      </c>
      <c r="AD203" s="42">
        <f t="shared" si="34"/>
        <v>12.539077724642276</v>
      </c>
      <c r="AE203" s="38">
        <f t="shared" ref="AE203:AE208" si="70">SQRT((AD203/AC203*100)^2+AS$6^2+AS$8^2+AS$7^2)*AC203/100</f>
        <v>14.060040667084831</v>
      </c>
      <c r="AF203" s="43">
        <f t="shared" ref="AF203:AF208" si="71">W203/T203*100</f>
        <v>103.22471429206021</v>
      </c>
      <c r="AG203" s="38"/>
    </row>
    <row r="204" spans="1:33" x14ac:dyDescent="0.25">
      <c r="A204" s="145" t="s">
        <v>1500</v>
      </c>
      <c r="B204">
        <v>2016</v>
      </c>
      <c r="C204" s="145" t="s">
        <v>1503</v>
      </c>
      <c r="D204" s="145" t="s">
        <v>6</v>
      </c>
      <c r="E204" s="37">
        <f>(K204-(((2.718282^(0.00098482*W204)-1)/((2.718282^(0.000155125*W204)-1)*137.88))))/(([1]!SingleStagePbR(W204,1)/[1]!SingleStagePbR(W204,0))-(((2.718282^(0.00098482*W204)-1)/((2.718282^(0.000155125*W204)-1)*137.88))))</f>
        <v>2.617157310269854E-4</v>
      </c>
      <c r="F204" s="148">
        <v>22729.91625778317</v>
      </c>
      <c r="G204" s="148">
        <v>160.08541373411381</v>
      </c>
      <c r="H204" s="86">
        <v>0.44442854626091444</v>
      </c>
      <c r="I204" s="185">
        <v>15.078911774482085</v>
      </c>
      <c r="J204" s="153">
        <v>0.12235043152618064</v>
      </c>
      <c r="K204" s="154">
        <v>5.5251663241873736E-2</v>
      </c>
      <c r="L204" s="154">
        <v>8.0140495025336214E-4</v>
      </c>
      <c r="M204" s="40">
        <f t="array" ref="M204:Q204">[1]!ConvertConc(I204:L204,TRUE,FALSE)</f>
        <v>0.50499560856118764</v>
      </c>
      <c r="N204" s="40">
        <v>8.3929821824986657E-3</v>
      </c>
      <c r="O204" s="62">
        <v>6.6317783070545686E-2</v>
      </c>
      <c r="P204" s="83">
        <v>5.3810311366581315E-4</v>
      </c>
      <c r="Q204" s="39">
        <v>0.48821015151465286</v>
      </c>
      <c r="R204" s="154">
        <v>1.9698881291400714E-2</v>
      </c>
      <c r="S204" s="85">
        <v>3.9839602537400175E-4</v>
      </c>
      <c r="T204" s="38">
        <f>[1]!AgePb76(K204)</f>
        <v>421.44959972161291</v>
      </c>
      <c r="U204" s="41">
        <v>64.744054076470192</v>
      </c>
      <c r="V204" s="38">
        <f t="shared" si="67"/>
        <v>64.782447091499819</v>
      </c>
      <c r="W204" s="42">
        <f>[1]!AgePb6U8(O204)</f>
        <v>413.9332104071604</v>
      </c>
      <c r="X204" s="42">
        <f t="shared" si="30"/>
        <v>6.7173159010107542</v>
      </c>
      <c r="Y204" s="38">
        <f t="shared" si="68"/>
        <v>7.9044282313583096</v>
      </c>
      <c r="Z204" s="38">
        <f>[1]!AgePb7U5(M204)</f>
        <v>415.07841833481132</v>
      </c>
      <c r="AA204" s="42">
        <f t="shared" si="32"/>
        <v>13.797132926955706</v>
      </c>
      <c r="AB204" s="38">
        <f t="shared" si="69"/>
        <v>14.42118505987364</v>
      </c>
      <c r="AC204" s="42">
        <f>[1]!AgePb8Th2(R204)</f>
        <v>394.28740357007337</v>
      </c>
      <c r="AD204" s="42">
        <f t="shared" si="34"/>
        <v>15.948371089065299</v>
      </c>
      <c r="AE204" s="38">
        <f t="shared" si="70"/>
        <v>17.085446058351142</v>
      </c>
      <c r="AF204" s="43">
        <f t="shared" si="71"/>
        <v>98.216538983684543</v>
      </c>
      <c r="AG204" s="38"/>
    </row>
    <row r="205" spans="1:33" x14ac:dyDescent="0.25">
      <c r="A205" s="145" t="s">
        <v>1500</v>
      </c>
      <c r="B205">
        <v>2016</v>
      </c>
      <c r="C205" s="145" t="s">
        <v>1504</v>
      </c>
      <c r="D205" s="145" t="s">
        <v>6</v>
      </c>
      <c r="E205" s="37">
        <f>(K205-(((2.718282^(0.00098482*W205)-1)/((2.718282^(0.000155125*W205)-1)*137.88))))/(([1]!SingleStagePbR(W205,1)/[1]!SingleStagePbR(W205,0))-(((2.718282^(0.00098482*W205)-1)/((2.718282^(0.000155125*W205)-1)*137.88))))</f>
        <v>3.32769174932385E-4</v>
      </c>
      <c r="F205" s="148">
        <v>12208.305395812522</v>
      </c>
      <c r="G205" s="148">
        <v>92.704003157487065</v>
      </c>
      <c r="H205" s="86">
        <v>0.29524899446995728</v>
      </c>
      <c r="I205" s="185">
        <v>15.071148380141979</v>
      </c>
      <c r="J205" s="153">
        <v>0.14640102211002515</v>
      </c>
      <c r="K205" s="154">
        <v>5.5314203345851784E-2</v>
      </c>
      <c r="L205" s="154">
        <v>1.3031097201060273E-3</v>
      </c>
      <c r="M205" s="40">
        <f t="array" ref="M205:Q205">[1]!ConvertConc(I205:L205,TRUE,FALSE)</f>
        <v>0.50582764583288342</v>
      </c>
      <c r="N205" s="40">
        <v>1.2889736108224593E-2</v>
      </c>
      <c r="O205" s="62">
        <v>6.6351944442244251E-2</v>
      </c>
      <c r="P205" s="83">
        <v>6.4454228969913774E-4</v>
      </c>
      <c r="Q205" s="39">
        <v>0.38120299044436201</v>
      </c>
      <c r="R205" s="154">
        <v>2.1345583461921863E-2</v>
      </c>
      <c r="S205" s="85">
        <v>5.8271755677676007E-4</v>
      </c>
      <c r="T205" s="38">
        <f>[1]!AgePb76(K205)</f>
        <v>423.97429386926331</v>
      </c>
      <c r="U205" s="41">
        <v>105.11058268061139</v>
      </c>
      <c r="V205" s="38">
        <f t="shared" si="67"/>
        <v>105.13451984623916</v>
      </c>
      <c r="W205" s="42">
        <f>[1]!AgePb6U8(O205)</f>
        <v>414.13972935210126</v>
      </c>
      <c r="X205" s="42">
        <f t="shared" ref="X205:X208" si="72">P205/O205*W205*2</f>
        <v>8.0459004376076138</v>
      </c>
      <c r="Y205" s="38">
        <f t="shared" si="68"/>
        <v>9.0615391094526174</v>
      </c>
      <c r="Z205" s="38">
        <f>[1]!AgePb7U5(M205)</f>
        <v>415.63961804364925</v>
      </c>
      <c r="AA205" s="42">
        <f t="shared" ref="AA205:AA208" si="73">N205/M205*Z205*2</f>
        <v>21.183045398336819</v>
      </c>
      <c r="AB205" s="38">
        <f t="shared" si="69"/>
        <v>21.595804311480091</v>
      </c>
      <c r="AC205" s="42">
        <f>[1]!AgePb8Th2(R205)</f>
        <v>426.90161474550109</v>
      </c>
      <c r="AD205" s="42">
        <f t="shared" ref="AD205:AD208" si="74">S205/R205*AC205*2</f>
        <v>23.308153311650404</v>
      </c>
      <c r="AE205" s="38">
        <f t="shared" si="70"/>
        <v>24.234334060335783</v>
      </c>
      <c r="AF205" s="43">
        <f t="shared" si="71"/>
        <v>97.680386603770216</v>
      </c>
      <c r="AG205" s="38"/>
    </row>
    <row r="206" spans="1:33" x14ac:dyDescent="0.25">
      <c r="A206" s="145" t="s">
        <v>1500</v>
      </c>
      <c r="B206">
        <v>2016</v>
      </c>
      <c r="C206" s="145" t="s">
        <v>1505</v>
      </c>
      <c r="D206" s="145" t="s">
        <v>6</v>
      </c>
      <c r="E206" s="37">
        <f>(K206-(((2.718282^(0.00098482*W206)-1)/((2.718282^(0.000155125*W206)-1)*137.88))))/(([1]!SingleStagePbR(W206,1)/[1]!SingleStagePbR(W206,0))-(((2.718282^(0.00098482*W206)-1)/((2.718282^(0.000155125*W206)-1)*137.88))))</f>
        <v>1.2732972207708333E-3</v>
      </c>
      <c r="F206" s="148">
        <v>22994.015727601032</v>
      </c>
      <c r="G206" s="148">
        <v>172.10142697193862</v>
      </c>
      <c r="H206" s="86">
        <v>0.33231164863826318</v>
      </c>
      <c r="I206" s="185">
        <v>15.039465740712407</v>
      </c>
      <c r="J206" s="153">
        <v>0.11900019454219574</v>
      </c>
      <c r="K206" s="154">
        <v>5.609555414321428E-2</v>
      </c>
      <c r="L206" s="154">
        <v>7.7501374891512302E-4</v>
      </c>
      <c r="M206" s="40">
        <f t="array" ref="M206:Q206">[1]!ConvertConc(I206:L206,TRUE,FALSE)</f>
        <v>0.5140534514526961</v>
      </c>
      <c r="N206" s="40">
        <v>8.184414825698632E-3</v>
      </c>
      <c r="O206" s="62">
        <v>6.6491723658305357E-2</v>
      </c>
      <c r="P206" s="83">
        <v>5.2611762859133631E-4</v>
      </c>
      <c r="Q206" s="39">
        <v>0.49697656348628649</v>
      </c>
      <c r="R206" s="154">
        <v>2.0537932829020535E-2</v>
      </c>
      <c r="S206" s="85">
        <v>4.1576052285318213E-4</v>
      </c>
      <c r="T206" s="38">
        <f>[1]!AgePb76(K206)</f>
        <v>455.18663071887306</v>
      </c>
      <c r="U206" s="41">
        <v>61.309689585473464</v>
      </c>
      <c r="V206" s="38">
        <f t="shared" si="67"/>
        <v>61.356979876185704</v>
      </c>
      <c r="W206" s="42">
        <f>[1]!AgePb6U8(O206)</f>
        <v>414.98468084624744</v>
      </c>
      <c r="X206" s="42">
        <f t="shared" si="72"/>
        <v>6.5671558556833691</v>
      </c>
      <c r="Y206" s="38">
        <f t="shared" si="68"/>
        <v>7.782896914239509</v>
      </c>
      <c r="Z206" s="38">
        <f>[1]!AgePb7U5(M206)</f>
        <v>421.17120290651144</v>
      </c>
      <c r="AA206" s="42">
        <f t="shared" si="73"/>
        <v>13.411211723155136</v>
      </c>
      <c r="AB206" s="38">
        <f t="shared" si="69"/>
        <v>14.070929905218106</v>
      </c>
      <c r="AC206" s="42">
        <f>[1]!AgePb8Th2(R206)</f>
        <v>410.91204454795371</v>
      </c>
      <c r="AD206" s="42">
        <f t="shared" si="74"/>
        <v>16.63663114590825</v>
      </c>
      <c r="AE206" s="38">
        <f t="shared" si="70"/>
        <v>17.82059774153262</v>
      </c>
      <c r="AF206" s="43">
        <f t="shared" si="71"/>
        <v>91.168029296217483</v>
      </c>
      <c r="AG206" s="38"/>
    </row>
    <row r="207" spans="1:33" x14ac:dyDescent="0.25">
      <c r="A207" s="145" t="s">
        <v>1500</v>
      </c>
      <c r="B207">
        <v>2016</v>
      </c>
      <c r="C207" s="145" t="s">
        <v>1506</v>
      </c>
      <c r="D207" s="145" t="s">
        <v>6</v>
      </c>
      <c r="E207" s="37">
        <f>(K207-(((2.718282^(0.00098482*W207)-1)/((2.718282^(0.000155125*W207)-1)*137.88))))/(([1]!SingleStagePbR(W207,1)/[1]!SingleStagePbR(W207,0))-(((2.718282^(0.00098482*W207)-1)/((2.718282^(0.000155125*W207)-1)*137.88))))</f>
        <v>3.5929517341289622E-4</v>
      </c>
      <c r="F207" s="148">
        <v>14707.078714542837</v>
      </c>
      <c r="G207" s="148">
        <v>107.54817336979883</v>
      </c>
      <c r="H207" s="86">
        <v>0.30191629326359742</v>
      </c>
      <c r="I207" s="185">
        <v>15.053108311958317</v>
      </c>
      <c r="J207" s="153">
        <v>0.12867395768243378</v>
      </c>
      <c r="K207" s="154">
        <v>5.5347499410949318E-2</v>
      </c>
      <c r="L207" s="154">
        <v>1.0383717108566554E-3</v>
      </c>
      <c r="M207" s="40">
        <f t="array" ref="M207:Q207">[1]!ConvertConc(I207:L207,TRUE,FALSE)</f>
        <v>0.50673868882995365</v>
      </c>
      <c r="N207" s="40">
        <v>1.0447196504051244E-2</v>
      </c>
      <c r="O207" s="62">
        <v>6.643146247779215E-2</v>
      </c>
      <c r="P207" s="83">
        <v>5.6785608756026887E-4</v>
      </c>
      <c r="Q207" s="39">
        <v>0.41461859177400445</v>
      </c>
      <c r="R207" s="154">
        <v>2.1058637243748689E-2</v>
      </c>
      <c r="S207" s="85">
        <v>5.0076197825050389E-4</v>
      </c>
      <c r="T207" s="38">
        <f>[1]!AgePb76(K207)</f>
        <v>425.31681271495916</v>
      </c>
      <c r="U207" s="41">
        <v>83.686496473432996</v>
      </c>
      <c r="V207" s="38">
        <f t="shared" si="67"/>
        <v>83.716750332968473</v>
      </c>
      <c r="W207" s="42">
        <f>[1]!AgePb6U8(O207)</f>
        <v>414.62042156928965</v>
      </c>
      <c r="X207" s="42">
        <f t="shared" si="72"/>
        <v>7.0883500568314197</v>
      </c>
      <c r="Y207" s="38">
        <f t="shared" si="68"/>
        <v>8.2255724061033604</v>
      </c>
      <c r="Z207" s="38">
        <f>[1]!AgePb7U5(M207)</f>
        <v>416.25375067705875</v>
      </c>
      <c r="AA207" s="42">
        <f t="shared" si="73"/>
        <v>17.163421008617224</v>
      </c>
      <c r="AB207" s="38">
        <f t="shared" si="69"/>
        <v>17.671802126160941</v>
      </c>
      <c r="AC207" s="42">
        <f>[1]!AgePb8Th2(R207)</f>
        <v>421.22220762415628</v>
      </c>
      <c r="AD207" s="42">
        <f t="shared" si="74"/>
        <v>20.032831520048404</v>
      </c>
      <c r="AE207" s="38">
        <f t="shared" si="70"/>
        <v>21.075660352023075</v>
      </c>
      <c r="AF207" s="43">
        <f t="shared" si="71"/>
        <v>97.485076811943927</v>
      </c>
      <c r="AG207" s="38"/>
    </row>
    <row r="208" spans="1:33" x14ac:dyDescent="0.25">
      <c r="A208" s="145" t="s">
        <v>1500</v>
      </c>
      <c r="B208">
        <v>2016</v>
      </c>
      <c r="C208" s="145" t="s">
        <v>1507</v>
      </c>
      <c r="D208" s="145" t="s">
        <v>6</v>
      </c>
      <c r="E208" s="37">
        <f>(K208-(((2.718282^(0.00098482*W208)-1)/((2.718282^(0.000155125*W208)-1)*137.88))))/(([1]!SingleStagePbR(W208,1)/[1]!SingleStagePbR(W208,0))-(((2.718282^(0.00098482*W208)-1)/((2.718282^(0.000155125*W208)-1)*137.88))))</f>
        <v>2.301973421059846E-3</v>
      </c>
      <c r="F208" s="148">
        <v>12518.890403491241</v>
      </c>
      <c r="G208" s="148">
        <v>91.506806562998534</v>
      </c>
      <c r="H208" s="86">
        <v>0.34302333558094045</v>
      </c>
      <c r="I208" s="185">
        <v>14.945833872302083</v>
      </c>
      <c r="J208" s="153">
        <v>0.16563473237466234</v>
      </c>
      <c r="K208" s="154">
        <v>5.6989702273828963E-2</v>
      </c>
      <c r="L208" s="154">
        <v>1.4500278165508903E-3</v>
      </c>
      <c r="M208" s="40">
        <f t="array" ref="M208:Q208">[1]!ConvertConc(I208:L208,TRUE,FALSE)</f>
        <v>0.52551907337434622</v>
      </c>
      <c r="N208" s="40">
        <v>1.458444723453918E-2</v>
      </c>
      <c r="O208" s="62">
        <v>6.6908277486826609E-2</v>
      </c>
      <c r="P208" s="83">
        <v>7.4149992097250416E-4</v>
      </c>
      <c r="Q208" s="39">
        <v>0.39932800569306764</v>
      </c>
      <c r="R208" s="154">
        <v>2.1853825927202794E-2</v>
      </c>
      <c r="S208" s="85">
        <v>6.6002824203936089E-4</v>
      </c>
      <c r="T208" s="38">
        <f>[1]!AgePb76(K208)</f>
        <v>490.17475028763045</v>
      </c>
      <c r="U208" s="41">
        <v>112.22984221522586</v>
      </c>
      <c r="V208" s="38">
        <f t="shared" si="67"/>
        <v>112.25980796241274</v>
      </c>
      <c r="W208" s="42">
        <f>[1]!AgePb6U8(O208)</f>
        <v>417.50205081013149</v>
      </c>
      <c r="X208" s="42">
        <f t="shared" si="72"/>
        <v>9.2537948759037434</v>
      </c>
      <c r="Y208" s="38">
        <f t="shared" si="68"/>
        <v>10.163216533585452</v>
      </c>
      <c r="Z208" s="38">
        <f>[1]!AgePb7U5(M208)</f>
        <v>428.83152574279262</v>
      </c>
      <c r="AA208" s="42">
        <f t="shared" si="73"/>
        <v>23.802259809693133</v>
      </c>
      <c r="AB208" s="38">
        <f t="shared" si="69"/>
        <v>24.193874378690193</v>
      </c>
      <c r="AC208" s="42">
        <f>[1]!AgePb8Th2(R208)</f>
        <v>436.95713155368287</v>
      </c>
      <c r="AD208" s="42">
        <f t="shared" si="74"/>
        <v>26.393918240828018</v>
      </c>
      <c r="AE208" s="38">
        <f t="shared" si="70"/>
        <v>27.253818954678426</v>
      </c>
      <c r="AF208" s="43">
        <f t="shared" si="71"/>
        <v>85.17412424143528</v>
      </c>
      <c r="AG208" s="38"/>
    </row>
    <row r="209" spans="1:32" x14ac:dyDescent="0.25">
      <c r="K209" s="158"/>
      <c r="L209" s="158"/>
      <c r="N209" s="85"/>
    </row>
    <row r="210" spans="1:32" x14ac:dyDescent="0.25">
      <c r="A210" s="143" t="s">
        <v>1508</v>
      </c>
      <c r="B210">
        <v>2012</v>
      </c>
      <c r="C210" s="143" t="s">
        <v>1509</v>
      </c>
      <c r="D210" s="69" t="s">
        <v>6</v>
      </c>
      <c r="F210" s="146">
        <v>55899.883963956308</v>
      </c>
      <c r="G210" s="146">
        <v>2980.9012057824657</v>
      </c>
      <c r="H210" s="86">
        <v>1.2020308732603211</v>
      </c>
      <c r="I210" s="183">
        <v>36.316995353842223</v>
      </c>
      <c r="J210" s="149">
        <v>0.34929973184486762</v>
      </c>
      <c r="K210" s="150">
        <v>5.1084228747486707E-2</v>
      </c>
      <c r="L210" s="150">
        <v>7.5388635290224719E-4</v>
      </c>
      <c r="M210" s="40">
        <f t="array" ref="M210:Q210">[1]!ConvertConc(I210:L210,TRUE,FALSE)</f>
        <v>0.19386043193779143</v>
      </c>
      <c r="N210" s="62">
        <v>3.414902644391152E-3</v>
      </c>
      <c r="O210" s="62">
        <v>2.7535317562943796E-2</v>
      </c>
      <c r="P210" s="83">
        <v>2.6483686073941633E-4</v>
      </c>
      <c r="Q210" s="39">
        <v>0.54600823258093967</v>
      </c>
      <c r="R210" t="s">
        <v>1613</v>
      </c>
      <c r="S210" t="s">
        <v>1613</v>
      </c>
      <c r="T210" s="38">
        <f>[1]!AgePb76(K210)</f>
        <v>243.6296564030869</v>
      </c>
      <c r="U210" s="41">
        <v>112.22984221522586</v>
      </c>
      <c r="V210" s="38">
        <f t="shared" ref="V210" si="75">SQRT((U210/T210*100)^2+AP$6^2+AP$8^2+AP$7^2)*T210/100</f>
        <v>112.23724554670726</v>
      </c>
      <c r="W210" s="42">
        <f>[1]!AgePb6U8(O210)</f>
        <v>175.10420062253493</v>
      </c>
      <c r="X210" s="42">
        <f t="shared" ref="X210" si="76">P210/O210*W210*2</f>
        <v>3.3683320839971644</v>
      </c>
      <c r="Y210" s="38">
        <f t="shared" ref="Y210" si="77">SQRT((X210/W210*100)^2+AQ$6^2+AQ$7^2+AQ$8^2)*W210/100</f>
        <v>3.801554853254915</v>
      </c>
      <c r="Z210" s="38">
        <f>[1]!AgePb7U5(M210)</f>
        <v>179.91787273567098</v>
      </c>
      <c r="AA210" s="42">
        <f t="shared" ref="AA210" si="78">N210/M210*Z210*2</f>
        <v>6.3386015726554374</v>
      </c>
      <c r="AB210" s="38">
        <f t="shared" ref="AB210" si="79">SQRT((AA210/Z210*100)^2+AR$6^2+AR$8^2+AR$7^2)*Z210/100</f>
        <v>6.5944248965411099</v>
      </c>
      <c r="AC210" t="s">
        <v>1613</v>
      </c>
      <c r="AD210" t="s">
        <v>1613</v>
      </c>
      <c r="AE210" t="s">
        <v>1613</v>
      </c>
      <c r="AF210" s="43">
        <f t="shared" ref="AF210" si="80">W210/T210*100</f>
        <v>71.873105765426132</v>
      </c>
    </row>
    <row r="211" spans="1:32" x14ac:dyDescent="0.25">
      <c r="A211" s="143" t="s">
        <v>1508</v>
      </c>
      <c r="B211">
        <v>2012</v>
      </c>
      <c r="C211" s="143" t="s">
        <v>1510</v>
      </c>
      <c r="D211" s="69" t="s">
        <v>6</v>
      </c>
      <c r="F211" s="146">
        <v>71714.850284739907</v>
      </c>
      <c r="G211" s="146">
        <v>3146.380258330656</v>
      </c>
      <c r="H211" s="86">
        <v>2.9068938892285829</v>
      </c>
      <c r="I211" s="183">
        <v>35.604686186586193</v>
      </c>
      <c r="J211" s="149">
        <v>0.30385183459159915</v>
      </c>
      <c r="K211" s="150">
        <v>5.0783280000777621E-2</v>
      </c>
      <c r="L211" s="150">
        <v>5.0527463558555836E-4</v>
      </c>
      <c r="M211" s="40">
        <f t="array" ref="M211:Q211">[1]!ConvertConc(I211:L211,TRUE,FALSE)</f>
        <v>0.19657388954446045</v>
      </c>
      <c r="N211" s="62">
        <v>2.5767298210978098E-3</v>
      </c>
      <c r="O211" s="62">
        <v>2.80861905300753E-2</v>
      </c>
      <c r="P211" s="83">
        <v>2.3968868801511065E-4</v>
      </c>
      <c r="Q211" s="39">
        <v>0.65104595936440934</v>
      </c>
      <c r="R211" t="s">
        <v>1613</v>
      </c>
      <c r="S211" t="s">
        <v>1613</v>
      </c>
      <c r="T211" s="38">
        <f>[1]!AgePb76(K211)</f>
        <v>229.99991629498854</v>
      </c>
      <c r="U211" s="41">
        <v>112.22984221522586</v>
      </c>
      <c r="V211" s="38">
        <f t="shared" ref="V211:V236" si="81">SQRT((U211/T211*100)^2+AP$6^2+AP$8^2+AP$7^2)*T211/100</f>
        <v>112.23644038982417</v>
      </c>
      <c r="W211" s="42">
        <f>[1]!AgePb6U8(O211)</f>
        <v>178.55926798672272</v>
      </c>
      <c r="X211" s="42">
        <f t="shared" ref="X211:X236" si="82">P211/O211*W211*2</f>
        <v>3.0476640561735429</v>
      </c>
      <c r="Y211" s="38">
        <f t="shared" ref="Y211:Y236" si="83">SQRT((X211/W211*100)^2+AQ$6^2+AQ$7^2+AQ$8^2)*W211/100</f>
        <v>3.5381071326694502</v>
      </c>
      <c r="Z211" s="38">
        <f>[1]!AgePb7U5(M211)</f>
        <v>182.22306056548328</v>
      </c>
      <c r="AA211" s="42">
        <f t="shared" ref="AA211:AA236" si="84">N211/M211*Z211*2</f>
        <v>4.7772325748745397</v>
      </c>
      <c r="AB211" s="38">
        <f t="shared" ref="AB211:AB236" si="85">SQRT((AA211/Z211*100)^2+AR$6^2+AR$8^2+AR$7^2)*Z211/100</f>
        <v>5.1201411856834751</v>
      </c>
      <c r="AC211" t="s">
        <v>1613</v>
      </c>
      <c r="AD211" t="s">
        <v>1613</v>
      </c>
      <c r="AE211" t="s">
        <v>1613</v>
      </c>
      <c r="AF211" s="43">
        <f t="shared" ref="AF211:AF236" si="86">W211/T211*100</f>
        <v>77.634492595949411</v>
      </c>
    </row>
    <row r="212" spans="1:32" x14ac:dyDescent="0.25">
      <c r="A212" s="143" t="s">
        <v>1508</v>
      </c>
      <c r="B212">
        <v>2012</v>
      </c>
      <c r="C212" s="143" t="s">
        <v>1511</v>
      </c>
      <c r="D212" s="69" t="s">
        <v>6</v>
      </c>
      <c r="F212" s="146">
        <v>60657.441925519059</v>
      </c>
      <c r="G212" s="146">
        <v>2797.4755244179773</v>
      </c>
      <c r="H212" s="86">
        <v>1.8351981336938092</v>
      </c>
      <c r="I212" s="183">
        <v>35.049510448388013</v>
      </c>
      <c r="J212" s="149">
        <v>0.31079677338002365</v>
      </c>
      <c r="K212" s="150">
        <v>5.0184570491122439E-2</v>
      </c>
      <c r="L212" s="150">
        <v>4.7389787964744704E-4</v>
      </c>
      <c r="M212" s="40">
        <f t="array" ref="M212:Q212">[1]!ConvertConc(I212:L212,TRUE,FALSE)</f>
        <v>0.19733335549069253</v>
      </c>
      <c r="N212" s="62">
        <v>2.5562269989666E-3</v>
      </c>
      <c r="O212" s="62">
        <v>2.8531068970921725E-2</v>
      </c>
      <c r="P212" s="83">
        <v>2.5299537893126863E-4</v>
      </c>
      <c r="Q212" s="39">
        <v>0.68453495255358543</v>
      </c>
      <c r="R212" t="s">
        <v>1613</v>
      </c>
      <c r="S212" t="s">
        <v>1613</v>
      </c>
      <c r="T212" s="38">
        <f>[1]!AgePb76(K212)</f>
        <v>202.54065760413258</v>
      </c>
      <c r="U212" s="41">
        <v>112.22984221522586</v>
      </c>
      <c r="V212" s="38">
        <f t="shared" si="81"/>
        <v>112.23495898345169</v>
      </c>
      <c r="W212" s="42">
        <f>[1]!AgePb6U8(O212)</f>
        <v>181.348188211787</v>
      </c>
      <c r="X212" s="42">
        <f t="shared" si="82"/>
        <v>3.2161608555151076</v>
      </c>
      <c r="Y212" s="38">
        <f t="shared" si="83"/>
        <v>3.6980159068621852</v>
      </c>
      <c r="Z212" s="38">
        <f>[1]!AgePb7U5(M212)</f>
        <v>182.86732017813142</v>
      </c>
      <c r="AA212" s="42">
        <f t="shared" si="84"/>
        <v>4.7376722491303012</v>
      </c>
      <c r="AB212" s="38">
        <f t="shared" si="85"/>
        <v>5.0856144223106163</v>
      </c>
      <c r="AC212" t="s">
        <v>1613</v>
      </c>
      <c r="AD212" t="s">
        <v>1613</v>
      </c>
      <c r="AE212" t="s">
        <v>1613</v>
      </c>
      <c r="AF212" s="43">
        <f t="shared" si="86"/>
        <v>89.536683822876469</v>
      </c>
    </row>
    <row r="213" spans="1:32" x14ac:dyDescent="0.25">
      <c r="A213" s="143" t="s">
        <v>1508</v>
      </c>
      <c r="B213">
        <v>2012</v>
      </c>
      <c r="C213" s="143" t="s">
        <v>1512</v>
      </c>
      <c r="D213" s="69" t="s">
        <v>6</v>
      </c>
      <c r="F213" s="146">
        <v>46047.624395401792</v>
      </c>
      <c r="G213" s="146">
        <v>2094.6972668401513</v>
      </c>
      <c r="H213" s="86">
        <v>1.3278131492298064</v>
      </c>
      <c r="I213" s="183">
        <v>35.086024052695372</v>
      </c>
      <c r="J213" s="149">
        <v>0.31397457596846517</v>
      </c>
      <c r="K213" s="150">
        <v>4.8943168295070318E-2</v>
      </c>
      <c r="L213" s="150">
        <v>6.0553234962798855E-4</v>
      </c>
      <c r="M213" s="40">
        <f t="array" ref="M213:Q213">[1]!ConvertConc(I213:L213,TRUE,FALSE)</f>
        <v>0.1922516909951329</v>
      </c>
      <c r="N213" s="62">
        <v>2.935536214777859E-3</v>
      </c>
      <c r="O213" s="62">
        <v>2.8501377029728686E-2</v>
      </c>
      <c r="P213" s="83">
        <v>2.5505049400828197E-4</v>
      </c>
      <c r="Q213" s="39">
        <v>0.58606131031471453</v>
      </c>
      <c r="R213" t="s">
        <v>1613</v>
      </c>
      <c r="S213" t="s">
        <v>1613</v>
      </c>
      <c r="T213" s="38">
        <f>[1]!AgePb76(K213)</f>
        <v>144.08824646527344</v>
      </c>
      <c r="U213" s="41">
        <v>112.22984221522586</v>
      </c>
      <c r="V213" s="38">
        <f t="shared" si="81"/>
        <v>112.23243181897729</v>
      </c>
      <c r="W213" s="42">
        <f>[1]!AgePb6U8(O213)</f>
        <v>181.16208852124799</v>
      </c>
      <c r="X213" s="42">
        <f t="shared" si="82"/>
        <v>3.2423331774265685</v>
      </c>
      <c r="Y213" s="38">
        <f t="shared" si="83"/>
        <v>3.7198818656958808</v>
      </c>
      <c r="Z213" s="38">
        <f>[1]!AgePb7U5(M213)</f>
        <v>178.54870946621489</v>
      </c>
      <c r="AA213" s="42">
        <f t="shared" si="84"/>
        <v>5.4526043440959207</v>
      </c>
      <c r="AB213" s="38">
        <f t="shared" si="85"/>
        <v>5.7436312168046753</v>
      </c>
      <c r="AC213" t="s">
        <v>1613</v>
      </c>
      <c r="AD213" t="s">
        <v>1613</v>
      </c>
      <c r="AE213" t="s">
        <v>1613</v>
      </c>
      <c r="AF213" s="43">
        <f t="shared" si="86"/>
        <v>125.72995574965906</v>
      </c>
    </row>
    <row r="214" spans="1:32" x14ac:dyDescent="0.25">
      <c r="A214" s="143" t="s">
        <v>1508</v>
      </c>
      <c r="B214">
        <v>2012</v>
      </c>
      <c r="C214" s="143" t="s">
        <v>1513</v>
      </c>
      <c r="D214" s="69" t="s">
        <v>6</v>
      </c>
      <c r="F214" s="146">
        <v>45795.065795529052</v>
      </c>
      <c r="G214" s="146">
        <v>2047.0785618125788</v>
      </c>
      <c r="H214" s="86">
        <v>2.5771163779873483</v>
      </c>
      <c r="I214" s="183">
        <v>34.810353142406832</v>
      </c>
      <c r="J214" s="149">
        <v>0.31788282564175968</v>
      </c>
      <c r="K214" s="150">
        <v>5.0976431529392699E-2</v>
      </c>
      <c r="L214" s="150">
        <v>6.4710487834054441E-4</v>
      </c>
      <c r="M214" s="40">
        <f t="array" ref="M214:Q214">[1]!ConvertConc(I214:L214,TRUE,FALSE)</f>
        <v>0.20182420340982341</v>
      </c>
      <c r="N214" s="62">
        <v>3.1560380575572792E-3</v>
      </c>
      <c r="O214" s="62">
        <v>2.8727085758339387E-2</v>
      </c>
      <c r="P214" s="83">
        <v>2.6233135745438432E-4</v>
      </c>
      <c r="Q214" s="39">
        <v>0.58396880894310832</v>
      </c>
      <c r="R214" t="s">
        <v>1613</v>
      </c>
      <c r="S214" t="s">
        <v>1613</v>
      </c>
      <c r="T214" s="38">
        <f>[1]!AgePb76(K214)</f>
        <v>238.76072107019604</v>
      </c>
      <c r="U214" s="41">
        <v>112.22984221522586</v>
      </c>
      <c r="V214" s="38">
        <f t="shared" si="81"/>
        <v>112.23695260191927</v>
      </c>
      <c r="W214" s="42">
        <f>[1]!AgePb6U8(O214)</f>
        <v>182.57662461317958</v>
      </c>
      <c r="X214" s="42">
        <f t="shared" si="82"/>
        <v>3.3345236740772433</v>
      </c>
      <c r="Y214" s="38">
        <f t="shared" si="83"/>
        <v>3.807357134181709</v>
      </c>
      <c r="Z214" s="38">
        <f>[1]!AgePb7U5(M214)</f>
        <v>186.66860132419646</v>
      </c>
      <c r="AA214" s="42">
        <f t="shared" si="84"/>
        <v>5.8380828461278211</v>
      </c>
      <c r="AB214" s="38">
        <f t="shared" si="85"/>
        <v>6.1355294694647462</v>
      </c>
      <c r="AC214" t="s">
        <v>1613</v>
      </c>
      <c r="AD214" t="s">
        <v>1613</v>
      </c>
      <c r="AE214" t="s">
        <v>1613</v>
      </c>
      <c r="AF214" s="43">
        <f t="shared" si="86"/>
        <v>76.468450838486845</v>
      </c>
    </row>
    <row r="215" spans="1:32" x14ac:dyDescent="0.25">
      <c r="A215" s="143" t="s">
        <v>1508</v>
      </c>
      <c r="B215">
        <v>2012</v>
      </c>
      <c r="C215" s="143" t="s">
        <v>1514</v>
      </c>
      <c r="D215" s="69" t="s">
        <v>6</v>
      </c>
      <c r="F215" s="146">
        <v>76745.327973055086</v>
      </c>
      <c r="G215" s="146">
        <v>3506.5229252817098</v>
      </c>
      <c r="H215" s="86">
        <v>1.9080756485825923</v>
      </c>
      <c r="I215" s="183">
        <v>34.854136668207865</v>
      </c>
      <c r="J215" s="149">
        <v>0.29321068928541744</v>
      </c>
      <c r="K215" s="150">
        <v>4.9305418704917697E-2</v>
      </c>
      <c r="L215" s="150">
        <v>4.3468651589816831E-4</v>
      </c>
      <c r="M215" s="40">
        <f t="array" ref="M215:Q215">[1]!ConvertConc(I215:L215,TRUE,FALSE)</f>
        <v>0.19496316522193624</v>
      </c>
      <c r="N215" s="62">
        <v>2.3757979349461351E-3</v>
      </c>
      <c r="O215" s="62">
        <v>2.8690998991581625E-2</v>
      </c>
      <c r="P215" s="83">
        <v>2.4136324679883172E-4</v>
      </c>
      <c r="Q215" s="39">
        <v>0.69034873849903167</v>
      </c>
      <c r="R215" t="s">
        <v>1613</v>
      </c>
      <c r="S215" t="s">
        <v>1613</v>
      </c>
      <c r="T215" s="38">
        <f>[1]!AgePb76(K215)</f>
        <v>161.36222931750328</v>
      </c>
      <c r="U215" s="41">
        <v>112.22984221522586</v>
      </c>
      <c r="V215" s="38">
        <f t="shared" si="81"/>
        <v>112.23308993612946</v>
      </c>
      <c r="W215" s="42">
        <f>[1]!AgePb6U8(O215)</f>
        <v>182.35048657467104</v>
      </c>
      <c r="X215" s="42">
        <f t="shared" si="82"/>
        <v>3.0680497049212803</v>
      </c>
      <c r="Y215" s="38">
        <f t="shared" si="83"/>
        <v>3.5751208553753089</v>
      </c>
      <c r="Z215" s="38">
        <f>[1]!AgePb7U5(M215)</f>
        <v>180.85531890779345</v>
      </c>
      <c r="AA215" s="42">
        <f t="shared" si="84"/>
        <v>4.4077627965881581</v>
      </c>
      <c r="AB215" s="38">
        <f t="shared" si="85"/>
        <v>4.7719503909560679</v>
      </c>
      <c r="AC215" t="s">
        <v>1613</v>
      </c>
      <c r="AD215" t="s">
        <v>1613</v>
      </c>
      <c r="AE215" t="s">
        <v>1613</v>
      </c>
      <c r="AF215" s="43">
        <f t="shared" si="86"/>
        <v>113.00692073104071</v>
      </c>
    </row>
    <row r="216" spans="1:32" x14ac:dyDescent="0.25">
      <c r="A216" s="143" t="s">
        <v>1508</v>
      </c>
      <c r="B216">
        <v>2012</v>
      </c>
      <c r="C216" s="143" t="s">
        <v>1515</v>
      </c>
      <c r="D216" s="69" t="s">
        <v>6</v>
      </c>
      <c r="F216" s="146">
        <v>63787.209472905124</v>
      </c>
      <c r="G216" s="146">
        <v>2703.3454347691377</v>
      </c>
      <c r="H216" s="86">
        <v>1.3884683728652585</v>
      </c>
      <c r="I216" s="183">
        <v>32.377793168394881</v>
      </c>
      <c r="J216" s="149">
        <v>0.28744509619835446</v>
      </c>
      <c r="K216" s="150">
        <v>0.10430097905400512</v>
      </c>
      <c r="L216" s="150">
        <v>1.3233193626309434E-3</v>
      </c>
      <c r="M216" s="40">
        <f t="array" ref="M216:Q216">[1]!ConvertConc(I216:L216,TRUE,FALSE)</f>
        <v>0.44396975601334998</v>
      </c>
      <c r="N216" s="62">
        <v>6.8749256866277907E-3</v>
      </c>
      <c r="O216" s="62">
        <v>3.0885366238491377E-2</v>
      </c>
      <c r="P216" s="83">
        <v>2.7419555815220124E-4</v>
      </c>
      <c r="Q216" s="39">
        <v>0.5733146476122668</v>
      </c>
      <c r="R216" t="s">
        <v>1613</v>
      </c>
      <c r="S216" t="s">
        <v>1613</v>
      </c>
      <c r="T216" s="38">
        <f>[1]!AgePb76(K216)</f>
        <v>1701.2209181100361</v>
      </c>
      <c r="U216" s="41">
        <v>112.22984221522586</v>
      </c>
      <c r="V216" s="38">
        <f t="shared" si="81"/>
        <v>112.59025969849452</v>
      </c>
      <c r="W216" s="42">
        <f>[1]!AgePb6U8(O216)</f>
        <v>196.08710322332448</v>
      </c>
      <c r="X216" s="42">
        <f t="shared" si="82"/>
        <v>3.4816626294533464</v>
      </c>
      <c r="Y216" s="38">
        <f t="shared" si="83"/>
        <v>4.002144859171664</v>
      </c>
      <c r="Z216" s="38">
        <f>[1]!AgePb7U5(M216)</f>
        <v>373.04776936812783</v>
      </c>
      <c r="AA216" s="42">
        <f t="shared" si="84"/>
        <v>11.553380189667799</v>
      </c>
      <c r="AB216" s="38">
        <f t="shared" si="85"/>
        <v>12.153376313382886</v>
      </c>
      <c r="AC216" t="s">
        <v>1613</v>
      </c>
      <c r="AD216" t="s">
        <v>1613</v>
      </c>
      <c r="AE216" t="s">
        <v>1613</v>
      </c>
      <c r="AF216" s="43">
        <f t="shared" si="86"/>
        <v>11.526257474024396</v>
      </c>
    </row>
    <row r="217" spans="1:32" x14ac:dyDescent="0.25">
      <c r="A217" s="143" t="s">
        <v>1508</v>
      </c>
      <c r="B217">
        <v>2012</v>
      </c>
      <c r="C217" s="143" t="s">
        <v>1516</v>
      </c>
      <c r="D217" s="69" t="s">
        <v>6</v>
      </c>
      <c r="F217" s="146">
        <v>93750.406491437549</v>
      </c>
      <c r="G217" s="146">
        <v>5206.8566147221309</v>
      </c>
      <c r="H217" s="86">
        <v>3.3341519639840929</v>
      </c>
      <c r="I217" s="183">
        <v>34.708336054232426</v>
      </c>
      <c r="J217" s="149">
        <v>0.33042056399792297</v>
      </c>
      <c r="K217" s="150">
        <v>5.0368200863045297E-2</v>
      </c>
      <c r="L217" s="150">
        <v>8.7130214295799268E-4</v>
      </c>
      <c r="M217" s="40">
        <f t="array" ref="M217:Q217">[1]!ConvertConc(I217:L217,TRUE,FALSE)</f>
        <v>0.20000225398585214</v>
      </c>
      <c r="N217" s="62">
        <v>3.9490815552532567E-3</v>
      </c>
      <c r="O217" s="62">
        <v>2.8811522351215028E-2</v>
      </c>
      <c r="P217" s="83">
        <v>2.7428337244551801E-4</v>
      </c>
      <c r="Q217" s="39">
        <v>0.48213877685469314</v>
      </c>
      <c r="R217" t="s">
        <v>1613</v>
      </c>
      <c r="S217" t="s">
        <v>1613</v>
      </c>
      <c r="T217" s="38">
        <f>[1]!AgePb76(K217)</f>
        <v>211.01201577263512</v>
      </c>
      <c r="U217" s="41">
        <v>112.22984221522586</v>
      </c>
      <c r="V217" s="38">
        <f t="shared" si="81"/>
        <v>112.23539594623111</v>
      </c>
      <c r="W217" s="42">
        <f>[1]!AgePb6U8(O217)</f>
        <v>183.10571626469238</v>
      </c>
      <c r="X217" s="42">
        <f t="shared" si="82"/>
        <v>3.4863033448153762</v>
      </c>
      <c r="Y217" s="38">
        <f t="shared" si="83"/>
        <v>3.9434542782978026</v>
      </c>
      <c r="Z217" s="38">
        <f>[1]!AgePb7U5(M217)</f>
        <v>185.12812622605881</v>
      </c>
      <c r="AA217" s="42">
        <f t="shared" si="84"/>
        <v>7.3107782944250372</v>
      </c>
      <c r="AB217" s="38">
        <f t="shared" si="85"/>
        <v>7.546552188142563</v>
      </c>
      <c r="AC217" t="s">
        <v>1613</v>
      </c>
      <c r="AD217" t="s">
        <v>1613</v>
      </c>
      <c r="AE217" t="s">
        <v>1613</v>
      </c>
      <c r="AF217" s="43">
        <f t="shared" si="86"/>
        <v>86.775018756272289</v>
      </c>
    </row>
    <row r="218" spans="1:32" x14ac:dyDescent="0.25">
      <c r="A218" s="143" t="s">
        <v>1508</v>
      </c>
      <c r="B218">
        <v>2012</v>
      </c>
      <c r="C218" s="143" t="s">
        <v>1517</v>
      </c>
      <c r="D218" s="69" t="s">
        <v>6</v>
      </c>
      <c r="F218" s="146">
        <v>76962.671141211264</v>
      </c>
      <c r="G218" s="146">
        <v>3419.6146080045692</v>
      </c>
      <c r="H218" s="86">
        <v>2.9749396859252832</v>
      </c>
      <c r="I218" s="183">
        <v>34.311854545965119</v>
      </c>
      <c r="J218" s="149">
        <v>0.29784495382891218</v>
      </c>
      <c r="K218" s="150">
        <v>5.0048815030706732E-2</v>
      </c>
      <c r="L218" s="150">
        <v>4.3683437042997547E-4</v>
      </c>
      <c r="M218" s="40">
        <f t="array" ref="M218:Q218">[1]!ConvertConc(I218:L218,TRUE,FALSE)</f>
        <v>0.20103045372530398</v>
      </c>
      <c r="N218" s="62">
        <v>2.4746548304704352E-3</v>
      </c>
      <c r="O218" s="62">
        <v>2.9144446233891907E-2</v>
      </c>
      <c r="P218" s="83">
        <v>2.529891303681669E-4</v>
      </c>
      <c r="Q218" s="39">
        <v>0.70516910386787623</v>
      </c>
      <c r="R218" t="s">
        <v>1613</v>
      </c>
      <c r="S218" t="s">
        <v>1613</v>
      </c>
      <c r="T218" s="38">
        <f>[1]!AgePb76(K218)</f>
        <v>196.24947183774336</v>
      </c>
      <c r="U218" s="41">
        <v>112.22984221522586</v>
      </c>
      <c r="V218" s="38">
        <f t="shared" si="81"/>
        <v>112.2346460594113</v>
      </c>
      <c r="W218" s="42">
        <f>[1]!AgePb6U8(O218)</f>
        <v>185.19144141171691</v>
      </c>
      <c r="X218" s="42">
        <f t="shared" si="82"/>
        <v>3.215118334270791</v>
      </c>
      <c r="Y218" s="38">
        <f t="shared" si="83"/>
        <v>3.7163591835700953</v>
      </c>
      <c r="Z218" s="38">
        <f>[1]!AgePb7U5(M218)</f>
        <v>185.9977659034092</v>
      </c>
      <c r="AA218" s="42">
        <f t="shared" si="84"/>
        <v>4.5792093816643931</v>
      </c>
      <c r="AB218" s="38">
        <f t="shared" si="85"/>
        <v>4.9502643301622902</v>
      </c>
      <c r="AC218" t="s">
        <v>1613</v>
      </c>
      <c r="AD218" t="s">
        <v>1613</v>
      </c>
      <c r="AE218" t="s">
        <v>1613</v>
      </c>
      <c r="AF218" s="43">
        <f t="shared" si="86"/>
        <v>94.36531965030251</v>
      </c>
    </row>
    <row r="219" spans="1:32" x14ac:dyDescent="0.25">
      <c r="A219" s="69" t="s">
        <v>1508</v>
      </c>
      <c r="B219">
        <v>2012</v>
      </c>
      <c r="C219" s="69" t="s">
        <v>1518</v>
      </c>
      <c r="D219" s="69" t="s">
        <v>6</v>
      </c>
      <c r="F219" s="73">
        <v>60638.654319897818</v>
      </c>
      <c r="G219" s="73">
        <v>2704.3563495194935</v>
      </c>
      <c r="H219" s="86">
        <v>1.8288062299910663</v>
      </c>
      <c r="I219" s="142">
        <v>34.591708122171688</v>
      </c>
      <c r="J219" s="76">
        <v>0.29775281036782558</v>
      </c>
      <c r="K219" s="77">
        <v>5.0419681981829681E-2</v>
      </c>
      <c r="L219" s="77">
        <v>6.5204811409000992E-4</v>
      </c>
      <c r="M219" s="40">
        <f t="array" ref="M219:Q219">[1]!ConvertConc(I219:L219,TRUE,FALSE)</f>
        <v>0.2008816837316536</v>
      </c>
      <c r="N219" s="62">
        <v>3.120712789912986E-3</v>
      </c>
      <c r="O219" s="62">
        <v>2.8908662054738087E-2</v>
      </c>
      <c r="P219" s="83">
        <v>2.4883522202405749E-4</v>
      </c>
      <c r="Q219" s="39">
        <v>0.55407735432039718</v>
      </c>
      <c r="R219" t="s">
        <v>1613</v>
      </c>
      <c r="S219" t="s">
        <v>1613</v>
      </c>
      <c r="T219" s="38">
        <f>[1]!AgePb76(K219)</f>
        <v>213.37909425831367</v>
      </c>
      <c r="U219" s="41">
        <v>112.22984221522586</v>
      </c>
      <c r="V219" s="38">
        <f t="shared" si="81"/>
        <v>112.23552124258028</v>
      </c>
      <c r="W219" s="42">
        <f>[1]!AgePb6U8(O219)</f>
        <v>183.71435369523067</v>
      </c>
      <c r="X219" s="42">
        <f t="shared" si="82"/>
        <v>3.1626923379711647</v>
      </c>
      <c r="Y219" s="38">
        <f t="shared" si="83"/>
        <v>3.6635721410433955</v>
      </c>
      <c r="Z219" s="38">
        <f>[1]!AgePb7U5(M219)</f>
        <v>185.87198400804073</v>
      </c>
      <c r="AA219" s="42">
        <f t="shared" si="84"/>
        <v>5.7750718433369421</v>
      </c>
      <c r="AB219" s="38">
        <f t="shared" si="85"/>
        <v>6.0731073077926343</v>
      </c>
      <c r="AC219" t="s">
        <v>1613</v>
      </c>
      <c r="AD219" t="s">
        <v>1613</v>
      </c>
      <c r="AE219" t="s">
        <v>1613</v>
      </c>
      <c r="AF219" s="43">
        <f t="shared" si="86"/>
        <v>86.097634978630438</v>
      </c>
    </row>
    <row r="220" spans="1:32" x14ac:dyDescent="0.25">
      <c r="A220" s="69" t="s">
        <v>1508</v>
      </c>
      <c r="B220">
        <v>2012</v>
      </c>
      <c r="C220" s="69" t="s">
        <v>1519</v>
      </c>
      <c r="D220" s="69" t="s">
        <v>6</v>
      </c>
      <c r="F220" s="73">
        <v>66266.765459391099</v>
      </c>
      <c r="G220" s="73">
        <v>2996.7318643013436</v>
      </c>
      <c r="H220" s="86">
        <v>1.5023075249626783</v>
      </c>
      <c r="I220" s="142">
        <v>34.542269869339947</v>
      </c>
      <c r="J220" s="76">
        <v>0.28902883559705267</v>
      </c>
      <c r="K220" s="77">
        <v>4.9944910808449379E-2</v>
      </c>
      <c r="L220" s="77">
        <v>6.2603314308688394E-4</v>
      </c>
      <c r="M220" s="40">
        <f t="array" ref="M220:Q220">[1]!ConvertConc(I220:L220,TRUE,FALSE)</f>
        <v>0.19927490676373508</v>
      </c>
      <c r="N220" s="62">
        <v>3.0032144988302025E-3</v>
      </c>
      <c r="O220" s="62">
        <v>2.8950037266879489E-2</v>
      </c>
      <c r="P220" s="83">
        <v>2.4223641333902151E-4</v>
      </c>
      <c r="Q220" s="39">
        <v>0.55520908382335166</v>
      </c>
      <c r="R220" t="s">
        <v>1613</v>
      </c>
      <c r="S220" t="s">
        <v>1613</v>
      </c>
      <c r="T220" s="38">
        <f>[1]!AgePb76(K220)</f>
        <v>191.41788860037866</v>
      </c>
      <c r="U220" s="41">
        <v>112.22984221522586</v>
      </c>
      <c r="V220" s="38">
        <f t="shared" si="81"/>
        <v>112.23441243846437</v>
      </c>
      <c r="W220" s="42">
        <f>[1]!AgePb6U8(O220)</f>
        <v>183.97357630799752</v>
      </c>
      <c r="X220" s="42">
        <f t="shared" si="82"/>
        <v>3.0787593717530126</v>
      </c>
      <c r="Y220" s="38">
        <f t="shared" si="83"/>
        <v>3.592708303450491</v>
      </c>
      <c r="Z220" s="38">
        <f>[1]!AgePb7U5(M220)</f>
        <v>184.51249408661522</v>
      </c>
      <c r="AA220" s="42">
        <f t="shared" si="84"/>
        <v>5.5614688919486976</v>
      </c>
      <c r="AB220" s="38">
        <f t="shared" si="85"/>
        <v>5.8659737305261501</v>
      </c>
      <c r="AC220" t="s">
        <v>1613</v>
      </c>
      <c r="AD220" t="s">
        <v>1613</v>
      </c>
      <c r="AE220" t="s">
        <v>1613</v>
      </c>
      <c r="AF220" s="43">
        <f t="shared" si="86"/>
        <v>96.110963114882878</v>
      </c>
    </row>
    <row r="221" spans="1:32" x14ac:dyDescent="0.25">
      <c r="A221" s="69" t="s">
        <v>1508</v>
      </c>
      <c r="B221">
        <v>2012</v>
      </c>
      <c r="C221" s="69" t="s">
        <v>1520</v>
      </c>
      <c r="D221" s="69" t="s">
        <v>6</v>
      </c>
      <c r="F221" s="73">
        <v>90412.350024137428</v>
      </c>
      <c r="G221" s="73">
        <v>3903.9710473998121</v>
      </c>
      <c r="H221" s="86">
        <v>1.7898165654674656</v>
      </c>
      <c r="I221" s="142">
        <v>34.514235326318925</v>
      </c>
      <c r="J221" s="76">
        <v>0.28586869181892549</v>
      </c>
      <c r="K221" s="77">
        <v>5.0066856305437203E-2</v>
      </c>
      <c r="L221" s="77">
        <v>5.9622618787914751E-4</v>
      </c>
      <c r="M221" s="40">
        <f t="array" ref="M221:Q221">[1]!ConvertConc(I221:L221,TRUE,FALSE)</f>
        <v>0.19992371468689552</v>
      </c>
      <c r="N221" s="62">
        <v>2.9000431894530493E-3</v>
      </c>
      <c r="O221" s="62">
        <v>2.8973552232734741E-2</v>
      </c>
      <c r="P221" s="83">
        <v>2.3997725563988507E-4</v>
      </c>
      <c r="Q221" s="39">
        <v>0.57098958308990166</v>
      </c>
      <c r="R221" t="s">
        <v>1613</v>
      </c>
      <c r="S221" t="s">
        <v>1613</v>
      </c>
      <c r="T221" s="38">
        <f>[1]!AgePb76(K221)</f>
        <v>197.08694119055028</v>
      </c>
      <c r="U221" s="41">
        <v>112.22984221522586</v>
      </c>
      <c r="V221" s="38">
        <f t="shared" si="81"/>
        <v>112.23468714557775</v>
      </c>
      <c r="W221" s="42">
        <f>[1]!AgePb6U8(O221)</f>
        <v>184.12089685008388</v>
      </c>
      <c r="X221" s="42">
        <f t="shared" si="82"/>
        <v>3.0500110705871148</v>
      </c>
      <c r="Y221" s="38">
        <f t="shared" si="83"/>
        <v>3.5688730384980971</v>
      </c>
      <c r="Z221" s="38">
        <f>[1]!AgePb7U5(M221)</f>
        <v>185.06166794839135</v>
      </c>
      <c r="AA221" s="42">
        <f t="shared" si="84"/>
        <v>5.3689161448712559</v>
      </c>
      <c r="AB221" s="38">
        <f t="shared" si="85"/>
        <v>5.6855709168210025</v>
      </c>
      <c r="AC221" t="s">
        <v>1613</v>
      </c>
      <c r="AD221" t="s">
        <v>1613</v>
      </c>
      <c r="AE221" t="s">
        <v>1613</v>
      </c>
      <c r="AF221" s="43">
        <f t="shared" si="86"/>
        <v>93.421155018114376</v>
      </c>
    </row>
    <row r="222" spans="1:32" x14ac:dyDescent="0.25">
      <c r="A222" s="69" t="s">
        <v>1508</v>
      </c>
      <c r="B222">
        <v>2012</v>
      </c>
      <c r="C222" s="69" t="s">
        <v>1521</v>
      </c>
      <c r="D222" s="69" t="s">
        <v>6</v>
      </c>
      <c r="F222" s="73">
        <v>67323.277312708975</v>
      </c>
      <c r="G222" s="73">
        <v>2729.1285745357145</v>
      </c>
      <c r="H222" s="86">
        <v>2.6892331474777542</v>
      </c>
      <c r="I222" s="142">
        <v>34.432362802999826</v>
      </c>
      <c r="J222" s="76">
        <v>0.35903756457487657</v>
      </c>
      <c r="K222" s="77">
        <v>5.1558021812589054E-2</v>
      </c>
      <c r="L222" s="77">
        <v>1.0539903300710929E-3</v>
      </c>
      <c r="M222" s="40">
        <f t="array" ref="M222:Q222">[1]!ConvertConc(I222:L222,TRUE,FALSE)</f>
        <v>0.20636767238035597</v>
      </c>
      <c r="N222" s="62">
        <v>4.7358447371624894E-3</v>
      </c>
      <c r="O222" s="62">
        <v>2.904244491501692E-2</v>
      </c>
      <c r="P222" s="83">
        <v>3.0283511913621071E-4</v>
      </c>
      <c r="Q222" s="39">
        <v>0.4543779770358678</v>
      </c>
      <c r="R222" t="s">
        <v>1613</v>
      </c>
      <c r="S222" t="s">
        <v>1613</v>
      </c>
      <c r="T222" s="38">
        <f>[1]!AgePb76(K222)</f>
        <v>264.85843874325934</v>
      </c>
      <c r="U222" s="41">
        <v>112.22984221522586</v>
      </c>
      <c r="V222" s="38">
        <f t="shared" si="81"/>
        <v>112.2385918900746</v>
      </c>
      <c r="W222" s="42">
        <f>[1]!AgePb6U8(O222)</f>
        <v>184.55248801836254</v>
      </c>
      <c r="X222" s="42">
        <f t="shared" si="82"/>
        <v>3.8487789068355274</v>
      </c>
      <c r="Y222" s="38">
        <f t="shared" si="83"/>
        <v>4.2735822861277448</v>
      </c>
      <c r="Z222" s="38">
        <f>[1]!AgePb7U5(M222)</f>
        <v>190.49999608627562</v>
      </c>
      <c r="AA222" s="42">
        <f t="shared" si="84"/>
        <v>8.7434082430494193</v>
      </c>
      <c r="AB222" s="38">
        <f t="shared" si="85"/>
        <v>8.9530106382499532</v>
      </c>
      <c r="AC222" t="s">
        <v>1613</v>
      </c>
      <c r="AD222" t="s">
        <v>1613</v>
      </c>
      <c r="AE222" t="s">
        <v>1613</v>
      </c>
      <c r="AF222" s="43">
        <f t="shared" si="86"/>
        <v>69.679670730543947</v>
      </c>
    </row>
    <row r="223" spans="1:32" x14ac:dyDescent="0.25">
      <c r="A223" s="69" t="s">
        <v>1508</v>
      </c>
      <c r="B223">
        <v>2012</v>
      </c>
      <c r="C223" s="69" t="s">
        <v>1522</v>
      </c>
      <c r="D223" s="69" t="s">
        <v>6</v>
      </c>
      <c r="F223" s="73">
        <v>28786.466495719724</v>
      </c>
      <c r="G223" s="73">
        <v>1293.7989879835134</v>
      </c>
      <c r="H223" s="86">
        <v>1.922946362250691</v>
      </c>
      <c r="I223" s="142">
        <v>34.471871898326114</v>
      </c>
      <c r="J223" s="76">
        <v>0.31404077624675497</v>
      </c>
      <c r="K223" s="77">
        <v>4.9532212437917583E-2</v>
      </c>
      <c r="L223" s="77">
        <v>8.7211099997804974E-4</v>
      </c>
      <c r="M223" s="40">
        <f t="array" ref="M223:Q223">[1]!ConvertConc(I223:L223,TRUE,FALSE)</f>
        <v>0.19803187765168284</v>
      </c>
      <c r="N223" s="62">
        <v>3.9258176478664097E-3</v>
      </c>
      <c r="O223" s="62">
        <v>2.9009158625022565E-2</v>
      </c>
      <c r="P223" s="83">
        <v>2.6427513770465422E-4</v>
      </c>
      <c r="Q223" s="39">
        <v>0.45954300232106549</v>
      </c>
      <c r="R223" t="s">
        <v>1613</v>
      </c>
      <c r="S223" t="s">
        <v>1613</v>
      </c>
      <c r="T223" s="38">
        <f>[1]!AgePb76(K223)</f>
        <v>172.08477216265931</v>
      </c>
      <c r="U223" s="41">
        <v>112.22984221522586</v>
      </c>
      <c r="V223" s="38">
        <f t="shared" si="81"/>
        <v>112.23353589251839</v>
      </c>
      <c r="W223" s="42">
        <f>[1]!AgePb6U8(O223)</f>
        <v>184.34396340067178</v>
      </c>
      <c r="X223" s="42">
        <f t="shared" si="82"/>
        <v>3.3587686525118152</v>
      </c>
      <c r="Y223" s="38">
        <f t="shared" si="83"/>
        <v>3.8371787248488092</v>
      </c>
      <c r="Z223" s="38">
        <f>[1]!AgePb7U5(M223)</f>
        <v>183.45952012733795</v>
      </c>
      <c r="AA223" s="42">
        <f t="shared" si="84"/>
        <v>7.2738655041367855</v>
      </c>
      <c r="AB223" s="38">
        <f t="shared" si="85"/>
        <v>7.5066123055582947</v>
      </c>
      <c r="AC223" t="s">
        <v>1613</v>
      </c>
      <c r="AD223" t="s">
        <v>1613</v>
      </c>
      <c r="AE223" t="s">
        <v>1613</v>
      </c>
      <c r="AF223" s="43">
        <f t="shared" si="86"/>
        <v>107.12392565823589</v>
      </c>
    </row>
    <row r="224" spans="1:32" x14ac:dyDescent="0.25">
      <c r="A224" s="69" t="s">
        <v>1508</v>
      </c>
      <c r="B224">
        <v>2012</v>
      </c>
      <c r="C224" s="69" t="s">
        <v>1523</v>
      </c>
      <c r="D224" s="69" t="s">
        <v>6</v>
      </c>
      <c r="F224" s="73">
        <v>98252.166319628639</v>
      </c>
      <c r="G224" s="73">
        <v>4408.8339033762741</v>
      </c>
      <c r="H224" s="86">
        <v>2.1884619269014229</v>
      </c>
      <c r="I224" s="142">
        <v>34.405880597035328</v>
      </c>
      <c r="J224" s="76">
        <v>0.28865811056989799</v>
      </c>
      <c r="K224" s="77">
        <v>5.0009042093130326E-2</v>
      </c>
      <c r="L224" s="77">
        <v>5.8629834539521836E-4</v>
      </c>
      <c r="M224" s="40">
        <f t="array" ref="M224:Q224">[1]!ConvertConc(I224:L224,TRUE,FALSE)</f>
        <v>0.20032174912183789</v>
      </c>
      <c r="N224" s="62">
        <v>2.8879502053275868E-3</v>
      </c>
      <c r="O224" s="62">
        <v>2.9064798884588572E-2</v>
      </c>
      <c r="P224" s="83">
        <v>2.4384755700286722E-4</v>
      </c>
      <c r="Q224" s="39">
        <v>0.58195511489979534</v>
      </c>
      <c r="R224" t="s">
        <v>1613</v>
      </c>
      <c r="S224" t="s">
        <v>1613</v>
      </c>
      <c r="T224" s="38">
        <f>[1]!AgePb76(K224)</f>
        <v>194.40170630124476</v>
      </c>
      <c r="U224" s="41">
        <v>112.22984221522586</v>
      </c>
      <c r="V224" s="38">
        <f t="shared" si="81"/>
        <v>112.23455602701696</v>
      </c>
      <c r="W224" s="42">
        <f>[1]!AgePb6U8(O224)</f>
        <v>184.69252245720358</v>
      </c>
      <c r="X224" s="42">
        <f t="shared" si="82"/>
        <v>3.0990629301596013</v>
      </c>
      <c r="Y224" s="38">
        <f t="shared" si="83"/>
        <v>3.6138394682060015</v>
      </c>
      <c r="Z224" s="38">
        <f>[1]!AgePb7U5(M224)</f>
        <v>185.39843135834408</v>
      </c>
      <c r="AA224" s="42">
        <f t="shared" si="84"/>
        <v>5.3456146449988617</v>
      </c>
      <c r="AB224" s="38">
        <f t="shared" si="85"/>
        <v>5.6646979987429367</v>
      </c>
      <c r="AC224" t="s">
        <v>1613</v>
      </c>
      <c r="AD224" t="s">
        <v>1613</v>
      </c>
      <c r="AE224" t="s">
        <v>1613</v>
      </c>
      <c r="AF224" s="43">
        <f t="shared" si="86"/>
        <v>95.005607703362529</v>
      </c>
    </row>
    <row r="225" spans="1:32" x14ac:dyDescent="0.25">
      <c r="A225" s="69" t="s">
        <v>1508</v>
      </c>
      <c r="B225">
        <v>2012</v>
      </c>
      <c r="C225" s="69" t="s">
        <v>1524</v>
      </c>
      <c r="D225" s="69" t="s">
        <v>6</v>
      </c>
      <c r="F225" s="73">
        <v>59710.964563374459</v>
      </c>
      <c r="G225" s="73">
        <v>2565.4490200584651</v>
      </c>
      <c r="H225" s="86">
        <v>1.734887547037526</v>
      </c>
      <c r="I225" s="142">
        <v>34.23116059167964</v>
      </c>
      <c r="J225" s="76">
        <v>0.29582779200909348</v>
      </c>
      <c r="K225" s="77">
        <v>4.9829971600006941E-2</v>
      </c>
      <c r="L225" s="77">
        <v>6.9272564406388409E-4</v>
      </c>
      <c r="M225" s="40">
        <f t="array" ref="M225:Q225">[1]!ConvertConc(I225:L225,TRUE,FALSE)</f>
        <v>0.20062324990471442</v>
      </c>
      <c r="N225" s="62">
        <v>3.2840065255984752E-3</v>
      </c>
      <c r="O225" s="62">
        <v>2.9213149151684444E-2</v>
      </c>
      <c r="P225" s="83">
        <v>2.5246182898267568E-4</v>
      </c>
      <c r="Q225" s="39">
        <v>0.52795219274727567</v>
      </c>
      <c r="R225" t="s">
        <v>1613</v>
      </c>
      <c r="S225" t="s">
        <v>1613</v>
      </c>
      <c r="T225" s="38">
        <f>[1]!AgePb76(K225)</f>
        <v>186.05645301815682</v>
      </c>
      <c r="U225" s="41">
        <v>112.22984221522586</v>
      </c>
      <c r="V225" s="38">
        <f t="shared" si="81"/>
        <v>112.23416001335923</v>
      </c>
      <c r="W225" s="42">
        <f>[1]!AgePb6U8(O225)</f>
        <v>185.62177233649686</v>
      </c>
      <c r="X225" s="42">
        <f t="shared" si="82"/>
        <v>3.20830951156635</v>
      </c>
      <c r="Y225" s="38">
        <f t="shared" si="83"/>
        <v>3.7126479856409595</v>
      </c>
      <c r="Z225" s="38">
        <f>[1]!AgePb7U5(M225)</f>
        <v>185.6534466021001</v>
      </c>
      <c r="AA225" s="42">
        <f t="shared" si="84"/>
        <v>6.0779309519780425</v>
      </c>
      <c r="AB225" s="38">
        <f t="shared" si="85"/>
        <v>6.3611416908127101</v>
      </c>
      <c r="AC225" t="s">
        <v>1613</v>
      </c>
      <c r="AD225" t="s">
        <v>1613</v>
      </c>
      <c r="AE225" t="s">
        <v>1613</v>
      </c>
      <c r="AF225" s="43">
        <f t="shared" si="86"/>
        <v>99.766371617533991</v>
      </c>
    </row>
    <row r="226" spans="1:32" x14ac:dyDescent="0.25">
      <c r="A226" s="69" t="s">
        <v>1508</v>
      </c>
      <c r="B226">
        <v>2012</v>
      </c>
      <c r="C226" s="69" t="s">
        <v>1525</v>
      </c>
      <c r="D226" s="69" t="s">
        <v>6</v>
      </c>
      <c r="F226" s="73">
        <v>72775.388590266841</v>
      </c>
      <c r="G226" s="73">
        <v>3207.2406292006244</v>
      </c>
      <c r="H226" s="86">
        <v>1.3567553884111518</v>
      </c>
      <c r="I226" s="142">
        <v>34.169324946703497</v>
      </c>
      <c r="J226" s="76">
        <v>0.29004512516124947</v>
      </c>
      <c r="K226" s="77">
        <v>4.999139717510364E-2</v>
      </c>
      <c r="L226" s="77">
        <v>6.0014121559813179E-4</v>
      </c>
      <c r="M226" s="40">
        <f t="array" ref="M226:Q226">[1]!ConvertConc(I226:L226,TRUE,FALSE)</f>
        <v>0.20163741512070701</v>
      </c>
      <c r="N226" s="62">
        <v>2.9646283689760619E-3</v>
      </c>
      <c r="O226" s="62">
        <v>2.9266015689797101E-2</v>
      </c>
      <c r="P226" s="83">
        <v>2.4842355524899593E-4</v>
      </c>
      <c r="Q226" s="39">
        <v>0.57733785316850073</v>
      </c>
      <c r="R226" t="s">
        <v>1613</v>
      </c>
      <c r="S226" t="s">
        <v>1613</v>
      </c>
      <c r="T226" s="38">
        <f>[1]!AgePb76(K226)</f>
        <v>193.58129040135253</v>
      </c>
      <c r="U226" s="41">
        <v>112.22984221522586</v>
      </c>
      <c r="V226" s="38">
        <f t="shared" si="81"/>
        <v>112.2345163252522</v>
      </c>
      <c r="W226" s="42">
        <f>[1]!AgePb6U8(O226)</f>
        <v>185.95289018985534</v>
      </c>
      <c r="X226" s="42">
        <f t="shared" si="82"/>
        <v>3.1569092683767552</v>
      </c>
      <c r="Y226" s="38">
        <f t="shared" si="83"/>
        <v>3.6700197984314964</v>
      </c>
      <c r="Z226" s="38">
        <f>[1]!AgePb7U5(M226)</f>
        <v>186.51077757345692</v>
      </c>
      <c r="AA226" s="42">
        <f t="shared" si="84"/>
        <v>5.4844498178381125</v>
      </c>
      <c r="AB226" s="38">
        <f t="shared" si="85"/>
        <v>5.7995414096302342</v>
      </c>
      <c r="AC226" t="s">
        <v>1613</v>
      </c>
      <c r="AD226" t="s">
        <v>1613</v>
      </c>
      <c r="AE226" t="s">
        <v>1613</v>
      </c>
      <c r="AF226" s="43">
        <f t="shared" si="86"/>
        <v>96.059329806263193</v>
      </c>
    </row>
    <row r="227" spans="1:32" x14ac:dyDescent="0.25">
      <c r="A227" s="69" t="s">
        <v>1508</v>
      </c>
      <c r="B227">
        <v>2012</v>
      </c>
      <c r="C227" s="69" t="s">
        <v>1526</v>
      </c>
      <c r="D227" s="69" t="s">
        <v>6</v>
      </c>
      <c r="F227" s="73">
        <v>91801.936551214822</v>
      </c>
      <c r="G227" s="73">
        <v>4033.5470207564385</v>
      </c>
      <c r="H227" s="86">
        <v>1.070817022927083</v>
      </c>
      <c r="I227" s="142">
        <v>34.204666854740786</v>
      </c>
      <c r="J227" s="76">
        <v>0.2780506881782901</v>
      </c>
      <c r="K227" s="77">
        <v>4.8987365281061637E-2</v>
      </c>
      <c r="L227" s="77">
        <v>5.7109209070008767E-4</v>
      </c>
      <c r="M227" s="40">
        <f t="array" ref="M227:Q227">[1]!ConvertConc(I227:L227,TRUE,FALSE)</f>
        <v>0.19738355329428275</v>
      </c>
      <c r="N227" s="62">
        <v>2.8052697042234565E-3</v>
      </c>
      <c r="O227" s="62">
        <v>2.9235776633836721E-2</v>
      </c>
      <c r="P227" s="83">
        <v>2.3765844137547522E-4</v>
      </c>
      <c r="Q227" s="39">
        <v>0.571972239259814</v>
      </c>
      <c r="R227" t="s">
        <v>1613</v>
      </c>
      <c r="S227" t="s">
        <v>1613</v>
      </c>
      <c r="T227" s="38">
        <f>[1]!AgePb76(K227)</f>
        <v>146.20558322983467</v>
      </c>
      <c r="U227" s="41">
        <v>112.22984221522586</v>
      </c>
      <c r="V227" s="38">
        <f t="shared" si="81"/>
        <v>112.23250848426819</v>
      </c>
      <c r="W227" s="42">
        <f>[1]!AgePb6U8(O227)</f>
        <v>185.76349664165704</v>
      </c>
      <c r="X227" s="42">
        <f t="shared" si="82"/>
        <v>3.0201532614815845</v>
      </c>
      <c r="Y227" s="38">
        <f t="shared" si="83"/>
        <v>3.5520646081619902</v>
      </c>
      <c r="Z227" s="38">
        <f>[1]!AgePb7U5(M227)</f>
        <v>182.90988888334815</v>
      </c>
      <c r="AA227" s="42">
        <f t="shared" si="84"/>
        <v>5.199131957284485</v>
      </c>
      <c r="AB227" s="38">
        <f t="shared" si="85"/>
        <v>5.5181971958824674</v>
      </c>
      <c r="AC227" t="s">
        <v>1613</v>
      </c>
      <c r="AD227" t="s">
        <v>1613</v>
      </c>
      <c r="AE227" t="s">
        <v>1613</v>
      </c>
      <c r="AF227" s="43">
        <f t="shared" si="86"/>
        <v>127.05636305943082</v>
      </c>
    </row>
    <row r="228" spans="1:32" x14ac:dyDescent="0.25">
      <c r="A228" t="s">
        <v>1508</v>
      </c>
      <c r="B228">
        <v>2012</v>
      </c>
      <c r="C228" t="s">
        <v>1527</v>
      </c>
      <c r="D228" t="s">
        <v>6</v>
      </c>
      <c r="F228" s="111">
        <v>49228.585823165799</v>
      </c>
      <c r="G228" s="111">
        <v>2135.0225615797522</v>
      </c>
      <c r="H228" s="86">
        <v>1.2602911909855274</v>
      </c>
      <c r="I228" s="163">
        <v>35.260722957035476</v>
      </c>
      <c r="J228" s="86">
        <v>0.3130931223234068</v>
      </c>
      <c r="K228" s="158">
        <v>4.9416149201879297E-2</v>
      </c>
      <c r="L228" s="158">
        <v>5.6748841592005903E-4</v>
      </c>
      <c r="M228" s="40">
        <f t="array" ref="M228:Q228">[1]!ConvertConc(I228:L228,TRUE,FALSE)</f>
        <v>0.19314787423109592</v>
      </c>
      <c r="N228" s="62">
        <v>2.8037889861216654E-3</v>
      </c>
      <c r="O228" s="62">
        <v>2.8360167238161312E-2</v>
      </c>
      <c r="P228" s="83">
        <v>2.5182051204761919E-4</v>
      </c>
      <c r="Q228" s="39">
        <v>0.6116837208008612</v>
      </c>
      <c r="R228" t="s">
        <v>1613</v>
      </c>
      <c r="S228" t="s">
        <v>1613</v>
      </c>
      <c r="T228" s="38">
        <f>[1]!AgePb76(K228)</f>
        <v>166.60622756829548</v>
      </c>
      <c r="U228" s="41">
        <v>112.22984221522586</v>
      </c>
      <c r="V228" s="38">
        <f t="shared" si="81"/>
        <v>112.23330445368818</v>
      </c>
      <c r="W228" s="42">
        <f>[1]!AgePb6U8(O228)</f>
        <v>180.27695669798064</v>
      </c>
      <c r="X228" s="42">
        <f t="shared" si="82"/>
        <v>3.2014927954998353</v>
      </c>
      <c r="Y228" s="38">
        <f t="shared" si="83"/>
        <v>3.6799379336674343</v>
      </c>
      <c r="Z228" s="38">
        <f>[1]!AgePb7U5(M228)</f>
        <v>179.31165863958464</v>
      </c>
      <c r="AA228" s="42">
        <f t="shared" si="84"/>
        <v>5.2058771609916521</v>
      </c>
      <c r="AB228" s="38">
        <f t="shared" si="85"/>
        <v>5.5124829840477734</v>
      </c>
      <c r="AC228" t="s">
        <v>1613</v>
      </c>
      <c r="AD228" t="s">
        <v>1613</v>
      </c>
      <c r="AE228" t="s">
        <v>1613</v>
      </c>
      <c r="AF228" s="43">
        <f t="shared" si="86"/>
        <v>108.20541304440809</v>
      </c>
    </row>
    <row r="229" spans="1:32" x14ac:dyDescent="0.25">
      <c r="A229" t="s">
        <v>1508</v>
      </c>
      <c r="B229">
        <v>2012</v>
      </c>
      <c r="C229" t="s">
        <v>1528</v>
      </c>
      <c r="D229" t="s">
        <v>1529</v>
      </c>
      <c r="F229" s="111">
        <v>126418.71263094152</v>
      </c>
      <c r="G229" s="111">
        <v>5089.3692837434928</v>
      </c>
      <c r="H229" s="86">
        <v>1.5649240398175253</v>
      </c>
      <c r="I229" s="163">
        <v>34.90683911531513</v>
      </c>
      <c r="J229" s="86">
        <v>0.33078783277611712</v>
      </c>
      <c r="K229" s="158">
        <v>5.0486641683987234E-2</v>
      </c>
      <c r="L229" s="158">
        <v>6.3638679278726776E-4</v>
      </c>
      <c r="M229" s="40">
        <f t="array" ref="M229:Q229">[1]!ConvertConc(I229:L229,TRUE,FALSE)</f>
        <v>0.19933254150858695</v>
      </c>
      <c r="N229" s="62">
        <v>3.1434413491120343E-3</v>
      </c>
      <c r="O229" s="62">
        <v>2.8647681237951365E-2</v>
      </c>
      <c r="P229" s="83">
        <v>2.7147414750037629E-4</v>
      </c>
      <c r="Q229" s="39">
        <v>0.60091333940534741</v>
      </c>
      <c r="R229" t="s">
        <v>1613</v>
      </c>
      <c r="S229" t="s">
        <v>1613</v>
      </c>
      <c r="T229" s="38">
        <f>[1]!AgePb76(K229)</f>
        <v>216.45273374027011</v>
      </c>
      <c r="U229" s="41">
        <v>112.22984221522586</v>
      </c>
      <c r="V229" s="38">
        <f t="shared" si="81"/>
        <v>112.23568602482567</v>
      </c>
      <c r="W229" s="42">
        <f>[1]!AgePb6U8(O229)</f>
        <v>182.07902501701605</v>
      </c>
      <c r="X229" s="42">
        <f t="shared" si="82"/>
        <v>3.4508725284691772</v>
      </c>
      <c r="Y229" s="38">
        <f t="shared" si="83"/>
        <v>3.9073084590538896</v>
      </c>
      <c r="Z229" s="38">
        <f>[1]!AgePb7U5(M229)</f>
        <v>184.56129018558062</v>
      </c>
      <c r="AA229" s="42">
        <f t="shared" si="84"/>
        <v>5.8210022972072206</v>
      </c>
      <c r="AB229" s="38">
        <f t="shared" si="85"/>
        <v>6.112742432392821</v>
      </c>
      <c r="AC229" t="s">
        <v>1613</v>
      </c>
      <c r="AD229" t="s">
        <v>1613</v>
      </c>
      <c r="AE229" t="s">
        <v>1613</v>
      </c>
      <c r="AF229" s="43">
        <f t="shared" si="86"/>
        <v>84.119531257803203</v>
      </c>
    </row>
    <row r="230" spans="1:32" x14ac:dyDescent="0.25">
      <c r="A230" t="s">
        <v>1508</v>
      </c>
      <c r="B230">
        <v>2012</v>
      </c>
      <c r="C230" t="s">
        <v>1530</v>
      </c>
      <c r="D230" t="s">
        <v>1531</v>
      </c>
      <c r="F230" s="111">
        <v>113407.56410076232</v>
      </c>
      <c r="G230" s="111">
        <v>4649.8064324589714</v>
      </c>
      <c r="H230" s="86">
        <v>2.4456849228955533</v>
      </c>
      <c r="I230" s="163">
        <v>34.871274822591481</v>
      </c>
      <c r="J230" s="86">
        <v>0.3869430501113762</v>
      </c>
      <c r="K230" s="158">
        <v>5.0533128736640634E-2</v>
      </c>
      <c r="L230" s="158">
        <v>6.4813976323441756E-4</v>
      </c>
      <c r="M230" s="40">
        <f t="array" ref="M230:Q230">[1]!ConvertConc(I230:L230,TRUE,FALSE)</f>
        <v>0.19971956396534868</v>
      </c>
      <c r="N230" s="62">
        <v>3.387208938907212E-3</v>
      </c>
      <c r="O230" s="62">
        <v>2.8676898251857038E-2</v>
      </c>
      <c r="P230" s="83">
        <v>3.1820822535912448E-4</v>
      </c>
      <c r="Q230" s="39">
        <v>0.65427126747602349</v>
      </c>
      <c r="R230" t="s">
        <v>1613</v>
      </c>
      <c r="S230" t="s">
        <v>1613</v>
      </c>
      <c r="T230" s="38">
        <f>[1]!AgePb76(K230)</f>
        <v>218.5832145945636</v>
      </c>
      <c r="U230" s="41">
        <v>112.22984221522586</v>
      </c>
      <c r="V230" s="38">
        <f t="shared" si="81"/>
        <v>112.23580162571051</v>
      </c>
      <c r="W230" s="42">
        <f>[1]!AgePb6U8(O230)</f>
        <v>182.26212201074287</v>
      </c>
      <c r="X230" s="42">
        <f t="shared" si="82"/>
        <v>4.0448800205559863</v>
      </c>
      <c r="Y230" s="38">
        <f t="shared" si="83"/>
        <v>4.4414356455533825</v>
      </c>
      <c r="Z230" s="38">
        <f>[1]!AgePb7U5(M230)</f>
        <v>184.88889961627044</v>
      </c>
      <c r="AA230" s="42">
        <f t="shared" si="84"/>
        <v>6.271366921205626</v>
      </c>
      <c r="AB230" s="38">
        <f t="shared" si="85"/>
        <v>6.5440023179592854</v>
      </c>
      <c r="AC230" t="s">
        <v>1613</v>
      </c>
      <c r="AD230" t="s">
        <v>1613</v>
      </c>
      <c r="AE230" t="s">
        <v>1613</v>
      </c>
      <c r="AF230" s="43">
        <f t="shared" si="86"/>
        <v>83.383402677469789</v>
      </c>
    </row>
    <row r="231" spans="1:32" x14ac:dyDescent="0.25">
      <c r="A231" t="s">
        <v>1508</v>
      </c>
      <c r="B231">
        <v>2012</v>
      </c>
      <c r="C231" t="s">
        <v>1532</v>
      </c>
      <c r="D231" t="s">
        <v>6</v>
      </c>
      <c r="F231" s="111">
        <v>79332.709294103886</v>
      </c>
      <c r="G231" s="111">
        <v>3408.2700149416801</v>
      </c>
      <c r="H231" s="86">
        <v>1.6236206490763032</v>
      </c>
      <c r="I231" s="163">
        <v>34.82675066097687</v>
      </c>
      <c r="J231" s="86">
        <v>0.27915456628123175</v>
      </c>
      <c r="K231" s="158">
        <v>5.0374380441995562E-2</v>
      </c>
      <c r="L231" s="158">
        <v>5.0268506858320715E-4</v>
      </c>
      <c r="M231" s="40">
        <f t="array" ref="M231:Q231">[1]!ConvertConc(I231:L231,TRUE,FALSE)</f>
        <v>0.19934667980079346</v>
      </c>
      <c r="N231" s="62">
        <v>2.5515493403535871E-3</v>
      </c>
      <c r="O231" s="62">
        <v>2.8713560151923476E-2</v>
      </c>
      <c r="P231" s="83">
        <v>2.3015415674657218E-4</v>
      </c>
      <c r="Q231" s="39">
        <v>0.62623424865491284</v>
      </c>
      <c r="R231" t="s">
        <v>1613</v>
      </c>
      <c r="S231" t="s">
        <v>1613</v>
      </c>
      <c r="T231" s="38">
        <f>[1]!AgePb76(K231)</f>
        <v>211.29633170849016</v>
      </c>
      <c r="U231" s="41">
        <v>112.22984221522586</v>
      </c>
      <c r="V231" s="38">
        <f t="shared" si="81"/>
        <v>112.23541092204941</v>
      </c>
      <c r="W231" s="42">
        <f>[1]!AgePb6U8(O231)</f>
        <v>182.49186721208881</v>
      </c>
      <c r="X231" s="42">
        <f t="shared" si="82"/>
        <v>2.9255349450975081</v>
      </c>
      <c r="Y231" s="38">
        <f t="shared" si="83"/>
        <v>3.454350927019445</v>
      </c>
      <c r="Z231" s="38">
        <f>[1]!AgePb7U5(M231)</f>
        <v>184.57325992474469</v>
      </c>
      <c r="AA231" s="42">
        <f t="shared" si="84"/>
        <v>4.7249121989742715</v>
      </c>
      <c r="AB231" s="38">
        <f t="shared" si="85"/>
        <v>5.0800392908049883</v>
      </c>
      <c r="AC231" t="s">
        <v>1613</v>
      </c>
      <c r="AD231" t="s">
        <v>1613</v>
      </c>
      <c r="AE231" t="s">
        <v>1613</v>
      </c>
      <c r="AF231" s="43">
        <f t="shared" si="86"/>
        <v>86.367740384560605</v>
      </c>
    </row>
    <row r="232" spans="1:32" x14ac:dyDescent="0.25">
      <c r="A232" t="s">
        <v>1508</v>
      </c>
      <c r="B232">
        <v>2012</v>
      </c>
      <c r="C232" t="s">
        <v>1533</v>
      </c>
      <c r="D232" t="s">
        <v>1534</v>
      </c>
      <c r="F232" s="111">
        <v>91888.216025244343</v>
      </c>
      <c r="G232" s="111">
        <v>3675.7107229359613</v>
      </c>
      <c r="H232" s="86">
        <v>1.6381429789544415</v>
      </c>
      <c r="I232" s="163">
        <v>34.798799192234995</v>
      </c>
      <c r="J232" s="86">
        <v>0.313344800569402</v>
      </c>
      <c r="K232" s="158">
        <v>5.0124048533831622E-2</v>
      </c>
      <c r="L232" s="158">
        <v>6.9036606507111764E-4</v>
      </c>
      <c r="M232" s="40">
        <f t="array" ref="M232:Q232">[1]!ConvertConc(I232:L232,TRUE,FALSE)</f>
        <v>0.19851536631396599</v>
      </c>
      <c r="N232" s="62">
        <v>3.2666497325531557E-3</v>
      </c>
      <c r="O232" s="62">
        <v>2.8736623768993157E-2</v>
      </c>
      <c r="P232" s="83">
        <v>2.5875811387027274E-4</v>
      </c>
      <c r="Q232" s="39">
        <v>0.54720466937298473</v>
      </c>
      <c r="R232" t="s">
        <v>1613</v>
      </c>
      <c r="S232" t="s">
        <v>1613</v>
      </c>
      <c r="T232" s="38">
        <f>[1]!AgePb76(K232)</f>
        <v>199.73894435111472</v>
      </c>
      <c r="U232" s="41">
        <v>112.22984221522586</v>
      </c>
      <c r="V232" s="38">
        <f t="shared" si="81"/>
        <v>112.23481840673938</v>
      </c>
      <c r="W232" s="42">
        <f>[1]!AgePb6U8(O232)</f>
        <v>182.63639331467652</v>
      </c>
      <c r="X232" s="42">
        <f t="shared" si="82"/>
        <v>3.2890884495044341</v>
      </c>
      <c r="Y232" s="38">
        <f t="shared" si="83"/>
        <v>3.7679217557468325</v>
      </c>
      <c r="Z232" s="38">
        <f>[1]!AgePb7U5(M232)</f>
        <v>183.86921470108004</v>
      </c>
      <c r="AA232" s="42">
        <f t="shared" si="84"/>
        <v>6.051282902484167</v>
      </c>
      <c r="AB232" s="38">
        <f t="shared" si="85"/>
        <v>6.3303645619312352</v>
      </c>
      <c r="AC232" t="s">
        <v>1613</v>
      </c>
      <c r="AD232" t="s">
        <v>1613</v>
      </c>
      <c r="AE232" t="s">
        <v>1613</v>
      </c>
      <c r="AF232" s="43">
        <f t="shared" si="86"/>
        <v>91.437548099596356</v>
      </c>
    </row>
    <row r="233" spans="1:32" x14ac:dyDescent="0.25">
      <c r="A233" t="s">
        <v>1508</v>
      </c>
      <c r="B233">
        <v>2012</v>
      </c>
      <c r="C233" t="s">
        <v>1535</v>
      </c>
      <c r="D233" t="s">
        <v>1536</v>
      </c>
      <c r="F233" s="111">
        <v>120544.27136836051</v>
      </c>
      <c r="G233" s="111">
        <v>4685.0194094078834</v>
      </c>
      <c r="H233" s="86">
        <v>0.7261563289584585</v>
      </c>
      <c r="I233" s="163">
        <v>34.736118074589271</v>
      </c>
      <c r="J233" s="86">
        <v>0.34368379840864455</v>
      </c>
      <c r="K233" s="158">
        <v>5.1207102970123722E-2</v>
      </c>
      <c r="L233" s="158">
        <v>7.2334082353484876E-4</v>
      </c>
      <c r="M233" s="40">
        <f t="array" ref="M233:Q233">[1]!ConvertConc(I233:L233,TRUE,FALSE)</f>
        <v>0.20317074337978969</v>
      </c>
      <c r="N233" s="62">
        <v>3.5039258297016387E-3</v>
      </c>
      <c r="O233" s="62">
        <v>2.8788478834989226E-2</v>
      </c>
      <c r="P233" s="83">
        <v>2.848370602371335E-4</v>
      </c>
      <c r="Q233" s="39">
        <v>0.57369893316528131</v>
      </c>
      <c r="R233" t="s">
        <v>1613</v>
      </c>
      <c r="S233" t="s">
        <v>1613</v>
      </c>
      <c r="T233" s="38">
        <f>[1]!AgePb76(K233)</f>
        <v>249.16185666648332</v>
      </c>
      <c r="U233" s="41">
        <v>112.22984221522586</v>
      </c>
      <c r="V233" s="38">
        <f t="shared" si="81"/>
        <v>112.23758557340763</v>
      </c>
      <c r="W233" s="42">
        <f>[1]!AgePb6U8(O233)</f>
        <v>182.96132663626648</v>
      </c>
      <c r="X233" s="42">
        <f t="shared" si="82"/>
        <v>3.6204876759810634</v>
      </c>
      <c r="Y233" s="38">
        <f t="shared" si="83"/>
        <v>4.0619080546326245</v>
      </c>
      <c r="Z233" s="38">
        <f>[1]!AgePb7U5(M233)</f>
        <v>187.80561328401865</v>
      </c>
      <c r="AA233" s="42">
        <f t="shared" si="84"/>
        <v>6.4778710596014877</v>
      </c>
      <c r="AB233" s="38">
        <f t="shared" si="85"/>
        <v>6.7503957654691451</v>
      </c>
      <c r="AC233" t="s">
        <v>1613</v>
      </c>
      <c r="AD233" t="s">
        <v>1613</v>
      </c>
      <c r="AE233" t="s">
        <v>1613</v>
      </c>
      <c r="AF233" s="43">
        <f t="shared" si="86"/>
        <v>73.430712503146154</v>
      </c>
    </row>
    <row r="234" spans="1:32" x14ac:dyDescent="0.25">
      <c r="A234" t="s">
        <v>1508</v>
      </c>
      <c r="B234">
        <v>2012</v>
      </c>
      <c r="C234" t="s">
        <v>1537</v>
      </c>
      <c r="D234" t="s">
        <v>1531</v>
      </c>
      <c r="F234" s="111">
        <v>184614.44475290726</v>
      </c>
      <c r="G234" s="111">
        <v>7344.2078116838029</v>
      </c>
      <c r="H234" s="86">
        <v>2.2937794310230717</v>
      </c>
      <c r="I234" s="163">
        <v>34.537072746255149</v>
      </c>
      <c r="J234" s="86">
        <v>0.35165448277267852</v>
      </c>
      <c r="K234" s="158">
        <v>5.0270414594717663E-2</v>
      </c>
      <c r="L234" s="158">
        <v>5.3672679713529707E-4</v>
      </c>
      <c r="M234" s="40">
        <f t="array" ref="M234:Q234">[1]!ConvertConc(I234:L234,TRUE,FALSE)</f>
        <v>0.20060381464133262</v>
      </c>
      <c r="N234" s="62">
        <v>2.9596089930847046E-3</v>
      </c>
      <c r="O234" s="62">
        <v>2.895439365539252E-2</v>
      </c>
      <c r="P234" s="83">
        <v>2.9481196625118173E-4</v>
      </c>
      <c r="Q234" s="39">
        <v>0.69013727002525949</v>
      </c>
      <c r="R234" t="s">
        <v>1613</v>
      </c>
      <c r="S234" t="s">
        <v>1613</v>
      </c>
      <c r="T234" s="38">
        <f>[1]!AgePb76(K234)</f>
        <v>206.50635616849144</v>
      </c>
      <c r="U234" s="41">
        <v>112.22984221522586</v>
      </c>
      <c r="V234" s="38">
        <f t="shared" si="81"/>
        <v>112.23516131050151</v>
      </c>
      <c r="W234" s="42">
        <f>[1]!AgePb6U8(O234)</f>
        <v>184.00086920291653</v>
      </c>
      <c r="X234" s="42">
        <f t="shared" si="82"/>
        <v>3.7469724759050873</v>
      </c>
      <c r="Y234" s="38">
        <f t="shared" si="83"/>
        <v>4.179666713235421</v>
      </c>
      <c r="Z234" s="38">
        <f>[1]!AgePb7U5(M234)</f>
        <v>185.63700980829142</v>
      </c>
      <c r="AA234" s="42">
        <f t="shared" si="84"/>
        <v>5.4775923843750398</v>
      </c>
      <c r="AB234" s="38">
        <f t="shared" si="85"/>
        <v>5.7901876926121645</v>
      </c>
      <c r="AC234" t="s">
        <v>1613</v>
      </c>
      <c r="AD234" t="s">
        <v>1613</v>
      </c>
      <c r="AE234" t="s">
        <v>1613</v>
      </c>
      <c r="AF234" s="43">
        <f t="shared" si="86"/>
        <v>89.101794548535665</v>
      </c>
    </row>
    <row r="235" spans="1:32" x14ac:dyDescent="0.25">
      <c r="A235" t="s">
        <v>1508</v>
      </c>
      <c r="B235">
        <v>2012</v>
      </c>
      <c r="C235" t="s">
        <v>1538</v>
      </c>
      <c r="D235" t="s">
        <v>1539</v>
      </c>
      <c r="F235" s="111">
        <v>58681.518124519105</v>
      </c>
      <c r="G235" s="111">
        <v>2064.3100658033563</v>
      </c>
      <c r="H235" s="86">
        <v>2.4984306465163457</v>
      </c>
      <c r="I235" s="163">
        <v>26.962951950593862</v>
      </c>
      <c r="J235" s="86">
        <v>0.52778208344850219</v>
      </c>
      <c r="K235" s="158">
        <v>0.22525001686945401</v>
      </c>
      <c r="L235" s="158">
        <v>6.3921200312816633E-3</v>
      </c>
      <c r="M235" s="40">
        <f t="array" ref="M235:Q235">[1]!ConvertConc(I235:L235,TRUE,FALSE)</f>
        <v>1.1513560303720529</v>
      </c>
      <c r="N235" s="62">
        <v>3.9691895312262263E-2</v>
      </c>
      <c r="O235" s="62">
        <v>3.7087927235577592E-2</v>
      </c>
      <c r="P235" s="83">
        <v>7.2597182767847725E-4</v>
      </c>
      <c r="Q235" s="39">
        <v>0.5677995031545584</v>
      </c>
      <c r="R235" t="s">
        <v>1613</v>
      </c>
      <c r="S235" t="s">
        <v>1613</v>
      </c>
      <c r="T235" s="38">
        <f>[1]!AgePb76(K235)</f>
        <v>3017.9034859486815</v>
      </c>
      <c r="U235" s="41">
        <v>112.22984221522586</v>
      </c>
      <c r="V235" s="38">
        <f t="shared" si="81"/>
        <v>113.36018549760482</v>
      </c>
      <c r="W235" s="42">
        <f>[1]!AgePb6U8(O235)</f>
        <v>234.75723228557277</v>
      </c>
      <c r="X235" s="42">
        <f t="shared" si="82"/>
        <v>9.190437411105103</v>
      </c>
      <c r="Y235" s="38">
        <f t="shared" si="83"/>
        <v>9.4893176734534901</v>
      </c>
      <c r="Z235" s="38">
        <f>[1]!AgePb7U5(M235)</f>
        <v>777.88328692230368</v>
      </c>
      <c r="AA235" s="42">
        <f t="shared" si="84"/>
        <v>53.633561079627619</v>
      </c>
      <c r="AB235" s="38">
        <f t="shared" si="85"/>
        <v>54.207067336006375</v>
      </c>
      <c r="AC235" t="s">
        <v>1613</v>
      </c>
      <c r="AD235" t="s">
        <v>1613</v>
      </c>
      <c r="AE235" t="s">
        <v>1613</v>
      </c>
      <c r="AF235" s="43">
        <f t="shared" si="86"/>
        <v>7.77881842075465</v>
      </c>
    </row>
    <row r="236" spans="1:32" x14ac:dyDescent="0.25">
      <c r="A236" t="s">
        <v>1508</v>
      </c>
      <c r="B236">
        <v>2012</v>
      </c>
      <c r="C236" t="s">
        <v>1540</v>
      </c>
      <c r="D236" t="s">
        <v>6</v>
      </c>
      <c r="F236" s="111">
        <v>65516.385775000301</v>
      </c>
      <c r="G236" s="111">
        <v>2821.2490401177824</v>
      </c>
      <c r="H236" s="86">
        <v>1.740506494689612</v>
      </c>
      <c r="I236" s="163">
        <v>34.182159050853478</v>
      </c>
      <c r="J236" s="86">
        <v>0.27644644475156072</v>
      </c>
      <c r="K236" s="158">
        <v>5.0538581574323928E-2</v>
      </c>
      <c r="L236" s="158">
        <v>5.7166444087299972E-4</v>
      </c>
      <c r="M236" s="40">
        <f t="array" ref="M236:Q236">[1]!ConvertConc(I236:L236,TRUE,FALSE)</f>
        <v>0.20376791595320284</v>
      </c>
      <c r="N236" s="62">
        <v>2.8334412881522706E-3</v>
      </c>
      <c r="O236" s="62">
        <v>2.9255027411003505E-2</v>
      </c>
      <c r="P236" s="83">
        <v>2.3659852225394883E-4</v>
      </c>
      <c r="Q236" s="39">
        <v>0.58161165936575754</v>
      </c>
      <c r="R236" t="s">
        <v>1613</v>
      </c>
      <c r="S236" t="s">
        <v>1613</v>
      </c>
      <c r="T236" s="38">
        <f>[1]!AgePb76(K236)</f>
        <v>218.83293317219432</v>
      </c>
      <c r="U236" s="41">
        <v>112.22984221522586</v>
      </c>
      <c r="V236" s="38">
        <f t="shared" si="81"/>
        <v>112.23581524968404</v>
      </c>
      <c r="W236" s="42">
        <f>[1]!AgePb6U8(O236)</f>
        <v>185.88406893928837</v>
      </c>
      <c r="X236" s="42">
        <f t="shared" si="82"/>
        <v>3.0066556016997548</v>
      </c>
      <c r="Y236" s="38">
        <f t="shared" si="83"/>
        <v>3.5412363205712349</v>
      </c>
      <c r="Z236" s="38">
        <f>[1]!AgePb7U5(M236)</f>
        <v>188.30945572387802</v>
      </c>
      <c r="AA236" s="42">
        <f t="shared" si="84"/>
        <v>5.2369754512290898</v>
      </c>
      <c r="AB236" s="38">
        <f t="shared" si="85"/>
        <v>5.5722805386181156</v>
      </c>
      <c r="AC236" t="s">
        <v>1613</v>
      </c>
      <c r="AD236" t="s">
        <v>1613</v>
      </c>
      <c r="AE236" t="s">
        <v>1613</v>
      </c>
      <c r="AF236" s="43">
        <f t="shared" si="86"/>
        <v>84.943370380645916</v>
      </c>
    </row>
    <row r="237" spans="1:32" x14ac:dyDescent="0.25">
      <c r="H237" s="86"/>
      <c r="K237" s="158"/>
      <c r="L237" s="158"/>
      <c r="N237" s="85"/>
    </row>
    <row r="238" spans="1:32" x14ac:dyDescent="0.25">
      <c r="A238" t="s">
        <v>1614</v>
      </c>
      <c r="B238">
        <v>2012</v>
      </c>
      <c r="C238" t="s">
        <v>1541</v>
      </c>
      <c r="D238" t="s">
        <v>6</v>
      </c>
      <c r="F238" s="111">
        <v>63757.511333509217</v>
      </c>
      <c r="G238" s="111">
        <v>2772.9790643744268</v>
      </c>
      <c r="H238" s="86">
        <v>1.9425294494895591</v>
      </c>
      <c r="I238" s="163">
        <v>34.679264429264819</v>
      </c>
      <c r="J238" s="86">
        <v>0.54375620301733774</v>
      </c>
      <c r="K238" s="158">
        <v>5.0131521635651884E-2</v>
      </c>
      <c r="L238" s="158">
        <v>1.1596404001506327E-3</v>
      </c>
      <c r="M238" s="40">
        <f t="array" ref="M238:Q238">[1]!ConvertConc(I238:L238,TRUE,FALSE)</f>
        <v>0.19922932119618814</v>
      </c>
      <c r="N238" s="62">
        <v>5.5675123312346067E-3</v>
      </c>
      <c r="O238" s="62">
        <v>2.8835675048405271E-2</v>
      </c>
      <c r="P238" s="83">
        <v>4.5213119233668346E-4</v>
      </c>
      <c r="Q238" s="39">
        <v>0.56108210121875368</v>
      </c>
      <c r="R238" t="s">
        <v>1613</v>
      </c>
      <c r="S238" t="s">
        <v>1613</v>
      </c>
      <c r="T238" s="38">
        <f>[1]!AgePb76(K238)</f>
        <v>200.08515363012827</v>
      </c>
      <c r="U238" s="41">
        <v>112.22984221522586</v>
      </c>
      <c r="V238" s="38">
        <f t="shared" ref="V238:V287" si="87">SQRT((U238/T238*100)^2+AP$6^2+AP$8^2+AP$7^2)*T238/100</f>
        <v>112.23483567185912</v>
      </c>
      <c r="W238" s="42">
        <f>[1]!AgePb6U8(O238)</f>
        <v>183.25705249950207</v>
      </c>
      <c r="X238" s="42">
        <f t="shared" ref="X238:X287" si="88">P238/O238*W238*2</f>
        <v>5.7467861953374557</v>
      </c>
      <c r="Y238" s="38">
        <f t="shared" ref="Y238:Y287" si="89">SQRT((X238/W238*100)^2+AQ$6^2+AQ$7^2+AQ$8^2)*W238/100</f>
        <v>6.0355355150062246</v>
      </c>
      <c r="Z238" s="38">
        <f>[1]!AgePb7U5(M238)</f>
        <v>184.47389768788781</v>
      </c>
      <c r="AA238" s="42">
        <f t="shared" ref="AA238:AA287" si="90">N238/M238*Z238*2</f>
        <v>10.310336791810316</v>
      </c>
      <c r="AB238" s="38">
        <f t="shared" ref="AB238:AB287" si="91">SQRT((AA238/Z238*100)^2+AR$6^2+AR$8^2+AR$7^2)*Z238/100</f>
        <v>10.477657214709652</v>
      </c>
      <c r="AC238" t="s">
        <v>1613</v>
      </c>
      <c r="AD238" t="s">
        <v>1613</v>
      </c>
      <c r="AE238" t="s">
        <v>1613</v>
      </c>
      <c r="AF238" s="43">
        <f t="shared" ref="AF238:AF287" si="92">W238/T238*100</f>
        <v>91.589530344798021</v>
      </c>
    </row>
    <row r="239" spans="1:32" x14ac:dyDescent="0.25">
      <c r="A239" t="s">
        <v>1614</v>
      </c>
      <c r="B239">
        <v>2012</v>
      </c>
      <c r="C239" t="s">
        <v>1542</v>
      </c>
      <c r="D239" t="s">
        <v>6</v>
      </c>
      <c r="F239" s="111">
        <v>73588.39821496114</v>
      </c>
      <c r="G239" s="111">
        <v>3225.6592357579298</v>
      </c>
      <c r="H239" s="86">
        <v>2.102725251018057</v>
      </c>
      <c r="I239" s="163">
        <v>34.609267377069038</v>
      </c>
      <c r="J239" s="86">
        <v>0.46520487434774266</v>
      </c>
      <c r="K239" s="158">
        <v>4.9823758592160282E-2</v>
      </c>
      <c r="L239" s="158">
        <v>1.1554394017556379E-3</v>
      </c>
      <c r="M239" s="40">
        <f t="array" ref="M239:Q239">[1]!ConvertConc(I239:L239,TRUE,FALSE)</f>
        <v>0.1984066965173954</v>
      </c>
      <c r="N239" s="62">
        <v>5.3181805938332409E-3</v>
      </c>
      <c r="O239" s="62">
        <v>2.8893995041991763E-2</v>
      </c>
      <c r="P239" s="83">
        <v>3.8838231351352026E-4</v>
      </c>
      <c r="Q239" s="39">
        <v>0.50147016030893266</v>
      </c>
      <c r="R239" t="s">
        <v>1613</v>
      </c>
      <c r="S239" t="s">
        <v>1613</v>
      </c>
      <c r="T239" s="38">
        <f>[1]!AgePb76(K239)</f>
        <v>185.76613964799634</v>
      </c>
      <c r="U239" s="41">
        <v>112.22984221522586</v>
      </c>
      <c r="V239" s="38">
        <f t="shared" si="87"/>
        <v>112.23414654956878</v>
      </c>
      <c r="W239" s="42">
        <f>[1]!AgePb6U8(O239)</f>
        <v>183.6224599087661</v>
      </c>
      <c r="X239" s="42">
        <f t="shared" si="88"/>
        <v>4.9363693520931795</v>
      </c>
      <c r="Y239" s="38">
        <f t="shared" si="89"/>
        <v>5.2710018727956687</v>
      </c>
      <c r="Z239" s="38">
        <f>[1]!AgePb7U5(M239)</f>
        <v>183.77714539968275</v>
      </c>
      <c r="AA239" s="42">
        <f t="shared" si="90"/>
        <v>9.8520873076375448</v>
      </c>
      <c r="AB239" s="38">
        <f t="shared" si="91"/>
        <v>10.025749615434808</v>
      </c>
      <c r="AC239" t="s">
        <v>1613</v>
      </c>
      <c r="AD239" t="s">
        <v>1613</v>
      </c>
      <c r="AE239" t="s">
        <v>1613</v>
      </c>
      <c r="AF239" s="43">
        <f t="shared" si="92"/>
        <v>98.846033112766278</v>
      </c>
    </row>
    <row r="240" spans="1:32" x14ac:dyDescent="0.25">
      <c r="A240" t="s">
        <v>1614</v>
      </c>
      <c r="B240">
        <v>2012</v>
      </c>
      <c r="C240" t="s">
        <v>1543</v>
      </c>
      <c r="D240" t="s">
        <v>6</v>
      </c>
      <c r="F240" s="111">
        <v>52010.571297709612</v>
      </c>
      <c r="G240" s="111">
        <v>2218.7800987939004</v>
      </c>
      <c r="H240" s="86">
        <v>1.5529850039243522</v>
      </c>
      <c r="I240" s="163">
        <v>34.417131123975416</v>
      </c>
      <c r="J240" s="86">
        <v>0.43248138796636948</v>
      </c>
      <c r="K240" s="158">
        <v>5.1742618586222006E-2</v>
      </c>
      <c r="L240" s="158">
        <v>1.4910668402966425E-3</v>
      </c>
      <c r="M240" s="40">
        <f t="array" ref="M240:Q240">[1]!ConvertConc(I240:L240,TRUE,FALSE)</f>
        <v>0.20719820219371665</v>
      </c>
      <c r="N240" s="62">
        <v>6.5138069594577125E-3</v>
      </c>
      <c r="O240" s="62">
        <v>2.9055297967685259E-2</v>
      </c>
      <c r="P240" s="83">
        <v>3.651052595748576E-4</v>
      </c>
      <c r="Q240" s="39">
        <v>0.39970893335213398</v>
      </c>
      <c r="R240" t="s">
        <v>1613</v>
      </c>
      <c r="S240" t="s">
        <v>1613</v>
      </c>
      <c r="T240" s="38">
        <f>[1]!AgePb76(K240)</f>
        <v>273.05493665052865</v>
      </c>
      <c r="U240" s="41">
        <v>112.22984221522586</v>
      </c>
      <c r="V240" s="38">
        <f t="shared" si="87"/>
        <v>112.23914179418809</v>
      </c>
      <c r="W240" s="42">
        <f>[1]!AgePb6U8(O240)</f>
        <v>184.63300518650252</v>
      </c>
      <c r="X240" s="42">
        <f t="shared" si="88"/>
        <v>4.6401507470118988</v>
      </c>
      <c r="Y240" s="38">
        <f t="shared" si="89"/>
        <v>4.9984414374681636</v>
      </c>
      <c r="Z240" s="38">
        <f>[1]!AgePb7U5(M240)</f>
        <v>191.19880107012162</v>
      </c>
      <c r="AA240" s="42">
        <f t="shared" si="90"/>
        <v>12.021649491785958</v>
      </c>
      <c r="AB240" s="38">
        <f t="shared" si="91"/>
        <v>12.176063853430339</v>
      </c>
      <c r="AC240" t="s">
        <v>1613</v>
      </c>
      <c r="AD240" t="s">
        <v>1613</v>
      </c>
      <c r="AE240" t="s">
        <v>1613</v>
      </c>
      <c r="AF240" s="43">
        <f t="shared" si="92"/>
        <v>67.617530542143768</v>
      </c>
    </row>
    <row r="241" spans="1:32" x14ac:dyDescent="0.25">
      <c r="A241" t="s">
        <v>1614</v>
      </c>
      <c r="B241">
        <v>2012</v>
      </c>
      <c r="C241" t="s">
        <v>1544</v>
      </c>
      <c r="D241" t="s">
        <v>6</v>
      </c>
      <c r="F241" s="111">
        <v>73960.26047297068</v>
      </c>
      <c r="G241" s="111">
        <v>2946.1524418928766</v>
      </c>
      <c r="H241" s="86">
        <v>2.3282565792981833</v>
      </c>
      <c r="I241" s="163">
        <v>34.252710605009661</v>
      </c>
      <c r="J241" s="86">
        <v>0.5940093057344058</v>
      </c>
      <c r="K241" s="158">
        <v>5.5423073397245566E-2</v>
      </c>
      <c r="L241" s="158">
        <v>1.3258759196516415E-3</v>
      </c>
      <c r="M241" s="40">
        <f t="array" ref="M241:Q241">[1]!ConvertConc(I241:L241,TRUE,FALSE)</f>
        <v>0.22300156223231049</v>
      </c>
      <c r="N241" s="62">
        <v>6.5891011436201982E-3</v>
      </c>
      <c r="O241" s="62">
        <v>2.9194769766739105E-2</v>
      </c>
      <c r="P241" s="83">
        <v>5.0629467314858723E-4</v>
      </c>
      <c r="Q241" s="39">
        <v>0.58692152162979805</v>
      </c>
      <c r="R241" t="s">
        <v>1613</v>
      </c>
      <c r="S241" t="s">
        <v>1613</v>
      </c>
      <c r="T241" s="38">
        <f>[1]!AgePb76(K241)</f>
        <v>428.3598472231468</v>
      </c>
      <c r="U241" s="41">
        <v>112.22984221522586</v>
      </c>
      <c r="V241" s="38">
        <f t="shared" si="87"/>
        <v>112.2527274012413</v>
      </c>
      <c r="W241" s="42">
        <f>[1]!AgePb6U8(O241)</f>
        <v>185.50665314492736</v>
      </c>
      <c r="X241" s="42">
        <f t="shared" si="88"/>
        <v>6.4340997426122062</v>
      </c>
      <c r="Y241" s="38">
        <f t="shared" si="89"/>
        <v>6.6995385281506517</v>
      </c>
      <c r="Z241" s="38">
        <f>[1]!AgePb7U5(M241)</f>
        <v>204.40486782902502</v>
      </c>
      <c r="AA241" s="42">
        <f t="shared" si="90"/>
        <v>12.079236888669843</v>
      </c>
      <c r="AB241" s="38">
        <f t="shared" si="91"/>
        <v>12.254730469609081</v>
      </c>
      <c r="AC241" t="s">
        <v>1613</v>
      </c>
      <c r="AD241" t="s">
        <v>1613</v>
      </c>
      <c r="AE241" t="s">
        <v>1613</v>
      </c>
      <c r="AF241" s="43">
        <f t="shared" si="92"/>
        <v>43.30626559596535</v>
      </c>
    </row>
    <row r="242" spans="1:32" x14ac:dyDescent="0.25">
      <c r="A242" t="s">
        <v>1614</v>
      </c>
      <c r="B242">
        <v>2012</v>
      </c>
      <c r="C242" t="s">
        <v>1545</v>
      </c>
      <c r="D242" t="s">
        <v>6</v>
      </c>
      <c r="F242" s="111">
        <v>64778.150679167695</v>
      </c>
      <c r="G242" s="111">
        <v>2788.3754885977869</v>
      </c>
      <c r="H242" s="86">
        <v>1.9780337341772765</v>
      </c>
      <c r="I242" s="163">
        <v>33.735136319138661</v>
      </c>
      <c r="J242" s="86">
        <v>0.36514933486001333</v>
      </c>
      <c r="K242" s="158">
        <v>6.5094955080228903E-2</v>
      </c>
      <c r="L242" s="158">
        <v>2.1120281831827729E-3</v>
      </c>
      <c r="M242" s="40">
        <f t="array" ref="M242:Q242">[1]!ConvertConc(I242:L242,TRUE,FALSE)</f>
        <v>0.26593598508945371</v>
      </c>
      <c r="N242" s="62">
        <v>9.0958638110077115E-3</v>
      </c>
      <c r="O242" s="62">
        <v>2.9642684426701982E-2</v>
      </c>
      <c r="P242" s="83">
        <v>3.20852608967666E-4</v>
      </c>
      <c r="Q242" s="39">
        <v>0.31646173376160214</v>
      </c>
      <c r="R242" t="s">
        <v>1613</v>
      </c>
      <c r="S242" t="s">
        <v>1613</v>
      </c>
      <c r="T242" s="38">
        <f>[1]!AgePb76(K242)</f>
        <v>776.49163323510561</v>
      </c>
      <c r="U242" s="41">
        <v>112.22984221522586</v>
      </c>
      <c r="V242" s="38">
        <f t="shared" si="87"/>
        <v>112.30502342940532</v>
      </c>
      <c r="W242" s="42">
        <f>[1]!AgePb6U8(O242)</f>
        <v>188.31157925119521</v>
      </c>
      <c r="X242" s="42">
        <f t="shared" si="88"/>
        <v>4.0765715163867622</v>
      </c>
      <c r="Y242" s="38">
        <f t="shared" si="89"/>
        <v>4.4956460939999712</v>
      </c>
      <c r="Z242" s="38">
        <f>[1]!AgePb7U5(M242)</f>
        <v>239.43926257122754</v>
      </c>
      <c r="AA242" s="42">
        <f t="shared" si="90"/>
        <v>16.379181799134198</v>
      </c>
      <c r="AB242" s="38">
        <f t="shared" si="91"/>
        <v>16.55709489576321</v>
      </c>
      <c r="AC242" t="s">
        <v>1613</v>
      </c>
      <c r="AD242" t="s">
        <v>1613</v>
      </c>
      <c r="AE242" t="s">
        <v>1613</v>
      </c>
      <c r="AF242" s="43">
        <f t="shared" si="92"/>
        <v>24.251591542156174</v>
      </c>
    </row>
    <row r="243" spans="1:32" x14ac:dyDescent="0.25">
      <c r="A243" t="s">
        <v>1614</v>
      </c>
      <c r="B243">
        <v>2012</v>
      </c>
      <c r="C243" t="s">
        <v>1546</v>
      </c>
      <c r="D243" t="s">
        <v>6</v>
      </c>
      <c r="F243" s="111">
        <v>61772.952726713695</v>
      </c>
      <c r="G243" s="111">
        <v>2648.0614324264402</v>
      </c>
      <c r="H243" s="86">
        <v>3.1774378222659903</v>
      </c>
      <c r="I243" s="163">
        <v>34.398082028820433</v>
      </c>
      <c r="J243" s="86">
        <v>0.51000519873181616</v>
      </c>
      <c r="K243" s="158">
        <v>4.9033701847062745E-2</v>
      </c>
      <c r="L243" s="158">
        <v>1.3525791798755132E-3</v>
      </c>
      <c r="M243" s="40">
        <f t="array" ref="M243:Q243">[1]!ConvertConc(I243:L243,TRUE,FALSE)</f>
        <v>0.19645934860263847</v>
      </c>
      <c r="N243" s="62">
        <v>6.1524771758477478E-3</v>
      </c>
      <c r="O243" s="62">
        <v>2.9071388316422701E-2</v>
      </c>
      <c r="P243" s="83">
        <v>4.310286591939785E-4</v>
      </c>
      <c r="Q243" s="39">
        <v>0.4734379461197164</v>
      </c>
      <c r="R243" t="s">
        <v>1613</v>
      </c>
      <c r="S243" t="s">
        <v>1613</v>
      </c>
      <c r="T243" s="38">
        <f>[1]!AgePb76(K243)</f>
        <v>148.42248283658896</v>
      </c>
      <c r="U243" s="41">
        <v>112.22984221522586</v>
      </c>
      <c r="V243" s="38">
        <f t="shared" si="87"/>
        <v>112.2325899529858</v>
      </c>
      <c r="W243" s="42">
        <f>[1]!AgePb6U8(O243)</f>
        <v>184.7338007818264</v>
      </c>
      <c r="X243" s="42">
        <f t="shared" si="88"/>
        <v>5.4779332580974085</v>
      </c>
      <c r="Y243" s="38">
        <f t="shared" si="89"/>
        <v>5.7848891316795674</v>
      </c>
      <c r="Z243" s="38">
        <f>[1]!AgePb7U5(M243)</f>
        <v>182.12585929851804</v>
      </c>
      <c r="AA243" s="42">
        <f t="shared" si="90"/>
        <v>11.407196454999767</v>
      </c>
      <c r="AB243" s="38">
        <f t="shared" si="91"/>
        <v>11.55484339481985</v>
      </c>
      <c r="AC243" t="s">
        <v>1613</v>
      </c>
      <c r="AD243" t="s">
        <v>1613</v>
      </c>
      <c r="AE243" t="s">
        <v>1613</v>
      </c>
      <c r="AF243" s="43">
        <f t="shared" si="92"/>
        <v>124.46483662803007</v>
      </c>
    </row>
    <row r="244" spans="1:32" x14ac:dyDescent="0.25">
      <c r="A244" t="s">
        <v>1614</v>
      </c>
      <c r="B244">
        <v>2012</v>
      </c>
      <c r="C244" t="s">
        <v>1547</v>
      </c>
      <c r="D244" t="s">
        <v>6</v>
      </c>
      <c r="F244" s="111">
        <v>70541.763250736214</v>
      </c>
      <c r="G244" s="111">
        <v>2893.733711589422</v>
      </c>
      <c r="H244" s="86">
        <v>1.9327398162604406</v>
      </c>
      <c r="I244" s="163">
        <v>34.232761047729959</v>
      </c>
      <c r="J244" s="86">
        <v>0.380057603956725</v>
      </c>
      <c r="K244" s="158">
        <v>4.9408593463994087E-2</v>
      </c>
      <c r="L244" s="158">
        <v>1.1216715788744821E-3</v>
      </c>
      <c r="M244" s="40">
        <f t="array" ref="M244:Q244">[1]!ConvertConc(I244:L244,TRUE,FALSE)</f>
        <v>0.19891741544637154</v>
      </c>
      <c r="N244" s="62">
        <v>5.0268939791250234E-3</v>
      </c>
      <c r="O244" s="62">
        <v>2.9211783373410131E-2</v>
      </c>
      <c r="P244" s="83">
        <v>3.2431390447068125E-4</v>
      </c>
      <c r="Q244" s="39">
        <v>0.43931959994664371</v>
      </c>
      <c r="R244" t="s">
        <v>1613</v>
      </c>
      <c r="S244" t="s">
        <v>1613</v>
      </c>
      <c r="T244" s="38">
        <f>[1]!AgePb76(K244)</f>
        <v>166.2489357028692</v>
      </c>
      <c r="U244" s="41">
        <v>112.22984221522586</v>
      </c>
      <c r="V244" s="38">
        <f t="shared" si="87"/>
        <v>112.23328962009815</v>
      </c>
      <c r="W244" s="42">
        <f>[1]!AgePb6U8(O244)</f>
        <v>185.61321786137597</v>
      </c>
      <c r="X244" s="42">
        <f t="shared" si="88"/>
        <v>4.1214154327040493</v>
      </c>
      <c r="Y244" s="38">
        <f t="shared" si="89"/>
        <v>4.525068905128566</v>
      </c>
      <c r="Z244" s="38">
        <f>[1]!AgePb7U5(M244)</f>
        <v>184.20977388801859</v>
      </c>
      <c r="AA244" s="42">
        <f t="shared" si="90"/>
        <v>9.3104266529474842</v>
      </c>
      <c r="AB244" s="38">
        <f t="shared" si="91"/>
        <v>9.4948589999201651</v>
      </c>
      <c r="AC244" t="s">
        <v>1613</v>
      </c>
      <c r="AD244" t="s">
        <v>1613</v>
      </c>
      <c r="AE244" t="s">
        <v>1613</v>
      </c>
      <c r="AF244" s="43">
        <f t="shared" si="92"/>
        <v>111.64776308289628</v>
      </c>
    </row>
    <row r="245" spans="1:32" x14ac:dyDescent="0.25">
      <c r="A245" t="s">
        <v>1614</v>
      </c>
      <c r="B245">
        <v>2012</v>
      </c>
      <c r="C245" t="s">
        <v>1548</v>
      </c>
      <c r="D245" t="s">
        <v>6</v>
      </c>
      <c r="F245" s="111">
        <v>62860.008916757244</v>
      </c>
      <c r="G245" s="111">
        <v>2530.1828451066517</v>
      </c>
      <c r="H245" s="86">
        <v>2.3285608723464697</v>
      </c>
      <c r="I245" s="163">
        <v>34.207882026749012</v>
      </c>
      <c r="J245" s="86">
        <v>0.39027540596500532</v>
      </c>
      <c r="K245" s="158">
        <v>4.9669832116513754E-2</v>
      </c>
      <c r="L245" s="158">
        <v>8.1055752407353712E-4</v>
      </c>
      <c r="M245" s="40">
        <f t="array" ref="M245:Q245">[1]!ConvertConc(I245:L245,TRUE,FALSE)</f>
        <v>0.20011458929100193</v>
      </c>
      <c r="N245" s="62">
        <v>3.9845953502051406E-3</v>
      </c>
      <c r="O245" s="62">
        <v>2.923302878611559E-2</v>
      </c>
      <c r="P245" s="83">
        <v>3.3351764275165244E-4</v>
      </c>
      <c r="Q245" s="39">
        <v>0.57298008359852903</v>
      </c>
      <c r="R245" t="s">
        <v>1613</v>
      </c>
      <c r="S245" t="s">
        <v>1613</v>
      </c>
      <c r="T245" s="38">
        <f>[1]!AgePb76(K245)</f>
        <v>178.55712820028373</v>
      </c>
      <c r="U245" s="41">
        <v>112.22984221522586</v>
      </c>
      <c r="V245" s="38">
        <f t="shared" si="87"/>
        <v>112.23381896169636</v>
      </c>
      <c r="W245" s="42">
        <f>[1]!AgePb6U8(O245)</f>
        <v>185.74628601939915</v>
      </c>
      <c r="X245" s="42">
        <f t="shared" si="88"/>
        <v>4.2383335586826085</v>
      </c>
      <c r="Y245" s="38">
        <f t="shared" si="89"/>
        <v>4.632349390698181</v>
      </c>
      <c r="Z245" s="38">
        <f>[1]!AgePb7U5(M245)</f>
        <v>185.22317440301262</v>
      </c>
      <c r="AA245" s="42">
        <f t="shared" si="90"/>
        <v>7.3761678455461368</v>
      </c>
      <c r="AB245" s="38">
        <f t="shared" si="91"/>
        <v>7.6101524719281599</v>
      </c>
      <c r="AC245" t="s">
        <v>1613</v>
      </c>
      <c r="AD245" t="s">
        <v>1613</v>
      </c>
      <c r="AE245" t="s">
        <v>1613</v>
      </c>
      <c r="AF245" s="43">
        <f t="shared" si="92"/>
        <v>104.02625080923764</v>
      </c>
    </row>
    <row r="246" spans="1:32" x14ac:dyDescent="0.25">
      <c r="A246" t="s">
        <v>1614</v>
      </c>
      <c r="B246">
        <v>2012</v>
      </c>
      <c r="C246" t="s">
        <v>1549</v>
      </c>
      <c r="D246" t="s">
        <v>1550</v>
      </c>
      <c r="F246" s="111">
        <v>40569.909845803682</v>
      </c>
      <c r="G246" s="111">
        <v>1671.8278932813237</v>
      </c>
      <c r="H246" s="86">
        <v>2.1480312493272198</v>
      </c>
      <c r="I246" s="163">
        <v>33.946839528706334</v>
      </c>
      <c r="J246" s="86">
        <v>0.42173766792016232</v>
      </c>
      <c r="K246" s="158">
        <v>5.2183526933704684E-2</v>
      </c>
      <c r="L246" s="158">
        <v>1.4389338791375834E-3</v>
      </c>
      <c r="M246" s="40">
        <f t="array" ref="M246:Q246">[1]!ConvertConc(I246:L246,TRUE,FALSE)</f>
        <v>0.21185871149865049</v>
      </c>
      <c r="N246" s="62">
        <v>6.407438703183669E-3</v>
      </c>
      <c r="O246" s="62">
        <v>2.9457823287330587E-2</v>
      </c>
      <c r="P246" s="83">
        <v>3.6596849272809145E-4</v>
      </c>
      <c r="Q246" s="39">
        <v>0.41077585776908371</v>
      </c>
      <c r="R246" t="s">
        <v>1613</v>
      </c>
      <c r="S246" t="s">
        <v>1613</v>
      </c>
      <c r="T246" s="38">
        <f>[1]!AgePb76(K246)</f>
        <v>292.46623724415508</v>
      </c>
      <c r="U246" s="41">
        <v>112.22984221522586</v>
      </c>
      <c r="V246" s="38">
        <f t="shared" si="87"/>
        <v>112.24051092859649</v>
      </c>
      <c r="W246" s="42">
        <f>[1]!AgePb6U8(O246)</f>
        <v>187.15409182471771</v>
      </c>
      <c r="X246" s="42">
        <f t="shared" si="88"/>
        <v>4.6502078734679939</v>
      </c>
      <c r="Y246" s="38">
        <f t="shared" si="89"/>
        <v>5.0172507368134376</v>
      </c>
      <c r="Z246" s="38">
        <f>[1]!AgePb7U5(M246)</f>
        <v>195.11124148924935</v>
      </c>
      <c r="AA246" s="42">
        <f t="shared" si="90"/>
        <v>11.801858996507631</v>
      </c>
      <c r="AB246" s="38">
        <f t="shared" si="91"/>
        <v>11.96556857646241</v>
      </c>
      <c r="AC246" t="s">
        <v>1613</v>
      </c>
      <c r="AD246" t="s">
        <v>1613</v>
      </c>
      <c r="AE246" t="s">
        <v>1613</v>
      </c>
      <c r="AF246" s="43">
        <f t="shared" si="92"/>
        <v>63.991691344693145</v>
      </c>
    </row>
    <row r="247" spans="1:32" x14ac:dyDescent="0.25">
      <c r="A247" t="s">
        <v>1614</v>
      </c>
      <c r="B247">
        <v>2012</v>
      </c>
      <c r="C247" t="s">
        <v>1551</v>
      </c>
      <c r="D247" t="s">
        <v>6</v>
      </c>
      <c r="F247" s="111">
        <v>67667.907271872726</v>
      </c>
      <c r="G247" s="111">
        <v>2842.8058652481159</v>
      </c>
      <c r="H247" s="86">
        <v>2.9102002897636856</v>
      </c>
      <c r="I247" s="163">
        <v>33.936068880324477</v>
      </c>
      <c r="J247" s="86">
        <v>0.58171256300920571</v>
      </c>
      <c r="K247" s="158">
        <v>4.7716745074801913E-2</v>
      </c>
      <c r="L247" s="158">
        <v>1.2665907164618679E-3</v>
      </c>
      <c r="M247" s="40">
        <f t="array" ref="M247:Q247">[1]!ConvertConc(I247:L247,TRUE,FALSE)</f>
        <v>0.19378560991847918</v>
      </c>
      <c r="N247" s="62">
        <v>6.1231638404064329E-3</v>
      </c>
      <c r="O247" s="62">
        <v>2.9467172627639909E-2</v>
      </c>
      <c r="P247" s="83">
        <v>5.0510931523354533E-4</v>
      </c>
      <c r="Q247" s="39">
        <v>0.5424910211236933</v>
      </c>
      <c r="R247" t="s">
        <v>1613</v>
      </c>
      <c r="S247" t="s">
        <v>1613</v>
      </c>
      <c r="T247" s="38">
        <f>[1]!AgePb76(K247)</f>
        <v>84.215835909313526</v>
      </c>
      <c r="U247" s="41">
        <v>112.22984221522586</v>
      </c>
      <c r="V247" s="38">
        <f t="shared" si="87"/>
        <v>112.23072685615682</v>
      </c>
      <c r="W247" s="42">
        <f>[1]!AgePb6U8(O247)</f>
        <v>187.212636667374</v>
      </c>
      <c r="X247" s="42">
        <f t="shared" si="88"/>
        <v>6.4181825589486525</v>
      </c>
      <c r="Y247" s="38">
        <f t="shared" si="89"/>
        <v>6.6890701426665826</v>
      </c>
      <c r="Z247" s="38">
        <f>[1]!AgePb7U5(M247)</f>
        <v>179.85423431597795</v>
      </c>
      <c r="AA247" s="42">
        <f t="shared" si="90"/>
        <v>11.365931088184123</v>
      </c>
      <c r="AB247" s="38">
        <f t="shared" si="91"/>
        <v>11.510456950019396</v>
      </c>
      <c r="AC247" t="s">
        <v>1613</v>
      </c>
      <c r="AD247" t="s">
        <v>1613</v>
      </c>
      <c r="AE247" t="s">
        <v>1613</v>
      </c>
      <c r="AF247" s="43">
        <f t="shared" si="92"/>
        <v>222.30098964875316</v>
      </c>
    </row>
    <row r="248" spans="1:32" x14ac:dyDescent="0.25">
      <c r="A248" t="s">
        <v>1614</v>
      </c>
      <c r="B248">
        <v>2012</v>
      </c>
      <c r="C248" s="155" t="s">
        <v>1552</v>
      </c>
      <c r="D248" s="156" t="s">
        <v>1553</v>
      </c>
      <c r="F248" s="157">
        <v>126785.76987541394</v>
      </c>
      <c r="G248" s="157">
        <v>8620.7211153432363</v>
      </c>
      <c r="H248" s="86">
        <v>1.2619891954094606</v>
      </c>
      <c r="I248" s="178">
        <v>34.912526173190138</v>
      </c>
      <c r="J248" s="159">
        <v>0.43373107393191096</v>
      </c>
      <c r="K248" s="160">
        <v>5.2474783832104896E-2</v>
      </c>
      <c r="L248" s="160">
        <v>8.8189790036814829E-4</v>
      </c>
      <c r="M248" s="40">
        <f t="array" ref="M248:Q248">[1]!ConvertConc(I248:L248,TRUE,FALSE)</f>
        <v>0.20714842208394296</v>
      </c>
      <c r="N248" s="62">
        <v>4.3292827251471379E-3</v>
      </c>
      <c r="O248" s="62">
        <v>2.8643014688748455E-2</v>
      </c>
      <c r="P248" s="83">
        <v>3.5584264111883314E-4</v>
      </c>
      <c r="Q248" s="39">
        <v>0.59443578258883489</v>
      </c>
      <c r="R248" t="s">
        <v>1613</v>
      </c>
      <c r="S248" t="s">
        <v>1613</v>
      </c>
      <c r="T248" s="38">
        <f>[1]!AgePb76(K248)</f>
        <v>305.16267769893159</v>
      </c>
      <c r="U248" s="41">
        <v>112.22984221522586</v>
      </c>
      <c r="V248" s="38">
        <f t="shared" si="87"/>
        <v>112.24145727836931</v>
      </c>
      <c r="W248" s="42">
        <f>[1]!AgePb6U8(O248)</f>
        <v>182.0497802350086</v>
      </c>
      <c r="X248" s="42">
        <f t="shared" si="88"/>
        <v>4.5233419259723311</v>
      </c>
      <c r="Y248" s="38">
        <f t="shared" si="89"/>
        <v>4.8803771968209011</v>
      </c>
      <c r="Z248" s="38">
        <f>[1]!AgePb7U5(M248)</f>
        <v>191.15692979997982</v>
      </c>
      <c r="AA248" s="42">
        <f t="shared" si="90"/>
        <v>7.9901394917684554</v>
      </c>
      <c r="AB248" s="38">
        <f t="shared" si="91"/>
        <v>8.2205332679994623</v>
      </c>
      <c r="AC248" t="s">
        <v>1613</v>
      </c>
      <c r="AD248" t="s">
        <v>1613</v>
      </c>
      <c r="AE248" t="s">
        <v>1613</v>
      </c>
      <c r="AF248" s="43">
        <f t="shared" si="92"/>
        <v>59.656633507003065</v>
      </c>
    </row>
    <row r="249" spans="1:32" x14ac:dyDescent="0.25">
      <c r="A249" t="s">
        <v>1614</v>
      </c>
      <c r="B249">
        <v>2012</v>
      </c>
      <c r="C249" s="72" t="s">
        <v>1554</v>
      </c>
      <c r="D249" s="69" t="s">
        <v>1555</v>
      </c>
      <c r="F249" s="73">
        <v>100365.65237608021</v>
      </c>
      <c r="G249" s="73">
        <v>5641.9687207798534</v>
      </c>
      <c r="H249" s="86">
        <v>1.7658645921765259</v>
      </c>
      <c r="I249" s="142">
        <v>34.718634228172235</v>
      </c>
      <c r="J249" s="76">
        <v>0.3127369040380491</v>
      </c>
      <c r="K249" s="77">
        <v>4.9187796149547512E-2</v>
      </c>
      <c r="L249" s="77">
        <v>5.8136929550892146E-4</v>
      </c>
      <c r="M249" s="40">
        <f t="array" ref="M249:Q249">[1]!ConvertConc(I249:L249,TRUE,FALSE)</f>
        <v>0.19525716422997444</v>
      </c>
      <c r="N249" s="62">
        <v>2.9016383315140981E-3</v>
      </c>
      <c r="O249" s="62">
        <v>2.8802976333341931E-2</v>
      </c>
      <c r="P249" s="83">
        <v>2.594501150699432E-4</v>
      </c>
      <c r="Q249" s="39">
        <v>0.60615012347129771</v>
      </c>
      <c r="R249" t="s">
        <v>1613</v>
      </c>
      <c r="S249" t="s">
        <v>1613</v>
      </c>
      <c r="T249" s="38">
        <f>[1]!AgePb76(K249)</f>
        <v>155.77334982309611</v>
      </c>
      <c r="U249" s="41">
        <v>112.22984221522586</v>
      </c>
      <c r="V249" s="38">
        <f t="shared" si="87"/>
        <v>112.23286886156018</v>
      </c>
      <c r="W249" s="42">
        <f>[1]!AgePb6U8(O249)</f>
        <v>183.05216768126863</v>
      </c>
      <c r="X249" s="42">
        <f t="shared" si="88"/>
        <v>3.2977776615210801</v>
      </c>
      <c r="Y249" s="38">
        <f t="shared" si="89"/>
        <v>3.777548388664278</v>
      </c>
      <c r="Z249" s="38">
        <f>[1]!AgePb7U5(M249)</f>
        <v>181.10510476080762</v>
      </c>
      <c r="AA249" s="42">
        <f t="shared" si="90"/>
        <v>5.3826605141914143</v>
      </c>
      <c r="AB249" s="38">
        <f t="shared" si="91"/>
        <v>5.6855442051556278</v>
      </c>
      <c r="AC249" t="s">
        <v>1613</v>
      </c>
      <c r="AD249" t="s">
        <v>1613</v>
      </c>
      <c r="AE249" t="s">
        <v>1613</v>
      </c>
      <c r="AF249" s="43">
        <f t="shared" si="92"/>
        <v>117.51186444225003</v>
      </c>
    </row>
    <row r="250" spans="1:32" x14ac:dyDescent="0.25">
      <c r="A250" t="s">
        <v>1614</v>
      </c>
      <c r="B250">
        <v>2012</v>
      </c>
      <c r="C250" s="127" t="s">
        <v>1556</v>
      </c>
      <c r="D250" s="110" t="s">
        <v>1557</v>
      </c>
      <c r="F250" s="113">
        <v>88480.146779492425</v>
      </c>
      <c r="G250" s="113">
        <v>4873.9240031042445</v>
      </c>
      <c r="H250" s="86">
        <v>1.3964538684780359</v>
      </c>
      <c r="I250" s="179">
        <v>34.432663292770243</v>
      </c>
      <c r="J250" s="116">
        <v>0.33873753913798643</v>
      </c>
      <c r="K250" s="117">
        <v>5.0919672869436161E-2</v>
      </c>
      <c r="L250" s="117">
        <v>8.0562191718480322E-4</v>
      </c>
      <c r="M250" s="40">
        <f t="array" ref="M250:Q250">[1]!ConvertConc(I250:L250,TRUE,FALSE)</f>
        <v>0.2038108192560055</v>
      </c>
      <c r="N250" s="62">
        <v>3.7971083952457138E-3</v>
      </c>
      <c r="O250" s="62">
        <v>2.9042191465043252E-2</v>
      </c>
      <c r="P250" s="83">
        <v>2.8570779972482066E-4</v>
      </c>
      <c r="Q250" s="39">
        <v>0.5280401576844892</v>
      </c>
      <c r="R250" t="s">
        <v>1613</v>
      </c>
      <c r="S250" t="s">
        <v>1613</v>
      </c>
      <c r="T250" s="38">
        <f>[1]!AgePb76(K250)</f>
        <v>236.19120119892168</v>
      </c>
      <c r="U250" s="41">
        <v>112.22984221522586</v>
      </c>
      <c r="V250" s="38">
        <f t="shared" si="87"/>
        <v>112.23680038755975</v>
      </c>
      <c r="W250" s="42">
        <f>[1]!AgePb6U8(O250)</f>
        <v>184.55090028627819</v>
      </c>
      <c r="X250" s="42">
        <f t="shared" si="88"/>
        <v>3.6311055742121345</v>
      </c>
      <c r="Y250" s="38">
        <f t="shared" si="89"/>
        <v>4.0786363904162792</v>
      </c>
      <c r="Z250" s="38">
        <f>[1]!AgePb7U5(M250)</f>
        <v>188.3456441865539</v>
      </c>
      <c r="AA250" s="42">
        <f t="shared" si="90"/>
        <v>7.0179672439313121</v>
      </c>
      <c r="AB250" s="38">
        <f t="shared" si="91"/>
        <v>7.2717024097653189</v>
      </c>
      <c r="AC250" t="s">
        <v>1613</v>
      </c>
      <c r="AD250" t="s">
        <v>1613</v>
      </c>
      <c r="AE250" t="s">
        <v>1613</v>
      </c>
      <c r="AF250" s="43">
        <f t="shared" si="92"/>
        <v>78.136230032908088</v>
      </c>
    </row>
    <row r="251" spans="1:32" x14ac:dyDescent="0.25">
      <c r="A251" t="s">
        <v>1614</v>
      </c>
      <c r="B251">
        <v>2012</v>
      </c>
      <c r="C251" s="72" t="s">
        <v>1558</v>
      </c>
      <c r="D251" s="69" t="s">
        <v>1559</v>
      </c>
      <c r="F251" s="73">
        <v>55411.057046546732</v>
      </c>
      <c r="G251" s="73">
        <v>3335.9211122197707</v>
      </c>
      <c r="H251" s="86">
        <v>2.1116900755324495</v>
      </c>
      <c r="I251" s="142">
        <v>34.40113907250722</v>
      </c>
      <c r="J251" s="76">
        <v>0.28301306551878147</v>
      </c>
      <c r="K251" s="77">
        <v>4.9656613338105199E-2</v>
      </c>
      <c r="L251" s="77">
        <v>5.1230489850213304E-4</v>
      </c>
      <c r="M251" s="40">
        <f t="array" ref="M251:Q251">[1]!ConvertConc(I251:L251,TRUE,FALSE)</f>
        <v>0.19893743738639752</v>
      </c>
      <c r="N251" s="62">
        <v>2.6250741777496043E-3</v>
      </c>
      <c r="O251" s="62">
        <v>2.906880489893959E-2</v>
      </c>
      <c r="P251" s="83">
        <v>2.3914474366899729E-4</v>
      </c>
      <c r="Q251" s="39">
        <v>0.62346000963826687</v>
      </c>
      <c r="R251" t="s">
        <v>1613</v>
      </c>
      <c r="S251" t="s">
        <v>1613</v>
      </c>
      <c r="T251" s="38">
        <f>[1]!AgePb76(K251)</f>
        <v>177.93655157977832</v>
      </c>
      <c r="U251" s="41">
        <v>112.22984221522586</v>
      </c>
      <c r="V251" s="38">
        <f t="shared" si="87"/>
        <v>112.23379136779398</v>
      </c>
      <c r="W251" s="42">
        <f>[1]!AgePb6U8(O251)</f>
        <v>184.71761745363918</v>
      </c>
      <c r="X251" s="42">
        <f t="shared" si="88"/>
        <v>3.0392888480055738</v>
      </c>
      <c r="Y251" s="38">
        <f t="shared" si="89"/>
        <v>3.5628444380823288</v>
      </c>
      <c r="Z251" s="38">
        <f>[1]!AgePb7U5(M251)</f>
        <v>184.22673065966984</v>
      </c>
      <c r="AA251" s="42">
        <f t="shared" si="90"/>
        <v>4.8619188007998106</v>
      </c>
      <c r="AB251" s="38">
        <f t="shared" si="91"/>
        <v>5.2064571397304631</v>
      </c>
      <c r="AC251" t="s">
        <v>1613</v>
      </c>
      <c r="AD251" t="s">
        <v>1613</v>
      </c>
      <c r="AE251" t="s">
        <v>1613</v>
      </c>
      <c r="AF251" s="43">
        <f t="shared" si="92"/>
        <v>103.81094598813812</v>
      </c>
    </row>
    <row r="252" spans="1:32" x14ac:dyDescent="0.25">
      <c r="A252" t="s">
        <v>1614</v>
      </c>
      <c r="B252">
        <v>2012</v>
      </c>
      <c r="C252" s="72" t="s">
        <v>1560</v>
      </c>
      <c r="D252" s="69" t="s">
        <v>1561</v>
      </c>
      <c r="F252" s="73">
        <v>111193.26117032298</v>
      </c>
      <c r="G252" s="73">
        <v>7536.6104194893296</v>
      </c>
      <c r="H252" s="86">
        <v>2.5515509786726835</v>
      </c>
      <c r="I252" s="142">
        <v>34.315376448540981</v>
      </c>
      <c r="J252" s="76">
        <v>0.29367028845777565</v>
      </c>
      <c r="K252" s="77">
        <v>4.9797388212327702E-2</v>
      </c>
      <c r="L252" s="77">
        <v>4.1914355516387204E-4</v>
      </c>
      <c r="M252" s="40">
        <f t="array" ref="M252:Q252">[1]!ConvertConc(I252:L252,TRUE,FALSE)</f>
        <v>0.20000002196434619</v>
      </c>
      <c r="N252" s="62">
        <v>2.4007046890054404E-3</v>
      </c>
      <c r="O252" s="62">
        <v>2.9141455041287123E-2</v>
      </c>
      <c r="P252" s="83">
        <v>2.4939197507821474E-4</v>
      </c>
      <c r="Q252" s="39">
        <v>0.71295569897450384</v>
      </c>
      <c r="R252" t="s">
        <v>1613</v>
      </c>
      <c r="S252" t="s">
        <v>1613</v>
      </c>
      <c r="T252" s="38">
        <f>[1]!AgePb76(K252)</f>
        <v>184.53336370973864</v>
      </c>
      <c r="U252" s="41">
        <v>112.22984221522586</v>
      </c>
      <c r="V252" s="38">
        <f t="shared" si="87"/>
        <v>112.23408961160308</v>
      </c>
      <c r="W252" s="42">
        <f>[1]!AgePb6U8(O252)</f>
        <v>185.17270498018758</v>
      </c>
      <c r="X252" s="42">
        <f t="shared" si="88"/>
        <v>3.1694084293427816</v>
      </c>
      <c r="Y252" s="38">
        <f t="shared" si="89"/>
        <v>3.6767902421253109</v>
      </c>
      <c r="Z252" s="38">
        <f>[1]!AgePb7U5(M252)</f>
        <v>185.12623759717337</v>
      </c>
      <c r="AA252" s="42">
        <f t="shared" si="90"/>
        <v>4.4443337784902655</v>
      </c>
      <c r="AB252" s="38">
        <f t="shared" si="91"/>
        <v>4.8223440275793426</v>
      </c>
      <c r="AC252" t="s">
        <v>1613</v>
      </c>
      <c r="AD252" t="s">
        <v>1613</v>
      </c>
      <c r="AE252" t="s">
        <v>1613</v>
      </c>
      <c r="AF252" s="43">
        <f t="shared" si="92"/>
        <v>100.34646378172273</v>
      </c>
    </row>
    <row r="253" spans="1:32" x14ac:dyDescent="0.25">
      <c r="A253" t="s">
        <v>1614</v>
      </c>
      <c r="B253">
        <v>2012</v>
      </c>
      <c r="C253" s="72" t="s">
        <v>1562</v>
      </c>
      <c r="D253" s="69" t="s">
        <v>6</v>
      </c>
      <c r="F253" s="73">
        <v>80836.645996138308</v>
      </c>
      <c r="G253" s="73">
        <v>4925.8012461255012</v>
      </c>
      <c r="H253" s="86">
        <v>2.6934971040394702</v>
      </c>
      <c r="I253" s="142">
        <v>34.217507185481104</v>
      </c>
      <c r="J253" s="76">
        <v>0.26840802520316071</v>
      </c>
      <c r="K253" s="77">
        <v>4.9505469633550875E-2</v>
      </c>
      <c r="L253" s="77">
        <v>4.1128983885940112E-4</v>
      </c>
      <c r="M253" s="40">
        <f t="array" ref="M253:Q253">[1]!ConvertConc(I253:L253,TRUE,FALSE)</f>
        <v>0.19939628529663889</v>
      </c>
      <c r="N253" s="62">
        <v>2.2783010007140373E-3</v>
      </c>
      <c r="O253" s="62">
        <v>2.9224805728230017E-2</v>
      </c>
      <c r="P253" s="83">
        <v>2.2924441426839571E-4</v>
      </c>
      <c r="Q253" s="39">
        <v>0.68651983903479796</v>
      </c>
      <c r="R253" t="s">
        <v>1613</v>
      </c>
      <c r="S253" t="s">
        <v>1613</v>
      </c>
      <c r="T253" s="38">
        <f>[1]!AgePb76(K253)</f>
        <v>170.8240566243586</v>
      </c>
      <c r="U253" s="41">
        <v>112.22984221522586</v>
      </c>
      <c r="V253" s="38">
        <f t="shared" si="87"/>
        <v>112.23348197091504</v>
      </c>
      <c r="W253" s="42">
        <f>[1]!AgePb6U8(O253)</f>
        <v>185.69478218377532</v>
      </c>
      <c r="X253" s="42">
        <f t="shared" si="88"/>
        <v>2.9132437676597753</v>
      </c>
      <c r="Y253" s="38">
        <f t="shared" si="89"/>
        <v>3.4612484373577259</v>
      </c>
      <c r="Z253" s="38">
        <f>[1]!AgePb7U5(M253)</f>
        <v>184.61525573719305</v>
      </c>
      <c r="AA253" s="42">
        <f t="shared" si="90"/>
        <v>4.2188260555344943</v>
      </c>
      <c r="AB253" s="38">
        <f t="shared" si="91"/>
        <v>4.6132506858601454</v>
      </c>
      <c r="AC253" t="s">
        <v>1613</v>
      </c>
      <c r="AD253" t="s">
        <v>1613</v>
      </c>
      <c r="AE253" t="s">
        <v>1613</v>
      </c>
      <c r="AF253" s="43">
        <f t="shared" si="92"/>
        <v>108.70528768211925</v>
      </c>
    </row>
    <row r="254" spans="1:32" x14ac:dyDescent="0.25">
      <c r="A254" t="s">
        <v>1614</v>
      </c>
      <c r="B254">
        <v>2012</v>
      </c>
      <c r="C254" s="72" t="s">
        <v>1563</v>
      </c>
      <c r="D254" s="69" t="s">
        <v>1564</v>
      </c>
      <c r="F254" s="73">
        <v>115626.55268827559</v>
      </c>
      <c r="G254" s="73">
        <v>7818.8961819515143</v>
      </c>
      <c r="H254" s="86">
        <v>1.9332093419442331</v>
      </c>
      <c r="I254" s="142">
        <v>33.980566087110468</v>
      </c>
      <c r="J254" s="76">
        <v>0.3000205585564783</v>
      </c>
      <c r="K254" s="77">
        <v>5.0415557213725065E-2</v>
      </c>
      <c r="L254" s="77">
        <v>5.2328574566917459E-4</v>
      </c>
      <c r="M254" s="40">
        <f t="array" ref="M254:Q254">[1]!ConvertConc(I254:L254,TRUE,FALSE)</f>
        <v>0.20447782056906968</v>
      </c>
      <c r="N254" s="62">
        <v>2.7863613494888838E-3</v>
      </c>
      <c r="O254" s="62">
        <v>2.9428585663830973E-2</v>
      </c>
      <c r="P254" s="83">
        <v>2.5983030081829124E-4</v>
      </c>
      <c r="Q254" s="39">
        <v>0.64793162200343357</v>
      </c>
      <c r="R254" t="s">
        <v>1613</v>
      </c>
      <c r="S254" t="s">
        <v>1613</v>
      </c>
      <c r="T254" s="38">
        <f>[1]!AgePb76(K254)</f>
        <v>213.18956598187577</v>
      </c>
      <c r="U254" s="41">
        <v>112.22984221522586</v>
      </c>
      <c r="V254" s="38">
        <f t="shared" si="87"/>
        <v>112.23551115882688</v>
      </c>
      <c r="W254" s="42">
        <f>[1]!AgePb6U8(O254)</f>
        <v>186.97100466656045</v>
      </c>
      <c r="X254" s="42">
        <f t="shared" si="88"/>
        <v>3.3016015748604866</v>
      </c>
      <c r="Y254" s="38">
        <f t="shared" si="89"/>
        <v>3.8002638745556396</v>
      </c>
      <c r="Z254" s="38">
        <f>[1]!AgePb7U5(M254)</f>
        <v>188.9080866080333</v>
      </c>
      <c r="AA254" s="42">
        <f t="shared" si="90"/>
        <v>5.1483939888015735</v>
      </c>
      <c r="AB254" s="38">
        <f t="shared" si="91"/>
        <v>5.4912147612412481</v>
      </c>
      <c r="AC254" t="s">
        <v>1613</v>
      </c>
      <c r="AD254" t="s">
        <v>1613</v>
      </c>
      <c r="AE254" t="s">
        <v>1613</v>
      </c>
      <c r="AF254" s="43">
        <f t="shared" si="92"/>
        <v>87.70176148416931</v>
      </c>
    </row>
    <row r="255" spans="1:32" x14ac:dyDescent="0.25">
      <c r="A255" t="s">
        <v>1614</v>
      </c>
      <c r="B255">
        <v>2012</v>
      </c>
      <c r="C255" s="72" t="s">
        <v>1565</v>
      </c>
      <c r="D255" s="69" t="s">
        <v>1566</v>
      </c>
      <c r="F255" s="73">
        <v>124731.21827125881</v>
      </c>
      <c r="G255" s="73">
        <v>9161.0317488370492</v>
      </c>
      <c r="H255" s="86">
        <v>1.5651312729469551</v>
      </c>
      <c r="I255" s="142">
        <v>34.001626049430378</v>
      </c>
      <c r="J255" s="76">
        <v>0.39109378270704626</v>
      </c>
      <c r="K255" s="77">
        <v>4.9774984623454303E-2</v>
      </c>
      <c r="L255" s="77">
        <v>1.1190846604064756E-3</v>
      </c>
      <c r="M255" s="40">
        <f t="array" ref="M255:Q255">[1]!ConvertConc(I255:L255,TRUE,FALSE)</f>
        <v>0.20175471522543245</v>
      </c>
      <c r="N255" s="62">
        <v>5.0951769252918673E-3</v>
      </c>
      <c r="O255" s="62">
        <v>2.9410358155996272E-2</v>
      </c>
      <c r="P255" s="83">
        <v>3.3828406339379483E-4</v>
      </c>
      <c r="Q255" s="39">
        <v>0.45545518405326491</v>
      </c>
      <c r="R255" t="s">
        <v>1613</v>
      </c>
      <c r="S255" t="s">
        <v>1613</v>
      </c>
      <c r="T255" s="38">
        <f>[1]!AgePb76(K255)</f>
        <v>183.48529731443708</v>
      </c>
      <c r="U255" s="41">
        <v>112.22984221522586</v>
      </c>
      <c r="V255" s="38">
        <f t="shared" si="87"/>
        <v>112.23404150291563</v>
      </c>
      <c r="W255" s="42">
        <f>[1]!AgePb6U8(O255)</f>
        <v>186.85686065800107</v>
      </c>
      <c r="X255" s="42">
        <f t="shared" si="88"/>
        <v>4.2985330379942432</v>
      </c>
      <c r="Y255" s="38">
        <f t="shared" si="89"/>
        <v>4.691960798471686</v>
      </c>
      <c r="Z255" s="38">
        <f>[1]!AgePb7U5(M255)</f>
        <v>186.60989126953186</v>
      </c>
      <c r="AA255" s="42">
        <f t="shared" si="90"/>
        <v>9.4254095718689541</v>
      </c>
      <c r="AB255" s="38">
        <f t="shared" si="91"/>
        <v>9.6123678771673795</v>
      </c>
      <c r="AC255" t="s">
        <v>1613</v>
      </c>
      <c r="AD255" t="s">
        <v>1613</v>
      </c>
      <c r="AE255" t="s">
        <v>1613</v>
      </c>
      <c r="AF255" s="43">
        <f t="shared" si="92"/>
        <v>101.83751144800783</v>
      </c>
    </row>
    <row r="256" spans="1:32" x14ac:dyDescent="0.25">
      <c r="A256" t="s">
        <v>1614</v>
      </c>
      <c r="B256">
        <v>2012</v>
      </c>
      <c r="C256" s="69" t="s">
        <v>1567</v>
      </c>
      <c r="D256" s="69" t="s">
        <v>471</v>
      </c>
      <c r="F256" s="73">
        <v>102269.07301850477</v>
      </c>
      <c r="G256" s="73">
        <v>4927.0675916586215</v>
      </c>
      <c r="H256" s="86">
        <v>2.2933947809389141</v>
      </c>
      <c r="I256" s="142">
        <v>35.715559119495389</v>
      </c>
      <c r="J256" s="76">
        <v>0.34002888037084605</v>
      </c>
      <c r="K256" s="77">
        <v>4.9459828527882506E-2</v>
      </c>
      <c r="L256" s="77">
        <v>5.8119935431297774E-4</v>
      </c>
      <c r="M256" s="40">
        <f t="array" ref="M256:Q256">[1]!ConvertConc(I256:L256,TRUE,FALSE)</f>
        <v>0.19085669483449136</v>
      </c>
      <c r="N256" s="62">
        <v>2.8864440271875319E-3</v>
      </c>
      <c r="O256" s="62">
        <v>2.7999001685910848E-2</v>
      </c>
      <c r="P256" s="83">
        <v>2.6656363303479504E-4</v>
      </c>
      <c r="Q256" s="39">
        <v>0.62950996682110805</v>
      </c>
      <c r="R256" t="s">
        <v>1613</v>
      </c>
      <c r="S256" t="s">
        <v>1613</v>
      </c>
      <c r="T256" s="38">
        <f>[1]!AgePb76(K256)</f>
        <v>168.6701834703415</v>
      </c>
      <c r="U256" s="41">
        <v>112.22984221522586</v>
      </c>
      <c r="V256" s="38">
        <f t="shared" si="87"/>
        <v>112.23339076566474</v>
      </c>
      <c r="W256" s="42">
        <f>[1]!AgePb6U8(O256)</f>
        <v>178.0125441408349</v>
      </c>
      <c r="X256" s="42">
        <f t="shared" si="88"/>
        <v>3.3895258855479509</v>
      </c>
      <c r="Y256" s="38">
        <f t="shared" si="89"/>
        <v>3.8339382617700823</v>
      </c>
      <c r="Z256" s="38">
        <f>[1]!AgePb7U5(M256)</f>
        <v>177.35996317915397</v>
      </c>
      <c r="AA256" s="42">
        <f t="shared" si="90"/>
        <v>5.3646491869160515</v>
      </c>
      <c r="AB256" s="38">
        <f t="shared" si="91"/>
        <v>5.656378961835788</v>
      </c>
      <c r="AC256" t="s">
        <v>1613</v>
      </c>
      <c r="AD256" t="s">
        <v>1613</v>
      </c>
      <c r="AE256" t="s">
        <v>1613</v>
      </c>
      <c r="AF256" s="43">
        <f t="shared" si="92"/>
        <v>105.53883352604294</v>
      </c>
    </row>
    <row r="257" spans="1:32" x14ac:dyDescent="0.25">
      <c r="A257" t="s">
        <v>1614</v>
      </c>
      <c r="B257">
        <v>2012</v>
      </c>
      <c r="C257" s="69" t="s">
        <v>1568</v>
      </c>
      <c r="D257" s="69" t="s">
        <v>1569</v>
      </c>
      <c r="F257" s="73">
        <v>152871.37661690009</v>
      </c>
      <c r="G257" s="73">
        <v>7565.6923933150829</v>
      </c>
      <c r="H257" s="86">
        <v>1.8552795550553633</v>
      </c>
      <c r="I257" s="142">
        <v>35.214798851694219</v>
      </c>
      <c r="J257" s="76">
        <v>0.38732655293035645</v>
      </c>
      <c r="K257" s="77">
        <v>5.2834636200305166E-2</v>
      </c>
      <c r="L257" s="77">
        <v>5.9390891507020611E-4</v>
      </c>
      <c r="M257" s="40">
        <f t="array" ref="M257:Q257">[1]!ConvertConc(I257:L257,TRUE,FALSE)</f>
        <v>0.20677867824242105</v>
      </c>
      <c r="N257" s="62">
        <v>3.2519865154366297E-3</v>
      </c>
      <c r="O257" s="62">
        <v>2.8397152123783579E-2</v>
      </c>
      <c r="P257" s="83">
        <v>3.1233945397404631E-4</v>
      </c>
      <c r="Q257" s="39">
        <v>0.69937334732034662</v>
      </c>
      <c r="R257" t="s">
        <v>1613</v>
      </c>
      <c r="S257" t="s">
        <v>1613</v>
      </c>
      <c r="T257" s="38">
        <f>[1]!AgePb76(K257)</f>
        <v>320.71305168760256</v>
      </c>
      <c r="U257" s="41">
        <v>112.22984221522586</v>
      </c>
      <c r="V257" s="38">
        <f t="shared" si="87"/>
        <v>112.24267112235265</v>
      </c>
      <c r="W257" s="42">
        <f>[1]!AgePb6U8(O257)</f>
        <v>180.50879726466363</v>
      </c>
      <c r="X257" s="42">
        <f t="shared" si="88"/>
        <v>3.9708220690156235</v>
      </c>
      <c r="Y257" s="38">
        <f t="shared" si="89"/>
        <v>4.3667251579666466</v>
      </c>
      <c r="Z257" s="38">
        <f>[1]!AgePb7U5(M257)</f>
        <v>190.84587514251911</v>
      </c>
      <c r="AA257" s="42">
        <f t="shared" si="90"/>
        <v>6.0028259950725591</v>
      </c>
      <c r="AB257" s="38">
        <f t="shared" si="91"/>
        <v>6.3052845384931855</v>
      </c>
      <c r="AC257" t="s">
        <v>1613</v>
      </c>
      <c r="AD257" t="s">
        <v>1613</v>
      </c>
      <c r="AE257" t="s">
        <v>1613</v>
      </c>
      <c r="AF257" s="43">
        <f t="shared" si="92"/>
        <v>56.283583195264562</v>
      </c>
    </row>
    <row r="258" spans="1:32" x14ac:dyDescent="0.25">
      <c r="A258" t="s">
        <v>1614</v>
      </c>
      <c r="B258">
        <v>2012</v>
      </c>
      <c r="C258" s="69" t="s">
        <v>1570</v>
      </c>
      <c r="D258" s="69" t="s">
        <v>1571</v>
      </c>
      <c r="F258" s="73">
        <v>108993.54161688825</v>
      </c>
      <c r="G258" s="73">
        <v>5448.7672710878396</v>
      </c>
      <c r="H258" s="86">
        <v>1.4762390382627122</v>
      </c>
      <c r="I258" s="142">
        <v>35.143390272971509</v>
      </c>
      <c r="J258" s="76">
        <v>0.35138632867858699</v>
      </c>
      <c r="K258" s="77">
        <v>4.9495623986442076E-2</v>
      </c>
      <c r="L258" s="77">
        <v>5.7015045772237927E-4</v>
      </c>
      <c r="M258" s="40">
        <f t="array" ref="M258:Q258">[1]!ConvertConc(I258:L258,TRUE,FALSE)</f>
        <v>0.19410440611524596</v>
      </c>
      <c r="N258" s="62">
        <v>2.960745158965058E-3</v>
      </c>
      <c r="O258" s="62">
        <v>2.8454852882224393E-2</v>
      </c>
      <c r="P258" s="83">
        <v>2.8451000912863022E-4</v>
      </c>
      <c r="Q258" s="39">
        <v>0.65550433940271136</v>
      </c>
      <c r="R258" t="s">
        <v>1613</v>
      </c>
      <c r="S258" t="s">
        <v>1613</v>
      </c>
      <c r="T258" s="38">
        <f>[1]!AgePb76(K258)</f>
        <v>170.35966569990475</v>
      </c>
      <c r="U258" s="41">
        <v>112.22984221522586</v>
      </c>
      <c r="V258" s="38">
        <f t="shared" si="87"/>
        <v>112.23346220853735</v>
      </c>
      <c r="W258" s="42">
        <f>[1]!AgePb6U8(O258)</f>
        <v>180.87047908399109</v>
      </c>
      <c r="X258" s="42">
        <f t="shared" si="88"/>
        <v>3.6169198883774585</v>
      </c>
      <c r="Y258" s="38">
        <f t="shared" si="89"/>
        <v>4.0492235265357905</v>
      </c>
      <c r="Z258" s="38">
        <f>[1]!AgePb7U5(M258)</f>
        <v>180.12535254620579</v>
      </c>
      <c r="AA258" s="42">
        <f t="shared" si="90"/>
        <v>5.4950351332201386</v>
      </c>
      <c r="AB258" s="38">
        <f t="shared" si="91"/>
        <v>5.78892184827781</v>
      </c>
      <c r="AC258" t="s">
        <v>1613</v>
      </c>
      <c r="AD258" t="s">
        <v>1613</v>
      </c>
      <c r="AE258" t="s">
        <v>1613</v>
      </c>
      <c r="AF258" s="43">
        <f t="shared" si="92"/>
        <v>106.1697781225995</v>
      </c>
    </row>
    <row r="259" spans="1:32" x14ac:dyDescent="0.25">
      <c r="A259" t="s">
        <v>1614</v>
      </c>
      <c r="B259">
        <v>2012</v>
      </c>
      <c r="C259" s="69" t="s">
        <v>1572</v>
      </c>
      <c r="D259" s="69" t="s">
        <v>1573</v>
      </c>
      <c r="F259" s="73">
        <v>95297.494661000004</v>
      </c>
      <c r="G259" s="73">
        <v>4682.1379083321963</v>
      </c>
      <c r="H259" s="86">
        <v>1.9838973220017309</v>
      </c>
      <c r="I259" s="142">
        <v>34.895833354772833</v>
      </c>
      <c r="J259" s="76">
        <v>0.34550686679468268</v>
      </c>
      <c r="K259" s="77">
        <v>5.1273396521512041E-2</v>
      </c>
      <c r="L259" s="77">
        <v>5.3373828303263961E-4</v>
      </c>
      <c r="M259" s="40">
        <f t="array" ref="M259:Q259">[1]!ConvertConc(I259:L259,TRUE,FALSE)</f>
        <v>0.20250267236068967</v>
      </c>
      <c r="N259" s="62">
        <v>2.9092277829526766E-3</v>
      </c>
      <c r="O259" s="62">
        <v>2.8656716400304171E-2</v>
      </c>
      <c r="P259" s="83">
        <v>2.8373279398237044E-4</v>
      </c>
      <c r="Q259" s="39">
        <v>0.68918551548194873</v>
      </c>
      <c r="R259" t="s">
        <v>1613</v>
      </c>
      <c r="S259" t="s">
        <v>1613</v>
      </c>
      <c r="T259" s="38">
        <f>[1]!AgePb76(K259)</f>
        <v>252.13880722337683</v>
      </c>
      <c r="U259" s="41">
        <v>112.22984221522586</v>
      </c>
      <c r="V259" s="38">
        <f t="shared" si="87"/>
        <v>112.23777170529955</v>
      </c>
      <c r="W259" s="42">
        <f>[1]!AgePb6U8(O259)</f>
        <v>182.13564706944112</v>
      </c>
      <c r="X259" s="42">
        <f t="shared" si="88"/>
        <v>3.6066837040862745</v>
      </c>
      <c r="Y259" s="38">
        <f t="shared" si="89"/>
        <v>4.0458367115351539</v>
      </c>
      <c r="Z259" s="38">
        <f>[1]!AgePb7U5(M259)</f>
        <v>187.24165642755926</v>
      </c>
      <c r="AA259" s="42">
        <f t="shared" si="90"/>
        <v>5.3799648434751139</v>
      </c>
      <c r="AB259" s="38">
        <f t="shared" si="91"/>
        <v>5.7032826373229568</v>
      </c>
      <c r="AC259" t="s">
        <v>1613</v>
      </c>
      <c r="AD259" t="s">
        <v>1613</v>
      </c>
      <c r="AE259" t="s">
        <v>1613</v>
      </c>
      <c r="AF259" s="43">
        <f t="shared" si="92"/>
        <v>72.236261079827372</v>
      </c>
    </row>
    <row r="260" spans="1:32" x14ac:dyDescent="0.25">
      <c r="A260" t="s">
        <v>1614</v>
      </c>
      <c r="B260">
        <v>2012</v>
      </c>
      <c r="C260" s="69" t="s">
        <v>1574</v>
      </c>
      <c r="D260" s="69" t="s">
        <v>1575</v>
      </c>
      <c r="F260" s="73">
        <v>48004.356055886041</v>
      </c>
      <c r="G260" s="73">
        <v>2160.4092771796654</v>
      </c>
      <c r="H260" s="86">
        <v>1.8205625279688646</v>
      </c>
      <c r="I260" s="142">
        <v>34.793842162597088</v>
      </c>
      <c r="J260" s="76">
        <v>0.38084563128241489</v>
      </c>
      <c r="K260" s="77">
        <v>4.9091064825902891E-2</v>
      </c>
      <c r="L260" s="77">
        <v>9.6177216762569409E-4</v>
      </c>
      <c r="M260" s="40">
        <f t="array" ref="M260:Q260">[1]!ConvertConc(I260:L260,TRUE,FALSE)</f>
        <v>0.19445195281074781</v>
      </c>
      <c r="N260" s="62">
        <v>4.3638785386609057E-3</v>
      </c>
      <c r="O260" s="62">
        <v>2.8740717835266452E-2</v>
      </c>
      <c r="P260" s="83">
        <v>3.1458948328645279E-4</v>
      </c>
      <c r="Q260" s="39">
        <v>0.48773760779043063</v>
      </c>
      <c r="R260" t="s">
        <v>1613</v>
      </c>
      <c r="S260" t="s">
        <v>1613</v>
      </c>
      <c r="T260" s="38">
        <f>[1]!AgePb76(K260)</f>
        <v>151.16276948488178</v>
      </c>
      <c r="U260" s="41">
        <v>112.22984221522586</v>
      </c>
      <c r="V260" s="38">
        <f t="shared" si="87"/>
        <v>112.23269234988565</v>
      </c>
      <c r="W260" s="42">
        <f>[1]!AgePb6U8(O260)</f>
        <v>182.66204807777237</v>
      </c>
      <c r="X260" s="42">
        <f t="shared" si="88"/>
        <v>3.9987560262200992</v>
      </c>
      <c r="Y260" s="38">
        <f t="shared" si="89"/>
        <v>4.4011510630237645</v>
      </c>
      <c r="Z260" s="38">
        <f>[1]!AgePb7U5(M260)</f>
        <v>180.42083900270049</v>
      </c>
      <c r="AA260" s="42">
        <f t="shared" si="90"/>
        <v>8.0979863238232426</v>
      </c>
      <c r="AB260" s="38">
        <f t="shared" si="91"/>
        <v>8.3008720388712227</v>
      </c>
      <c r="AC260" t="s">
        <v>1613</v>
      </c>
      <c r="AD260" t="s">
        <v>1613</v>
      </c>
      <c r="AE260" t="s">
        <v>1613</v>
      </c>
      <c r="AF260" s="43">
        <f t="shared" si="92"/>
        <v>120.83798722412328</v>
      </c>
    </row>
    <row r="261" spans="1:32" x14ac:dyDescent="0.25">
      <c r="A261" t="s">
        <v>1614</v>
      </c>
      <c r="B261">
        <v>2012</v>
      </c>
      <c r="C261" s="69" t="s">
        <v>1576</v>
      </c>
      <c r="D261" s="69" t="s">
        <v>1577</v>
      </c>
      <c r="F261" s="73">
        <v>50557.143528629422</v>
      </c>
      <c r="G261" s="73">
        <v>2362.9389442874058</v>
      </c>
      <c r="H261" s="86">
        <v>2.5863006020051036</v>
      </c>
      <c r="I261" s="142">
        <v>34.63093757950503</v>
      </c>
      <c r="J261" s="76">
        <v>0.40105838787215181</v>
      </c>
      <c r="K261" s="77">
        <v>4.9975311446597163E-2</v>
      </c>
      <c r="L261" s="77">
        <v>8.5535456483546888E-4</v>
      </c>
      <c r="M261" s="40">
        <f t="array" ref="M261:Q261">[1]!ConvertConc(I261:L261,TRUE,FALSE)</f>
        <v>0.19888567578505806</v>
      </c>
      <c r="N261" s="62">
        <v>4.1100564964890668E-3</v>
      </c>
      <c r="O261" s="62">
        <v>2.8875914713663745E-2</v>
      </c>
      <c r="P261" s="83">
        <v>3.3440988355595228E-4</v>
      </c>
      <c r="Q261" s="39">
        <v>0.56040121452438896</v>
      </c>
      <c r="R261" t="s">
        <v>1613</v>
      </c>
      <c r="S261" t="s">
        <v>1613</v>
      </c>
      <c r="T261" s="38">
        <f>[1]!AgePb76(K261)</f>
        <v>192.8330106721003</v>
      </c>
      <c r="U261" s="41">
        <v>112.22984221522586</v>
      </c>
      <c r="V261" s="38">
        <f t="shared" si="87"/>
        <v>112.23448026071463</v>
      </c>
      <c r="W261" s="42">
        <f>[1]!AgePb6U8(O261)</f>
        <v>183.50917874511248</v>
      </c>
      <c r="X261" s="42">
        <f t="shared" si="88"/>
        <v>4.2504131006151793</v>
      </c>
      <c r="Y261" s="38">
        <f t="shared" si="89"/>
        <v>4.6343841779757611</v>
      </c>
      <c r="Z261" s="38">
        <f>[1]!AgePb7U5(M261)</f>
        <v>184.18289268636073</v>
      </c>
      <c r="AA261" s="42">
        <f t="shared" si="90"/>
        <v>7.6124345470293333</v>
      </c>
      <c r="AB261" s="38">
        <f t="shared" si="91"/>
        <v>7.836864841005613</v>
      </c>
      <c r="AC261" t="s">
        <v>1613</v>
      </c>
      <c r="AD261" t="s">
        <v>1613</v>
      </c>
      <c r="AE261" t="s">
        <v>1613</v>
      </c>
      <c r="AF261" s="43">
        <f t="shared" si="92"/>
        <v>95.164815456393839</v>
      </c>
    </row>
    <row r="262" spans="1:32" x14ac:dyDescent="0.25">
      <c r="A262" t="s">
        <v>1614</v>
      </c>
      <c r="B262">
        <v>2012</v>
      </c>
      <c r="C262" s="69" t="s">
        <v>1578</v>
      </c>
      <c r="D262" s="69" t="s">
        <v>1579</v>
      </c>
      <c r="F262" s="73">
        <v>58885.677399247063</v>
      </c>
      <c r="G262" s="73">
        <v>2707.9486312144718</v>
      </c>
      <c r="H262" s="86">
        <v>1.5015340354812028</v>
      </c>
      <c r="I262" s="142">
        <v>34.442673712927252</v>
      </c>
      <c r="J262" s="76">
        <v>0.35841372349274242</v>
      </c>
      <c r="K262" s="77">
        <v>4.9807828536629524E-2</v>
      </c>
      <c r="L262" s="77">
        <v>9.1537229440701614E-4</v>
      </c>
      <c r="M262" s="40">
        <f t="array" ref="M262:Q262">[1]!ConvertConc(I262:L262,TRUE,FALSE)</f>
        <v>0.19930261471953745</v>
      </c>
      <c r="N262" s="62">
        <v>4.209206383504362E-3</v>
      </c>
      <c r="O262" s="62">
        <v>2.9033750641277115E-2</v>
      </c>
      <c r="P262" s="83">
        <v>3.0212795792314588E-4</v>
      </c>
      <c r="Q262" s="39">
        <v>0.4927204058548344</v>
      </c>
      <c r="R262" t="s">
        <v>1613</v>
      </c>
      <c r="S262" t="s">
        <v>1613</v>
      </c>
      <c r="T262" s="38">
        <f>[1]!AgePb76(K262)</f>
        <v>185.02154465428896</v>
      </c>
      <c r="U262" s="41">
        <v>112.22984221522586</v>
      </c>
      <c r="V262" s="38">
        <f t="shared" si="87"/>
        <v>112.23411211377987</v>
      </c>
      <c r="W262" s="42">
        <f>[1]!AgePb6U8(O262)</f>
        <v>184.49802269811872</v>
      </c>
      <c r="X262" s="42">
        <f t="shared" si="88"/>
        <v>3.8398077828355208</v>
      </c>
      <c r="Y262" s="38">
        <f t="shared" si="89"/>
        <v>4.265265996068595</v>
      </c>
      <c r="Z262" s="38">
        <f>[1]!AgePb7U5(M262)</f>
        <v>184.53595314808913</v>
      </c>
      <c r="AA262" s="42">
        <f t="shared" si="90"/>
        <v>7.7946785903442004</v>
      </c>
      <c r="AB262" s="38">
        <f t="shared" si="91"/>
        <v>8.0148369154075656</v>
      </c>
      <c r="AC262" t="s">
        <v>1613</v>
      </c>
      <c r="AD262" t="s">
        <v>1613</v>
      </c>
      <c r="AE262" t="s">
        <v>1613</v>
      </c>
      <c r="AF262" s="43">
        <f t="shared" si="92"/>
        <v>99.717048110722217</v>
      </c>
    </row>
    <row r="263" spans="1:32" x14ac:dyDescent="0.25">
      <c r="A263" t="s">
        <v>1614</v>
      </c>
      <c r="B263">
        <v>2013</v>
      </c>
      <c r="C263" s="69" t="s">
        <v>1580</v>
      </c>
      <c r="D263" s="69" t="s">
        <v>470</v>
      </c>
      <c r="F263" s="73">
        <v>43440.137015034976</v>
      </c>
      <c r="G263" s="73">
        <v>1765.682747802427</v>
      </c>
      <c r="H263" s="86">
        <v>2.8801257910469396</v>
      </c>
      <c r="I263" s="142">
        <v>34.730243627508067</v>
      </c>
      <c r="J263" s="76">
        <v>0.35717331894804938</v>
      </c>
      <c r="K263" s="77">
        <v>5.8063801710055651E-2</v>
      </c>
      <c r="L263" s="77">
        <v>9.307850591044627E-4</v>
      </c>
      <c r="M263" s="40">
        <f t="array" ref="M263:Q263">[1]!ConvertConc(I263:L263,TRUE,FALSE)</f>
        <v>0.23041454121391797</v>
      </c>
      <c r="N263" s="62">
        <v>4.3884039788725324E-3</v>
      </c>
      <c r="O263" s="62">
        <v>2.8793348262260696E-2</v>
      </c>
      <c r="P263" s="83">
        <v>2.9611700605270433E-4</v>
      </c>
      <c r="Q263" s="39">
        <v>0.53997600678064073</v>
      </c>
      <c r="R263" t="s">
        <v>1613</v>
      </c>
      <c r="S263" t="s">
        <v>1613</v>
      </c>
      <c r="T263" s="38">
        <f>[1]!AgePb76(K263)</f>
        <v>531.21687231632825</v>
      </c>
      <c r="U263" s="41">
        <v>112.22984221522586</v>
      </c>
      <c r="V263" s="38">
        <f t="shared" si="87"/>
        <v>112.26503526040729</v>
      </c>
      <c r="W263" s="42">
        <f>[1]!AgePb6U8(O263)</f>
        <v>182.99183851638497</v>
      </c>
      <c r="X263" s="42">
        <f t="shared" si="88"/>
        <v>3.7638551001430072</v>
      </c>
      <c r="Y263" s="38">
        <f t="shared" si="89"/>
        <v>4.1903344030696896</v>
      </c>
      <c r="Z263" s="38">
        <f>[1]!AgePb7U5(M263)</f>
        <v>210.54083157963146</v>
      </c>
      <c r="AA263" s="42">
        <f t="shared" si="90"/>
        <v>8.0197909224956234</v>
      </c>
      <c r="AB263" s="38">
        <f t="shared" si="91"/>
        <v>8.2974536173506479</v>
      </c>
      <c r="AC263" t="s">
        <v>1613</v>
      </c>
      <c r="AD263" t="s">
        <v>1613</v>
      </c>
      <c r="AE263" t="s">
        <v>1613</v>
      </c>
      <c r="AF263" s="43">
        <f t="shared" si="92"/>
        <v>34.447670631857733</v>
      </c>
    </row>
    <row r="264" spans="1:32" x14ac:dyDescent="0.25">
      <c r="A264" t="s">
        <v>1614</v>
      </c>
      <c r="B264">
        <v>2013</v>
      </c>
      <c r="C264" s="69" t="s">
        <v>1581</v>
      </c>
      <c r="D264" s="69" t="s">
        <v>1582</v>
      </c>
      <c r="F264" s="73">
        <v>108792.80684211358</v>
      </c>
      <c r="G264" s="73">
        <v>4081.6728026248747</v>
      </c>
      <c r="H264" s="86">
        <v>1.1946116496887025</v>
      </c>
      <c r="I264" s="142">
        <v>34.916402514816525</v>
      </c>
      <c r="J264" s="76">
        <v>0.57676446294519679</v>
      </c>
      <c r="K264" s="77">
        <v>5.1634549562536873E-2</v>
      </c>
      <c r="L264" s="77">
        <v>7.8078903875578465E-4</v>
      </c>
      <c r="M264" s="40">
        <f t="array" ref="M264:Q264">[1]!ConvertConc(I264:L264,TRUE,FALSE)</f>
        <v>0.20380890092239862</v>
      </c>
      <c r="N264" s="62">
        <v>4.5642135189957042E-3</v>
      </c>
      <c r="O264" s="62">
        <v>2.8639834804735601E-2</v>
      </c>
      <c r="P264" s="83">
        <v>4.7308536247349657E-4</v>
      </c>
      <c r="Q264" s="39">
        <v>0.73760898154790899</v>
      </c>
      <c r="R264" t="s">
        <v>1613</v>
      </c>
      <c r="S264" t="s">
        <v>1613</v>
      </c>
      <c r="T264" s="38">
        <f>[1]!AgePb76(K264)</f>
        <v>268.26146183059092</v>
      </c>
      <c r="U264" s="41">
        <v>112.22984221522586</v>
      </c>
      <c r="V264" s="38">
        <f t="shared" si="87"/>
        <v>112.23881816514506</v>
      </c>
      <c r="W264" s="42">
        <f>[1]!AgePb6U8(O264)</f>
        <v>182.02985215423695</v>
      </c>
      <c r="X264" s="42">
        <f t="shared" si="88"/>
        <v>6.0136979961312447</v>
      </c>
      <c r="Y264" s="38">
        <f t="shared" si="89"/>
        <v>6.2865958979601064</v>
      </c>
      <c r="Z264" s="38">
        <f>[1]!AgePb7U5(M264)</f>
        <v>188.3440261208614</v>
      </c>
      <c r="AA264" s="42">
        <f t="shared" si="90"/>
        <v>8.4357684708797809</v>
      </c>
      <c r="AB264" s="38">
        <f t="shared" si="91"/>
        <v>8.6480008728000115</v>
      </c>
      <c r="AC264" t="s">
        <v>1613</v>
      </c>
      <c r="AD264" t="s">
        <v>1613</v>
      </c>
      <c r="AE264" t="s">
        <v>1613</v>
      </c>
      <c r="AF264" s="43">
        <f t="shared" si="92"/>
        <v>67.855386648563837</v>
      </c>
    </row>
    <row r="265" spans="1:32" x14ac:dyDescent="0.25">
      <c r="A265" t="s">
        <v>1614</v>
      </c>
      <c r="B265">
        <v>2013</v>
      </c>
      <c r="C265" s="69" t="s">
        <v>1583</v>
      </c>
      <c r="D265" s="69" t="s">
        <v>6</v>
      </c>
      <c r="F265" s="73">
        <v>43609.855877263253</v>
      </c>
      <c r="G265" s="73">
        <v>1791.5368650471446</v>
      </c>
      <c r="H265" s="86">
        <v>1.8926328086016431</v>
      </c>
      <c r="I265" s="142">
        <v>34.945939470077192</v>
      </c>
      <c r="J265" s="76">
        <v>0.30419721318280502</v>
      </c>
      <c r="K265" s="77">
        <v>5.0400791524392745E-2</v>
      </c>
      <c r="L265" s="77">
        <v>6.4988444440050401E-4</v>
      </c>
      <c r="M265" s="40">
        <f t="array" ref="M265:Q265">[1]!ConvertConc(I265:L265,TRUE,FALSE)</f>
        <v>0.19877093571456542</v>
      </c>
      <c r="N265" s="62">
        <v>3.0923876873309429E-3</v>
      </c>
      <c r="O265" s="62">
        <v>2.8615627885931066E-2</v>
      </c>
      <c r="P265" s="83">
        <v>2.4909315326405686E-4</v>
      </c>
      <c r="Q265" s="39">
        <v>0.55952237380562952</v>
      </c>
      <c r="R265" t="s">
        <v>1613</v>
      </c>
      <c r="S265" t="s">
        <v>1613</v>
      </c>
      <c r="T265" s="38">
        <f>[1]!AgePb76(K265)</f>
        <v>212.51091900023465</v>
      </c>
      <c r="U265" s="41">
        <v>112.22984221522586</v>
      </c>
      <c r="V265" s="38">
        <f t="shared" si="87"/>
        <v>112.23547512524672</v>
      </c>
      <c r="W265" s="42">
        <f>[1]!AgePb6U8(O265)</f>
        <v>181.87814729548299</v>
      </c>
      <c r="X265" s="42">
        <f t="shared" si="88"/>
        <v>3.1664237038761995</v>
      </c>
      <c r="Y265" s="38">
        <f t="shared" si="89"/>
        <v>3.6575088199171599</v>
      </c>
      <c r="Z265" s="38">
        <f>[1]!AgePb7U5(M265)</f>
        <v>184.08571019355685</v>
      </c>
      <c r="AA265" s="42">
        <f t="shared" si="90"/>
        <v>5.7278432741654912</v>
      </c>
      <c r="AB265" s="38">
        <f t="shared" si="91"/>
        <v>6.0226091829664163</v>
      </c>
      <c r="AC265" t="s">
        <v>1613</v>
      </c>
      <c r="AD265" t="s">
        <v>1613</v>
      </c>
      <c r="AE265" t="s">
        <v>1613</v>
      </c>
      <c r="AF265" s="43">
        <f t="shared" si="92"/>
        <v>85.585318698509866</v>
      </c>
    </row>
    <row r="266" spans="1:32" x14ac:dyDescent="0.25">
      <c r="A266" t="s">
        <v>1614</v>
      </c>
      <c r="B266">
        <v>2013</v>
      </c>
      <c r="C266" s="69" t="s">
        <v>1584</v>
      </c>
      <c r="D266" s="69" t="s">
        <v>1585</v>
      </c>
      <c r="F266" s="73">
        <v>113437.91384570097</v>
      </c>
      <c r="G266" s="73">
        <v>4922.748623038915</v>
      </c>
      <c r="H266" s="86">
        <v>1.831738011341246</v>
      </c>
      <c r="I266" s="142">
        <v>34.71525947747292</v>
      </c>
      <c r="J266" s="76">
        <v>0.30059110971788022</v>
      </c>
      <c r="K266" s="77">
        <v>4.9891304978942119E-2</v>
      </c>
      <c r="L266" s="77">
        <v>3.6106537316794163E-4</v>
      </c>
      <c r="M266" s="40">
        <f t="array" ref="M266:Q266">[1]!ConvertConc(I266:L266,TRUE,FALSE)</f>
        <v>0.19806908419220431</v>
      </c>
      <c r="N266" s="62">
        <v>2.235189022253249E-3</v>
      </c>
      <c r="O266" s="62">
        <v>2.8805776337316735E-2</v>
      </c>
      <c r="P266" s="83">
        <v>2.4942231185504603E-4</v>
      </c>
      <c r="Q266" s="39">
        <v>0.76728755417875827</v>
      </c>
      <c r="R266" t="s">
        <v>1613</v>
      </c>
      <c r="S266" t="s">
        <v>1613</v>
      </c>
      <c r="T266" s="38">
        <f>[1]!AgePb76(K266)</f>
        <v>188.91959167694702</v>
      </c>
      <c r="U266" s="41">
        <v>112.22984221522586</v>
      </c>
      <c r="V266" s="38">
        <f t="shared" si="87"/>
        <v>112.23429392247776</v>
      </c>
      <c r="W266" s="42">
        <f>[1]!AgePb6U8(O266)</f>
        <v>183.06971230466738</v>
      </c>
      <c r="X266" s="42">
        <f t="shared" si="88"/>
        <v>3.1703135051087257</v>
      </c>
      <c r="Y266" s="38">
        <f t="shared" si="89"/>
        <v>3.6668887048265195</v>
      </c>
      <c r="Z266" s="38">
        <f>[1]!AgePb7U5(M266)</f>
        <v>183.49105376579527</v>
      </c>
      <c r="AA266" s="42">
        <f t="shared" si="90"/>
        <v>4.1413549290811389</v>
      </c>
      <c r="AB266" s="38">
        <f t="shared" si="91"/>
        <v>4.5378532676697274</v>
      </c>
      <c r="AC266" t="s">
        <v>1613</v>
      </c>
      <c r="AD266" t="s">
        <v>1613</v>
      </c>
      <c r="AE266" t="s">
        <v>1613</v>
      </c>
      <c r="AF266" s="43">
        <f t="shared" si="92"/>
        <v>96.903508354875683</v>
      </c>
    </row>
    <row r="267" spans="1:32" x14ac:dyDescent="0.25">
      <c r="A267" t="s">
        <v>1614</v>
      </c>
      <c r="B267">
        <v>2013</v>
      </c>
      <c r="C267" s="69" t="s">
        <v>1586</v>
      </c>
      <c r="D267" s="69" t="s">
        <v>1587</v>
      </c>
      <c r="F267" s="73">
        <v>132700.36361112937</v>
      </c>
      <c r="G267" s="73">
        <v>5120.4073774154158</v>
      </c>
      <c r="H267" s="86">
        <v>1.4049504066786118</v>
      </c>
      <c r="I267" s="142">
        <v>34.654648715879965</v>
      </c>
      <c r="J267" s="76">
        <v>0.37377628593807138</v>
      </c>
      <c r="K267" s="77">
        <v>4.9947700084716641E-2</v>
      </c>
      <c r="L267" s="77">
        <v>5.6309694543867919E-4</v>
      </c>
      <c r="M267" s="40">
        <f t="array" ref="M267:Q267">[1]!ConvertConc(I267:L267,TRUE,FALSE)</f>
        <v>0.19863978660159537</v>
      </c>
      <c r="N267" s="62">
        <v>3.0992222411733461E-3</v>
      </c>
      <c r="O267" s="62">
        <v>2.8856157458083401E-2</v>
      </c>
      <c r="P267" s="83">
        <v>3.112352241557765E-4</v>
      </c>
      <c r="Q267" s="39">
        <v>0.691295553345596</v>
      </c>
      <c r="R267" t="s">
        <v>1613</v>
      </c>
      <c r="S267" t="s">
        <v>1613</v>
      </c>
      <c r="T267" s="38">
        <f>[1]!AgePb76(K267)</f>
        <v>191.54777803249337</v>
      </c>
      <c r="U267" s="41">
        <v>112.22984221522586</v>
      </c>
      <c r="V267" s="38">
        <f t="shared" si="87"/>
        <v>112.23441864282704</v>
      </c>
      <c r="W267" s="42">
        <f>[1]!AgePb6U8(O267)</f>
        <v>183.38538862267785</v>
      </c>
      <c r="X267" s="42">
        <f t="shared" si="88"/>
        <v>3.9558969428124446</v>
      </c>
      <c r="Y267" s="38">
        <f t="shared" si="89"/>
        <v>4.3653206923608714</v>
      </c>
      <c r="Z267" s="38">
        <f>[1]!AgePb7U5(M267)</f>
        <v>183.9746181844549</v>
      </c>
      <c r="AA267" s="42">
        <f t="shared" si="90"/>
        <v>5.7408260272875014</v>
      </c>
      <c r="AB267" s="38">
        <f t="shared" si="91"/>
        <v>6.03461159225927</v>
      </c>
      <c r="AC267" t="s">
        <v>1613</v>
      </c>
      <c r="AD267" t="s">
        <v>1613</v>
      </c>
      <c r="AE267" t="s">
        <v>1613</v>
      </c>
      <c r="AF267" s="43">
        <f t="shared" si="92"/>
        <v>95.738718823232247</v>
      </c>
    </row>
    <row r="268" spans="1:32" x14ac:dyDescent="0.25">
      <c r="A268" t="s">
        <v>1614</v>
      </c>
      <c r="B268">
        <v>2013</v>
      </c>
      <c r="C268" s="69" t="s">
        <v>1588</v>
      </c>
      <c r="D268" s="69" t="s">
        <v>468</v>
      </c>
      <c r="F268" s="73">
        <v>85669.978066797441</v>
      </c>
      <c r="G268" s="73">
        <v>3312.6230031717619</v>
      </c>
      <c r="H268" s="86">
        <v>1.7312404664406333</v>
      </c>
      <c r="I268" s="142">
        <v>34.440633436191305</v>
      </c>
      <c r="J268" s="76">
        <v>0.30369558272214758</v>
      </c>
      <c r="K268" s="77">
        <v>4.9884164293170739E-2</v>
      </c>
      <c r="L268" s="77">
        <v>5.6752932051838136E-4</v>
      </c>
      <c r="M268" s="40">
        <f t="array" ref="M268:Q268">[1]!ConvertConc(I268:L268,TRUE,FALSE)</f>
        <v>0.19961989188213614</v>
      </c>
      <c r="N268" s="62">
        <v>2.8733547097446062E-3</v>
      </c>
      <c r="O268" s="62">
        <v>2.9035470612139451E-2</v>
      </c>
      <c r="P268" s="83">
        <v>2.5603315872521984E-4</v>
      </c>
      <c r="Q268" s="39">
        <v>0.61260694870099852</v>
      </c>
      <c r="R268" t="s">
        <v>1613</v>
      </c>
      <c r="S268" t="s">
        <v>1613</v>
      </c>
      <c r="T268" s="38">
        <f>[1]!AgePb76(K268)</f>
        <v>188.58651148817023</v>
      </c>
      <c r="U268" s="41">
        <v>112.22984221522586</v>
      </c>
      <c r="V268" s="38">
        <f t="shared" si="87"/>
        <v>112.23427823920134</v>
      </c>
      <c r="W268" s="42">
        <f>[1]!AgePb6U8(O268)</f>
        <v>184.5087975004862</v>
      </c>
      <c r="X268" s="42">
        <f t="shared" si="88"/>
        <v>3.2539765494202588</v>
      </c>
      <c r="Y268" s="38">
        <f t="shared" si="89"/>
        <v>3.7466166574762161</v>
      </c>
      <c r="Z268" s="38">
        <f>[1]!AgePb7U5(M268)</f>
        <v>184.80453861100429</v>
      </c>
      <c r="AA268" s="42">
        <f t="shared" si="90"/>
        <v>5.3202011722723288</v>
      </c>
      <c r="AB268" s="38">
        <f t="shared" si="91"/>
        <v>5.6387300083564114</v>
      </c>
      <c r="AC268" t="s">
        <v>1613</v>
      </c>
      <c r="AD268" t="s">
        <v>1613</v>
      </c>
      <c r="AE268" t="s">
        <v>1613</v>
      </c>
      <c r="AF268" s="43">
        <f t="shared" si="92"/>
        <v>97.837748863635028</v>
      </c>
    </row>
    <row r="269" spans="1:32" x14ac:dyDescent="0.25">
      <c r="A269" t="s">
        <v>1614</v>
      </c>
      <c r="B269">
        <v>2013</v>
      </c>
      <c r="C269" s="69" t="s">
        <v>1589</v>
      </c>
      <c r="D269" s="69" t="s">
        <v>6</v>
      </c>
      <c r="F269" s="73">
        <v>55504.286932120143</v>
      </c>
      <c r="G269" s="73">
        <v>2231.66417849858</v>
      </c>
      <c r="H269" s="86">
        <v>1.7608535743976721</v>
      </c>
      <c r="I269" s="142">
        <v>34.340224083570376</v>
      </c>
      <c r="J269" s="76">
        <v>0.29483151265522112</v>
      </c>
      <c r="K269" s="77">
        <v>4.9503182033632687E-2</v>
      </c>
      <c r="L269" s="77">
        <v>4.8913128894751486E-4</v>
      </c>
      <c r="M269" s="40">
        <f t="array" ref="M269:Q269">[1]!ConvertConc(I269:L269,TRUE,FALSE)</f>
        <v>0.19867454945174351</v>
      </c>
      <c r="N269" s="62">
        <v>2.6006102184182567E-3</v>
      </c>
      <c r="O269" s="62">
        <v>2.9120369091546978E-2</v>
      </c>
      <c r="P269" s="83">
        <v>2.500159127513326E-4</v>
      </c>
      <c r="Q269" s="39">
        <v>0.65590017684638713</v>
      </c>
      <c r="R269" t="s">
        <v>1613</v>
      </c>
      <c r="S269" t="s">
        <v>1613</v>
      </c>
      <c r="T269" s="38">
        <f>[1]!AgePb76(K269)</f>
        <v>170.71616887107433</v>
      </c>
      <c r="U269" s="41">
        <v>112.22984221522586</v>
      </c>
      <c r="V269" s="38">
        <f t="shared" si="87"/>
        <v>112.23347737490307</v>
      </c>
      <c r="W269" s="42">
        <f>[1]!AgePb6U8(O269)</f>
        <v>185.0406238582818</v>
      </c>
      <c r="X269" s="42">
        <f t="shared" si="88"/>
        <v>3.1773704738813584</v>
      </c>
      <c r="Y269" s="38">
        <f t="shared" si="89"/>
        <v>3.682983328018147</v>
      </c>
      <c r="Z269" s="38">
        <f>[1]!AgePb7U5(M269)</f>
        <v>184.0040658112386</v>
      </c>
      <c r="AA269" s="42">
        <f t="shared" si="90"/>
        <v>4.8171530284047979</v>
      </c>
      <c r="AB269" s="38">
        <f t="shared" si="91"/>
        <v>5.1638671987433202</v>
      </c>
      <c r="AC269" t="s">
        <v>1613</v>
      </c>
      <c r="AD269" t="s">
        <v>1613</v>
      </c>
      <c r="AE269" t="s">
        <v>1613</v>
      </c>
      <c r="AF269" s="43">
        <f t="shared" si="92"/>
        <v>108.39080157546492</v>
      </c>
    </row>
    <row r="270" spans="1:32" x14ac:dyDescent="0.25">
      <c r="A270" t="s">
        <v>1614</v>
      </c>
      <c r="B270">
        <v>2013</v>
      </c>
      <c r="C270" s="66" t="s">
        <v>1590</v>
      </c>
      <c r="D270" s="66" t="s">
        <v>1591</v>
      </c>
      <c r="F270" s="49">
        <v>33965.395481623273</v>
      </c>
      <c r="G270" s="49">
        <v>1504.5531322592433</v>
      </c>
      <c r="H270" s="86">
        <v>1.7391323334941124</v>
      </c>
      <c r="I270" s="168">
        <v>34.707674161856438</v>
      </c>
      <c r="J270" s="67">
        <v>0.33635781245424512</v>
      </c>
      <c r="K270" s="45">
        <v>4.9792415919613815E-2</v>
      </c>
      <c r="L270" s="45">
        <v>1.0609589602416157E-3</v>
      </c>
      <c r="M270" s="40">
        <f t="array" ref="M270:Q270">[1]!ConvertConc(I270:L270,TRUE,FALSE)</f>
        <v>0.19771969536301887</v>
      </c>
      <c r="N270" s="62">
        <v>4.6282218712255822E-3</v>
      </c>
      <c r="O270" s="62">
        <v>2.8812071801082972E-2</v>
      </c>
      <c r="P270" s="83">
        <v>2.7922255458815657E-4</v>
      </c>
      <c r="Q270" s="39">
        <v>0.41401089499883881</v>
      </c>
      <c r="R270" t="s">
        <v>1613</v>
      </c>
      <c r="S270" t="s">
        <v>1613</v>
      </c>
      <c r="T270" s="38">
        <f>[1]!AgePb76(K270)</f>
        <v>184.30081206977067</v>
      </c>
      <c r="U270" s="41">
        <v>112.22984221522586</v>
      </c>
      <c r="V270" s="38">
        <f t="shared" si="87"/>
        <v>112.23407891328857</v>
      </c>
      <c r="W270" s="42">
        <f>[1]!AgePb6U8(O270)</f>
        <v>183.10915905318913</v>
      </c>
      <c r="X270" s="42">
        <f t="shared" si="88"/>
        <v>3.5490823091311863</v>
      </c>
      <c r="Y270" s="38">
        <f t="shared" si="89"/>
        <v>3.9990790933909666</v>
      </c>
      <c r="Z270" s="38">
        <f>[1]!AgePb7U5(M270)</f>
        <v>183.19489785948622</v>
      </c>
      <c r="AA270" s="42">
        <f t="shared" si="90"/>
        <v>8.5764509338688182</v>
      </c>
      <c r="AB270" s="38">
        <f t="shared" si="91"/>
        <v>8.7741496839360842</v>
      </c>
      <c r="AC270" t="s">
        <v>1613</v>
      </c>
      <c r="AD270" t="s">
        <v>1613</v>
      </c>
      <c r="AE270" t="s">
        <v>1613</v>
      </c>
      <c r="AF270" s="43">
        <f t="shared" si="92"/>
        <v>99.353419551873472</v>
      </c>
    </row>
    <row r="271" spans="1:32" x14ac:dyDescent="0.25">
      <c r="A271" t="s">
        <v>1614</v>
      </c>
      <c r="B271">
        <v>2013</v>
      </c>
      <c r="C271" s="66" t="s">
        <v>1592</v>
      </c>
      <c r="D271" s="66" t="s">
        <v>1591</v>
      </c>
      <c r="F271" s="49">
        <v>101505.78894866937</v>
      </c>
      <c r="G271" s="49">
        <v>4226.1915911357546</v>
      </c>
      <c r="H271" s="86">
        <v>1.9199280677863024</v>
      </c>
      <c r="I271" s="168">
        <v>34.329520737158774</v>
      </c>
      <c r="J271" s="67">
        <v>0.28761219025595097</v>
      </c>
      <c r="K271" s="45">
        <v>5.504796244458747E-2</v>
      </c>
      <c r="L271" s="45">
        <v>1.0659579531842405E-3</v>
      </c>
      <c r="M271" s="40">
        <f t="array" ref="M271:Q271">[1]!ConvertConc(I271:L271,TRUE,FALSE)</f>
        <v>0.22099668219082008</v>
      </c>
      <c r="N271" s="62">
        <v>4.6627765091742822E-3</v>
      </c>
      <c r="O271" s="62">
        <v>2.9129448315239233E-2</v>
      </c>
      <c r="P271" s="83">
        <v>2.4404606446559051E-4</v>
      </c>
      <c r="Q271" s="39">
        <v>0.39708245913799595</v>
      </c>
      <c r="R271" t="s">
        <v>1613</v>
      </c>
      <c r="S271" t="s">
        <v>1613</v>
      </c>
      <c r="T271" s="38">
        <f>[1]!AgePb76(K271)</f>
        <v>413.19875130073569</v>
      </c>
      <c r="U271" s="41">
        <v>112.22984221522586</v>
      </c>
      <c r="V271" s="38">
        <f t="shared" si="87"/>
        <v>112.25113625279339</v>
      </c>
      <c r="W271" s="42">
        <f>[1]!AgePb6U8(O271)</f>
        <v>185.09749590158651</v>
      </c>
      <c r="X271" s="42">
        <f t="shared" si="88"/>
        <v>3.1014878777217221</v>
      </c>
      <c r="Y271" s="38">
        <f t="shared" si="89"/>
        <v>3.6180163960036125</v>
      </c>
      <c r="Z271" s="38">
        <f>[1]!AgePb7U5(M271)</f>
        <v>202.7389732816572</v>
      </c>
      <c r="AA271" s="42">
        <f t="shared" si="90"/>
        <v>8.5551195858730527</v>
      </c>
      <c r="AB271" s="38">
        <f t="shared" si="91"/>
        <v>8.7972269294265217</v>
      </c>
      <c r="AC271" t="s">
        <v>1613</v>
      </c>
      <c r="AD271" t="s">
        <v>1613</v>
      </c>
      <c r="AE271" t="s">
        <v>1613</v>
      </c>
      <c r="AF271" s="43">
        <f t="shared" si="92"/>
        <v>44.796237965121108</v>
      </c>
    </row>
    <row r="272" spans="1:32" x14ac:dyDescent="0.25">
      <c r="A272" t="s">
        <v>1614</v>
      </c>
      <c r="B272">
        <v>2013</v>
      </c>
      <c r="C272" s="66" t="s">
        <v>1593</v>
      </c>
      <c r="D272" s="66" t="s">
        <v>1594</v>
      </c>
      <c r="F272" s="49">
        <v>102039.85673898971</v>
      </c>
      <c r="G272" s="49">
        <v>4212.0273294974477</v>
      </c>
      <c r="H272" s="86">
        <v>1.7862755138309361</v>
      </c>
      <c r="I272" s="168">
        <v>34.374240594030056</v>
      </c>
      <c r="J272" s="67">
        <v>0.24776346515472511</v>
      </c>
      <c r="K272" s="45">
        <v>5.0269024759668213E-2</v>
      </c>
      <c r="L272" s="45">
        <v>5.9636492488183361E-4</v>
      </c>
      <c r="M272" s="40">
        <f t="array" ref="M272:Q272">[1]!ConvertConc(I272:L272,TRUE,FALSE)</f>
        <v>0.20154851053147937</v>
      </c>
      <c r="N272" s="62">
        <v>2.7977850002323798E-3</v>
      </c>
      <c r="O272" s="62">
        <v>2.9091551775944541E-2</v>
      </c>
      <c r="P272" s="83">
        <v>2.0968677562546457E-4</v>
      </c>
      <c r="Q272" s="39">
        <v>0.51924151630519755</v>
      </c>
      <c r="R272" t="s">
        <v>1613</v>
      </c>
      <c r="S272" t="s">
        <v>1613</v>
      </c>
      <c r="T272" s="38">
        <f>[1]!AgePb76(K272)</f>
        <v>206.44222741190774</v>
      </c>
      <c r="U272" s="41">
        <v>112.22984221522586</v>
      </c>
      <c r="V272" s="38">
        <f t="shared" si="87"/>
        <v>112.23515800749496</v>
      </c>
      <c r="W272" s="42">
        <f>[1]!AgePb6U8(O272)</f>
        <v>184.860109548634</v>
      </c>
      <c r="X272" s="42">
        <f t="shared" si="88"/>
        <v>2.6648781482379125</v>
      </c>
      <c r="Y272" s="38">
        <f t="shared" si="89"/>
        <v>3.2501529567539977</v>
      </c>
      <c r="Z272" s="38">
        <f>[1]!AgePb7U5(M272)</f>
        <v>186.43565045795904</v>
      </c>
      <c r="AA272" s="42">
        <f t="shared" si="90"/>
        <v>5.175993263203762</v>
      </c>
      <c r="AB272" s="38">
        <f t="shared" si="91"/>
        <v>5.5084964618298109</v>
      </c>
      <c r="AC272" t="s">
        <v>1613</v>
      </c>
      <c r="AD272" t="s">
        <v>1613</v>
      </c>
      <c r="AE272" t="s">
        <v>1613</v>
      </c>
      <c r="AF272" s="43">
        <f t="shared" si="92"/>
        <v>89.545686396702351</v>
      </c>
    </row>
    <row r="273" spans="1:32" x14ac:dyDescent="0.25">
      <c r="A273" t="s">
        <v>1614</v>
      </c>
      <c r="B273">
        <v>2013</v>
      </c>
      <c r="C273" s="66" t="s">
        <v>1595</v>
      </c>
      <c r="D273" s="66" t="s">
        <v>1591</v>
      </c>
      <c r="F273" s="49">
        <v>83396.816175623535</v>
      </c>
      <c r="G273" s="49">
        <v>3261.7798030388576</v>
      </c>
      <c r="H273" s="86">
        <v>2.7164867398790191</v>
      </c>
      <c r="I273" s="168">
        <v>34.050287082987744</v>
      </c>
      <c r="J273" s="67">
        <v>0.28837654632252907</v>
      </c>
      <c r="K273" s="45">
        <v>4.8553541007226197E-2</v>
      </c>
      <c r="L273" s="45">
        <v>6.9959807072515019E-4</v>
      </c>
      <c r="M273" s="40">
        <f t="array" ref="M273:Q273">[1]!ConvertConc(I273:L273,TRUE,FALSE)</f>
        <v>0.19652254341665173</v>
      </c>
      <c r="N273" s="62">
        <v>3.2845713188557018E-3</v>
      </c>
      <c r="O273" s="62">
        <v>2.9368328013293653E-2</v>
      </c>
      <c r="P273" s="83">
        <v>2.4872439351538301E-4</v>
      </c>
      <c r="Q273" s="39">
        <v>0.50672559154509988</v>
      </c>
      <c r="R273" t="s">
        <v>1613</v>
      </c>
      <c r="S273" t="s">
        <v>1613</v>
      </c>
      <c r="T273" s="38">
        <f>[1]!AgePb76(K273)</f>
        <v>125.3030237749737</v>
      </c>
      <c r="U273" s="41">
        <v>112.22984221522586</v>
      </c>
      <c r="V273" s="38">
        <f t="shared" si="87"/>
        <v>112.23180061128895</v>
      </c>
      <c r="W273" s="42">
        <f>[1]!AgePb6U8(O273)</f>
        <v>186.59365246583124</v>
      </c>
      <c r="X273" s="42">
        <f t="shared" si="88"/>
        <v>3.1605744135230465</v>
      </c>
      <c r="Y273" s="38">
        <f t="shared" si="89"/>
        <v>3.676463339976312</v>
      </c>
      <c r="Z273" s="38">
        <f>[1]!AgePb7U5(M273)</f>
        <v>182.17948857455372</v>
      </c>
      <c r="AA273" s="42">
        <f t="shared" si="90"/>
        <v>6.0896985419849505</v>
      </c>
      <c r="AB273" s="38">
        <f t="shared" si="91"/>
        <v>6.3621301590915609</v>
      </c>
      <c r="AC273" t="s">
        <v>1613</v>
      </c>
      <c r="AD273" t="s">
        <v>1613</v>
      </c>
      <c r="AE273" t="s">
        <v>1613</v>
      </c>
      <c r="AF273" s="43">
        <f t="shared" si="92"/>
        <v>148.91392629193589</v>
      </c>
    </row>
    <row r="274" spans="1:32" x14ac:dyDescent="0.25">
      <c r="A274" t="s">
        <v>1614</v>
      </c>
      <c r="B274">
        <v>2013</v>
      </c>
      <c r="C274" s="69" t="s">
        <v>1596</v>
      </c>
      <c r="D274" s="69" t="s">
        <v>6</v>
      </c>
      <c r="F274" s="73">
        <v>23056.768679734516</v>
      </c>
      <c r="G274" s="73">
        <v>2106.9582573576749</v>
      </c>
      <c r="H274" s="86">
        <v>2.1594036334060589</v>
      </c>
      <c r="I274" s="142">
        <v>34.530906793963155</v>
      </c>
      <c r="J274" s="76">
        <v>0.43122328671362364</v>
      </c>
      <c r="K274" s="77">
        <v>5.177401164155454E-2</v>
      </c>
      <c r="L274" s="77">
        <v>1.0494565675471345E-3</v>
      </c>
      <c r="M274" s="40">
        <f t="array" ref="M274:Q274">[1]!ConvertConc(I274:L274,TRUE,FALSE)</f>
        <v>0.20664080231123572</v>
      </c>
      <c r="N274" s="62">
        <v>4.9197088342008543E-3</v>
      </c>
      <c r="O274" s="62">
        <v>2.8959563847156901E-2</v>
      </c>
      <c r="P274" s="83">
        <v>3.6164814258938735E-4</v>
      </c>
      <c r="Q274" s="39">
        <v>0.5245306869555314</v>
      </c>
      <c r="R274" t="s">
        <v>1613</v>
      </c>
      <c r="S274" t="s">
        <v>1613</v>
      </c>
      <c r="T274" s="38">
        <f>[1]!AgePb76(K274)</f>
        <v>274.44474681268952</v>
      </c>
      <c r="U274" s="41">
        <v>112.22984221522586</v>
      </c>
      <c r="V274" s="38">
        <f t="shared" si="87"/>
        <v>112.23923669816253</v>
      </c>
      <c r="W274" s="42">
        <f>[1]!AgePb6U8(O274)</f>
        <v>184.03326044784046</v>
      </c>
      <c r="X274" s="42">
        <f t="shared" si="88"/>
        <v>4.5964288113520411</v>
      </c>
      <c r="Y274" s="38">
        <f t="shared" si="89"/>
        <v>4.9556207058803885</v>
      </c>
      <c r="Z274" s="38">
        <f>[1]!AgePb7U5(M274)</f>
        <v>190.72985976661136</v>
      </c>
      <c r="AA274" s="42">
        <f t="shared" si="90"/>
        <v>9.0818015178473566</v>
      </c>
      <c r="AB274" s="38">
        <f t="shared" si="91"/>
        <v>9.2842494210663293</v>
      </c>
      <c r="AC274" t="s">
        <v>1613</v>
      </c>
      <c r="AD274" t="s">
        <v>1613</v>
      </c>
      <c r="AE274" t="s">
        <v>1613</v>
      </c>
      <c r="AF274" s="43">
        <f t="shared" si="92"/>
        <v>67.056579725114744</v>
      </c>
    </row>
    <row r="275" spans="1:32" x14ac:dyDescent="0.25">
      <c r="A275" t="s">
        <v>1614</v>
      </c>
      <c r="B275">
        <v>2013</v>
      </c>
      <c r="C275" s="69" t="s">
        <v>1597</v>
      </c>
      <c r="D275" s="69" t="s">
        <v>6</v>
      </c>
      <c r="F275" s="73">
        <v>83412.851546505597</v>
      </c>
      <c r="G275" s="73">
        <v>7829.9675362218786</v>
      </c>
      <c r="H275" s="86">
        <v>3.1044713202030723</v>
      </c>
      <c r="I275" s="142">
        <v>34.091165492009999</v>
      </c>
      <c r="J275" s="76">
        <v>0.39122738915705957</v>
      </c>
      <c r="K275" s="77">
        <v>4.966360700497046E-2</v>
      </c>
      <c r="L275" s="77">
        <v>5.5766190059298928E-4</v>
      </c>
      <c r="M275" s="40">
        <f t="array" ref="M275:Q275">[1]!ConvertConc(I275:L275,TRUE,FALSE)</f>
        <v>0.20077454726589553</v>
      </c>
      <c r="N275" s="62">
        <v>3.2235556040647729E-3</v>
      </c>
      <c r="O275" s="62">
        <v>2.9333112716089793E-2</v>
      </c>
      <c r="P275" s="83">
        <v>3.3662436992525774E-4</v>
      </c>
      <c r="Q275" s="39">
        <v>0.71476107254490495</v>
      </c>
      <c r="R275" t="s">
        <v>1613</v>
      </c>
      <c r="S275" t="s">
        <v>1613</v>
      </c>
      <c r="T275" s="38">
        <f>[1]!AgePb76(K275)</f>
        <v>178.26490979754021</v>
      </c>
      <c r="U275" s="41">
        <v>112.22984221522586</v>
      </c>
      <c r="V275" s="38">
        <f t="shared" si="87"/>
        <v>112.23380595625538</v>
      </c>
      <c r="W275" s="42">
        <f>[1]!AgePb6U8(O275)</f>
        <v>186.3731130647767</v>
      </c>
      <c r="X275" s="42">
        <f t="shared" si="88"/>
        <v>4.2776047918042046</v>
      </c>
      <c r="Y275" s="38">
        <f t="shared" si="89"/>
        <v>4.6708374090584686</v>
      </c>
      <c r="Z275" s="38">
        <f>[1]!AgePb7U5(M275)</f>
        <v>185.78139273158351</v>
      </c>
      <c r="AA275" s="42">
        <f t="shared" si="90"/>
        <v>5.9656630566595963</v>
      </c>
      <c r="AB275" s="38">
        <f t="shared" si="91"/>
        <v>6.2543482500127814</v>
      </c>
      <c r="AC275" t="s">
        <v>1613</v>
      </c>
      <c r="AD275" t="s">
        <v>1613</v>
      </c>
      <c r="AE275" t="s">
        <v>1613</v>
      </c>
      <c r="AF275" s="43">
        <f t="shared" si="92"/>
        <v>104.54840118363462</v>
      </c>
    </row>
    <row r="276" spans="1:32" x14ac:dyDescent="0.25">
      <c r="A276" t="s">
        <v>1614</v>
      </c>
      <c r="B276">
        <v>2013</v>
      </c>
      <c r="C276" s="69" t="s">
        <v>1598</v>
      </c>
      <c r="D276" s="69" t="s">
        <v>6</v>
      </c>
      <c r="F276" s="73">
        <v>9340.2037923434509</v>
      </c>
      <c r="G276" s="73">
        <v>844.25281421423745</v>
      </c>
      <c r="H276" s="86">
        <v>2.180893922170732</v>
      </c>
      <c r="I276" s="142">
        <v>34.796853975848279</v>
      </c>
      <c r="J276" s="76">
        <v>0.55966571798956066</v>
      </c>
      <c r="K276" s="77">
        <v>4.8929603397527423E-2</v>
      </c>
      <c r="L276" s="77">
        <v>1.7617418246019612E-3</v>
      </c>
      <c r="M276" s="40">
        <f t="array" ref="M276:Q276">[1]!ConvertConc(I276:L276,TRUE,FALSE)</f>
        <v>0.19379562143542423</v>
      </c>
      <c r="N276" s="62">
        <v>7.6422708346170713E-3</v>
      </c>
      <c r="O276" s="62">
        <v>2.873823020592832E-2</v>
      </c>
      <c r="P276" s="83">
        <v>4.6222001141578949E-4</v>
      </c>
      <c r="Q276" s="39">
        <v>0.4078591976097351</v>
      </c>
      <c r="R276" t="s">
        <v>1613</v>
      </c>
      <c r="S276" t="s">
        <v>1613</v>
      </c>
      <c r="T276" s="38">
        <f>[1]!AgePb76(K276)</f>
        <v>143.43784571528403</v>
      </c>
      <c r="U276" s="41">
        <v>112.22984221522586</v>
      </c>
      <c r="V276" s="38">
        <f t="shared" si="87"/>
        <v>112.23240849355403</v>
      </c>
      <c r="W276" s="42">
        <f>[1]!AgePb6U8(O276)</f>
        <v>182.64645978797572</v>
      </c>
      <c r="X276" s="42">
        <f t="shared" si="88"/>
        <v>5.8752990788442041</v>
      </c>
      <c r="Y276" s="38">
        <f t="shared" si="89"/>
        <v>6.1561873999988066</v>
      </c>
      <c r="Z276" s="38">
        <f>[1]!AgePb7U5(M276)</f>
        <v>179.86274964899357</v>
      </c>
      <c r="AA276" s="42">
        <f t="shared" si="90"/>
        <v>14.185664626427698</v>
      </c>
      <c r="AB276" s="38">
        <f t="shared" si="91"/>
        <v>14.301734988092187</v>
      </c>
      <c r="AC276" t="s">
        <v>1613</v>
      </c>
      <c r="AD276" t="s">
        <v>1613</v>
      </c>
      <c r="AE276" t="s">
        <v>1613</v>
      </c>
      <c r="AF276" s="43">
        <f t="shared" si="92"/>
        <v>127.33491560554985</v>
      </c>
    </row>
    <row r="277" spans="1:32" x14ac:dyDescent="0.25">
      <c r="A277" t="s">
        <v>1614</v>
      </c>
      <c r="B277">
        <v>2013</v>
      </c>
      <c r="C277" s="69" t="s">
        <v>1599</v>
      </c>
      <c r="D277" s="69" t="s">
        <v>6</v>
      </c>
      <c r="F277" s="73">
        <v>25178.20525912871</v>
      </c>
      <c r="G277" s="73">
        <v>2206.7358224691625</v>
      </c>
      <c r="H277" s="86">
        <v>2.1624208997860075</v>
      </c>
      <c r="I277" s="142">
        <v>34.453135691506112</v>
      </c>
      <c r="J277" s="76">
        <v>0.47471998978126834</v>
      </c>
      <c r="K277" s="77">
        <v>4.7664208690769858E-2</v>
      </c>
      <c r="L277" s="77">
        <v>1.1017857437004531E-3</v>
      </c>
      <c r="M277" s="40">
        <f t="array" ref="M277:Q277">[1]!ConvertConc(I277:L277,TRUE,FALSE)</f>
        <v>0.19066715147734453</v>
      </c>
      <c r="N277" s="62">
        <v>5.1309766301909478E-3</v>
      </c>
      <c r="O277" s="62">
        <v>2.9024934303629568E-2</v>
      </c>
      <c r="P277" s="83">
        <v>3.9992634166584562E-4</v>
      </c>
      <c r="Q277" s="39">
        <v>0.51201726658922608</v>
      </c>
      <c r="R277" t="s">
        <v>1613</v>
      </c>
      <c r="S277" t="s">
        <v>1613</v>
      </c>
      <c r="T277" s="38">
        <f>[1]!AgePb76(K277)</f>
        <v>81.601644864212503</v>
      </c>
      <c r="U277" s="41">
        <v>112.22984221522586</v>
      </c>
      <c r="V277" s="38">
        <f t="shared" si="87"/>
        <v>112.23067278750626</v>
      </c>
      <c r="W277" s="42">
        <f>[1]!AgePb6U8(O277)</f>
        <v>184.44279223801323</v>
      </c>
      <c r="X277" s="42">
        <f t="shared" si="88"/>
        <v>5.0827698953418903</v>
      </c>
      <c r="Y277" s="38">
        <f t="shared" si="89"/>
        <v>5.4111787764168442</v>
      </c>
      <c r="Z277" s="38">
        <f>[1]!AgePb7U5(M277)</f>
        <v>177.19833631708519</v>
      </c>
      <c r="AA277" s="42">
        <f t="shared" si="90"/>
        <v>9.5370441684047833</v>
      </c>
      <c r="AB277" s="38">
        <f t="shared" si="91"/>
        <v>9.7038402858418653</v>
      </c>
      <c r="AC277" t="s">
        <v>1613</v>
      </c>
      <c r="AD277" t="s">
        <v>1613</v>
      </c>
      <c r="AE277" t="s">
        <v>1613</v>
      </c>
      <c r="AF277" s="43">
        <f t="shared" si="92"/>
        <v>226.02827742618592</v>
      </c>
    </row>
    <row r="278" spans="1:32" x14ac:dyDescent="0.25">
      <c r="A278" t="s">
        <v>1614</v>
      </c>
      <c r="B278">
        <v>2013</v>
      </c>
      <c r="C278" s="69" t="s">
        <v>1600</v>
      </c>
      <c r="D278" s="69" t="s">
        <v>6</v>
      </c>
      <c r="F278" s="73">
        <v>33097.395516451383</v>
      </c>
      <c r="G278" s="73">
        <v>2981.1759310808879</v>
      </c>
      <c r="H278" s="86">
        <v>2.342001870009053</v>
      </c>
      <c r="I278" s="142">
        <v>34.041983610570377</v>
      </c>
      <c r="J278" s="76">
        <v>0.41938862842046948</v>
      </c>
      <c r="K278" s="77">
        <v>4.9788051827624524E-2</v>
      </c>
      <c r="L278" s="77">
        <v>8.3055030256724643E-4</v>
      </c>
      <c r="M278" s="40">
        <f t="array" ref="M278:Q278">[1]!ConvertConc(I278:L278,TRUE,FALSE)</f>
        <v>0.20156843330224028</v>
      </c>
      <c r="N278" s="62">
        <v>4.1800837982718221E-3</v>
      </c>
      <c r="O278" s="62">
        <v>2.9375491494258579E-2</v>
      </c>
      <c r="P278" s="83">
        <v>3.6189862576424211E-4</v>
      </c>
      <c r="Q278" s="39">
        <v>0.5940723293690604</v>
      </c>
      <c r="R278" t="s">
        <v>1613</v>
      </c>
      <c r="S278" t="s">
        <v>1613</v>
      </c>
      <c r="T278" s="38">
        <f>[1]!AgePb76(K278)</f>
        <v>184.09667836866959</v>
      </c>
      <c r="U278" s="41">
        <v>112.22984221522586</v>
      </c>
      <c r="V278" s="38">
        <f t="shared" si="87"/>
        <v>112.23406953343174</v>
      </c>
      <c r="W278" s="42">
        <f>[1]!AgePb6U8(O278)</f>
        <v>186.63851357467613</v>
      </c>
      <c r="X278" s="42">
        <f t="shared" si="88"/>
        <v>4.5986785678501825</v>
      </c>
      <c r="Y278" s="38">
        <f t="shared" si="89"/>
        <v>4.9675640757614294</v>
      </c>
      <c r="Z278" s="38">
        <f>[1]!AgePb7U5(M278)</f>
        <v>186.45248629597927</v>
      </c>
      <c r="AA278" s="42">
        <f t="shared" si="90"/>
        <v>7.7332249335358565</v>
      </c>
      <c r="AB278" s="38">
        <f t="shared" si="91"/>
        <v>7.9596505288838886</v>
      </c>
      <c r="AC278" t="s">
        <v>1613</v>
      </c>
      <c r="AD278" t="s">
        <v>1613</v>
      </c>
      <c r="AE278" t="s">
        <v>1613</v>
      </c>
      <c r="AF278" s="43">
        <f t="shared" si="92"/>
        <v>101.38070671808445</v>
      </c>
    </row>
    <row r="279" spans="1:32" x14ac:dyDescent="0.25">
      <c r="A279" t="s">
        <v>1614</v>
      </c>
      <c r="B279">
        <v>2013</v>
      </c>
      <c r="C279" s="69" t="s">
        <v>1601</v>
      </c>
      <c r="D279" s="69" t="s">
        <v>1591</v>
      </c>
      <c r="F279" s="73">
        <v>92389.674544724534</v>
      </c>
      <c r="G279" s="73">
        <v>7581.9200877639614</v>
      </c>
      <c r="H279" s="86">
        <v>1.4359097031923307</v>
      </c>
      <c r="I279" s="142">
        <v>34.267624894794977</v>
      </c>
      <c r="J279" s="76">
        <v>0.42411385244047817</v>
      </c>
      <c r="K279" s="77">
        <v>5.1409375435410749E-2</v>
      </c>
      <c r="L279" s="77">
        <v>8.42135314884519E-4</v>
      </c>
      <c r="M279" s="40">
        <f t="array" ref="M279:Q279">[1]!ConvertConc(I279:L279,TRUE,FALSE)</f>
        <v>0.20676192599459992</v>
      </c>
      <c r="N279" s="62">
        <v>4.2449904310792007E-3</v>
      </c>
      <c r="O279" s="62">
        <v>2.9182063334418411E-2</v>
      </c>
      <c r="P279" s="83">
        <v>3.6117231179340147E-4</v>
      </c>
      <c r="Q279" s="39">
        <v>0.60282646008394369</v>
      </c>
      <c r="R279" t="s">
        <v>1613</v>
      </c>
      <c r="S279" t="s">
        <v>1613</v>
      </c>
      <c r="T279" s="38">
        <f>[1]!AgePb76(K279)</f>
        <v>258.22800347537805</v>
      </c>
      <c r="U279" s="41">
        <v>112.22984221522586</v>
      </c>
      <c r="V279" s="38">
        <f t="shared" si="87"/>
        <v>112.23815931280335</v>
      </c>
      <c r="W279" s="42">
        <f>[1]!AgePb6U8(O279)</f>
        <v>185.42706526364108</v>
      </c>
      <c r="X279" s="42">
        <f t="shared" si="88"/>
        <v>4.5898825633310825</v>
      </c>
      <c r="Y279" s="38">
        <f t="shared" si="89"/>
        <v>4.9548166698228453</v>
      </c>
      <c r="Z279" s="38">
        <f>[1]!AgePb7U5(M279)</f>
        <v>190.83177971067761</v>
      </c>
      <c r="AA279" s="42">
        <f t="shared" si="90"/>
        <v>7.835863154406848</v>
      </c>
      <c r="AB279" s="38">
        <f t="shared" si="91"/>
        <v>8.0698757537055119</v>
      </c>
      <c r="AC279" t="s">
        <v>1613</v>
      </c>
      <c r="AD279" t="s">
        <v>1613</v>
      </c>
      <c r="AE279" t="s">
        <v>1613</v>
      </c>
      <c r="AF279" s="43">
        <f t="shared" si="92"/>
        <v>71.807496773416943</v>
      </c>
    </row>
    <row r="280" spans="1:32" x14ac:dyDescent="0.25">
      <c r="A280" t="s">
        <v>1614</v>
      </c>
      <c r="B280">
        <v>2013</v>
      </c>
      <c r="C280" s="69" t="s">
        <v>1602</v>
      </c>
      <c r="D280" s="69" t="s">
        <v>1603</v>
      </c>
      <c r="F280" s="73">
        <v>207651.55435841359</v>
      </c>
      <c r="G280" s="73">
        <v>17830.043330426088</v>
      </c>
      <c r="H280" s="86">
        <v>1.6600016684739747</v>
      </c>
      <c r="I280" s="142">
        <v>34.498925399213441</v>
      </c>
      <c r="J280" s="76">
        <v>0.51981070862311729</v>
      </c>
      <c r="K280" s="77">
        <v>5.2928922688340325E-2</v>
      </c>
      <c r="L280" s="77">
        <v>7.1814796304269912E-4</v>
      </c>
      <c r="M280" s="40">
        <f t="array" ref="M280:Q280">[1]!ConvertConc(I280:L280,TRUE,FALSE)</f>
        <v>0.21144612594435705</v>
      </c>
      <c r="N280" s="62">
        <v>4.2873163982700959E-3</v>
      </c>
      <c r="O280" s="62">
        <v>2.898641011069868E-2</v>
      </c>
      <c r="P280" s="83">
        <v>4.3675118009403575E-4</v>
      </c>
      <c r="Q280" s="39">
        <v>0.74311127730817761</v>
      </c>
      <c r="R280" t="s">
        <v>1613</v>
      </c>
      <c r="S280" t="s">
        <v>1613</v>
      </c>
      <c r="T280" s="38">
        <f>[1]!AgePb76(K280)</f>
        <v>324.76288031583181</v>
      </c>
      <c r="U280" s="41">
        <v>112.22984221522586</v>
      </c>
      <c r="V280" s="38">
        <f t="shared" si="87"/>
        <v>112.24299714490373</v>
      </c>
      <c r="W280" s="42">
        <f>[1]!AgePb6U8(O280)</f>
        <v>184.2014496386474</v>
      </c>
      <c r="X280" s="42">
        <f t="shared" si="88"/>
        <v>5.5508909311276007</v>
      </c>
      <c r="Y280" s="38">
        <f t="shared" si="89"/>
        <v>5.8523228737219428</v>
      </c>
      <c r="Z280" s="38">
        <f>[1]!AgePb7U5(M280)</f>
        <v>194.76548855101126</v>
      </c>
      <c r="AA280" s="42">
        <f t="shared" si="90"/>
        <v>7.8981941064418137</v>
      </c>
      <c r="AB280" s="38">
        <f t="shared" si="91"/>
        <v>8.1399415089279223</v>
      </c>
      <c r="AC280" t="s">
        <v>1613</v>
      </c>
      <c r="AD280" t="s">
        <v>1613</v>
      </c>
      <c r="AE280" t="s">
        <v>1613</v>
      </c>
      <c r="AF280" s="43">
        <f t="shared" si="92"/>
        <v>56.718751065242287</v>
      </c>
    </row>
    <row r="281" spans="1:32" x14ac:dyDescent="0.25">
      <c r="A281" t="s">
        <v>1614</v>
      </c>
      <c r="B281">
        <v>2013</v>
      </c>
      <c r="C281" s="69" t="s">
        <v>1604</v>
      </c>
      <c r="D281" s="69" t="s">
        <v>1605</v>
      </c>
      <c r="F281" s="73">
        <v>74514.186970975905</v>
      </c>
      <c r="G281" s="73">
        <v>4881.0324436676347</v>
      </c>
      <c r="H281" s="86">
        <v>4.8292324802410658</v>
      </c>
      <c r="I281" s="142">
        <v>35.384182048451855</v>
      </c>
      <c r="J281" s="76">
        <v>0.47536852851116812</v>
      </c>
      <c r="K281" s="77">
        <v>4.8994720601278942E-2</v>
      </c>
      <c r="L281" s="77">
        <v>4.3313088878903396E-4</v>
      </c>
      <c r="M281" s="40">
        <f t="array" ref="M281:Q281">[1]!ConvertConc(I281:L281,TRUE,FALSE)</f>
        <v>0.19083251335362433</v>
      </c>
      <c r="N281" s="62">
        <v>3.0690088312925815E-3</v>
      </c>
      <c r="O281" s="62">
        <v>2.826121566497402E-2</v>
      </c>
      <c r="P281" s="83">
        <v>3.7967509002184962E-4</v>
      </c>
      <c r="Q281" s="39">
        <v>0.83536350372853319</v>
      </c>
      <c r="R281" t="s">
        <v>1613</v>
      </c>
      <c r="S281" t="s">
        <v>1613</v>
      </c>
      <c r="T281" s="38">
        <f>[1]!AgePb76(K281)</f>
        <v>146.55768746431283</v>
      </c>
      <c r="U281" s="41">
        <v>112.22984221522586</v>
      </c>
      <c r="V281" s="38">
        <f t="shared" si="87"/>
        <v>112.23252134183265</v>
      </c>
      <c r="W281" s="42">
        <f>[1]!AgePb6U8(O281)</f>
        <v>179.6566355921789</v>
      </c>
      <c r="X281" s="42">
        <f t="shared" si="88"/>
        <v>4.8271914485279348</v>
      </c>
      <c r="Y281" s="38">
        <f t="shared" si="89"/>
        <v>5.1547595060856324</v>
      </c>
      <c r="Z281" s="38">
        <f>[1]!AgePb7U5(M281)</f>
        <v>177.33934464858208</v>
      </c>
      <c r="AA281" s="42">
        <f t="shared" si="90"/>
        <v>5.7040176780944813</v>
      </c>
      <c r="AB281" s="38">
        <f t="shared" si="91"/>
        <v>5.9791497920473953</v>
      </c>
      <c r="AC281" t="s">
        <v>1613</v>
      </c>
      <c r="AD281" t="s">
        <v>1613</v>
      </c>
      <c r="AE281" t="s">
        <v>1613</v>
      </c>
      <c r="AF281" s="43">
        <f t="shared" si="92"/>
        <v>122.58424563087198</v>
      </c>
    </row>
    <row r="282" spans="1:32" x14ac:dyDescent="0.25">
      <c r="A282" t="s">
        <v>1614</v>
      </c>
      <c r="B282">
        <v>2013</v>
      </c>
      <c r="C282" s="69" t="s">
        <v>1606</v>
      </c>
      <c r="D282" s="69" t="s">
        <v>6</v>
      </c>
      <c r="F282" s="73">
        <v>61845.277361244902</v>
      </c>
      <c r="G282" s="73">
        <v>4048.7367236876462</v>
      </c>
      <c r="H282" s="86">
        <v>2.162379692219889</v>
      </c>
      <c r="I282" s="142">
        <v>34.541810403886132</v>
      </c>
      <c r="J282" s="76">
        <v>0.44971711854406027</v>
      </c>
      <c r="K282" s="77">
        <v>5.1375737482047053E-2</v>
      </c>
      <c r="L282" s="77">
        <v>5.3496070340002953E-4</v>
      </c>
      <c r="M282" s="40">
        <f t="array" ref="M282:Q282">[1]!ConvertConc(I282:L282,TRUE,FALSE)</f>
        <v>0.20498648035480851</v>
      </c>
      <c r="N282" s="62">
        <v>3.4173892600914101E-3</v>
      </c>
      <c r="O282" s="62">
        <v>2.8950422352138638E-2</v>
      </c>
      <c r="P282" s="83">
        <v>3.7692003889213007E-4</v>
      </c>
      <c r="Q282" s="39">
        <v>0.78095334906994363</v>
      </c>
      <c r="R282" t="s">
        <v>1613</v>
      </c>
      <c r="S282" t="s">
        <v>1613</v>
      </c>
      <c r="T282" s="38">
        <f>[1]!AgePb76(K282)</f>
        <v>256.72380448567276</v>
      </c>
      <c r="U282" s="41">
        <v>112.22984221522586</v>
      </c>
      <c r="V282" s="38">
        <f t="shared" si="87"/>
        <v>112.23806270302244</v>
      </c>
      <c r="W282" s="42">
        <f>[1]!AgePb6U8(O282)</f>
        <v>183.97598888248805</v>
      </c>
      <c r="X282" s="42">
        <f t="shared" si="88"/>
        <v>4.7905509661542371</v>
      </c>
      <c r="Y282" s="38">
        <f t="shared" si="89"/>
        <v>5.1359772363968945</v>
      </c>
      <c r="Z282" s="38">
        <f>[1]!AgePb7U5(M282)</f>
        <v>189.33679977368362</v>
      </c>
      <c r="AA282" s="42">
        <f t="shared" si="90"/>
        <v>6.3129777628916308</v>
      </c>
      <c r="AB282" s="38">
        <f t="shared" si="91"/>
        <v>6.5967978055063199</v>
      </c>
      <c r="AC282" t="s">
        <v>1613</v>
      </c>
      <c r="AD282" t="s">
        <v>1613</v>
      </c>
      <c r="AE282" t="s">
        <v>1613</v>
      </c>
      <c r="AF282" s="43">
        <f t="shared" si="92"/>
        <v>71.663003456602098</v>
      </c>
    </row>
    <row r="283" spans="1:32" x14ac:dyDescent="0.25">
      <c r="A283" t="s">
        <v>1614</v>
      </c>
      <c r="B283">
        <v>2013</v>
      </c>
      <c r="C283" s="69" t="s">
        <v>1607</v>
      </c>
      <c r="D283" s="69" t="s">
        <v>6</v>
      </c>
      <c r="F283" s="73">
        <v>98430.922010573864</v>
      </c>
      <c r="G283" s="73">
        <v>6474.0732300358932</v>
      </c>
      <c r="H283" s="86">
        <v>3.9066373893687003</v>
      </c>
      <c r="I283" s="142">
        <v>33.714464360494389</v>
      </c>
      <c r="J283" s="76">
        <v>0.435752342218587</v>
      </c>
      <c r="K283" s="77">
        <v>4.9429863428083039E-2</v>
      </c>
      <c r="L283" s="77">
        <v>4.6237071351956812E-4</v>
      </c>
      <c r="M283" s="40">
        <f t="array" ref="M283:Q283">[1]!ConvertConc(I283:L283,TRUE,FALSE)</f>
        <v>0.20206234644027152</v>
      </c>
      <c r="N283" s="62">
        <v>3.2238217337155349E-3</v>
      </c>
      <c r="O283" s="62">
        <v>2.9660859781351603E-2</v>
      </c>
      <c r="P283" s="83">
        <v>3.8336035784943191E-4</v>
      </c>
      <c r="Q283" s="39">
        <v>0.81009852061985921</v>
      </c>
      <c r="R283" t="s">
        <v>1613</v>
      </c>
      <c r="S283" t="s">
        <v>1613</v>
      </c>
      <c r="T283" s="38">
        <f>[1]!AgePb76(K283)</f>
        <v>167.25453937823715</v>
      </c>
      <c r="U283" s="41">
        <v>112.22984221522586</v>
      </c>
      <c r="V283" s="38">
        <f t="shared" si="87"/>
        <v>112.23333145078621</v>
      </c>
      <c r="W283" s="42">
        <f>[1]!AgePb6U8(O283)</f>
        <v>188.42537098851506</v>
      </c>
      <c r="X283" s="42">
        <f t="shared" si="88"/>
        <v>4.8707163705001308</v>
      </c>
      <c r="Y283" s="38">
        <f t="shared" si="89"/>
        <v>5.2269129829973107</v>
      </c>
      <c r="Z283" s="38">
        <f>[1]!AgePb7U5(M283)</f>
        <v>186.86978086669555</v>
      </c>
      <c r="AA283" s="42">
        <f t="shared" si="90"/>
        <v>5.9628611816678951</v>
      </c>
      <c r="AB283" s="38">
        <f t="shared" si="91"/>
        <v>6.2549903996716987</v>
      </c>
      <c r="AC283" t="s">
        <v>1613</v>
      </c>
      <c r="AD283" t="s">
        <v>1613</v>
      </c>
      <c r="AE283" t="s">
        <v>1613</v>
      </c>
      <c r="AF283" s="43">
        <f t="shared" si="92"/>
        <v>112.65785173244309</v>
      </c>
    </row>
    <row r="284" spans="1:32" x14ac:dyDescent="0.25">
      <c r="A284" t="s">
        <v>1614</v>
      </c>
      <c r="B284">
        <v>2013</v>
      </c>
      <c r="C284" s="69" t="s">
        <v>1608</v>
      </c>
      <c r="D284" s="69" t="s">
        <v>6</v>
      </c>
      <c r="F284" s="73">
        <v>149173.19726414475</v>
      </c>
      <c r="G284" s="73">
        <v>10557.581686101721</v>
      </c>
      <c r="H284" s="86">
        <v>2.3115380180448177</v>
      </c>
      <c r="I284" s="142">
        <v>33.482004237395984</v>
      </c>
      <c r="J284" s="76">
        <v>0.46620135359582593</v>
      </c>
      <c r="K284" s="77">
        <v>5.0052685571769992E-2</v>
      </c>
      <c r="L284" s="77">
        <v>3.3355363187524066E-4</v>
      </c>
      <c r="M284" s="40">
        <f t="array" ref="M284:Q284">[1]!ConvertConc(I284:L284,TRUE,FALSE)</f>
        <v>0.20602891859731282</v>
      </c>
      <c r="N284" s="62">
        <v>3.1803660046728654E-3</v>
      </c>
      <c r="O284" s="62">
        <v>2.9866790318457161E-2</v>
      </c>
      <c r="P284" s="83">
        <v>4.158633388641597E-4</v>
      </c>
      <c r="Q284" s="39">
        <v>0.90201376187295257</v>
      </c>
      <c r="R284" t="s">
        <v>1613</v>
      </c>
      <c r="S284" t="s">
        <v>1613</v>
      </c>
      <c r="T284" s="38">
        <f>[1]!AgePb76(K284)</f>
        <v>196.42917717049011</v>
      </c>
      <c r="U284" s="41">
        <v>112.22984221522586</v>
      </c>
      <c r="V284" s="38">
        <f t="shared" si="87"/>
        <v>112.2346548609958</v>
      </c>
      <c r="W284" s="42">
        <f>[1]!AgePb6U8(O284)</f>
        <v>189.7145146805511</v>
      </c>
      <c r="X284" s="42">
        <f t="shared" si="88"/>
        <v>5.2831463083123253</v>
      </c>
      <c r="Y284" s="38">
        <f t="shared" si="89"/>
        <v>5.6176293984306396</v>
      </c>
      <c r="Z284" s="38">
        <f>[1]!AgePb7U5(M284)</f>
        <v>190.21483165346552</v>
      </c>
      <c r="AA284" s="42">
        <f t="shared" si="90"/>
        <v>5.8725036105989066</v>
      </c>
      <c r="AB284" s="38">
        <f t="shared" si="91"/>
        <v>6.1793538432056039</v>
      </c>
      <c r="AC284" t="s">
        <v>1613</v>
      </c>
      <c r="AD284" t="s">
        <v>1613</v>
      </c>
      <c r="AE284" t="s">
        <v>1613</v>
      </c>
      <c r="AF284" s="43">
        <f t="shared" si="92"/>
        <v>96.581636910227942</v>
      </c>
    </row>
    <row r="285" spans="1:32" x14ac:dyDescent="0.25">
      <c r="A285" t="s">
        <v>1614</v>
      </c>
      <c r="B285">
        <v>2013</v>
      </c>
      <c r="C285" s="69" t="s">
        <v>1609</v>
      </c>
      <c r="D285" s="69" t="s">
        <v>6</v>
      </c>
      <c r="F285" s="73">
        <v>52643.349947598996</v>
      </c>
      <c r="G285" s="73">
        <v>3388.3486055618569</v>
      </c>
      <c r="H285" s="86">
        <v>1.4724346411259321</v>
      </c>
      <c r="I285" s="142">
        <v>33.214082485481086</v>
      </c>
      <c r="J285" s="76">
        <v>0.42885751726664262</v>
      </c>
      <c r="K285" s="77">
        <v>4.9077114634827432E-2</v>
      </c>
      <c r="L285" s="77">
        <v>5.9087150762761407E-4</v>
      </c>
      <c r="M285" s="40">
        <f t="array" ref="M285:Q285">[1]!ConvertConc(I285:L285,TRUE,FALSE)</f>
        <v>0.20364277537784126</v>
      </c>
      <c r="N285" s="62">
        <v>3.5951510756251624E-3</v>
      </c>
      <c r="O285" s="62">
        <v>3.0107711102275104E-2</v>
      </c>
      <c r="P285" s="83">
        <v>3.8874830396255073E-4</v>
      </c>
      <c r="Q285" s="39">
        <v>0.73137924089783557</v>
      </c>
      <c r="R285" t="s">
        <v>1613</v>
      </c>
      <c r="S285" t="s">
        <v>1613</v>
      </c>
      <c r="T285" s="38">
        <f>[1]!AgePb76(K285)</f>
        <v>150.4967772013382</v>
      </c>
      <c r="U285" s="41">
        <v>112.22984221522586</v>
      </c>
      <c r="V285" s="38">
        <f t="shared" si="87"/>
        <v>112.2326672913029</v>
      </c>
      <c r="W285" s="42">
        <f>[1]!AgePb6U8(O285)</f>
        <v>191.22237331043246</v>
      </c>
      <c r="X285" s="42">
        <f t="shared" si="88"/>
        <v>4.938095297354371</v>
      </c>
      <c r="Y285" s="38">
        <f t="shared" si="89"/>
        <v>5.2999150690791517</v>
      </c>
      <c r="Z285" s="38">
        <f>[1]!AgePb7U5(M285)</f>
        <v>188.20389366081261</v>
      </c>
      <c r="AA285" s="42">
        <f t="shared" si="90"/>
        <v>6.645179820164036</v>
      </c>
      <c r="AB285" s="38">
        <f t="shared" si="91"/>
        <v>6.9122175162746453</v>
      </c>
      <c r="AC285" t="s">
        <v>1613</v>
      </c>
      <c r="AD285" t="s">
        <v>1613</v>
      </c>
      <c r="AE285" t="s">
        <v>1613</v>
      </c>
      <c r="AF285" s="43">
        <f t="shared" si="92"/>
        <v>127.06077622819163</v>
      </c>
    </row>
    <row r="286" spans="1:32" x14ac:dyDescent="0.25">
      <c r="A286" t="s">
        <v>1614</v>
      </c>
      <c r="B286">
        <v>2013</v>
      </c>
      <c r="C286" s="69" t="s">
        <v>1610</v>
      </c>
      <c r="D286" s="69" t="s">
        <v>1611</v>
      </c>
      <c r="F286" s="73">
        <v>58358.231515981519</v>
      </c>
      <c r="G286" s="73">
        <v>3651.0258113819114</v>
      </c>
      <c r="H286" s="86">
        <v>3.000773751140402</v>
      </c>
      <c r="I286" s="142">
        <v>32.822293362070823</v>
      </c>
      <c r="J286" s="76">
        <v>0.46875106689018187</v>
      </c>
      <c r="K286" s="77">
        <v>5.1447273627306202E-2</v>
      </c>
      <c r="L286" s="77">
        <v>7.5739002892621996E-4</v>
      </c>
      <c r="M286" s="40">
        <f t="array" ref="M286:Q286">[1]!ConvertConc(I286:L286,TRUE,FALSE)</f>
        <v>0.21602583259794461</v>
      </c>
      <c r="N286" s="62">
        <v>4.4308393924876255E-3</v>
      </c>
      <c r="O286" s="62">
        <v>3.0467097133303669E-2</v>
      </c>
      <c r="P286" s="83">
        <v>4.3511536895793102E-4</v>
      </c>
      <c r="Q286" s="39">
        <v>0.69629459801895577</v>
      </c>
      <c r="R286" t="s">
        <v>1613</v>
      </c>
      <c r="S286" t="s">
        <v>1613</v>
      </c>
      <c r="T286" s="38">
        <f>[1]!AgePb76(K286)</f>
        <v>259.92104160792667</v>
      </c>
      <c r="U286" s="41">
        <v>112.22984221522586</v>
      </c>
      <c r="V286" s="38">
        <f t="shared" si="87"/>
        <v>112.23826872613959</v>
      </c>
      <c r="W286" s="42">
        <f>[1]!AgePb6U8(O286)</f>
        <v>193.4710189034061</v>
      </c>
      <c r="X286" s="42">
        <f t="shared" si="88"/>
        <v>5.5261066326402704</v>
      </c>
      <c r="Y286" s="38">
        <f t="shared" si="89"/>
        <v>5.8591639154948929</v>
      </c>
      <c r="Z286" s="38">
        <f>[1]!AgePb7U5(M286)</f>
        <v>198.5967682704065</v>
      </c>
      <c r="AA286" s="42">
        <f t="shared" si="90"/>
        <v>8.1467144321667213</v>
      </c>
      <c r="AB286" s="38">
        <f t="shared" si="91"/>
        <v>8.3904810228329598</v>
      </c>
      <c r="AC286" t="s">
        <v>1613</v>
      </c>
      <c r="AD286" t="s">
        <v>1613</v>
      </c>
      <c r="AE286" t="s">
        <v>1613</v>
      </c>
      <c r="AF286" s="43">
        <f t="shared" si="92"/>
        <v>74.434535082867228</v>
      </c>
    </row>
    <row r="287" spans="1:32" x14ac:dyDescent="0.25">
      <c r="A287" t="s">
        <v>1614</v>
      </c>
      <c r="B287">
        <v>2013</v>
      </c>
      <c r="C287" s="69" t="s">
        <v>1612</v>
      </c>
      <c r="D287" s="69" t="s">
        <v>6</v>
      </c>
      <c r="F287" s="73">
        <v>100897.95107284887</v>
      </c>
      <c r="G287" s="73">
        <v>6689.3834043397828</v>
      </c>
      <c r="H287" s="86">
        <v>2.3372940789870422</v>
      </c>
      <c r="I287" s="142">
        <v>32.812385620767273</v>
      </c>
      <c r="J287" s="76">
        <v>0.4172113898586306</v>
      </c>
      <c r="K287" s="77">
        <v>4.9469948506456279E-2</v>
      </c>
      <c r="L287" s="77">
        <v>4.7224559663338391E-4</v>
      </c>
      <c r="M287" s="40">
        <f t="array" ref="M287:Q287">[1]!ConvertConc(I287:L287,TRUE,FALSE)</f>
        <v>0.20778581545270697</v>
      </c>
      <c r="N287" s="62">
        <v>3.3037351943925107E-3</v>
      </c>
      <c r="O287" s="62">
        <v>3.0476296711784662E-2</v>
      </c>
      <c r="P287" s="83">
        <v>3.8750788363343534E-4</v>
      </c>
      <c r="Q287" s="39">
        <v>0.79970353621681201</v>
      </c>
      <c r="R287" t="s">
        <v>1613</v>
      </c>
      <c r="S287" t="s">
        <v>1613</v>
      </c>
      <c r="T287" s="38">
        <f>[1]!AgePb76(K287)</f>
        <v>169.14800568445207</v>
      </c>
      <c r="U287" s="41">
        <v>112.22984221522586</v>
      </c>
      <c r="V287" s="38">
        <f t="shared" si="87"/>
        <v>112.23341089905027</v>
      </c>
      <c r="W287" s="42">
        <f>[1]!AgePb6U8(O287)</f>
        <v>193.52856953130484</v>
      </c>
      <c r="X287" s="42">
        <f t="shared" si="88"/>
        <v>4.9214540146331656</v>
      </c>
      <c r="Y287" s="38">
        <f t="shared" si="89"/>
        <v>5.2929115958260535</v>
      </c>
      <c r="Z287" s="38">
        <f>[1]!AgePb7U5(M287)</f>
        <v>191.69292654048741</v>
      </c>
      <c r="AA287" s="42">
        <f t="shared" si="90"/>
        <v>6.0957257024317819</v>
      </c>
      <c r="AB287" s="38">
        <f t="shared" si="91"/>
        <v>6.3963805392543041</v>
      </c>
      <c r="AC287" t="s">
        <v>1613</v>
      </c>
      <c r="AD287" t="s">
        <v>1613</v>
      </c>
      <c r="AE287" t="s">
        <v>1613</v>
      </c>
      <c r="AF287" s="43">
        <f t="shared" si="92"/>
        <v>114.41374596655609</v>
      </c>
    </row>
    <row r="291" spans="1:1" x14ac:dyDescent="0.25">
      <c r="A291" s="101" t="s">
        <v>819</v>
      </c>
    </row>
    <row r="292" spans="1:1" x14ac:dyDescent="0.25">
      <c r="A292" s="101" t="s">
        <v>816</v>
      </c>
    </row>
    <row r="293" spans="1:1" x14ac:dyDescent="0.25">
      <c r="A293" s="101" t="s">
        <v>1635</v>
      </c>
    </row>
    <row r="294" spans="1:1" x14ac:dyDescent="0.25">
      <c r="A294" s="102" t="s">
        <v>817</v>
      </c>
    </row>
    <row r="295" spans="1:1" x14ac:dyDescent="0.25">
      <c r="A295" s="103" t="s">
        <v>820</v>
      </c>
    </row>
    <row r="296" spans="1:1" x14ac:dyDescent="0.25">
      <c r="A296" s="103" t="s">
        <v>1615</v>
      </c>
    </row>
    <row r="297" spans="1:1" x14ac:dyDescent="0.25">
      <c r="A297" s="104" t="s">
        <v>818</v>
      </c>
    </row>
    <row r="298" spans="1:1" ht="15.75" x14ac:dyDescent="0.3">
      <c r="A298" s="105" t="s">
        <v>1636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C1" workbookViewId="0">
      <selection activeCell="N24" sqref="N24"/>
    </sheetView>
  </sheetViews>
  <sheetFormatPr defaultRowHeight="15" x14ac:dyDescent="0.25"/>
  <cols>
    <col min="2" max="2" width="13.42578125" bestFit="1" customWidth="1"/>
    <col min="4" max="4" width="16.28515625" bestFit="1" customWidth="1"/>
    <col min="5" max="5" width="21" bestFit="1" customWidth="1"/>
    <col min="6" max="6" width="10.7109375" bestFit="1" customWidth="1"/>
    <col min="9" max="9" width="18.5703125" bestFit="1" customWidth="1"/>
    <col min="13" max="13" width="10.7109375" bestFit="1" customWidth="1"/>
  </cols>
  <sheetData>
    <row r="1" spans="1:14" ht="16.5" x14ac:dyDescent="0.25">
      <c r="A1" s="93" t="s">
        <v>1629</v>
      </c>
      <c r="B1" s="44" t="s">
        <v>15</v>
      </c>
      <c r="C1" s="164" t="s">
        <v>1630</v>
      </c>
      <c r="D1" s="165" t="s">
        <v>1632</v>
      </c>
      <c r="E1" s="44" t="s">
        <v>1631</v>
      </c>
    </row>
    <row r="2" spans="1:14" x14ac:dyDescent="0.25">
      <c r="A2" s="69" t="s">
        <v>20</v>
      </c>
      <c r="B2" s="161">
        <v>2015</v>
      </c>
      <c r="C2" s="69" t="s">
        <v>781</v>
      </c>
      <c r="D2" s="42">
        <v>418.75881882883436</v>
      </c>
      <c r="E2" s="42">
        <v>16.128265781347874</v>
      </c>
      <c r="F2" s="167">
        <v>42124</v>
      </c>
    </row>
    <row r="3" spans="1:14" x14ac:dyDescent="0.25">
      <c r="A3" s="69" t="s">
        <v>20</v>
      </c>
      <c r="B3" s="161">
        <v>2015</v>
      </c>
      <c r="C3" s="69" t="s">
        <v>782</v>
      </c>
      <c r="D3" s="42">
        <v>407.81948171728834</v>
      </c>
      <c r="E3" s="42">
        <v>15.342050885376844</v>
      </c>
      <c r="F3" s="167">
        <v>42124</v>
      </c>
    </row>
    <row r="4" spans="1:14" x14ac:dyDescent="0.25">
      <c r="A4" s="69" t="s">
        <v>20</v>
      </c>
      <c r="B4" s="161">
        <v>2015</v>
      </c>
      <c r="C4" s="69" t="s">
        <v>783</v>
      </c>
      <c r="D4" s="42">
        <v>415.32135397547546</v>
      </c>
      <c r="E4" s="42">
        <v>15.469157299872125</v>
      </c>
      <c r="F4" s="167">
        <v>42124</v>
      </c>
      <c r="H4" s="86"/>
    </row>
    <row r="5" spans="1:14" x14ac:dyDescent="0.25">
      <c r="A5" s="69" t="s">
        <v>20</v>
      </c>
      <c r="B5" s="161">
        <v>2015</v>
      </c>
      <c r="C5" s="69" t="s">
        <v>784</v>
      </c>
      <c r="D5" s="42">
        <v>413.65248494664775</v>
      </c>
      <c r="E5" s="42">
        <v>15.268601343424013</v>
      </c>
      <c r="F5" s="167">
        <v>42124</v>
      </c>
      <c r="H5" s="86"/>
      <c r="I5" s="1"/>
      <c r="J5" s="1" t="s">
        <v>1623</v>
      </c>
      <c r="K5" s="1" t="s">
        <v>1624</v>
      </c>
      <c r="L5" s="1" t="s">
        <v>1625</v>
      </c>
    </row>
    <row r="6" spans="1:14" x14ac:dyDescent="0.25">
      <c r="A6" s="69" t="s">
        <v>20</v>
      </c>
      <c r="B6" s="161">
        <v>2015</v>
      </c>
      <c r="C6" s="69" t="s">
        <v>785</v>
      </c>
      <c r="D6" s="42">
        <v>426.17774478555236</v>
      </c>
      <c r="E6" s="42">
        <v>17.233844597987439</v>
      </c>
      <c r="F6" s="167">
        <v>42124</v>
      </c>
      <c r="H6" s="86"/>
      <c r="I6" s="1" t="s">
        <v>1616</v>
      </c>
      <c r="J6" s="39">
        <v>418.83787113897318</v>
      </c>
      <c r="K6" s="39">
        <v>4.0928612005205283</v>
      </c>
      <c r="L6" s="39">
        <v>1.864659844332736</v>
      </c>
      <c r="M6" s="167">
        <v>42123</v>
      </c>
      <c r="N6" s="39">
        <v>416.8</v>
      </c>
    </row>
    <row r="7" spans="1:14" x14ac:dyDescent="0.25">
      <c r="A7" s="69" t="s">
        <v>20</v>
      </c>
      <c r="B7" s="161">
        <v>2015</v>
      </c>
      <c r="C7" s="69" t="s">
        <v>786</v>
      </c>
      <c r="D7" s="42">
        <v>405.12204601772117</v>
      </c>
      <c r="E7" s="42">
        <v>17.012990150768577</v>
      </c>
      <c r="F7" s="167">
        <v>42124</v>
      </c>
      <c r="I7" t="s">
        <v>1626</v>
      </c>
      <c r="J7" s="86">
        <v>413.76258251447121</v>
      </c>
      <c r="K7" s="86">
        <v>7.7705835539561727</v>
      </c>
      <c r="L7" s="86">
        <v>0.34163790972709895</v>
      </c>
      <c r="M7" s="167">
        <v>42124</v>
      </c>
      <c r="N7" s="39">
        <v>416.8</v>
      </c>
    </row>
    <row r="8" spans="1:14" x14ac:dyDescent="0.25">
      <c r="A8" s="89" t="s">
        <v>20</v>
      </c>
      <c r="B8" s="161">
        <v>2016</v>
      </c>
      <c r="C8" s="89" t="s">
        <v>787</v>
      </c>
      <c r="D8" s="42">
        <v>407.52977116861371</v>
      </c>
      <c r="E8" s="42">
        <v>16.864865123440744</v>
      </c>
      <c r="F8" s="167">
        <v>42404</v>
      </c>
      <c r="I8" s="1" t="s">
        <v>1617</v>
      </c>
      <c r="J8" s="39">
        <v>418.86161035496281</v>
      </c>
      <c r="K8" s="39">
        <v>4.725938181665132</v>
      </c>
      <c r="L8" s="39">
        <v>0.2362826185244776</v>
      </c>
      <c r="M8" s="167">
        <v>42230</v>
      </c>
      <c r="N8" s="39">
        <v>416.8</v>
      </c>
    </row>
    <row r="9" spans="1:14" x14ac:dyDescent="0.25">
      <c r="A9" s="89" t="s">
        <v>20</v>
      </c>
      <c r="B9" s="161">
        <v>2016</v>
      </c>
      <c r="C9" s="89" t="s">
        <v>788</v>
      </c>
      <c r="D9" s="42">
        <v>412.37502234399381</v>
      </c>
      <c r="E9" s="42">
        <v>19.37727397293742</v>
      </c>
      <c r="F9" s="167">
        <v>42404</v>
      </c>
      <c r="I9" t="s">
        <v>1627</v>
      </c>
      <c r="J9" s="86">
        <v>415.90185208243304</v>
      </c>
      <c r="K9" s="86">
        <v>9.9492842254297251</v>
      </c>
      <c r="L9" s="86">
        <v>0.89045678155483221</v>
      </c>
      <c r="M9" s="167">
        <v>42404</v>
      </c>
      <c r="N9" s="39">
        <v>416.8</v>
      </c>
    </row>
    <row r="10" spans="1:14" x14ac:dyDescent="0.25">
      <c r="A10" s="89" t="s">
        <v>20</v>
      </c>
      <c r="B10" s="161">
        <v>2016</v>
      </c>
      <c r="C10" s="89" t="s">
        <v>789</v>
      </c>
      <c r="D10" s="42">
        <v>424.52412647890139</v>
      </c>
      <c r="E10" s="42">
        <v>25.750823283189742</v>
      </c>
      <c r="F10" s="167">
        <v>42404</v>
      </c>
      <c r="H10" s="86"/>
      <c r="I10" s="1" t="s">
        <v>1618</v>
      </c>
      <c r="J10" s="39">
        <v>415.43802091419201</v>
      </c>
      <c r="K10" s="39">
        <v>3.3352638952335449</v>
      </c>
      <c r="L10" s="39">
        <v>0.76194447072601257</v>
      </c>
      <c r="M10" s="167">
        <v>42515</v>
      </c>
      <c r="N10" s="39">
        <v>416.8</v>
      </c>
    </row>
    <row r="11" spans="1:14" x14ac:dyDescent="0.25">
      <c r="A11" s="89" t="s">
        <v>20</v>
      </c>
      <c r="B11" s="161">
        <v>2016</v>
      </c>
      <c r="C11" s="89" t="s">
        <v>790</v>
      </c>
      <c r="D11" s="42">
        <v>426.59552468506166</v>
      </c>
      <c r="E11" s="42">
        <v>20.348910105541094</v>
      </c>
      <c r="F11" s="167">
        <v>42404</v>
      </c>
      <c r="H11" s="86"/>
      <c r="I11" s="1" t="s">
        <v>1619</v>
      </c>
      <c r="J11" s="39">
        <v>416.86455952739539</v>
      </c>
      <c r="K11" s="39">
        <v>3.5448796423272984</v>
      </c>
      <c r="L11" s="39">
        <v>0.77439040832335482</v>
      </c>
      <c r="M11" s="167">
        <v>42545</v>
      </c>
      <c r="N11" s="39">
        <v>416.8</v>
      </c>
    </row>
    <row r="12" spans="1:14" x14ac:dyDescent="0.25">
      <c r="A12" s="89" t="s">
        <v>20</v>
      </c>
      <c r="B12" s="161">
        <v>2016</v>
      </c>
      <c r="C12" s="89" t="s">
        <v>791</v>
      </c>
      <c r="D12" s="42">
        <v>427.56986508719388</v>
      </c>
      <c r="E12" s="42">
        <v>16.874860738074148</v>
      </c>
      <c r="F12" s="167">
        <v>42404</v>
      </c>
      <c r="H12" s="86"/>
      <c r="I12" t="s">
        <v>1626</v>
      </c>
      <c r="J12" s="86">
        <v>423.85384477892546</v>
      </c>
      <c r="K12" s="86">
        <v>5.885316301672681</v>
      </c>
      <c r="L12" s="86">
        <v>1.700136244874846</v>
      </c>
      <c r="M12" s="167">
        <v>42124</v>
      </c>
      <c r="N12" s="39">
        <v>416.8</v>
      </c>
    </row>
    <row r="13" spans="1:14" x14ac:dyDescent="0.25">
      <c r="A13" s="89" t="s">
        <v>20</v>
      </c>
      <c r="B13" s="161">
        <v>2016</v>
      </c>
      <c r="C13" s="89" t="s">
        <v>792</v>
      </c>
      <c r="D13" s="42">
        <v>433.21098290486032</v>
      </c>
      <c r="E13" s="42">
        <v>17.561007300965475</v>
      </c>
      <c r="F13" s="167">
        <v>42404</v>
      </c>
      <c r="I13" t="s">
        <v>1628</v>
      </c>
      <c r="J13" s="86">
        <v>420.90388398325564</v>
      </c>
      <c r="K13" s="86">
        <v>5.8191132716771659</v>
      </c>
      <c r="L13" s="86">
        <v>0.57629592607324331</v>
      </c>
      <c r="M13" s="167">
        <v>42636</v>
      </c>
      <c r="N13" s="39">
        <v>416.8</v>
      </c>
    </row>
    <row r="14" spans="1:14" x14ac:dyDescent="0.25">
      <c r="A14" s="89" t="s">
        <v>20</v>
      </c>
      <c r="B14" s="161">
        <v>2015</v>
      </c>
      <c r="C14" s="69" t="s">
        <v>793</v>
      </c>
      <c r="D14" s="42">
        <v>413.74651981680904</v>
      </c>
      <c r="E14" s="42">
        <v>25.615182212861768</v>
      </c>
      <c r="F14" s="167">
        <v>42124</v>
      </c>
      <c r="I14" s="1" t="s">
        <v>1620</v>
      </c>
      <c r="J14" s="39">
        <v>414.24325438062323</v>
      </c>
      <c r="K14" s="39">
        <v>4.6619820341323379</v>
      </c>
      <c r="L14" s="39">
        <v>0.32525816475059743</v>
      </c>
      <c r="M14" s="167">
        <v>42529</v>
      </c>
      <c r="N14" s="39">
        <v>416.8</v>
      </c>
    </row>
    <row r="15" spans="1:14" x14ac:dyDescent="0.25">
      <c r="A15" s="89" t="s">
        <v>20</v>
      </c>
      <c r="B15" s="161">
        <v>2015</v>
      </c>
      <c r="C15" s="69" t="s">
        <v>794</v>
      </c>
      <c r="D15" s="42">
        <v>409.41958521912062</v>
      </c>
      <c r="E15" s="42">
        <v>15.462377874348403</v>
      </c>
      <c r="F15" s="167">
        <v>42124</v>
      </c>
      <c r="I15" s="1" t="s">
        <v>1621</v>
      </c>
      <c r="J15" s="39">
        <v>415.39486607372424</v>
      </c>
      <c r="K15" s="39">
        <v>3.7204463745831893</v>
      </c>
      <c r="L15" s="39">
        <v>0.90400103927497022</v>
      </c>
      <c r="M15" s="167">
        <v>42530</v>
      </c>
      <c r="N15" s="39">
        <v>416.8</v>
      </c>
    </row>
    <row r="16" spans="1:14" x14ac:dyDescent="0.25">
      <c r="A16" s="89" t="s">
        <v>20</v>
      </c>
      <c r="B16" s="161">
        <v>2015</v>
      </c>
      <c r="C16" s="69" t="s">
        <v>795</v>
      </c>
      <c r="D16" s="42">
        <v>427.06525641060506</v>
      </c>
      <c r="E16" s="42">
        <v>9.4346084036043436</v>
      </c>
      <c r="F16" s="167">
        <v>42124</v>
      </c>
      <c r="H16" s="86"/>
      <c r="I16" s="1" t="s">
        <v>1633</v>
      </c>
      <c r="J16" s="86">
        <v>414.86045378971124</v>
      </c>
      <c r="K16" s="86">
        <v>6.2124141005463684</v>
      </c>
      <c r="L16" s="86">
        <v>0.52197388967996639</v>
      </c>
      <c r="M16" s="167">
        <v>41711</v>
      </c>
      <c r="N16" s="39">
        <v>416.8</v>
      </c>
    </row>
    <row r="17" spans="1:8" x14ac:dyDescent="0.25">
      <c r="A17" s="89" t="s">
        <v>20</v>
      </c>
      <c r="B17" s="161">
        <v>2015</v>
      </c>
      <c r="C17" s="69" t="s">
        <v>796</v>
      </c>
      <c r="D17" s="42">
        <v>427.18154626317323</v>
      </c>
      <c r="E17" s="42">
        <v>9.155543186655823</v>
      </c>
      <c r="F17" s="167">
        <v>42124</v>
      </c>
      <c r="H17" s="86"/>
    </row>
    <row r="18" spans="1:8" x14ac:dyDescent="0.25">
      <c r="A18" s="69" t="s">
        <v>20</v>
      </c>
      <c r="B18" s="161">
        <v>2016</v>
      </c>
      <c r="C18" s="69" t="s">
        <v>797</v>
      </c>
      <c r="D18" s="42">
        <v>423.7608470928422</v>
      </c>
      <c r="E18" s="42">
        <v>11.765089910331831</v>
      </c>
      <c r="F18" s="167">
        <v>42636</v>
      </c>
      <c r="H18" s="86"/>
    </row>
    <row r="19" spans="1:8" x14ac:dyDescent="0.25">
      <c r="A19" s="69" t="s">
        <v>20</v>
      </c>
      <c r="B19" s="161">
        <v>2016</v>
      </c>
      <c r="C19" s="69" t="s">
        <v>798</v>
      </c>
      <c r="D19" s="42">
        <v>414.54662139017228</v>
      </c>
      <c r="E19" s="42">
        <v>13.311342745879747</v>
      </c>
      <c r="F19" s="167">
        <v>42636</v>
      </c>
    </row>
    <row r="20" spans="1:8" x14ac:dyDescent="0.25">
      <c r="A20" s="69" t="s">
        <v>20</v>
      </c>
      <c r="B20" s="161">
        <v>2016</v>
      </c>
      <c r="C20" s="69" t="s">
        <v>799</v>
      </c>
      <c r="D20" s="42">
        <v>424.62168321296639</v>
      </c>
      <c r="E20" s="42">
        <v>10.949679470759323</v>
      </c>
      <c r="F20" s="167">
        <v>42636</v>
      </c>
      <c r="H20" s="86"/>
    </row>
    <row r="21" spans="1:8" x14ac:dyDescent="0.25">
      <c r="A21" s="69" t="s">
        <v>20</v>
      </c>
      <c r="B21" s="161">
        <v>2016</v>
      </c>
      <c r="C21" s="69" t="s">
        <v>800</v>
      </c>
      <c r="D21" s="42">
        <v>419.00897271356308</v>
      </c>
      <c r="E21" s="42">
        <v>10.961359609925482</v>
      </c>
      <c r="F21" s="167">
        <v>42636</v>
      </c>
      <c r="H21" s="86"/>
    </row>
    <row r="22" spans="1:8" x14ac:dyDescent="0.25">
      <c r="A22" s="69" t="s">
        <v>20</v>
      </c>
      <c r="B22" s="161">
        <v>2016</v>
      </c>
      <c r="C22" s="69" t="s">
        <v>801</v>
      </c>
      <c r="D22" s="42">
        <v>409.07813406304132</v>
      </c>
      <c r="E22" s="42">
        <v>14.031626479142062</v>
      </c>
      <c r="F22" s="167">
        <v>42636</v>
      </c>
      <c r="H22" s="86"/>
    </row>
    <row r="23" spans="1:8" x14ac:dyDescent="0.25">
      <c r="A23" s="69" t="s">
        <v>20</v>
      </c>
      <c r="B23" s="161">
        <v>2016</v>
      </c>
      <c r="C23" s="69" t="s">
        <v>802</v>
      </c>
      <c r="D23" s="42">
        <v>408.40147590819498</v>
      </c>
      <c r="E23" s="42">
        <v>12.01396392820201</v>
      </c>
      <c r="F23" s="167">
        <v>42636</v>
      </c>
    </row>
    <row r="24" spans="1:8" x14ac:dyDescent="0.25">
      <c r="A24" s="69" t="s">
        <v>20</v>
      </c>
      <c r="B24" s="161">
        <v>2016</v>
      </c>
      <c r="C24" s="69" t="s">
        <v>803</v>
      </c>
      <c r="D24" s="42">
        <v>417.43809814859361</v>
      </c>
      <c r="E24" s="42">
        <v>12.768605566985221</v>
      </c>
      <c r="F24" s="167">
        <v>42636</v>
      </c>
    </row>
    <row r="25" spans="1:8" x14ac:dyDescent="0.25">
      <c r="A25" s="69" t="s">
        <v>20</v>
      </c>
      <c r="B25" s="166">
        <v>2015</v>
      </c>
      <c r="C25" s="69" t="s">
        <v>381</v>
      </c>
      <c r="D25" s="42">
        <v>408.62117492101197</v>
      </c>
      <c r="E25" s="42">
        <v>10.986091428006874</v>
      </c>
      <c r="F25" s="167">
        <v>42123</v>
      </c>
    </row>
    <row r="26" spans="1:8" x14ac:dyDescent="0.25">
      <c r="A26" s="69" t="s">
        <v>20</v>
      </c>
      <c r="B26" s="166">
        <v>2015</v>
      </c>
      <c r="C26" s="69" t="s">
        <v>382</v>
      </c>
      <c r="D26" s="42">
        <v>417.01315867724367</v>
      </c>
      <c r="E26" s="42">
        <v>12.039633933757591</v>
      </c>
      <c r="F26" s="167">
        <v>42123</v>
      </c>
    </row>
    <row r="27" spans="1:8" x14ac:dyDescent="0.25">
      <c r="A27" s="69" t="s">
        <v>20</v>
      </c>
      <c r="B27" s="166">
        <v>2015</v>
      </c>
      <c r="C27" s="69" t="s">
        <v>383</v>
      </c>
      <c r="D27" s="42">
        <v>417.80518883342529</v>
      </c>
      <c r="E27" s="42">
        <v>11.419815670039419</v>
      </c>
      <c r="F27" s="167">
        <v>42123</v>
      </c>
    </row>
    <row r="28" spans="1:8" x14ac:dyDescent="0.25">
      <c r="A28" s="69" t="s">
        <v>20</v>
      </c>
      <c r="B28" s="166">
        <v>2015</v>
      </c>
      <c r="C28" s="69" t="s">
        <v>384</v>
      </c>
      <c r="D28" s="42">
        <v>436.73829668834492</v>
      </c>
      <c r="E28" s="42">
        <v>13.834408372723246</v>
      </c>
      <c r="F28" s="167">
        <v>42123</v>
      </c>
    </row>
    <row r="29" spans="1:8" x14ac:dyDescent="0.25">
      <c r="A29" s="69" t="s">
        <v>20</v>
      </c>
      <c r="B29" s="166">
        <v>2015</v>
      </c>
      <c r="C29" s="69" t="s">
        <v>385</v>
      </c>
      <c r="D29" s="42">
        <v>415.21521455446469</v>
      </c>
      <c r="E29" s="42">
        <v>11.876708553580457</v>
      </c>
      <c r="F29" s="167">
        <v>42123</v>
      </c>
    </row>
    <row r="30" spans="1:8" x14ac:dyDescent="0.25">
      <c r="A30" s="69" t="s">
        <v>20</v>
      </c>
      <c r="B30" s="166">
        <v>2015</v>
      </c>
      <c r="C30" s="69" t="s">
        <v>386</v>
      </c>
      <c r="D30" s="42">
        <v>416.5068437237174</v>
      </c>
      <c r="E30" s="42">
        <v>10.804499092468131</v>
      </c>
      <c r="F30" s="167">
        <v>42123</v>
      </c>
    </row>
    <row r="31" spans="1:8" x14ac:dyDescent="0.25">
      <c r="A31" s="69" t="s">
        <v>20</v>
      </c>
      <c r="B31" s="166">
        <v>2015</v>
      </c>
      <c r="C31" s="69" t="s">
        <v>387</v>
      </c>
      <c r="D31" s="42">
        <v>417.53649346201104</v>
      </c>
      <c r="E31" s="42">
        <v>11.461622202408618</v>
      </c>
      <c r="F31" s="167">
        <v>42123</v>
      </c>
    </row>
    <row r="32" spans="1:8" x14ac:dyDescent="0.25">
      <c r="A32" s="69" t="s">
        <v>20</v>
      </c>
      <c r="B32" s="166">
        <v>2015</v>
      </c>
      <c r="C32" s="69" t="s">
        <v>388</v>
      </c>
      <c r="D32" s="42">
        <v>426.88281576497826</v>
      </c>
      <c r="E32" s="42">
        <v>10.942716765573021</v>
      </c>
      <c r="F32" s="167">
        <v>42123</v>
      </c>
    </row>
    <row r="33" spans="1:6" x14ac:dyDescent="0.25">
      <c r="A33" s="69" t="s">
        <v>20</v>
      </c>
      <c r="B33" s="166">
        <v>2015</v>
      </c>
      <c r="C33" s="69" t="s">
        <v>389</v>
      </c>
      <c r="D33" s="42">
        <v>417.26500324418686</v>
      </c>
      <c r="E33" s="42">
        <v>9.3427324530977263</v>
      </c>
      <c r="F33" s="167">
        <v>42230</v>
      </c>
    </row>
    <row r="34" spans="1:6" x14ac:dyDescent="0.25">
      <c r="A34" s="69" t="s">
        <v>20</v>
      </c>
      <c r="B34" s="166">
        <v>2015</v>
      </c>
      <c r="C34" s="69" t="s">
        <v>390</v>
      </c>
      <c r="D34" s="42">
        <v>417.32603776567453</v>
      </c>
      <c r="E34" s="42">
        <v>9.5619833225344699</v>
      </c>
      <c r="F34" s="167">
        <v>42230</v>
      </c>
    </row>
    <row r="35" spans="1:6" x14ac:dyDescent="0.25">
      <c r="A35" s="69" t="s">
        <v>20</v>
      </c>
      <c r="B35" s="166">
        <v>2015</v>
      </c>
      <c r="C35" s="69" t="s">
        <v>391</v>
      </c>
      <c r="D35" s="42">
        <v>418.76940168056802</v>
      </c>
      <c r="E35" s="42">
        <v>9.2562928358005241</v>
      </c>
      <c r="F35" s="167">
        <v>42230</v>
      </c>
    </row>
    <row r="36" spans="1:6" x14ac:dyDescent="0.25">
      <c r="A36" s="69" t="s">
        <v>20</v>
      </c>
      <c r="B36" s="166">
        <v>2015</v>
      </c>
      <c r="C36" s="69" t="s">
        <v>392</v>
      </c>
      <c r="D36" s="42">
        <v>422.23855082343323</v>
      </c>
      <c r="E36" s="42">
        <v>9.6634517713111627</v>
      </c>
      <c r="F36" s="167">
        <v>42230</v>
      </c>
    </row>
    <row r="37" spans="1:6" x14ac:dyDescent="0.25">
      <c r="A37" s="69" t="s">
        <v>20</v>
      </c>
      <c r="B37" s="166">
        <v>2016</v>
      </c>
      <c r="C37" s="69" t="s">
        <v>393</v>
      </c>
      <c r="D37" s="42">
        <v>410.2923104947302</v>
      </c>
      <c r="E37" s="42">
        <v>8.4823392673280189</v>
      </c>
      <c r="F37" s="167">
        <v>42515</v>
      </c>
    </row>
    <row r="38" spans="1:6" x14ac:dyDescent="0.25">
      <c r="A38" s="69" t="s">
        <v>20</v>
      </c>
      <c r="B38" s="166">
        <v>2016</v>
      </c>
      <c r="C38" s="69" t="s">
        <v>394</v>
      </c>
      <c r="D38" s="42">
        <v>414.74580539329287</v>
      </c>
      <c r="E38" s="42">
        <v>7.3030570827514856</v>
      </c>
      <c r="F38" s="167">
        <v>42515</v>
      </c>
    </row>
    <row r="39" spans="1:6" x14ac:dyDescent="0.25">
      <c r="A39" s="69" t="s">
        <v>20</v>
      </c>
      <c r="B39" s="166">
        <v>2016</v>
      </c>
      <c r="C39" s="69" t="s">
        <v>395</v>
      </c>
      <c r="D39" s="42">
        <v>414.47729190542947</v>
      </c>
      <c r="E39" s="42">
        <v>6.9168756287200388</v>
      </c>
      <c r="F39" s="167">
        <v>42515</v>
      </c>
    </row>
    <row r="40" spans="1:6" x14ac:dyDescent="0.25">
      <c r="A40" s="69" t="s">
        <v>20</v>
      </c>
      <c r="B40" s="166">
        <v>2016</v>
      </c>
      <c r="C40" s="69" t="s">
        <v>396</v>
      </c>
      <c r="D40" s="42">
        <v>417.35673594507779</v>
      </c>
      <c r="E40" s="42">
        <v>6.4576011374254216</v>
      </c>
      <c r="F40" s="167">
        <v>42515</v>
      </c>
    </row>
    <row r="41" spans="1:6" x14ac:dyDescent="0.25">
      <c r="A41" s="69" t="s">
        <v>20</v>
      </c>
      <c r="B41" s="166">
        <v>2016</v>
      </c>
      <c r="C41" s="69" t="s">
        <v>397</v>
      </c>
      <c r="D41" s="42">
        <v>420.17416174615136</v>
      </c>
      <c r="E41" s="42">
        <v>8.9927161864090639</v>
      </c>
      <c r="F41" s="167">
        <v>42515</v>
      </c>
    </row>
    <row r="42" spans="1:6" x14ac:dyDescent="0.25">
      <c r="A42" s="69" t="s">
        <v>20</v>
      </c>
      <c r="B42" s="166">
        <v>2016</v>
      </c>
      <c r="C42" s="69" t="s">
        <v>398</v>
      </c>
      <c r="D42" s="42">
        <v>413.74807054327562</v>
      </c>
      <c r="E42" s="42">
        <v>7.5641762084738717</v>
      </c>
      <c r="F42" s="167">
        <v>42545</v>
      </c>
    </row>
    <row r="43" spans="1:6" x14ac:dyDescent="0.25">
      <c r="A43" s="69" t="s">
        <v>20</v>
      </c>
      <c r="B43" s="166">
        <v>2016</v>
      </c>
      <c r="C43" s="69" t="s">
        <v>399</v>
      </c>
      <c r="D43" s="42">
        <v>414.45623827374203</v>
      </c>
      <c r="E43" s="42">
        <v>7.9005481842890521</v>
      </c>
      <c r="F43" s="167">
        <v>42545</v>
      </c>
    </row>
    <row r="44" spans="1:6" x14ac:dyDescent="0.25">
      <c r="A44" s="69" t="s">
        <v>20</v>
      </c>
      <c r="B44" s="166">
        <v>2016</v>
      </c>
      <c r="C44" s="69" t="s">
        <v>400</v>
      </c>
      <c r="D44" s="42">
        <v>415.74331048114311</v>
      </c>
      <c r="E44" s="42">
        <v>8.021578892652057</v>
      </c>
      <c r="F44" s="167">
        <v>42545</v>
      </c>
    </row>
    <row r="45" spans="1:6" x14ac:dyDescent="0.25">
      <c r="A45" s="69" t="s">
        <v>20</v>
      </c>
      <c r="B45" s="166">
        <v>2016</v>
      </c>
      <c r="C45" s="69" t="s">
        <v>401</v>
      </c>
      <c r="D45" s="42">
        <v>418.91637661270011</v>
      </c>
      <c r="E45" s="42">
        <v>7.6965949867495045</v>
      </c>
      <c r="F45" s="167">
        <v>42545</v>
      </c>
    </row>
    <row r="46" spans="1:6" x14ac:dyDescent="0.25">
      <c r="A46" s="69" t="s">
        <v>20</v>
      </c>
      <c r="B46" s="166">
        <v>2016</v>
      </c>
      <c r="C46" s="69" t="s">
        <v>402</v>
      </c>
      <c r="D46" s="42">
        <v>422.4172255221585</v>
      </c>
      <c r="E46" s="42">
        <v>8.5566210099438482</v>
      </c>
      <c r="F46" s="167">
        <v>42545</v>
      </c>
    </row>
    <row r="47" spans="1:6" x14ac:dyDescent="0.25">
      <c r="A47" s="69" t="s">
        <v>20</v>
      </c>
      <c r="B47" s="166">
        <v>2016</v>
      </c>
      <c r="C47" s="69" t="s">
        <v>403</v>
      </c>
      <c r="D47" s="42">
        <v>410.15787999250227</v>
      </c>
      <c r="E47" s="42">
        <v>11.530409964800985</v>
      </c>
      <c r="F47" s="167">
        <v>42530</v>
      </c>
    </row>
    <row r="48" spans="1:6" x14ac:dyDescent="0.25">
      <c r="A48" s="69" t="s">
        <v>20</v>
      </c>
      <c r="B48" s="166">
        <v>2016</v>
      </c>
      <c r="C48" s="69" t="s">
        <v>404</v>
      </c>
      <c r="D48" s="42">
        <v>412.09339962126489</v>
      </c>
      <c r="E48" s="42">
        <v>9.4970273391288913</v>
      </c>
      <c r="F48" s="167">
        <v>42530</v>
      </c>
    </row>
    <row r="49" spans="1:6" x14ac:dyDescent="0.25">
      <c r="A49" s="69" t="s">
        <v>20</v>
      </c>
      <c r="B49" s="166">
        <v>2016</v>
      </c>
      <c r="C49" s="69" t="s">
        <v>405</v>
      </c>
      <c r="D49" s="42">
        <v>414.98719779445571</v>
      </c>
      <c r="E49" s="42">
        <v>8.6962302695046372</v>
      </c>
      <c r="F49" s="167">
        <v>42530</v>
      </c>
    </row>
    <row r="50" spans="1:6" x14ac:dyDescent="0.25">
      <c r="A50" s="69" t="s">
        <v>20</v>
      </c>
      <c r="B50" s="166">
        <v>2016</v>
      </c>
      <c r="C50" s="69" t="s">
        <v>406</v>
      </c>
      <c r="D50" s="42">
        <v>417.44252726893882</v>
      </c>
      <c r="E50" s="42">
        <v>10.111018190218301</v>
      </c>
      <c r="F50" s="167">
        <v>42530</v>
      </c>
    </row>
    <row r="51" spans="1:6" x14ac:dyDescent="0.25">
      <c r="A51" s="69" t="s">
        <v>20</v>
      </c>
      <c r="B51" s="166">
        <v>2016</v>
      </c>
      <c r="C51" s="69" t="s">
        <v>407</v>
      </c>
      <c r="D51" s="42">
        <v>417.29835994682537</v>
      </c>
      <c r="E51" s="42">
        <v>15.080755392388737</v>
      </c>
      <c r="F51" s="167">
        <v>42530</v>
      </c>
    </row>
    <row r="52" spans="1:6" x14ac:dyDescent="0.25">
      <c r="A52" s="69" t="s">
        <v>20</v>
      </c>
      <c r="B52" s="166">
        <v>2016</v>
      </c>
      <c r="C52" s="69" t="s">
        <v>408</v>
      </c>
      <c r="D52" s="42">
        <v>409.95191826980016</v>
      </c>
      <c r="E52" s="42">
        <v>7.6948439029868814</v>
      </c>
      <c r="F52" s="167">
        <v>42529</v>
      </c>
    </row>
    <row r="53" spans="1:6" x14ac:dyDescent="0.25">
      <c r="A53" s="69" t="s">
        <v>20</v>
      </c>
      <c r="B53" s="166">
        <v>2016</v>
      </c>
      <c r="C53" s="69" t="s">
        <v>409</v>
      </c>
      <c r="D53" s="42">
        <v>413.54817481319975</v>
      </c>
      <c r="E53" s="42">
        <v>9.224488449072421</v>
      </c>
      <c r="F53" s="167">
        <v>42529</v>
      </c>
    </row>
    <row r="54" spans="1:6" x14ac:dyDescent="0.25">
      <c r="A54" s="69" t="s">
        <v>20</v>
      </c>
      <c r="B54" s="166">
        <v>2016</v>
      </c>
      <c r="C54" s="69" t="s">
        <v>410</v>
      </c>
      <c r="D54" s="42">
        <v>416.36948726667777</v>
      </c>
      <c r="E54" s="42">
        <v>10.028957531211997</v>
      </c>
      <c r="F54" s="167">
        <v>42529</v>
      </c>
    </row>
    <row r="55" spans="1:6" x14ac:dyDescent="0.25">
      <c r="A55" s="69" t="s">
        <v>20</v>
      </c>
      <c r="B55" s="166">
        <v>2016</v>
      </c>
      <c r="C55" s="69" t="s">
        <v>411</v>
      </c>
      <c r="D55" s="42">
        <v>417.20395184884677</v>
      </c>
      <c r="E55" s="42">
        <v>8.8845462406437381</v>
      </c>
      <c r="F55" s="167">
        <v>42529</v>
      </c>
    </row>
    <row r="56" spans="1:6" x14ac:dyDescent="0.25">
      <c r="A56" s="69" t="s">
        <v>20</v>
      </c>
      <c r="B56" s="166">
        <v>2016</v>
      </c>
      <c r="C56" s="69" t="s">
        <v>412</v>
      </c>
      <c r="D56" s="42">
        <v>419.25412340574718</v>
      </c>
      <c r="E56" s="42">
        <v>6.901735360118928</v>
      </c>
      <c r="F56" s="167">
        <v>42529</v>
      </c>
    </row>
    <row r="57" spans="1:6" x14ac:dyDescent="0.25">
      <c r="A57" s="69" t="s">
        <v>20</v>
      </c>
      <c r="B57" s="166">
        <v>2014</v>
      </c>
      <c r="C57" s="69" t="s">
        <v>1144</v>
      </c>
      <c r="D57" s="42">
        <v>407.60983800383764</v>
      </c>
      <c r="E57" s="42">
        <v>14.071063151679827</v>
      </c>
      <c r="F57" s="167">
        <v>41711</v>
      </c>
    </row>
    <row r="58" spans="1:6" x14ac:dyDescent="0.25">
      <c r="A58" s="69" t="s">
        <v>20</v>
      </c>
      <c r="B58" s="166">
        <v>2014</v>
      </c>
      <c r="C58" s="69" t="s">
        <v>1145</v>
      </c>
      <c r="D58" s="42">
        <v>413.26789072166565</v>
      </c>
      <c r="E58" s="42">
        <v>14.771152939959229</v>
      </c>
      <c r="F58" s="167">
        <v>41711</v>
      </c>
    </row>
    <row r="59" spans="1:6" x14ac:dyDescent="0.25">
      <c r="A59" s="69" t="s">
        <v>20</v>
      </c>
      <c r="B59" s="166">
        <v>2014</v>
      </c>
      <c r="C59" s="69" t="s">
        <v>1146</v>
      </c>
      <c r="D59" s="42">
        <v>414.21858482373898</v>
      </c>
      <c r="E59" s="42">
        <v>16.619570575628934</v>
      </c>
      <c r="F59" s="167">
        <v>41711</v>
      </c>
    </row>
    <row r="60" spans="1:6" x14ac:dyDescent="0.25">
      <c r="A60" s="69" t="s">
        <v>20</v>
      </c>
      <c r="B60" s="166">
        <v>2014</v>
      </c>
      <c r="C60" s="69" t="s">
        <v>1147</v>
      </c>
      <c r="D60" s="42">
        <v>414.46527839673837</v>
      </c>
      <c r="E60" s="42">
        <v>15.226655602881026</v>
      </c>
      <c r="F60" s="167">
        <v>41711</v>
      </c>
    </row>
    <row r="61" spans="1:6" x14ac:dyDescent="0.25">
      <c r="A61" s="69" t="s">
        <v>20</v>
      </c>
      <c r="B61" s="166">
        <v>2014</v>
      </c>
      <c r="C61" s="69" t="s">
        <v>1148</v>
      </c>
      <c r="D61" s="42">
        <v>416.28632629938409</v>
      </c>
      <c r="E61" s="42">
        <v>17.638955681908559</v>
      </c>
      <c r="F61" s="167">
        <v>41711</v>
      </c>
    </row>
    <row r="62" spans="1:6" x14ac:dyDescent="0.25">
      <c r="A62" s="69" t="s">
        <v>20</v>
      </c>
      <c r="B62" s="166">
        <v>2014</v>
      </c>
      <c r="C62" s="69" t="s">
        <v>1149</v>
      </c>
      <c r="D62" s="42">
        <v>423.31488436979765</v>
      </c>
      <c r="E62" s="42">
        <v>13.962841132738024</v>
      </c>
      <c r="F62" s="167">
        <v>41711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53"/>
  <sheetViews>
    <sheetView zoomScaleNormal="100" workbookViewId="0">
      <selection activeCell="F14" sqref="F14"/>
    </sheetView>
  </sheetViews>
  <sheetFormatPr defaultRowHeight="15" x14ac:dyDescent="0.25"/>
  <cols>
    <col min="3" max="6" width="9.140625" style="119"/>
    <col min="12" max="12" width="9.140625" customWidth="1"/>
    <col min="15" max="15" width="10.5703125" bestFit="1" customWidth="1"/>
    <col min="20" max="20" width="15.140625" style="119" customWidth="1"/>
    <col min="21" max="21" width="15.85546875" style="119" customWidth="1"/>
    <col min="22" max="22" width="18.42578125" style="119" customWidth="1"/>
    <col min="23" max="24" width="11.5703125" style="119" customWidth="1"/>
  </cols>
  <sheetData>
    <row r="1" spans="1:16" x14ac:dyDescent="0.25">
      <c r="B1" t="s">
        <v>1822</v>
      </c>
      <c r="L1" t="s">
        <v>1823</v>
      </c>
    </row>
    <row r="2" spans="1:16" x14ac:dyDescent="0.25">
      <c r="A2" s="93" t="s">
        <v>1820</v>
      </c>
      <c r="B2" s="93" t="s">
        <v>1821</v>
      </c>
      <c r="C2" s="192" t="s">
        <v>1637</v>
      </c>
      <c r="D2" s="93" t="s">
        <v>1638</v>
      </c>
      <c r="E2" s="192" t="s">
        <v>1717</v>
      </c>
      <c r="F2" s="93"/>
      <c r="K2" s="93" t="s">
        <v>1820</v>
      </c>
      <c r="L2" s="93" t="s">
        <v>1821</v>
      </c>
      <c r="M2" s="192" t="s">
        <v>1637</v>
      </c>
      <c r="N2" s="93" t="s">
        <v>1638</v>
      </c>
      <c r="O2" s="192" t="s">
        <v>1717</v>
      </c>
      <c r="P2" s="93"/>
    </row>
    <row r="3" spans="1:16" x14ac:dyDescent="0.25">
      <c r="A3" s="119">
        <v>91500</v>
      </c>
      <c r="B3" s="119" t="s">
        <v>1639</v>
      </c>
      <c r="C3" s="193">
        <v>69.648145999999997</v>
      </c>
      <c r="D3" s="193">
        <v>124.58757900000001</v>
      </c>
      <c r="E3" s="186">
        <v>3.6984340000000002</v>
      </c>
      <c r="K3" s="119">
        <v>91500</v>
      </c>
      <c r="L3" s="119" t="s">
        <v>1718</v>
      </c>
      <c r="M3" s="193">
        <v>83.135594999999995</v>
      </c>
      <c r="N3" s="193">
        <v>143.5801553093724</v>
      </c>
      <c r="O3" s="186">
        <v>7.2660479999999996</v>
      </c>
    </row>
    <row r="4" spans="1:16" x14ac:dyDescent="0.25">
      <c r="A4" s="119">
        <v>91500</v>
      </c>
      <c r="B4" s="119" t="s">
        <v>1640</v>
      </c>
      <c r="C4" s="193">
        <v>66.480373</v>
      </c>
      <c r="D4" s="193">
        <v>143.455366</v>
      </c>
      <c r="E4" s="186">
        <v>3.8961389999999998</v>
      </c>
      <c r="K4" s="119">
        <v>91500</v>
      </c>
      <c r="L4" s="119" t="s">
        <v>1719</v>
      </c>
      <c r="M4" s="193">
        <v>81.731763000000001</v>
      </c>
      <c r="N4" s="193">
        <v>141.34957072535099</v>
      </c>
      <c r="O4" s="186">
        <v>7.2133839999999996</v>
      </c>
    </row>
    <row r="5" spans="1:16" x14ac:dyDescent="0.25">
      <c r="A5" s="119">
        <v>91500</v>
      </c>
      <c r="B5" s="119" t="s">
        <v>1641</v>
      </c>
      <c r="C5" s="193">
        <v>67.410522999999998</v>
      </c>
      <c r="D5" s="193">
        <v>138.73359300000001</v>
      </c>
      <c r="E5" s="186">
        <v>3.5597490000000001</v>
      </c>
      <c r="K5" s="119">
        <v>91500</v>
      </c>
      <c r="L5" s="119" t="s">
        <v>1720</v>
      </c>
      <c r="M5" s="193">
        <v>83.013030999999998</v>
      </c>
      <c r="N5" s="193">
        <v>148.09567158616079</v>
      </c>
      <c r="O5" s="186">
        <v>7.3249029999999999</v>
      </c>
    </row>
    <row r="6" spans="1:16" x14ac:dyDescent="0.25">
      <c r="A6" s="119">
        <v>91500</v>
      </c>
      <c r="B6" s="119" t="s">
        <v>1642</v>
      </c>
      <c r="C6" s="193">
        <v>65.454329999999999</v>
      </c>
      <c r="D6" s="193">
        <v>137.86698699999999</v>
      </c>
      <c r="E6" s="186">
        <v>3.5157660000000002</v>
      </c>
      <c r="K6" s="119">
        <v>91500</v>
      </c>
      <c r="L6" s="119" t="s">
        <v>1721</v>
      </c>
      <c r="M6" s="193">
        <v>81.267249000000007</v>
      </c>
      <c r="N6" s="193">
        <v>133.26375065295179</v>
      </c>
      <c r="O6" s="186">
        <v>7.4052319999999998</v>
      </c>
    </row>
    <row r="7" spans="1:16" x14ac:dyDescent="0.25">
      <c r="A7" s="119">
        <v>91500</v>
      </c>
      <c r="B7" s="119" t="s">
        <v>1643</v>
      </c>
      <c r="C7" s="193">
        <v>67.612416999999994</v>
      </c>
      <c r="D7" s="193">
        <v>133.36903899999999</v>
      </c>
      <c r="E7" s="186">
        <v>3.796116</v>
      </c>
      <c r="K7" s="119">
        <v>91500</v>
      </c>
      <c r="L7" s="119" t="s">
        <v>1722</v>
      </c>
      <c r="M7" s="193">
        <v>82.397783000000004</v>
      </c>
      <c r="N7" s="193">
        <v>152.9832211752306</v>
      </c>
      <c r="O7" s="186">
        <v>7.4342709999999999</v>
      </c>
    </row>
    <row r="8" spans="1:16" x14ac:dyDescent="0.25">
      <c r="A8" s="119">
        <v>91500</v>
      </c>
      <c r="B8" s="119" t="s">
        <v>1644</v>
      </c>
      <c r="C8" s="193">
        <v>65.465873999999999</v>
      </c>
      <c r="D8" s="193">
        <v>131.83108999999999</v>
      </c>
      <c r="E8" s="186">
        <v>3.7294170000000002</v>
      </c>
      <c r="K8" s="119">
        <v>91500</v>
      </c>
      <c r="L8" s="119" t="s">
        <v>1723</v>
      </c>
      <c r="M8" s="193">
        <v>86.860913999999994</v>
      </c>
      <c r="N8" s="193">
        <v>141.26418050080318</v>
      </c>
      <c r="O8" s="186">
        <v>7.508902</v>
      </c>
    </row>
    <row r="9" spans="1:16" x14ac:dyDescent="0.25">
      <c r="A9" s="119">
        <v>91500</v>
      </c>
      <c r="B9" s="119" t="s">
        <v>1645</v>
      </c>
      <c r="C9" s="193">
        <v>62.772897</v>
      </c>
      <c r="D9" s="193">
        <v>141.98213000000001</v>
      </c>
      <c r="E9" s="186">
        <v>3.763925</v>
      </c>
      <c r="K9" s="119">
        <v>91500</v>
      </c>
      <c r="L9" s="119" t="s">
        <v>1724</v>
      </c>
      <c r="M9" s="193">
        <v>79.668051000000006</v>
      </c>
      <c r="N9" s="193">
        <v>151.51558834688819</v>
      </c>
      <c r="O9" s="186">
        <v>7.2510469999999998</v>
      </c>
    </row>
    <row r="10" spans="1:16" x14ac:dyDescent="0.25">
      <c r="A10" s="119">
        <v>91500</v>
      </c>
      <c r="B10" s="119" t="s">
        <v>1646</v>
      </c>
      <c r="C10" s="193">
        <v>62.660572999999999</v>
      </c>
      <c r="D10" s="193">
        <v>139.58300700000001</v>
      </c>
      <c r="E10" s="186">
        <v>3.6130260000000001</v>
      </c>
      <c r="K10" s="119">
        <v>91500</v>
      </c>
      <c r="L10" s="119" t="s">
        <v>1725</v>
      </c>
      <c r="M10" s="193">
        <v>85.479872999999998</v>
      </c>
      <c r="N10" s="193">
        <v>126.92653616747579</v>
      </c>
      <c r="O10" s="186">
        <v>7.326085</v>
      </c>
    </row>
    <row r="11" spans="1:16" x14ac:dyDescent="0.25">
      <c r="A11" s="119">
        <v>91500</v>
      </c>
      <c r="B11" s="119" t="s">
        <v>1647</v>
      </c>
      <c r="C11" s="193">
        <v>63.099522</v>
      </c>
      <c r="D11" s="193">
        <v>142.06175999999999</v>
      </c>
      <c r="E11" s="186">
        <v>4.0766780000000002</v>
      </c>
      <c r="K11" s="119">
        <v>91500</v>
      </c>
      <c r="L11" s="119" t="s">
        <v>1726</v>
      </c>
      <c r="M11" s="193">
        <v>83.724210999999997</v>
      </c>
      <c r="N11" s="193">
        <v>136.74313860851038</v>
      </c>
      <c r="O11" s="186">
        <v>7.2488219999999997</v>
      </c>
    </row>
    <row r="12" spans="1:16" x14ac:dyDescent="0.25">
      <c r="A12" s="119">
        <v>91500</v>
      </c>
      <c r="B12" s="119" t="s">
        <v>1648</v>
      </c>
      <c r="C12" s="193">
        <v>63.192450999999998</v>
      </c>
      <c r="D12" s="193">
        <v>141.63579799999999</v>
      </c>
      <c r="E12" s="186">
        <v>3.650811</v>
      </c>
      <c r="K12" s="119">
        <v>91500</v>
      </c>
      <c r="L12" s="119" t="s">
        <v>1727</v>
      </c>
      <c r="M12" s="193">
        <v>88.295554999999993</v>
      </c>
      <c r="N12" s="193">
        <v>141.0936752114616</v>
      </c>
      <c r="O12" s="186">
        <v>7.4084130000000004</v>
      </c>
    </row>
    <row r="13" spans="1:16" x14ac:dyDescent="0.25">
      <c r="A13" s="119">
        <v>91500</v>
      </c>
      <c r="B13" s="119" t="s">
        <v>1649</v>
      </c>
      <c r="C13" s="193">
        <v>66.366220999999996</v>
      </c>
      <c r="D13" s="193">
        <v>147.15727100000001</v>
      </c>
      <c r="E13" s="186">
        <v>4.7545599999999997</v>
      </c>
      <c r="K13" s="119">
        <v>91500</v>
      </c>
      <c r="L13" s="119" t="s">
        <v>1728</v>
      </c>
      <c r="M13" s="193">
        <v>91.387540000000001</v>
      </c>
      <c r="N13" s="193">
        <v>130.60375073772775</v>
      </c>
      <c r="O13" s="186">
        <v>7.2370289999999997</v>
      </c>
    </row>
    <row r="14" spans="1:16" x14ac:dyDescent="0.25">
      <c r="A14" s="119">
        <v>91500</v>
      </c>
      <c r="B14" s="119" t="s">
        <v>1650</v>
      </c>
      <c r="C14" s="193">
        <v>65.445340999999999</v>
      </c>
      <c r="D14" s="193">
        <v>144.694413</v>
      </c>
      <c r="E14" s="186">
        <v>3.6657459999999999</v>
      </c>
      <c r="K14" s="119">
        <v>91500</v>
      </c>
      <c r="L14" s="119" t="s">
        <v>1729</v>
      </c>
      <c r="M14" s="193">
        <v>89.170089000000004</v>
      </c>
      <c r="N14" s="193">
        <v>140.8617675134598</v>
      </c>
      <c r="O14" s="186">
        <v>7.5898589999999997</v>
      </c>
    </row>
    <row r="15" spans="1:16" x14ac:dyDescent="0.25">
      <c r="A15" s="119">
        <v>91500</v>
      </c>
      <c r="B15" s="119" t="s">
        <v>1651</v>
      </c>
      <c r="C15" s="193">
        <v>67.341759999999994</v>
      </c>
      <c r="D15" s="193">
        <v>132.79259500000001</v>
      </c>
      <c r="E15" s="186">
        <v>3.6235409999999999</v>
      </c>
      <c r="K15" s="119">
        <v>91500</v>
      </c>
      <c r="L15" s="119" t="s">
        <v>1730</v>
      </c>
      <c r="M15" s="193">
        <v>92.086011999999997</v>
      </c>
      <c r="N15" s="193">
        <v>138.2061232752306</v>
      </c>
      <c r="O15" s="186">
        <v>7.1855929999999999</v>
      </c>
    </row>
    <row r="16" spans="1:16" x14ac:dyDescent="0.25">
      <c r="A16" s="119">
        <v>91500</v>
      </c>
      <c r="B16" s="119" t="s">
        <v>1652</v>
      </c>
      <c r="C16" s="193">
        <v>66.494594000000006</v>
      </c>
      <c r="D16" s="193">
        <v>131.785538</v>
      </c>
      <c r="E16" s="186">
        <v>3.8413270000000002</v>
      </c>
      <c r="K16" s="119">
        <v>91500</v>
      </c>
      <c r="L16" s="119" t="s">
        <v>1731</v>
      </c>
      <c r="M16" s="193">
        <v>81.106148000000005</v>
      </c>
      <c r="N16" s="193">
        <v>143.06074235640779</v>
      </c>
      <c r="O16" s="186">
        <v>7.337294</v>
      </c>
    </row>
    <row r="17" spans="1:15" x14ac:dyDescent="0.25">
      <c r="A17" s="119">
        <v>91500</v>
      </c>
      <c r="B17" s="119" t="s">
        <v>1653</v>
      </c>
      <c r="C17" s="193">
        <v>65.180092999999999</v>
      </c>
      <c r="D17" s="193">
        <v>136.108835</v>
      </c>
      <c r="E17" s="186">
        <v>3.676698</v>
      </c>
      <c r="K17" s="119" t="s">
        <v>58</v>
      </c>
      <c r="L17" s="119" t="s">
        <v>1732</v>
      </c>
      <c r="M17" s="193">
        <v>224.66705400000001</v>
      </c>
      <c r="N17" s="193">
        <v>140.15935803743221</v>
      </c>
      <c r="O17" s="186">
        <v>6.8821960000000004</v>
      </c>
    </row>
    <row r="18" spans="1:15" x14ac:dyDescent="0.25">
      <c r="A18" s="119">
        <v>91500</v>
      </c>
      <c r="B18" s="119" t="s">
        <v>1654</v>
      </c>
      <c r="C18" s="193">
        <v>63.71161</v>
      </c>
      <c r="D18" s="193">
        <v>142.42864599999999</v>
      </c>
      <c r="E18" s="186">
        <v>3.6951170000000002</v>
      </c>
      <c r="K18" s="119" t="s">
        <v>58</v>
      </c>
      <c r="L18" s="119" t="s">
        <v>1733</v>
      </c>
      <c r="M18" s="193">
        <v>222.39857900000001</v>
      </c>
      <c r="N18" s="193">
        <v>132.6269739120246</v>
      </c>
      <c r="O18" s="186">
        <v>6.8467830000000003</v>
      </c>
    </row>
    <row r="19" spans="1:15" x14ac:dyDescent="0.25">
      <c r="A19" s="119" t="s">
        <v>58</v>
      </c>
      <c r="B19" s="119" t="s">
        <v>1655</v>
      </c>
      <c r="C19" s="193">
        <v>216.120147</v>
      </c>
      <c r="D19" s="193">
        <v>137.02802500000001</v>
      </c>
      <c r="E19" s="186">
        <v>3.2909350000000002</v>
      </c>
      <c r="K19" s="119" t="s">
        <v>58</v>
      </c>
      <c r="L19" s="119" t="s">
        <v>1734</v>
      </c>
      <c r="M19" s="193">
        <v>217.15130400000001</v>
      </c>
      <c r="N19" s="193">
        <v>139.92714052992957</v>
      </c>
      <c r="O19" s="186">
        <v>6.8380789999999996</v>
      </c>
    </row>
    <row r="20" spans="1:15" x14ac:dyDescent="0.25">
      <c r="A20" s="119" t="s">
        <v>58</v>
      </c>
      <c r="B20" s="119" t="s">
        <v>1656</v>
      </c>
      <c r="C20" s="193">
        <v>217.41648900000001</v>
      </c>
      <c r="D20" s="193">
        <v>139.689413</v>
      </c>
      <c r="E20" s="186">
        <v>3.2677160000000001</v>
      </c>
      <c r="K20" s="119" t="s">
        <v>58</v>
      </c>
      <c r="L20" s="119" t="s">
        <v>1735</v>
      </c>
      <c r="M20" s="193">
        <v>219.533424</v>
      </c>
      <c r="N20" s="193">
        <v>134.38916525702399</v>
      </c>
      <c r="O20" s="186">
        <v>6.9153529999999996</v>
      </c>
    </row>
    <row r="21" spans="1:15" x14ac:dyDescent="0.25">
      <c r="A21" s="119" t="s">
        <v>58</v>
      </c>
      <c r="B21" s="119" t="s">
        <v>1657</v>
      </c>
      <c r="C21" s="193">
        <v>232.88828100000001</v>
      </c>
      <c r="D21" s="193">
        <v>134.120968</v>
      </c>
      <c r="E21" s="186">
        <v>3.2959499999999999</v>
      </c>
      <c r="K21" s="119" t="s">
        <v>58</v>
      </c>
      <c r="L21" s="119" t="s">
        <v>1736</v>
      </c>
      <c r="M21" s="193">
        <v>225.27396200000001</v>
      </c>
      <c r="N21" s="193">
        <v>137.02981838421115</v>
      </c>
      <c r="O21" s="186">
        <v>6.9129360000000002</v>
      </c>
    </row>
    <row r="22" spans="1:15" x14ac:dyDescent="0.25">
      <c r="A22" s="119" t="s">
        <v>58</v>
      </c>
      <c r="B22" s="119" t="s">
        <v>1658</v>
      </c>
      <c r="C22" s="193">
        <v>238.68510800000001</v>
      </c>
      <c r="D22" s="193">
        <v>141.18532300000001</v>
      </c>
      <c r="E22" s="186">
        <v>3.2847080000000002</v>
      </c>
      <c r="K22" s="119" t="s">
        <v>58</v>
      </c>
      <c r="L22" s="119" t="s">
        <v>1737</v>
      </c>
      <c r="M22" s="193">
        <v>222.334349</v>
      </c>
      <c r="N22" s="193">
        <v>140.43337944533877</v>
      </c>
      <c r="O22" s="186">
        <v>6.873621</v>
      </c>
    </row>
    <row r="23" spans="1:15" x14ac:dyDescent="0.25">
      <c r="A23" s="119" t="s">
        <v>58</v>
      </c>
      <c r="B23" s="119" t="s">
        <v>1659</v>
      </c>
      <c r="C23" s="193">
        <v>211.01831100000001</v>
      </c>
      <c r="D23" s="193">
        <v>141.09754699999999</v>
      </c>
      <c r="E23" s="186">
        <v>3.3337680000000001</v>
      </c>
      <c r="K23" s="119" t="s">
        <v>58</v>
      </c>
      <c r="L23" s="119" t="s">
        <v>1738</v>
      </c>
      <c r="M23" s="193">
        <v>221.556704</v>
      </c>
      <c r="N23" s="193">
        <v>145.02678529560299</v>
      </c>
      <c r="O23" s="186">
        <v>6.9176979999999997</v>
      </c>
    </row>
    <row r="24" spans="1:15" x14ac:dyDescent="0.25">
      <c r="A24" s="119" t="s">
        <v>58</v>
      </c>
      <c r="B24" s="119" t="s">
        <v>1660</v>
      </c>
      <c r="C24" s="193">
        <v>226.31630799999999</v>
      </c>
      <c r="D24" s="193">
        <v>145.65804700000001</v>
      </c>
      <c r="E24" s="186">
        <v>3.2972030000000001</v>
      </c>
      <c r="K24" s="119" t="s">
        <v>58</v>
      </c>
      <c r="L24" s="119" t="s">
        <v>1739</v>
      </c>
      <c r="M24" s="193">
        <v>224.312455</v>
      </c>
      <c r="N24" s="193">
        <v>139.216032948345</v>
      </c>
      <c r="O24" s="186">
        <v>6.8527040000000001</v>
      </c>
    </row>
    <row r="25" spans="1:15" x14ac:dyDescent="0.25">
      <c r="A25" s="119" t="s">
        <v>58</v>
      </c>
      <c r="B25" s="119" t="s">
        <v>1661</v>
      </c>
      <c r="C25" s="193">
        <v>225.728218</v>
      </c>
      <c r="D25" s="193">
        <v>140.79537500000001</v>
      </c>
      <c r="E25" s="186">
        <v>3.2157079999999998</v>
      </c>
      <c r="K25" s="119" t="s">
        <v>59</v>
      </c>
      <c r="L25" s="119" t="s">
        <v>1740</v>
      </c>
      <c r="M25" s="193">
        <v>219.41783599999999</v>
      </c>
      <c r="N25" s="193">
        <v>141.26869210165856</v>
      </c>
      <c r="O25" s="186">
        <v>6.8932209999999996</v>
      </c>
    </row>
    <row r="26" spans="1:15" x14ac:dyDescent="0.25">
      <c r="A26" s="119" t="s">
        <v>58</v>
      </c>
      <c r="B26" s="119" t="s">
        <v>1662</v>
      </c>
      <c r="C26" s="193">
        <v>230.85461100000001</v>
      </c>
      <c r="D26" s="193">
        <v>140.73278400000001</v>
      </c>
      <c r="E26" s="186">
        <v>3.3167689999999999</v>
      </c>
      <c r="K26" s="119" t="s">
        <v>59</v>
      </c>
      <c r="L26" s="119" t="s">
        <v>1741</v>
      </c>
      <c r="M26" s="193">
        <v>220.125248</v>
      </c>
      <c r="N26" s="193">
        <v>138.06484810464536</v>
      </c>
      <c r="O26" s="186">
        <v>6.9526979999999998</v>
      </c>
    </row>
    <row r="27" spans="1:15" x14ac:dyDescent="0.25">
      <c r="A27" s="119" t="s">
        <v>58</v>
      </c>
      <c r="B27" s="119" t="s">
        <v>1663</v>
      </c>
      <c r="C27" s="193">
        <v>233.411832</v>
      </c>
      <c r="D27" s="193">
        <v>135.353331</v>
      </c>
      <c r="E27" s="186">
        <v>3.2576830000000001</v>
      </c>
      <c r="K27" s="119" t="s">
        <v>59</v>
      </c>
      <c r="L27" s="119" t="s">
        <v>1742</v>
      </c>
      <c r="M27" s="193">
        <v>217.94618</v>
      </c>
      <c r="N27" s="193">
        <v>140.32506841328279</v>
      </c>
      <c r="O27" s="186">
        <v>6.9095690000000003</v>
      </c>
    </row>
    <row r="28" spans="1:15" x14ac:dyDescent="0.25">
      <c r="A28" s="119" t="s">
        <v>58</v>
      </c>
      <c r="B28" s="119" t="s">
        <v>1664</v>
      </c>
      <c r="C28" s="193">
        <v>290.99147199999999</v>
      </c>
      <c r="D28" s="193">
        <v>135.17250799999999</v>
      </c>
      <c r="E28" s="186">
        <v>3.1909179999999999</v>
      </c>
      <c r="K28" s="119" t="s">
        <v>59</v>
      </c>
      <c r="L28" s="119" t="s">
        <v>1743</v>
      </c>
      <c r="M28" s="193">
        <v>224.318691</v>
      </c>
      <c r="N28" s="193">
        <v>138.77169274826338</v>
      </c>
      <c r="O28" s="186">
        <v>6.8823699999999999</v>
      </c>
    </row>
    <row r="29" spans="1:15" x14ac:dyDescent="0.25">
      <c r="A29" s="119" t="s">
        <v>58</v>
      </c>
      <c r="B29" s="119" t="s">
        <v>1665</v>
      </c>
      <c r="C29" s="193">
        <v>228.273403</v>
      </c>
      <c r="D29" s="193">
        <v>132.66438199999999</v>
      </c>
      <c r="E29" s="186">
        <v>3.2600630000000002</v>
      </c>
      <c r="K29" s="119" t="s">
        <v>59</v>
      </c>
      <c r="L29" s="119" t="s">
        <v>1744</v>
      </c>
      <c r="M29" s="193">
        <v>222.461772</v>
      </c>
      <c r="N29" s="193">
        <v>142.41657400920002</v>
      </c>
      <c r="O29" s="186">
        <v>6.8439889999999997</v>
      </c>
    </row>
    <row r="30" spans="1:15" x14ac:dyDescent="0.25">
      <c r="A30" s="119" t="s">
        <v>59</v>
      </c>
      <c r="B30" s="119" t="s">
        <v>1666</v>
      </c>
      <c r="C30" s="193">
        <v>242.13819000000001</v>
      </c>
      <c r="D30" s="193">
        <v>137.74040299999999</v>
      </c>
      <c r="E30" s="186">
        <v>3.286222</v>
      </c>
      <c r="K30" s="119" t="s">
        <v>59</v>
      </c>
      <c r="L30" s="119" t="s">
        <v>1745</v>
      </c>
      <c r="M30" s="193">
        <v>218.800251</v>
      </c>
      <c r="N30" s="193">
        <v>134.40846007044058</v>
      </c>
      <c r="O30" s="186">
        <v>6.8614050000000004</v>
      </c>
    </row>
    <row r="31" spans="1:15" x14ac:dyDescent="0.25">
      <c r="A31" s="119" t="s">
        <v>59</v>
      </c>
      <c r="B31" s="119" t="s">
        <v>1667</v>
      </c>
      <c r="C31" s="193">
        <v>237.351043</v>
      </c>
      <c r="D31" s="193">
        <v>136.58029300000001</v>
      </c>
      <c r="E31" s="186">
        <v>3.26349</v>
      </c>
      <c r="K31" s="119" t="s">
        <v>59</v>
      </c>
      <c r="L31" s="119" t="s">
        <v>1746</v>
      </c>
      <c r="M31" s="193">
        <v>216.92793699999999</v>
      </c>
      <c r="N31" s="193">
        <v>135.11764459107778</v>
      </c>
      <c r="O31" s="186">
        <v>6.8308359999999997</v>
      </c>
    </row>
    <row r="32" spans="1:15" x14ac:dyDescent="0.25">
      <c r="A32" s="119" t="s">
        <v>59</v>
      </c>
      <c r="B32" s="119" t="s">
        <v>1668</v>
      </c>
      <c r="C32" s="193">
        <v>240.39094499999999</v>
      </c>
      <c r="D32" s="193">
        <v>137.75979899999999</v>
      </c>
      <c r="E32" s="186">
        <v>3.2273589999999999</v>
      </c>
      <c r="K32" s="119" t="s">
        <v>59</v>
      </c>
      <c r="L32" s="119" t="s">
        <v>1747</v>
      </c>
      <c r="M32" s="193">
        <v>215.319683</v>
      </c>
      <c r="N32" s="193">
        <v>132.70875852468478</v>
      </c>
      <c r="O32" s="186">
        <v>6.8901019999999997</v>
      </c>
    </row>
    <row r="33" spans="1:15" x14ac:dyDescent="0.25">
      <c r="A33" s="119" t="s">
        <v>59</v>
      </c>
      <c r="B33" s="119" t="s">
        <v>1669</v>
      </c>
      <c r="C33" s="193">
        <v>240.59931499999999</v>
      </c>
      <c r="D33" s="193">
        <v>137.39038300000001</v>
      </c>
      <c r="E33" s="186">
        <v>3.2733759999999998</v>
      </c>
      <c r="K33" s="119" t="s">
        <v>60</v>
      </c>
      <c r="L33" s="119" t="s">
        <v>1748</v>
      </c>
      <c r="M33" s="193">
        <v>443.94755199999997</v>
      </c>
      <c r="N33" s="193">
        <v>135.58755936162839</v>
      </c>
      <c r="O33" s="186">
        <v>6.7949729999999997</v>
      </c>
    </row>
    <row r="34" spans="1:15" x14ac:dyDescent="0.25">
      <c r="A34" s="119" t="s">
        <v>59</v>
      </c>
      <c r="B34" s="119" t="s">
        <v>1670</v>
      </c>
      <c r="C34" s="193">
        <v>239.86085299999999</v>
      </c>
      <c r="D34" s="193">
        <v>139.73599999999999</v>
      </c>
      <c r="E34" s="186">
        <v>3.250629</v>
      </c>
      <c r="K34" s="119" t="s">
        <v>60</v>
      </c>
      <c r="L34" s="119" t="s">
        <v>1749</v>
      </c>
      <c r="M34" s="193">
        <v>366.376172</v>
      </c>
      <c r="N34" s="193">
        <v>134.695453732083</v>
      </c>
      <c r="O34" s="186">
        <v>6.7902480000000001</v>
      </c>
    </row>
    <row r="35" spans="1:15" x14ac:dyDescent="0.25">
      <c r="A35" s="119" t="s">
        <v>59</v>
      </c>
      <c r="B35" s="119" t="s">
        <v>1671</v>
      </c>
      <c r="C35" s="193">
        <v>240.33840499999999</v>
      </c>
      <c r="D35" s="193">
        <v>142.366433</v>
      </c>
      <c r="E35" s="186">
        <v>3.2729919999999999</v>
      </c>
      <c r="K35" s="119" t="s">
        <v>60</v>
      </c>
      <c r="L35" s="119" t="s">
        <v>1750</v>
      </c>
      <c r="M35" s="193">
        <v>410.78101400000003</v>
      </c>
      <c r="N35" s="193">
        <v>136.82186589057059</v>
      </c>
      <c r="O35" s="186">
        <v>6.7907349999999997</v>
      </c>
    </row>
    <row r="36" spans="1:15" x14ac:dyDescent="0.25">
      <c r="A36" s="119" t="s">
        <v>59</v>
      </c>
      <c r="B36" s="119" t="s">
        <v>1672</v>
      </c>
      <c r="C36" s="193">
        <v>240.11460099999999</v>
      </c>
      <c r="D36" s="193">
        <v>134.864079</v>
      </c>
      <c r="E36" s="186">
        <v>3.287439</v>
      </c>
      <c r="K36" s="119" t="s">
        <v>60</v>
      </c>
      <c r="L36" s="119" t="s">
        <v>1751</v>
      </c>
      <c r="M36" s="193">
        <v>388.73709200000002</v>
      </c>
      <c r="N36" s="193">
        <v>133.70410918948198</v>
      </c>
      <c r="O36" s="186">
        <v>6.8351550000000003</v>
      </c>
    </row>
    <row r="37" spans="1:15" x14ac:dyDescent="0.25">
      <c r="A37" s="119" t="s">
        <v>59</v>
      </c>
      <c r="B37" s="119" t="s">
        <v>1673</v>
      </c>
      <c r="C37" s="193">
        <v>240.73355599999999</v>
      </c>
      <c r="D37" s="193">
        <v>134.82379800000001</v>
      </c>
      <c r="E37" s="186">
        <v>3.2606199999999999</v>
      </c>
      <c r="K37" s="119" t="s">
        <v>60</v>
      </c>
      <c r="L37" s="119" t="s">
        <v>1752</v>
      </c>
      <c r="M37" s="193">
        <v>400.47726299999999</v>
      </c>
      <c r="N37" s="193">
        <v>136.82929010837759</v>
      </c>
      <c r="O37" s="186">
        <v>6.7918310000000002</v>
      </c>
    </row>
    <row r="38" spans="1:15" x14ac:dyDescent="0.25">
      <c r="A38" s="119" t="s">
        <v>59</v>
      </c>
      <c r="B38" s="119" t="s">
        <v>1674</v>
      </c>
      <c r="C38" s="193">
        <v>214.93860000000001</v>
      </c>
      <c r="D38" s="193">
        <v>134.76763500000001</v>
      </c>
      <c r="E38" s="186">
        <v>3.2429619999999999</v>
      </c>
      <c r="K38" s="119" t="s">
        <v>60</v>
      </c>
      <c r="L38" s="119" t="s">
        <v>1753</v>
      </c>
      <c r="M38" s="193">
        <v>386.22992099999999</v>
      </c>
      <c r="N38" s="193">
        <v>139.74058629315837</v>
      </c>
      <c r="O38" s="186">
        <v>6.814254</v>
      </c>
    </row>
    <row r="39" spans="1:15" x14ac:dyDescent="0.25">
      <c r="A39" s="119" t="s">
        <v>59</v>
      </c>
      <c r="B39" s="119" t="s">
        <v>1675</v>
      </c>
      <c r="C39" s="193">
        <v>303.83340900000002</v>
      </c>
      <c r="D39" s="193">
        <v>136.58837199999999</v>
      </c>
      <c r="E39" s="186">
        <v>3.2387169999999998</v>
      </c>
      <c r="K39" s="119" t="s">
        <v>60</v>
      </c>
      <c r="L39" s="119" t="s">
        <v>1754</v>
      </c>
      <c r="M39" s="193">
        <v>360.115906</v>
      </c>
      <c r="N39" s="193">
        <v>138.17766462289561</v>
      </c>
      <c r="O39" s="186">
        <v>6.8286939999999996</v>
      </c>
    </row>
    <row r="40" spans="1:15" x14ac:dyDescent="0.25">
      <c r="A40" s="119" t="s">
        <v>59</v>
      </c>
      <c r="B40" s="119" t="s">
        <v>1676</v>
      </c>
      <c r="C40" s="193">
        <v>212.08615900000001</v>
      </c>
      <c r="D40" s="193">
        <v>139.19965300000001</v>
      </c>
      <c r="E40" s="186">
        <v>3.2731690000000002</v>
      </c>
      <c r="K40" s="119" t="s">
        <v>22</v>
      </c>
      <c r="L40" s="119" t="s">
        <v>1755</v>
      </c>
      <c r="M40" s="193">
        <v>360.95217700000001</v>
      </c>
      <c r="N40" s="193">
        <v>140.39598829210081</v>
      </c>
      <c r="O40" s="186">
        <v>6.9030269999999998</v>
      </c>
    </row>
    <row r="41" spans="1:15" x14ac:dyDescent="0.25">
      <c r="A41" s="119" t="s">
        <v>60</v>
      </c>
      <c r="B41" s="119" t="s">
        <v>1677</v>
      </c>
      <c r="C41" s="193">
        <v>242.53179800000001</v>
      </c>
      <c r="D41" s="193">
        <v>133.329399</v>
      </c>
      <c r="E41" s="186">
        <v>3.2444950000000001</v>
      </c>
      <c r="K41" s="119" t="s">
        <v>22</v>
      </c>
      <c r="L41" s="119" t="s">
        <v>1756</v>
      </c>
      <c r="M41" s="193">
        <v>356.24564600000002</v>
      </c>
      <c r="N41" s="193">
        <v>132.65254032961201</v>
      </c>
      <c r="O41" s="186">
        <v>6.819407</v>
      </c>
    </row>
    <row r="42" spans="1:15" x14ac:dyDescent="0.25">
      <c r="A42" s="119" t="s">
        <v>60</v>
      </c>
      <c r="B42" s="119" t="s">
        <v>1678</v>
      </c>
      <c r="C42" s="193">
        <v>405.633129</v>
      </c>
      <c r="D42" s="193">
        <v>138.456524</v>
      </c>
      <c r="E42" s="186">
        <v>3.177559</v>
      </c>
      <c r="K42" s="119" t="s">
        <v>22</v>
      </c>
      <c r="L42" s="119" t="s">
        <v>1757</v>
      </c>
      <c r="M42" s="193">
        <v>357.211276</v>
      </c>
      <c r="N42" s="193">
        <v>137.57847674258517</v>
      </c>
      <c r="O42" s="186">
        <v>6.8032060000000003</v>
      </c>
    </row>
    <row r="43" spans="1:15" x14ac:dyDescent="0.25">
      <c r="A43" s="119" t="s">
        <v>60</v>
      </c>
      <c r="B43" s="119" t="s">
        <v>1679</v>
      </c>
      <c r="C43" s="193">
        <v>496.03862500000002</v>
      </c>
      <c r="D43" s="193">
        <v>139.382913</v>
      </c>
      <c r="E43" s="186">
        <v>3.1875070000000001</v>
      </c>
      <c r="K43" s="119" t="s">
        <v>22</v>
      </c>
      <c r="L43" s="119" t="s">
        <v>1758</v>
      </c>
      <c r="M43" s="193">
        <v>351.84758699999998</v>
      </c>
      <c r="N43" s="193">
        <v>134.56158443532118</v>
      </c>
      <c r="O43" s="186">
        <v>6.7926659999999996</v>
      </c>
    </row>
    <row r="44" spans="1:15" x14ac:dyDescent="0.25">
      <c r="A44" s="119" t="s">
        <v>60</v>
      </c>
      <c r="B44" s="119" t="s">
        <v>1680</v>
      </c>
      <c r="C44" s="193">
        <v>107.33309199999999</v>
      </c>
      <c r="D44" s="193">
        <v>133.84559200000001</v>
      </c>
      <c r="E44" s="186">
        <v>3.3645320000000001</v>
      </c>
      <c r="K44" s="119" t="s">
        <v>22</v>
      </c>
      <c r="L44" s="119" t="s">
        <v>1759</v>
      </c>
      <c r="M44" s="193">
        <v>359.19373000000002</v>
      </c>
      <c r="N44" s="193">
        <v>138.1692671548476</v>
      </c>
      <c r="O44" s="186">
        <v>6.8511860000000002</v>
      </c>
    </row>
    <row r="45" spans="1:15" x14ac:dyDescent="0.25">
      <c r="A45" s="119" t="s">
        <v>60</v>
      </c>
      <c r="B45" s="119" t="s">
        <v>1681</v>
      </c>
      <c r="C45" s="193">
        <v>277.67431099999999</v>
      </c>
      <c r="D45" s="193">
        <v>136.77824699999999</v>
      </c>
      <c r="E45" s="186">
        <v>3.3842279999999998</v>
      </c>
      <c r="K45" s="119" t="s">
        <v>22</v>
      </c>
      <c r="L45" s="119" t="s">
        <v>1760</v>
      </c>
      <c r="M45" s="193">
        <v>347.38823600000001</v>
      </c>
      <c r="N45" s="193">
        <v>137.163300419097</v>
      </c>
      <c r="O45" s="186">
        <v>6.8261229999999999</v>
      </c>
    </row>
    <row r="46" spans="1:15" x14ac:dyDescent="0.25">
      <c r="A46" s="119" t="s">
        <v>60</v>
      </c>
      <c r="B46" s="119" t="s">
        <v>1682</v>
      </c>
      <c r="C46" s="193">
        <v>355.07023700000002</v>
      </c>
      <c r="D46" s="193">
        <v>134.89821499999999</v>
      </c>
      <c r="E46" s="186">
        <v>3.1804649999999999</v>
      </c>
      <c r="K46" s="119" t="s">
        <v>22</v>
      </c>
      <c r="L46" s="119" t="s">
        <v>1761</v>
      </c>
      <c r="M46" s="193">
        <v>354.33257500000002</v>
      </c>
      <c r="N46" s="193">
        <v>137.37986541303778</v>
      </c>
      <c r="O46" s="186">
        <v>6.8167479999999996</v>
      </c>
    </row>
    <row r="47" spans="1:15" x14ac:dyDescent="0.25">
      <c r="A47" s="119" t="s">
        <v>60</v>
      </c>
      <c r="B47" s="119" t="s">
        <v>1683</v>
      </c>
      <c r="C47" s="193">
        <v>315.33580599999999</v>
      </c>
      <c r="D47" s="193">
        <v>135.84352200000001</v>
      </c>
      <c r="E47" s="186">
        <v>3.2385820000000001</v>
      </c>
      <c r="K47" s="119" t="s">
        <v>62</v>
      </c>
      <c r="L47" s="119" t="s">
        <v>1762</v>
      </c>
      <c r="M47" s="193">
        <v>837.33314800000005</v>
      </c>
      <c r="N47" s="193">
        <v>135.74726208284997</v>
      </c>
      <c r="O47" s="186">
        <v>6.7522659999999997</v>
      </c>
    </row>
    <row r="48" spans="1:15" x14ac:dyDescent="0.25">
      <c r="A48" s="119" t="s">
        <v>60</v>
      </c>
      <c r="B48" s="119" t="s">
        <v>1684</v>
      </c>
      <c r="C48" s="193">
        <v>546.47386900000004</v>
      </c>
      <c r="D48" s="193">
        <v>136.29971399999999</v>
      </c>
      <c r="E48" s="186">
        <v>3.2340689999999999</v>
      </c>
      <c r="K48" s="119" t="s">
        <v>62</v>
      </c>
      <c r="L48" s="119" t="s">
        <v>1763</v>
      </c>
      <c r="M48" s="193">
        <v>869.72287100000005</v>
      </c>
      <c r="N48" s="193">
        <v>133.806499191276</v>
      </c>
      <c r="O48" s="186">
        <v>6.752529</v>
      </c>
    </row>
    <row r="49" spans="1:15" x14ac:dyDescent="0.25">
      <c r="A49" s="119" t="s">
        <v>60</v>
      </c>
      <c r="B49" s="119" t="s">
        <v>1685</v>
      </c>
      <c r="C49" s="193">
        <v>374.04381100000001</v>
      </c>
      <c r="D49" s="193">
        <v>138.583035</v>
      </c>
      <c r="E49" s="186">
        <v>3.2179920000000002</v>
      </c>
      <c r="K49" s="119" t="s">
        <v>62</v>
      </c>
      <c r="L49" s="119" t="s">
        <v>1764</v>
      </c>
      <c r="M49" s="193">
        <v>858.14045599999997</v>
      </c>
      <c r="N49" s="193">
        <v>137.88778280294639</v>
      </c>
      <c r="O49" s="186">
        <v>6.7361269999999998</v>
      </c>
    </row>
    <row r="50" spans="1:15" x14ac:dyDescent="0.25">
      <c r="A50" s="119" t="s">
        <v>22</v>
      </c>
      <c r="B50" s="119" t="s">
        <v>1686</v>
      </c>
      <c r="C50" s="193">
        <v>352.52885700000002</v>
      </c>
      <c r="D50" s="193">
        <v>136.91895099999999</v>
      </c>
      <c r="E50" s="186">
        <v>3.2025009999999998</v>
      </c>
      <c r="K50" s="119" t="s">
        <v>62</v>
      </c>
      <c r="L50" s="119" t="s">
        <v>1765</v>
      </c>
      <c r="M50" s="193">
        <v>855.33967299999995</v>
      </c>
      <c r="N50" s="193">
        <v>135.8480449478586</v>
      </c>
      <c r="O50" s="186">
        <v>6.749117</v>
      </c>
    </row>
    <row r="51" spans="1:15" x14ac:dyDescent="0.25">
      <c r="A51" s="119" t="s">
        <v>22</v>
      </c>
      <c r="B51" s="119" t="s">
        <v>1687</v>
      </c>
      <c r="C51" s="193">
        <v>343.84706899999998</v>
      </c>
      <c r="D51" s="193">
        <v>135.89708999999999</v>
      </c>
      <c r="E51" s="186">
        <v>3.2475230000000002</v>
      </c>
      <c r="K51" s="119" t="s">
        <v>62</v>
      </c>
      <c r="L51" s="119" t="s">
        <v>1766</v>
      </c>
      <c r="M51" s="193">
        <v>852.13594699999999</v>
      </c>
      <c r="N51" s="193">
        <v>137.24272375342377</v>
      </c>
      <c r="O51" s="186">
        <v>6.7571820000000002</v>
      </c>
    </row>
    <row r="52" spans="1:15" x14ac:dyDescent="0.25">
      <c r="A52" s="119" t="s">
        <v>22</v>
      </c>
      <c r="B52" s="119" t="s">
        <v>1688</v>
      </c>
      <c r="C52" s="193">
        <v>337.96813900000001</v>
      </c>
      <c r="D52" s="193">
        <v>138.03414000000001</v>
      </c>
      <c r="E52" s="186">
        <v>3.1959710000000001</v>
      </c>
      <c r="K52" s="119" t="s">
        <v>62</v>
      </c>
      <c r="L52" s="119" t="s">
        <v>1767</v>
      </c>
      <c r="M52" s="193">
        <v>843.02155100000004</v>
      </c>
      <c r="N52" s="193">
        <v>135.85925923649938</v>
      </c>
      <c r="O52" s="186">
        <v>6.7486550000000003</v>
      </c>
    </row>
    <row r="53" spans="1:15" x14ac:dyDescent="0.25">
      <c r="A53" s="119" t="s">
        <v>22</v>
      </c>
      <c r="B53" s="119" t="s">
        <v>1689</v>
      </c>
      <c r="C53" s="193">
        <v>345.90748300000001</v>
      </c>
      <c r="D53" s="193">
        <v>137.27288999999999</v>
      </c>
      <c r="E53" s="186">
        <v>3.233562</v>
      </c>
      <c r="K53" s="119" t="s">
        <v>64</v>
      </c>
      <c r="L53" s="119" t="s">
        <v>1768</v>
      </c>
      <c r="M53" s="193">
        <v>235.836783</v>
      </c>
      <c r="N53" s="193">
        <v>142.38819586657078</v>
      </c>
      <c r="O53" s="186">
        <v>6.827922</v>
      </c>
    </row>
    <row r="54" spans="1:15" x14ac:dyDescent="0.25">
      <c r="A54" s="119" t="s">
        <v>22</v>
      </c>
      <c r="B54" s="119" t="s">
        <v>1690</v>
      </c>
      <c r="C54" s="193">
        <v>346.694548</v>
      </c>
      <c r="D54" s="193">
        <v>136.05973700000001</v>
      </c>
      <c r="E54" s="186">
        <v>3.237711</v>
      </c>
      <c r="K54" s="119" t="s">
        <v>64</v>
      </c>
      <c r="L54" s="119" t="s">
        <v>1769</v>
      </c>
      <c r="M54" s="193">
        <v>193.79074600000001</v>
      </c>
      <c r="N54" s="193">
        <v>133.97299326287043</v>
      </c>
      <c r="O54" s="186">
        <v>6.9611210000000003</v>
      </c>
    </row>
    <row r="55" spans="1:15" x14ac:dyDescent="0.25">
      <c r="A55" s="119" t="s">
        <v>22</v>
      </c>
      <c r="B55" s="119" t="s">
        <v>1691</v>
      </c>
      <c r="C55" s="193">
        <v>338.214763</v>
      </c>
      <c r="D55" s="193">
        <v>133.69658899999999</v>
      </c>
      <c r="E55" s="186">
        <v>3.1816010000000001</v>
      </c>
      <c r="K55" s="119" t="s">
        <v>64</v>
      </c>
      <c r="L55" s="119" t="s">
        <v>1770</v>
      </c>
      <c r="M55" s="193">
        <v>148.996633</v>
      </c>
      <c r="N55" s="193">
        <v>141.0781786217604</v>
      </c>
      <c r="O55" s="186">
        <v>7.1046820000000004</v>
      </c>
    </row>
    <row r="56" spans="1:15" x14ac:dyDescent="0.25">
      <c r="A56" s="119" t="s">
        <v>22</v>
      </c>
      <c r="B56" s="119" t="s">
        <v>1692</v>
      </c>
      <c r="C56" s="193">
        <v>344.30859099999998</v>
      </c>
      <c r="D56" s="193">
        <v>140.30393799999999</v>
      </c>
      <c r="E56" s="186">
        <v>3.2127189999999999</v>
      </c>
      <c r="K56" s="119" t="s">
        <v>64</v>
      </c>
      <c r="L56" s="119" t="s">
        <v>1771</v>
      </c>
      <c r="M56" s="193">
        <v>106.83759999999999</v>
      </c>
      <c r="N56" s="193">
        <v>129.60577688327581</v>
      </c>
      <c r="O56" s="186">
        <v>7.1663759999999996</v>
      </c>
    </row>
    <row r="57" spans="1:15" x14ac:dyDescent="0.25">
      <c r="A57" s="119" t="s">
        <v>22</v>
      </c>
      <c r="B57" s="119" t="s">
        <v>1693</v>
      </c>
      <c r="C57" s="193">
        <v>341.21082200000001</v>
      </c>
      <c r="D57" s="193">
        <v>139.11922300000001</v>
      </c>
      <c r="E57" s="186">
        <v>3.2325719999999998</v>
      </c>
      <c r="K57" s="119" t="s">
        <v>64</v>
      </c>
      <c r="L57" s="119" t="s">
        <v>1772</v>
      </c>
      <c r="M57" s="193">
        <v>97.601911000000001</v>
      </c>
      <c r="N57" s="193">
        <v>139.96783461932577</v>
      </c>
      <c r="O57" s="186">
        <v>7.1238159999999997</v>
      </c>
    </row>
    <row r="58" spans="1:15" x14ac:dyDescent="0.25">
      <c r="A58" s="119" t="s">
        <v>63</v>
      </c>
      <c r="B58" s="119" t="s">
        <v>1694</v>
      </c>
      <c r="C58" s="193">
        <v>22.208632999999999</v>
      </c>
      <c r="D58" s="193">
        <v>156.58290700000001</v>
      </c>
      <c r="E58" s="186">
        <v>15.856199</v>
      </c>
      <c r="K58" s="119" t="s">
        <v>64</v>
      </c>
      <c r="L58" s="119" t="s">
        <v>1773</v>
      </c>
      <c r="M58" s="193">
        <v>202.718727</v>
      </c>
      <c r="N58" s="193">
        <v>134.46898196788797</v>
      </c>
      <c r="O58" s="186">
        <v>6.8513390000000003</v>
      </c>
    </row>
    <row r="59" spans="1:15" x14ac:dyDescent="0.25">
      <c r="A59" s="119" t="s">
        <v>63</v>
      </c>
      <c r="B59" s="119" t="s">
        <v>1695</v>
      </c>
      <c r="C59" s="193">
        <v>18.644137000000001</v>
      </c>
      <c r="D59" s="193">
        <v>149.753758</v>
      </c>
      <c r="E59" s="186">
        <v>15.207402999999999</v>
      </c>
      <c r="K59" s="119" t="s">
        <v>65</v>
      </c>
      <c r="L59" s="119" t="s">
        <v>1774</v>
      </c>
      <c r="M59" s="193">
        <v>35.124239000000003</v>
      </c>
      <c r="N59" s="193">
        <v>150.1711598270646</v>
      </c>
      <c r="O59" s="186">
        <v>17.907413999999999</v>
      </c>
    </row>
    <row r="60" spans="1:15" x14ac:dyDescent="0.25">
      <c r="A60" s="119" t="s">
        <v>63</v>
      </c>
      <c r="B60" s="119" t="s">
        <v>1696</v>
      </c>
      <c r="C60" s="193">
        <v>36.101238000000002</v>
      </c>
      <c r="D60" s="193">
        <v>144.562206</v>
      </c>
      <c r="E60" s="186">
        <v>16.124614000000001</v>
      </c>
      <c r="K60" s="119" t="s">
        <v>65</v>
      </c>
      <c r="L60" s="119" t="s">
        <v>1775</v>
      </c>
      <c r="M60" s="193">
        <v>33.407043999999999</v>
      </c>
      <c r="N60" s="193">
        <v>158.04309210801836</v>
      </c>
      <c r="O60" s="186">
        <v>19.092586000000001</v>
      </c>
    </row>
    <row r="61" spans="1:15" x14ac:dyDescent="0.25">
      <c r="A61" s="119" t="s">
        <v>63</v>
      </c>
      <c r="B61" s="119" t="s">
        <v>1697</v>
      </c>
      <c r="C61" s="193">
        <v>31.393515000000001</v>
      </c>
      <c r="D61" s="193">
        <v>142.90768700000001</v>
      </c>
      <c r="E61" s="186">
        <v>5.3344230000000001</v>
      </c>
      <c r="K61" s="119" t="s">
        <v>65</v>
      </c>
      <c r="L61" s="119" t="s">
        <v>1776</v>
      </c>
      <c r="M61" s="193">
        <v>37.344262000000001</v>
      </c>
      <c r="N61" s="193">
        <v>140.4001330132842</v>
      </c>
      <c r="O61" s="186">
        <v>12.842171</v>
      </c>
    </row>
    <row r="62" spans="1:15" x14ac:dyDescent="0.25">
      <c r="A62" s="119" t="s">
        <v>65</v>
      </c>
      <c r="B62" s="119" t="s">
        <v>1698</v>
      </c>
      <c r="C62" s="193">
        <v>70.068201000000002</v>
      </c>
      <c r="D62" s="193">
        <v>143.492786</v>
      </c>
      <c r="E62" s="186">
        <v>3.629505</v>
      </c>
      <c r="K62" s="119" t="s">
        <v>65</v>
      </c>
      <c r="L62" s="119" t="s">
        <v>1777</v>
      </c>
      <c r="M62" s="193">
        <v>34.675032000000002</v>
      </c>
      <c r="N62" s="193">
        <v>153.88878517407721</v>
      </c>
      <c r="O62" s="186">
        <v>18.540469000000002</v>
      </c>
    </row>
    <row r="63" spans="1:15" x14ac:dyDescent="0.25">
      <c r="A63" s="119" t="s">
        <v>65</v>
      </c>
      <c r="B63" s="119" t="s">
        <v>1699</v>
      </c>
      <c r="C63" s="193">
        <v>68.024356999999995</v>
      </c>
      <c r="D63" s="193">
        <v>144.170072</v>
      </c>
      <c r="E63" s="186">
        <v>3.6863579999999998</v>
      </c>
      <c r="K63" s="119" t="s">
        <v>65</v>
      </c>
      <c r="L63" s="119" t="s">
        <v>1778</v>
      </c>
      <c r="M63" s="193">
        <v>33.425716000000001</v>
      </c>
      <c r="N63" s="193">
        <v>137.98297482939779</v>
      </c>
      <c r="O63" s="186">
        <v>15.509150999999999</v>
      </c>
    </row>
    <row r="64" spans="1:15" x14ac:dyDescent="0.25">
      <c r="A64" s="119" t="s">
        <v>65</v>
      </c>
      <c r="B64" s="119" t="s">
        <v>1700</v>
      </c>
      <c r="C64" s="193">
        <v>70.215472000000005</v>
      </c>
      <c r="D64" s="193">
        <v>140.18118699999999</v>
      </c>
      <c r="E64" s="186">
        <v>3.9333399999999998</v>
      </c>
      <c r="K64" s="119" t="s">
        <v>65</v>
      </c>
      <c r="L64" s="119" t="s">
        <v>1779</v>
      </c>
      <c r="M64" s="193">
        <v>36.370595000000002</v>
      </c>
      <c r="N64" s="193">
        <v>142.35078331201859</v>
      </c>
      <c r="O64" s="186">
        <v>12.526654000000001</v>
      </c>
    </row>
    <row r="65" spans="1:21" x14ac:dyDescent="0.25">
      <c r="A65" s="119" t="s">
        <v>65</v>
      </c>
      <c r="B65" s="119" t="s">
        <v>1701</v>
      </c>
      <c r="C65" s="193">
        <v>69.671245999999996</v>
      </c>
      <c r="D65" s="193">
        <v>140.41020499999999</v>
      </c>
      <c r="E65" s="186">
        <v>3.777628</v>
      </c>
      <c r="K65" s="119" t="s">
        <v>65</v>
      </c>
      <c r="L65" s="119" t="s">
        <v>1780</v>
      </c>
      <c r="M65" s="193">
        <v>39.379286</v>
      </c>
      <c r="N65" s="193">
        <v>127.32564214222019</v>
      </c>
      <c r="O65" s="186">
        <v>13.888726</v>
      </c>
    </row>
    <row r="66" spans="1:21" x14ac:dyDescent="0.25">
      <c r="A66" s="119" t="s">
        <v>65</v>
      </c>
      <c r="B66" s="119" t="s">
        <v>1702</v>
      </c>
      <c r="C66" s="193">
        <v>69.793143000000001</v>
      </c>
      <c r="D66" s="193">
        <v>138.526917</v>
      </c>
      <c r="E66" s="186">
        <v>4.0468219999999997</v>
      </c>
      <c r="K66" s="119" t="s">
        <v>65</v>
      </c>
      <c r="L66" s="119" t="s">
        <v>1781</v>
      </c>
      <c r="M66" s="193">
        <v>34.337730999999998</v>
      </c>
      <c r="N66" s="193">
        <v>147.76220344206777</v>
      </c>
      <c r="O66" s="186">
        <v>17.307946000000001</v>
      </c>
    </row>
    <row r="67" spans="1:21" x14ac:dyDescent="0.25">
      <c r="A67" s="119" t="s">
        <v>65</v>
      </c>
      <c r="B67" s="119" t="s">
        <v>1703</v>
      </c>
      <c r="C67" s="193">
        <v>74.486046999999999</v>
      </c>
      <c r="D67" s="193">
        <v>132.038701</v>
      </c>
      <c r="E67" s="186">
        <v>3.671719</v>
      </c>
      <c r="K67" s="119" t="s">
        <v>65</v>
      </c>
      <c r="L67" s="119" t="s">
        <v>1782</v>
      </c>
      <c r="M67" s="193">
        <v>33.631984000000003</v>
      </c>
      <c r="N67" s="193">
        <v>151.82151911426695</v>
      </c>
      <c r="O67" s="186">
        <v>16.927356</v>
      </c>
    </row>
    <row r="68" spans="1:21" x14ac:dyDescent="0.25">
      <c r="A68" s="119" t="s">
        <v>65</v>
      </c>
      <c r="B68" s="119" t="s">
        <v>1704</v>
      </c>
      <c r="C68" s="193">
        <v>70.198280999999994</v>
      </c>
      <c r="D68" s="193">
        <v>140.24173999999999</v>
      </c>
      <c r="E68" s="186">
        <v>3.7615419999999999</v>
      </c>
      <c r="K68" s="119" t="s">
        <v>65</v>
      </c>
      <c r="L68" s="119" t="s">
        <v>1783</v>
      </c>
      <c r="M68" s="193">
        <v>33.090730999999998</v>
      </c>
      <c r="N68" s="193">
        <v>149.31774267804178</v>
      </c>
      <c r="O68" s="186">
        <v>19.198194000000001</v>
      </c>
    </row>
    <row r="69" spans="1:21" x14ac:dyDescent="0.25">
      <c r="A69" s="119" t="s">
        <v>65</v>
      </c>
      <c r="B69" s="119" t="s">
        <v>1705</v>
      </c>
      <c r="C69" s="193">
        <v>69.522043999999994</v>
      </c>
      <c r="D69" s="193">
        <v>132.65856099999999</v>
      </c>
      <c r="E69" s="186">
        <v>3.5419870000000002</v>
      </c>
      <c r="K69" s="119" t="s">
        <v>65</v>
      </c>
      <c r="L69" s="119" t="s">
        <v>1784</v>
      </c>
      <c r="M69" s="193">
        <v>34.311579000000002</v>
      </c>
      <c r="N69" s="193">
        <v>149.07094985645881</v>
      </c>
      <c r="O69" s="186">
        <v>17.413596999999999</v>
      </c>
    </row>
    <row r="70" spans="1:21" x14ac:dyDescent="0.25">
      <c r="A70" s="119" t="s">
        <v>65</v>
      </c>
      <c r="B70" s="119" t="s">
        <v>1706</v>
      </c>
      <c r="C70" s="193">
        <v>71.306009000000003</v>
      </c>
      <c r="D70" s="193">
        <v>139.07168300000001</v>
      </c>
      <c r="E70" s="186">
        <v>3.7704930000000001</v>
      </c>
      <c r="K70" s="119" t="s">
        <v>65</v>
      </c>
      <c r="L70" s="119" t="s">
        <v>1785</v>
      </c>
      <c r="M70" s="193">
        <v>28.975473999999998</v>
      </c>
      <c r="N70" s="193">
        <v>156.1920455637912</v>
      </c>
      <c r="O70" s="186">
        <v>85.411984000000004</v>
      </c>
    </row>
    <row r="71" spans="1:21" x14ac:dyDescent="0.25">
      <c r="A71" s="119" t="s">
        <v>65</v>
      </c>
      <c r="B71" s="119" t="s">
        <v>1707</v>
      </c>
      <c r="C71" s="193">
        <v>70.962222999999994</v>
      </c>
      <c r="D71" s="193">
        <v>135.890094</v>
      </c>
      <c r="E71" s="186">
        <v>3.6063499999999999</v>
      </c>
      <c r="K71" s="119" t="s">
        <v>1786</v>
      </c>
      <c r="L71" s="119" t="s">
        <v>1787</v>
      </c>
      <c r="M71" s="193">
        <v>696.62040400000001</v>
      </c>
      <c r="N71" s="193">
        <v>137.05402632790199</v>
      </c>
      <c r="O71" s="186">
        <v>6.7701950000000002</v>
      </c>
    </row>
    <row r="72" spans="1:21" x14ac:dyDescent="0.25">
      <c r="A72" s="119" t="s">
        <v>65</v>
      </c>
      <c r="B72" s="119" t="s">
        <v>1708</v>
      </c>
      <c r="C72" s="193">
        <v>66.794041000000007</v>
      </c>
      <c r="D72" s="193">
        <v>137.29824099999999</v>
      </c>
      <c r="E72" s="186">
        <v>4.3037590000000003</v>
      </c>
      <c r="K72" s="119" t="s">
        <v>1786</v>
      </c>
      <c r="L72" s="119" t="s">
        <v>1788</v>
      </c>
      <c r="M72" s="193">
        <v>662.860998</v>
      </c>
      <c r="N72" s="193">
        <v>138.99645342643262</v>
      </c>
      <c r="O72" s="186">
        <v>6.7584910000000002</v>
      </c>
    </row>
    <row r="73" spans="1:21" x14ac:dyDescent="0.25">
      <c r="A73" s="119" t="s">
        <v>65</v>
      </c>
      <c r="B73" s="119" t="s">
        <v>1709</v>
      </c>
      <c r="C73" s="193">
        <v>66.993577999999999</v>
      </c>
      <c r="D73" s="193">
        <v>131.54033999999999</v>
      </c>
      <c r="E73" s="186">
        <v>3.7220059999999999</v>
      </c>
      <c r="K73" s="119" t="s">
        <v>1786</v>
      </c>
      <c r="L73" s="119" t="s">
        <v>1789</v>
      </c>
      <c r="M73" s="193">
        <v>638.78106700000001</v>
      </c>
      <c r="N73" s="193">
        <v>135.30479093087516</v>
      </c>
      <c r="O73" s="186">
        <v>6.7807490000000001</v>
      </c>
    </row>
    <row r="74" spans="1:21" x14ac:dyDescent="0.25">
      <c r="A74" s="119" t="s">
        <v>65</v>
      </c>
      <c r="B74" s="119" t="s">
        <v>1710</v>
      </c>
      <c r="C74" s="193">
        <v>66.533232999999996</v>
      </c>
      <c r="D74" s="193">
        <v>132.823397</v>
      </c>
      <c r="E74" s="186">
        <v>3.6314039999999999</v>
      </c>
      <c r="K74" s="119" t="s">
        <v>1786</v>
      </c>
      <c r="L74" s="119" t="s">
        <v>1790</v>
      </c>
      <c r="M74" s="193">
        <v>661.17358999999999</v>
      </c>
      <c r="N74" s="193">
        <v>138.32742286678561</v>
      </c>
      <c r="O74" s="186">
        <v>6.7688639999999998</v>
      </c>
    </row>
    <row r="75" spans="1:21" x14ac:dyDescent="0.25">
      <c r="A75" s="119" t="s">
        <v>65</v>
      </c>
      <c r="B75" s="119" t="s">
        <v>1711</v>
      </c>
      <c r="C75" s="193">
        <v>66.572496999999998</v>
      </c>
      <c r="D75" s="193">
        <v>145.058268</v>
      </c>
      <c r="E75" s="186">
        <v>3.8613840000000001</v>
      </c>
      <c r="K75" s="119" t="s">
        <v>1786</v>
      </c>
      <c r="L75" s="119" t="s">
        <v>1791</v>
      </c>
      <c r="M75" s="193">
        <v>665.06440799999996</v>
      </c>
      <c r="N75" s="193">
        <v>141.68381237408579</v>
      </c>
      <c r="O75" s="186">
        <v>6.7657449999999999</v>
      </c>
      <c r="U75" s="119" t="s">
        <v>1096</v>
      </c>
    </row>
    <row r="76" spans="1:21" x14ac:dyDescent="0.25">
      <c r="A76" s="119" t="s">
        <v>65</v>
      </c>
      <c r="B76" s="119" t="s">
        <v>1712</v>
      </c>
      <c r="C76" s="193">
        <v>68.229455000000002</v>
      </c>
      <c r="D76" s="193">
        <v>141.16920999999999</v>
      </c>
      <c r="E76" s="186">
        <v>3.7373180000000001</v>
      </c>
      <c r="K76" s="119" t="s">
        <v>1792</v>
      </c>
      <c r="L76" s="119" t="s">
        <v>1793</v>
      </c>
      <c r="M76" s="193">
        <v>523.441644</v>
      </c>
      <c r="N76" s="193">
        <v>138.34225397752621</v>
      </c>
      <c r="O76" s="186">
        <v>6.7865469999999997</v>
      </c>
    </row>
    <row r="77" spans="1:21" x14ac:dyDescent="0.25">
      <c r="A77" s="119" t="s">
        <v>20</v>
      </c>
      <c r="B77" s="119" t="s">
        <v>1713</v>
      </c>
      <c r="C77" s="193">
        <v>120.175134</v>
      </c>
      <c r="D77" s="193">
        <v>135.50689600000001</v>
      </c>
      <c r="E77" s="186">
        <v>3.4367399999999999</v>
      </c>
      <c r="K77" s="119" t="s">
        <v>1792</v>
      </c>
      <c r="L77" s="119" t="s">
        <v>1794</v>
      </c>
      <c r="M77" s="193">
        <v>433.79259400000001</v>
      </c>
      <c r="N77" s="193">
        <v>136.54919174634838</v>
      </c>
      <c r="O77" s="186">
        <v>6.7740619999999998</v>
      </c>
    </row>
    <row r="78" spans="1:21" x14ac:dyDescent="0.25">
      <c r="A78" s="119" t="s">
        <v>20</v>
      </c>
      <c r="B78" s="119" t="s">
        <v>1714</v>
      </c>
      <c r="C78" s="193">
        <v>140.58416299999999</v>
      </c>
      <c r="D78" s="193">
        <v>133.36399700000001</v>
      </c>
      <c r="E78" s="186">
        <v>3.4676279999999999</v>
      </c>
      <c r="K78" s="119" t="s">
        <v>1792</v>
      </c>
      <c r="L78" s="119" t="s">
        <v>1795</v>
      </c>
      <c r="M78" s="193">
        <v>447.88603499999999</v>
      </c>
      <c r="N78" s="193">
        <v>135.96459956232238</v>
      </c>
      <c r="O78" s="186">
        <v>6.7970119999999996</v>
      </c>
    </row>
    <row r="79" spans="1:21" x14ac:dyDescent="0.25">
      <c r="A79" s="119" t="s">
        <v>20</v>
      </c>
      <c r="B79" s="119" t="s">
        <v>1715</v>
      </c>
      <c r="C79" s="193">
        <v>163.82828499999999</v>
      </c>
      <c r="D79" s="193">
        <v>133.880188</v>
      </c>
      <c r="E79" s="186">
        <v>3.42666</v>
      </c>
      <c r="K79" s="119" t="s">
        <v>1792</v>
      </c>
      <c r="L79" s="119" t="s">
        <v>1796</v>
      </c>
      <c r="M79" s="193">
        <v>509.04529200000002</v>
      </c>
      <c r="N79" s="193">
        <v>135.40076461485</v>
      </c>
      <c r="O79" s="186">
        <v>6.8108389999999996</v>
      </c>
    </row>
    <row r="80" spans="1:21" x14ac:dyDescent="0.25">
      <c r="A80" s="119" t="s">
        <v>20</v>
      </c>
      <c r="B80" s="119" t="s">
        <v>1716</v>
      </c>
      <c r="C80" s="193">
        <v>453.87032499999998</v>
      </c>
      <c r="D80" s="193">
        <v>136.804652</v>
      </c>
      <c r="E80" s="186">
        <v>3.1800250000000001</v>
      </c>
      <c r="K80" s="119" t="s">
        <v>66</v>
      </c>
      <c r="L80" s="119" t="s">
        <v>1797</v>
      </c>
      <c r="M80" s="193">
        <v>921.44372699999997</v>
      </c>
      <c r="N80" s="193">
        <v>140.57838863569677</v>
      </c>
      <c r="O80" s="186">
        <v>6.7546989999999996</v>
      </c>
    </row>
    <row r="81" spans="1:15" x14ac:dyDescent="0.25">
      <c r="A81" s="119">
        <v>91500</v>
      </c>
      <c r="B81" s="119" t="s">
        <v>1824</v>
      </c>
      <c r="C81" s="193">
        <v>101.643407</v>
      </c>
      <c r="D81" s="193">
        <v>141.8339</v>
      </c>
      <c r="E81" s="186">
        <v>2.280284</v>
      </c>
      <c r="K81" s="119" t="s">
        <v>66</v>
      </c>
      <c r="L81" s="119" t="s">
        <v>1798</v>
      </c>
      <c r="M81" s="193">
        <v>1067.176318</v>
      </c>
      <c r="N81" s="193">
        <v>138.2895303113292</v>
      </c>
      <c r="O81" s="186">
        <v>6.7484710000000003</v>
      </c>
    </row>
    <row r="82" spans="1:15" x14ac:dyDescent="0.25">
      <c r="A82" s="119">
        <v>91500</v>
      </c>
      <c r="B82" s="119" t="s">
        <v>1825</v>
      </c>
      <c r="C82" s="193">
        <v>97.977728999999997</v>
      </c>
      <c r="D82" s="193">
        <v>142.06246400000001</v>
      </c>
      <c r="E82" s="186">
        <v>2.30423</v>
      </c>
      <c r="K82" s="119" t="s">
        <v>66</v>
      </c>
      <c r="L82" s="119" t="s">
        <v>1799</v>
      </c>
      <c r="M82" s="193">
        <v>1022.74266</v>
      </c>
      <c r="N82" s="193">
        <v>138.74484632826477</v>
      </c>
      <c r="O82" s="186">
        <v>6.7402350000000002</v>
      </c>
    </row>
    <row r="83" spans="1:15" x14ac:dyDescent="0.25">
      <c r="A83" s="119">
        <v>91500</v>
      </c>
      <c r="B83" s="119" t="s">
        <v>1826</v>
      </c>
      <c r="C83" s="193">
        <v>87.434543000000005</v>
      </c>
      <c r="D83" s="193">
        <v>138.83782400000001</v>
      </c>
      <c r="E83" s="186">
        <v>2.306711</v>
      </c>
      <c r="K83" s="119" t="s">
        <v>66</v>
      </c>
      <c r="L83" s="119" t="s">
        <v>1800</v>
      </c>
      <c r="M83" s="193">
        <v>1031.488509</v>
      </c>
      <c r="N83" s="193">
        <v>136.10587880934841</v>
      </c>
      <c r="O83" s="186">
        <v>6.7589220000000001</v>
      </c>
    </row>
    <row r="84" spans="1:15" x14ac:dyDescent="0.25">
      <c r="A84" s="119">
        <v>91500</v>
      </c>
      <c r="B84" s="119" t="s">
        <v>1827</v>
      </c>
      <c r="C84" s="193">
        <v>85.925516000000002</v>
      </c>
      <c r="D84" s="193">
        <v>135.26040399999999</v>
      </c>
      <c r="E84" s="186">
        <v>2.3007330000000001</v>
      </c>
      <c r="K84" s="119" t="s">
        <v>66</v>
      </c>
      <c r="L84" s="119" t="s">
        <v>1801</v>
      </c>
      <c r="M84" s="193">
        <v>920.16903600000001</v>
      </c>
      <c r="N84" s="193">
        <v>136.29540477146276</v>
      </c>
      <c r="O84" s="186">
        <v>6.7482899999999999</v>
      </c>
    </row>
    <row r="85" spans="1:15" x14ac:dyDescent="0.25">
      <c r="A85" s="119">
        <v>91500</v>
      </c>
      <c r="B85" s="119" t="s">
        <v>1828</v>
      </c>
      <c r="C85" s="193">
        <v>85.545812999999995</v>
      </c>
      <c r="D85" s="193">
        <v>137.200716</v>
      </c>
      <c r="E85" s="186">
        <v>2.3713959999999998</v>
      </c>
      <c r="K85" s="119" t="s">
        <v>66</v>
      </c>
      <c r="L85" s="119" t="s">
        <v>1802</v>
      </c>
      <c r="M85" s="193">
        <v>845.82568300000003</v>
      </c>
      <c r="N85" s="193">
        <v>133.84012167499438</v>
      </c>
      <c r="O85" s="186">
        <v>6.7574649999999998</v>
      </c>
    </row>
    <row r="86" spans="1:15" x14ac:dyDescent="0.25">
      <c r="A86" s="119">
        <v>91500</v>
      </c>
      <c r="B86" s="119" t="s">
        <v>1829</v>
      </c>
      <c r="C86" s="193">
        <v>85.576447999999999</v>
      </c>
      <c r="D86" s="193">
        <v>138.61648299999999</v>
      </c>
      <c r="E86" s="186">
        <v>2.439686</v>
      </c>
      <c r="K86" s="119" t="s">
        <v>66</v>
      </c>
      <c r="L86" s="119" t="s">
        <v>1803</v>
      </c>
      <c r="M86" s="193">
        <v>644.21850300000006</v>
      </c>
      <c r="N86" s="193">
        <v>136.53182407032</v>
      </c>
      <c r="O86" s="186">
        <v>6.7646379999999997</v>
      </c>
    </row>
    <row r="87" spans="1:15" x14ac:dyDescent="0.25">
      <c r="A87" s="119">
        <v>91500</v>
      </c>
      <c r="B87" s="119" t="s">
        <v>1830</v>
      </c>
      <c r="C87" s="193">
        <v>83.547472999999997</v>
      </c>
      <c r="D87" s="193">
        <v>137.780812</v>
      </c>
      <c r="E87" s="186">
        <v>2.3764349999999999</v>
      </c>
      <c r="K87" s="119" t="s">
        <v>66</v>
      </c>
      <c r="L87" s="119" t="s">
        <v>1804</v>
      </c>
      <c r="M87" s="193">
        <v>499.19609400000002</v>
      </c>
      <c r="N87" s="193">
        <v>145.69363190209134</v>
      </c>
      <c r="O87" s="186">
        <v>6.7889869999999997</v>
      </c>
    </row>
    <row r="88" spans="1:15" x14ac:dyDescent="0.25">
      <c r="A88" s="119">
        <v>91500</v>
      </c>
      <c r="B88" s="119" t="s">
        <v>1831</v>
      </c>
      <c r="C88" s="193">
        <v>81.707475000000002</v>
      </c>
      <c r="D88" s="193">
        <v>140.980582</v>
      </c>
      <c r="E88" s="186">
        <v>2.4830420000000002</v>
      </c>
      <c r="K88" s="119" t="s">
        <v>66</v>
      </c>
      <c r="L88" s="119" t="s">
        <v>1805</v>
      </c>
      <c r="M88" s="193">
        <v>1250.537806</v>
      </c>
      <c r="N88" s="193">
        <v>133.46988199666498</v>
      </c>
      <c r="O88" s="186">
        <v>6.7423229999999998</v>
      </c>
    </row>
    <row r="89" spans="1:15" x14ac:dyDescent="0.25">
      <c r="A89" s="119">
        <v>91500</v>
      </c>
      <c r="B89" s="119" t="s">
        <v>1832</v>
      </c>
      <c r="C89" s="193">
        <v>82.048477000000005</v>
      </c>
      <c r="D89" s="193">
        <v>141.143079</v>
      </c>
      <c r="E89" s="186">
        <v>2.348535</v>
      </c>
      <c r="K89" s="119" t="s">
        <v>66</v>
      </c>
      <c r="L89" s="119" t="s">
        <v>1806</v>
      </c>
      <c r="M89" s="193">
        <v>658.16881599999999</v>
      </c>
      <c r="N89" s="193">
        <v>137.24208579043858</v>
      </c>
      <c r="O89" s="186">
        <v>6.7841469999999999</v>
      </c>
    </row>
    <row r="90" spans="1:15" x14ac:dyDescent="0.25">
      <c r="A90" s="119">
        <v>91500</v>
      </c>
      <c r="B90" s="119" t="s">
        <v>1833</v>
      </c>
      <c r="C90" s="193">
        <v>80.920546000000002</v>
      </c>
      <c r="D90" s="193">
        <v>136.13656900000001</v>
      </c>
      <c r="E90" s="186">
        <v>2.3363459999999998</v>
      </c>
      <c r="K90" s="119" t="s">
        <v>67</v>
      </c>
      <c r="L90" s="119" t="s">
        <v>1807</v>
      </c>
      <c r="M90" s="193">
        <v>1317.418909</v>
      </c>
      <c r="N90" s="193">
        <v>137.172528461958</v>
      </c>
      <c r="O90" s="186">
        <v>6.7519710000000002</v>
      </c>
    </row>
    <row r="91" spans="1:15" x14ac:dyDescent="0.25">
      <c r="A91" s="119">
        <v>91500</v>
      </c>
      <c r="B91" s="119" t="s">
        <v>1834</v>
      </c>
      <c r="C91" s="193">
        <v>82.475268</v>
      </c>
      <c r="D91" s="193">
        <v>137.43565000000001</v>
      </c>
      <c r="E91" s="186">
        <v>2.3716200000000001</v>
      </c>
      <c r="K91" s="119" t="s">
        <v>67</v>
      </c>
      <c r="L91" s="119" t="s">
        <v>1808</v>
      </c>
      <c r="M91" s="193">
        <v>1031.901368</v>
      </c>
      <c r="N91" s="193">
        <v>136.577103136506</v>
      </c>
      <c r="O91" s="186">
        <v>6.7488630000000001</v>
      </c>
    </row>
    <row r="92" spans="1:15" x14ac:dyDescent="0.25">
      <c r="A92" s="119">
        <v>91500</v>
      </c>
      <c r="B92" s="119" t="s">
        <v>1835</v>
      </c>
      <c r="C92" s="193">
        <v>81.207724999999996</v>
      </c>
      <c r="D92" s="193">
        <v>138.11581000000001</v>
      </c>
      <c r="E92" s="186">
        <v>2.391448</v>
      </c>
      <c r="K92" s="119" t="s">
        <v>67</v>
      </c>
      <c r="L92" s="119" t="s">
        <v>1809</v>
      </c>
      <c r="M92" s="193">
        <v>997.24718299999995</v>
      </c>
      <c r="N92" s="193">
        <v>138.06998034361257</v>
      </c>
      <c r="O92" s="186">
        <v>6.7527150000000002</v>
      </c>
    </row>
    <row r="93" spans="1:15" x14ac:dyDescent="0.25">
      <c r="A93" s="119">
        <v>91500</v>
      </c>
      <c r="B93" s="119" t="s">
        <v>1836</v>
      </c>
      <c r="C93" s="193">
        <v>81.716477999999995</v>
      </c>
      <c r="D93" s="193">
        <v>137.927019</v>
      </c>
      <c r="E93" s="186">
        <v>2.4183490000000001</v>
      </c>
      <c r="K93" s="119" t="s">
        <v>67</v>
      </c>
      <c r="L93" s="119" t="s">
        <v>1810</v>
      </c>
      <c r="M93" s="193">
        <v>1648.453892</v>
      </c>
      <c r="N93" s="193">
        <v>137.3265404718228</v>
      </c>
      <c r="O93" s="186">
        <v>6.735754</v>
      </c>
    </row>
    <row r="94" spans="1:15" x14ac:dyDescent="0.25">
      <c r="A94" s="119">
        <v>91500</v>
      </c>
      <c r="B94" s="119" t="s">
        <v>1837</v>
      </c>
      <c r="C94" s="193">
        <v>81.245309000000006</v>
      </c>
      <c r="D94" s="193">
        <v>144.230898</v>
      </c>
      <c r="E94" s="186">
        <v>2.3893559999999998</v>
      </c>
      <c r="K94" s="119" t="s">
        <v>67</v>
      </c>
      <c r="L94" s="119" t="s">
        <v>1811</v>
      </c>
      <c r="M94" s="193">
        <v>3158.3456879999999</v>
      </c>
      <c r="N94" s="193">
        <v>137.53408226405278</v>
      </c>
      <c r="O94" s="186">
        <v>6.7234400000000001</v>
      </c>
    </row>
    <row r="95" spans="1:15" x14ac:dyDescent="0.25">
      <c r="A95" s="119">
        <v>91500</v>
      </c>
      <c r="B95" s="119" t="s">
        <v>1838</v>
      </c>
      <c r="C95" s="193">
        <v>84.069209000000001</v>
      </c>
      <c r="D95" s="193">
        <v>142.22248200000001</v>
      </c>
      <c r="E95" s="186">
        <v>2.3233109999999999</v>
      </c>
      <c r="K95" s="119" t="s">
        <v>67</v>
      </c>
      <c r="L95" s="119" t="s">
        <v>1812</v>
      </c>
      <c r="M95" s="193">
        <v>1748.536194</v>
      </c>
      <c r="N95" s="193">
        <v>138.75702469515483</v>
      </c>
      <c r="O95" s="186">
        <v>6.7299720000000001</v>
      </c>
    </row>
    <row r="96" spans="1:15" x14ac:dyDescent="0.25">
      <c r="A96" s="119">
        <v>91500</v>
      </c>
      <c r="B96" s="119" t="s">
        <v>1839</v>
      </c>
      <c r="C96" s="193">
        <v>84.547460000000001</v>
      </c>
      <c r="D96" s="193">
        <v>141.35627099999999</v>
      </c>
      <c r="E96" s="186">
        <v>2.4018269999999999</v>
      </c>
      <c r="K96" s="119" t="s">
        <v>20</v>
      </c>
      <c r="L96" s="119" t="s">
        <v>1813</v>
      </c>
      <c r="M96" s="193">
        <v>157.917304</v>
      </c>
      <c r="N96" s="193">
        <v>138.81126683554982</v>
      </c>
      <c r="O96" s="186">
        <v>6.8836820000000003</v>
      </c>
    </row>
    <row r="97" spans="1:15" x14ac:dyDescent="0.25">
      <c r="A97" s="119">
        <v>91500</v>
      </c>
      <c r="B97" s="119" t="s">
        <v>1840</v>
      </c>
      <c r="C97" s="193">
        <v>81.613966000000005</v>
      </c>
      <c r="D97" s="193">
        <v>142.39894000000001</v>
      </c>
      <c r="E97" s="186">
        <v>2.3392059999999999</v>
      </c>
      <c r="K97" s="119" t="s">
        <v>20</v>
      </c>
      <c r="L97" s="119" t="s">
        <v>1814</v>
      </c>
      <c r="M97" s="193">
        <v>106.799644</v>
      </c>
      <c r="N97" s="193">
        <v>135.77103180915481</v>
      </c>
      <c r="O97" s="186">
        <v>7.3402940000000001</v>
      </c>
    </row>
    <row r="98" spans="1:15" x14ac:dyDescent="0.25">
      <c r="A98" s="119">
        <v>91500</v>
      </c>
      <c r="B98" s="119" t="s">
        <v>1841</v>
      </c>
      <c r="C98" s="193">
        <v>79.682529000000002</v>
      </c>
      <c r="D98" s="193">
        <v>131.27983800000001</v>
      </c>
      <c r="E98" s="186">
        <v>2.43113</v>
      </c>
      <c r="K98" s="119" t="s">
        <v>20</v>
      </c>
      <c r="L98" s="119" t="s">
        <v>1815</v>
      </c>
      <c r="M98" s="193">
        <v>152.74494100000001</v>
      </c>
      <c r="N98" s="193">
        <v>146.65660951227539</v>
      </c>
      <c r="O98" s="186">
        <v>6.9463039999999996</v>
      </c>
    </row>
    <row r="99" spans="1:15" x14ac:dyDescent="0.25">
      <c r="A99" s="119">
        <v>91500</v>
      </c>
      <c r="B99" s="119" t="s">
        <v>1842</v>
      </c>
      <c r="C99" s="193">
        <v>84.037484000000006</v>
      </c>
      <c r="D99" s="193">
        <v>146.20014599999999</v>
      </c>
      <c r="E99" s="186">
        <v>2.3789419999999999</v>
      </c>
      <c r="K99" s="119" t="s">
        <v>20</v>
      </c>
      <c r="L99" s="119" t="s">
        <v>1816</v>
      </c>
      <c r="M99" s="193">
        <v>195.44133299999999</v>
      </c>
      <c r="N99" s="193">
        <v>140.51556558741783</v>
      </c>
      <c r="O99" s="186">
        <v>6.8798019999999998</v>
      </c>
    </row>
    <row r="100" spans="1:15" x14ac:dyDescent="0.25">
      <c r="A100" s="119">
        <v>91500</v>
      </c>
      <c r="B100" s="119" t="s">
        <v>1843</v>
      </c>
      <c r="C100" s="193">
        <v>79.952686</v>
      </c>
      <c r="D100" s="193">
        <v>137.02748299999999</v>
      </c>
      <c r="E100" s="186">
        <v>2.3672909999999998</v>
      </c>
      <c r="K100" s="119" t="s">
        <v>20</v>
      </c>
      <c r="L100" s="119" t="s">
        <v>1817</v>
      </c>
      <c r="M100" s="193">
        <v>100.577737</v>
      </c>
      <c r="N100" s="193">
        <v>130.73781570364798</v>
      </c>
      <c r="O100" s="186">
        <v>7.089334</v>
      </c>
    </row>
    <row r="101" spans="1:15" x14ac:dyDescent="0.25">
      <c r="A101" s="119">
        <v>91500</v>
      </c>
      <c r="B101" s="119" t="s">
        <v>1844</v>
      </c>
      <c r="C101" s="193">
        <v>80.686361000000005</v>
      </c>
      <c r="D101" s="193">
        <v>141.081065</v>
      </c>
      <c r="E101" s="186">
        <v>2.357256</v>
      </c>
      <c r="K101" s="119" t="s">
        <v>20</v>
      </c>
      <c r="L101" s="119" t="s">
        <v>1818</v>
      </c>
      <c r="M101" s="193">
        <v>106.215761</v>
      </c>
      <c r="N101" s="193">
        <v>141.907696617483</v>
      </c>
      <c r="O101" s="186">
        <v>7.082071</v>
      </c>
    </row>
    <row r="102" spans="1:15" x14ac:dyDescent="0.25">
      <c r="A102" s="119" t="s">
        <v>58</v>
      </c>
      <c r="B102" s="119" t="s">
        <v>1845</v>
      </c>
      <c r="C102" s="193">
        <v>223.61305200000001</v>
      </c>
      <c r="D102" s="193">
        <v>139.418656</v>
      </c>
      <c r="E102" s="186">
        <v>2.1587139999999998</v>
      </c>
      <c r="K102" s="119" t="s">
        <v>20</v>
      </c>
      <c r="L102" s="119" t="s">
        <v>1819</v>
      </c>
      <c r="M102" s="193">
        <v>118.55363699999999</v>
      </c>
      <c r="N102" s="193">
        <v>143.71806028252618</v>
      </c>
      <c r="O102" s="186">
        <v>7.0691360000000003</v>
      </c>
    </row>
    <row r="103" spans="1:15" x14ac:dyDescent="0.25">
      <c r="A103" s="119" t="s">
        <v>58</v>
      </c>
      <c r="B103" s="119" t="s">
        <v>1846</v>
      </c>
      <c r="C103" s="193">
        <v>217.132305</v>
      </c>
      <c r="D103" s="193">
        <v>138.931489</v>
      </c>
      <c r="E103" s="186">
        <v>2.14256</v>
      </c>
      <c r="K103" s="119"/>
      <c r="L103" s="119"/>
      <c r="M103" s="193"/>
      <c r="N103" s="193"/>
      <c r="O103" s="193"/>
    </row>
    <row r="104" spans="1:15" x14ac:dyDescent="0.25">
      <c r="A104" s="119" t="s">
        <v>58</v>
      </c>
      <c r="B104" s="119" t="s">
        <v>1847</v>
      </c>
      <c r="C104" s="193">
        <v>215.601887</v>
      </c>
      <c r="D104" s="193">
        <v>138.28044800000001</v>
      </c>
      <c r="E104" s="186">
        <v>2.136117</v>
      </c>
      <c r="K104" s="119"/>
      <c r="L104" s="119"/>
      <c r="M104" s="193"/>
      <c r="N104" s="193"/>
      <c r="O104" s="193"/>
    </row>
    <row r="105" spans="1:15" x14ac:dyDescent="0.25">
      <c r="A105" s="119" t="s">
        <v>58</v>
      </c>
      <c r="B105" s="119" t="s">
        <v>1848</v>
      </c>
      <c r="C105" s="193">
        <v>220.55742900000001</v>
      </c>
      <c r="D105" s="193">
        <v>136.45414199999999</v>
      </c>
      <c r="E105" s="186">
        <v>2.1802630000000001</v>
      </c>
      <c r="K105" s="119"/>
      <c r="L105" s="119"/>
      <c r="M105" s="193"/>
      <c r="N105" s="193"/>
      <c r="O105" s="193"/>
    </row>
    <row r="106" spans="1:15" x14ac:dyDescent="0.25">
      <c r="A106" s="119" t="s">
        <v>58</v>
      </c>
      <c r="B106" s="119" t="s">
        <v>1849</v>
      </c>
      <c r="C106" s="193">
        <v>218.98828499999999</v>
      </c>
      <c r="D106" s="193">
        <v>136.064412</v>
      </c>
      <c r="E106" s="186">
        <v>2.1374870000000001</v>
      </c>
      <c r="K106" s="119"/>
      <c r="L106" s="119"/>
      <c r="M106" s="193"/>
      <c r="N106" s="193"/>
      <c r="O106" s="193"/>
    </row>
    <row r="107" spans="1:15" x14ac:dyDescent="0.25">
      <c r="A107" s="119" t="s">
        <v>58</v>
      </c>
      <c r="B107" s="119" t="s">
        <v>1850</v>
      </c>
      <c r="C107" s="193">
        <v>219.10790700000001</v>
      </c>
      <c r="D107" s="193">
        <v>137.62877900000001</v>
      </c>
      <c r="E107" s="186">
        <v>2.1421190000000001</v>
      </c>
      <c r="K107" s="119"/>
      <c r="L107" s="119"/>
      <c r="M107" s="193"/>
      <c r="N107" s="193"/>
      <c r="O107" s="193"/>
    </row>
    <row r="108" spans="1:15" x14ac:dyDescent="0.25">
      <c r="A108" s="119" t="s">
        <v>58</v>
      </c>
      <c r="B108" s="119" t="s">
        <v>1851</v>
      </c>
      <c r="C108" s="193">
        <v>217.97004799999999</v>
      </c>
      <c r="D108" s="193">
        <v>136.19871000000001</v>
      </c>
      <c r="E108" s="186">
        <v>2.15354</v>
      </c>
      <c r="K108" s="119"/>
      <c r="L108" s="119"/>
      <c r="M108" s="193"/>
      <c r="N108" s="193"/>
      <c r="O108" s="193"/>
    </row>
    <row r="109" spans="1:15" x14ac:dyDescent="0.25">
      <c r="A109" s="119" t="s">
        <v>59</v>
      </c>
      <c r="B109" s="119" t="s">
        <v>1852</v>
      </c>
      <c r="C109" s="193">
        <v>325.809282</v>
      </c>
      <c r="D109" s="193">
        <v>137.78515300000001</v>
      </c>
      <c r="E109" s="186">
        <v>2.1147019999999999</v>
      </c>
      <c r="K109" s="119"/>
      <c r="L109" s="119"/>
      <c r="M109" s="193"/>
      <c r="N109" s="193"/>
      <c r="O109" s="193"/>
    </row>
    <row r="110" spans="1:15" x14ac:dyDescent="0.25">
      <c r="A110" s="119" t="s">
        <v>59</v>
      </c>
      <c r="B110" s="119" t="s">
        <v>1853</v>
      </c>
      <c r="C110" s="193">
        <v>330.80810600000001</v>
      </c>
      <c r="D110" s="193">
        <v>136.20926600000001</v>
      </c>
      <c r="E110" s="186">
        <v>2.1033059999999999</v>
      </c>
      <c r="K110" s="119"/>
      <c r="L110" s="119"/>
      <c r="M110" s="193"/>
      <c r="N110" s="193"/>
      <c r="O110" s="193"/>
    </row>
    <row r="111" spans="1:15" x14ac:dyDescent="0.25">
      <c r="A111" s="119" t="s">
        <v>59</v>
      </c>
      <c r="B111" s="119" t="s">
        <v>1854</v>
      </c>
      <c r="C111" s="193">
        <v>320.61321400000003</v>
      </c>
      <c r="D111" s="193">
        <v>139.382813</v>
      </c>
      <c r="E111" s="186">
        <v>2.1110540000000002</v>
      </c>
      <c r="K111" s="119"/>
      <c r="L111" s="119"/>
      <c r="M111" s="193"/>
      <c r="N111" s="193"/>
      <c r="O111" s="193"/>
    </row>
    <row r="112" spans="1:15" x14ac:dyDescent="0.25">
      <c r="A112" s="119" t="s">
        <v>59</v>
      </c>
      <c r="B112" s="119" t="s">
        <v>1855</v>
      </c>
      <c r="C112" s="193">
        <v>321.03790900000001</v>
      </c>
      <c r="D112" s="193">
        <v>137.939064</v>
      </c>
      <c r="E112" s="186">
        <v>2.1369750000000001</v>
      </c>
      <c r="K112" s="119"/>
      <c r="L112" s="119"/>
      <c r="M112" s="193"/>
      <c r="N112" s="193"/>
      <c r="O112" s="193"/>
    </row>
    <row r="113" spans="1:15" x14ac:dyDescent="0.25">
      <c r="A113" s="119" t="s">
        <v>59</v>
      </c>
      <c r="B113" s="119" t="s">
        <v>1856</v>
      </c>
      <c r="C113" s="193">
        <v>316.76729599999999</v>
      </c>
      <c r="D113" s="193">
        <v>139.39347900000001</v>
      </c>
      <c r="E113" s="186">
        <v>2.1494689999999999</v>
      </c>
      <c r="K113" s="119"/>
      <c r="L113" s="119"/>
      <c r="M113" s="193"/>
      <c r="N113" s="193"/>
      <c r="O113" s="193"/>
    </row>
    <row r="114" spans="1:15" x14ac:dyDescent="0.25">
      <c r="A114" s="119" t="s">
        <v>59</v>
      </c>
      <c r="B114" s="119" t="s">
        <v>1857</v>
      </c>
      <c r="C114" s="193">
        <v>331.848499</v>
      </c>
      <c r="D114" s="193">
        <v>137.60517300000001</v>
      </c>
      <c r="E114" s="186">
        <v>2.1112449999999998</v>
      </c>
      <c r="K114" s="119"/>
      <c r="L114" s="119"/>
      <c r="M114" s="193"/>
      <c r="N114" s="193"/>
      <c r="O114" s="193"/>
    </row>
    <row r="115" spans="1:15" x14ac:dyDescent="0.25">
      <c r="A115" s="119" t="s">
        <v>59</v>
      </c>
      <c r="B115" s="119" t="s">
        <v>1858</v>
      </c>
      <c r="C115" s="193">
        <v>327.10226899999998</v>
      </c>
      <c r="D115" s="193">
        <v>137.249743</v>
      </c>
      <c r="E115" s="186">
        <v>2.1006049999999998</v>
      </c>
      <c r="K115" s="119"/>
      <c r="L115" s="119"/>
      <c r="M115" s="193"/>
      <c r="N115" s="193"/>
      <c r="O115" s="193"/>
    </row>
    <row r="116" spans="1:15" x14ac:dyDescent="0.25">
      <c r="A116" s="119" t="s">
        <v>63</v>
      </c>
      <c r="B116" s="119" t="s">
        <v>1859</v>
      </c>
      <c r="C116" s="193">
        <v>10.715731999999999</v>
      </c>
      <c r="D116" s="193">
        <v>141.923317</v>
      </c>
      <c r="E116" s="186">
        <v>20.700589999999998</v>
      </c>
      <c r="K116" s="119"/>
      <c r="L116" s="119"/>
      <c r="M116" s="193"/>
      <c r="N116" s="193"/>
      <c r="O116" s="193"/>
    </row>
    <row r="117" spans="1:15" x14ac:dyDescent="0.25">
      <c r="A117" s="119" t="s">
        <v>63</v>
      </c>
      <c r="B117" s="119" t="s">
        <v>1860</v>
      </c>
      <c r="C117" s="193">
        <v>11.314444</v>
      </c>
      <c r="D117" s="193">
        <v>162.616432</v>
      </c>
      <c r="E117" s="186">
        <v>20.150155999999999</v>
      </c>
      <c r="K117" s="119"/>
      <c r="L117" s="119"/>
      <c r="M117" s="193"/>
      <c r="N117" s="193"/>
      <c r="O117" s="193"/>
    </row>
    <row r="118" spans="1:15" x14ac:dyDescent="0.25">
      <c r="A118" s="119" t="s">
        <v>63</v>
      </c>
      <c r="B118" s="119" t="s">
        <v>1861</v>
      </c>
      <c r="C118" s="193">
        <v>11.024552999999999</v>
      </c>
      <c r="D118" s="193">
        <v>145.55631099999999</v>
      </c>
      <c r="E118" s="186">
        <v>4.4356299999999997</v>
      </c>
      <c r="K118" s="119"/>
      <c r="L118" s="119"/>
      <c r="M118" s="193"/>
      <c r="N118" s="193"/>
      <c r="O118" s="193"/>
    </row>
    <row r="119" spans="1:15" x14ac:dyDescent="0.25">
      <c r="A119" s="119" t="s">
        <v>63</v>
      </c>
      <c r="B119" s="119" t="s">
        <v>1862</v>
      </c>
      <c r="C119" s="193">
        <v>10.867347000000001</v>
      </c>
      <c r="D119" s="193">
        <v>154.264825</v>
      </c>
      <c r="E119" s="186">
        <v>17.75592</v>
      </c>
      <c r="K119" s="119"/>
      <c r="L119" s="119"/>
      <c r="M119" s="193"/>
      <c r="N119" s="193"/>
      <c r="O119" s="193"/>
    </row>
    <row r="120" spans="1:15" x14ac:dyDescent="0.25">
      <c r="A120" s="119" t="s">
        <v>63</v>
      </c>
      <c r="B120" s="119" t="s">
        <v>1863</v>
      </c>
      <c r="C120" s="193">
        <v>11.455643</v>
      </c>
      <c r="D120" s="193">
        <v>125.04560499999999</v>
      </c>
      <c r="E120" s="186">
        <v>10.754723</v>
      </c>
      <c r="K120" s="119"/>
      <c r="L120" s="119"/>
      <c r="M120" s="193"/>
      <c r="N120" s="193"/>
      <c r="O120" s="193"/>
    </row>
    <row r="121" spans="1:15" x14ac:dyDescent="0.25">
      <c r="A121" s="119" t="s">
        <v>63</v>
      </c>
      <c r="B121" s="119" t="s">
        <v>1864</v>
      </c>
      <c r="C121" s="193">
        <v>10.99498</v>
      </c>
      <c r="D121" s="193">
        <v>133.34451999999999</v>
      </c>
      <c r="E121" s="186">
        <v>11.315996999999999</v>
      </c>
      <c r="K121" s="119"/>
      <c r="L121" s="119"/>
      <c r="M121" s="193"/>
      <c r="N121" s="193"/>
      <c r="O121" s="193"/>
    </row>
    <row r="122" spans="1:15" x14ac:dyDescent="0.25">
      <c r="A122" s="119" t="s">
        <v>63</v>
      </c>
      <c r="B122" s="119" t="s">
        <v>1865</v>
      </c>
      <c r="C122" s="193">
        <v>10.357162000000001</v>
      </c>
      <c r="D122" s="193">
        <v>148.054012</v>
      </c>
      <c r="E122" s="186">
        <v>20.433454000000001</v>
      </c>
      <c r="K122" s="119"/>
      <c r="L122" s="119"/>
      <c r="M122" s="193"/>
      <c r="N122" s="193"/>
      <c r="O122" s="193"/>
    </row>
    <row r="123" spans="1:15" x14ac:dyDescent="0.25">
      <c r="A123" s="119" t="s">
        <v>63</v>
      </c>
      <c r="B123" s="119" t="s">
        <v>1866</v>
      </c>
      <c r="C123" s="193">
        <v>11.178582</v>
      </c>
      <c r="D123" s="193">
        <v>150.73335599999999</v>
      </c>
      <c r="E123" s="186">
        <v>15.812682000000001</v>
      </c>
      <c r="K123" s="119"/>
      <c r="L123" s="119"/>
      <c r="M123" s="193"/>
      <c r="N123" s="193"/>
      <c r="O123" s="193"/>
    </row>
    <row r="124" spans="1:15" x14ac:dyDescent="0.25">
      <c r="A124" s="119" t="s">
        <v>63</v>
      </c>
      <c r="B124" s="119" t="s">
        <v>1867</v>
      </c>
      <c r="C124" s="193">
        <v>10.915687999999999</v>
      </c>
      <c r="D124" s="193">
        <v>143.93256299999999</v>
      </c>
      <c r="E124" s="186">
        <v>13.986185000000001</v>
      </c>
      <c r="K124" s="119"/>
      <c r="L124" s="119"/>
      <c r="M124" s="193"/>
      <c r="N124" s="193"/>
      <c r="O124" s="193"/>
    </row>
    <row r="125" spans="1:15" x14ac:dyDescent="0.25">
      <c r="A125" s="119" t="s">
        <v>63</v>
      </c>
      <c r="B125" s="119" t="s">
        <v>1868</v>
      </c>
      <c r="C125" s="193">
        <v>10.967805</v>
      </c>
      <c r="D125" s="193">
        <v>146.458766</v>
      </c>
      <c r="E125" s="186">
        <v>12.039649000000001</v>
      </c>
    </row>
    <row r="126" spans="1:15" x14ac:dyDescent="0.25">
      <c r="A126" s="119" t="s">
        <v>18</v>
      </c>
      <c r="B126" s="119" t="s">
        <v>1869</v>
      </c>
      <c r="C126" s="193">
        <v>15.814045</v>
      </c>
      <c r="D126" s="193">
        <v>147.40617700000001</v>
      </c>
      <c r="E126" s="186">
        <v>8.5940809999999992</v>
      </c>
    </row>
    <row r="127" spans="1:15" x14ac:dyDescent="0.25">
      <c r="A127" s="119" t="s">
        <v>18</v>
      </c>
      <c r="B127" s="119" t="s">
        <v>1870</v>
      </c>
      <c r="C127" s="193">
        <v>18.974284000000001</v>
      </c>
      <c r="D127" s="193">
        <v>131.674541</v>
      </c>
      <c r="E127" s="186">
        <v>3.6912739999999999</v>
      </c>
    </row>
    <row r="128" spans="1:15" x14ac:dyDescent="0.25">
      <c r="A128" s="119" t="s">
        <v>18</v>
      </c>
      <c r="B128" s="119" t="s">
        <v>1871</v>
      </c>
      <c r="C128" s="193">
        <v>15.559685</v>
      </c>
      <c r="D128" s="193">
        <v>159.868617</v>
      </c>
      <c r="E128" s="186">
        <v>5.5121880000000001</v>
      </c>
    </row>
    <row r="129" spans="1:5" x14ac:dyDescent="0.25">
      <c r="A129" s="119" t="s">
        <v>18</v>
      </c>
      <c r="B129" s="119" t="s">
        <v>1872</v>
      </c>
      <c r="C129" s="193">
        <v>16.097217000000001</v>
      </c>
      <c r="D129" s="193">
        <v>141.882498</v>
      </c>
      <c r="E129" s="186">
        <v>4.6839959999999996</v>
      </c>
    </row>
    <row r="130" spans="1:5" x14ac:dyDescent="0.25">
      <c r="A130" s="119" t="s">
        <v>18</v>
      </c>
      <c r="B130" s="119" t="s">
        <v>1873</v>
      </c>
      <c r="C130" s="193">
        <v>15.802966</v>
      </c>
      <c r="D130" s="193">
        <v>135.48266799999999</v>
      </c>
      <c r="E130" s="186">
        <v>12.052918999999999</v>
      </c>
    </row>
    <row r="131" spans="1:5" x14ac:dyDescent="0.25">
      <c r="A131" s="119" t="s">
        <v>18</v>
      </c>
      <c r="B131" s="119" t="s">
        <v>1874</v>
      </c>
      <c r="C131" s="193">
        <v>15.184934</v>
      </c>
      <c r="D131" s="193">
        <v>139.84934999999999</v>
      </c>
      <c r="E131" s="186">
        <v>20.250675999999999</v>
      </c>
    </row>
    <row r="132" spans="1:5" x14ac:dyDescent="0.25">
      <c r="A132" s="119" t="s">
        <v>18</v>
      </c>
      <c r="B132" s="119" t="s">
        <v>1875</v>
      </c>
      <c r="C132" s="193">
        <v>15.401770000000001</v>
      </c>
      <c r="D132" s="193">
        <v>150.09234900000001</v>
      </c>
      <c r="E132" s="186">
        <v>7.5293919999999996</v>
      </c>
    </row>
    <row r="133" spans="1:5" x14ac:dyDescent="0.25">
      <c r="A133" s="119" t="s">
        <v>65</v>
      </c>
      <c r="B133" s="119" t="s">
        <v>1876</v>
      </c>
      <c r="C133" s="193">
        <v>30.507899999999999</v>
      </c>
      <c r="D133" s="193">
        <v>141.170343</v>
      </c>
      <c r="E133" s="186">
        <v>2.9863240000000002</v>
      </c>
    </row>
    <row r="134" spans="1:5" x14ac:dyDescent="0.25">
      <c r="A134" s="119" t="s">
        <v>65</v>
      </c>
      <c r="B134" s="119" t="s">
        <v>1877</v>
      </c>
      <c r="C134" s="193">
        <v>30.337135</v>
      </c>
      <c r="D134" s="193">
        <v>144.06778499999999</v>
      </c>
      <c r="E134" s="186">
        <v>2.8257889999999999</v>
      </c>
    </row>
    <row r="135" spans="1:5" x14ac:dyDescent="0.25">
      <c r="A135" s="119" t="s">
        <v>65</v>
      </c>
      <c r="B135" s="119" t="s">
        <v>1878</v>
      </c>
      <c r="C135" s="193">
        <v>30.025842000000001</v>
      </c>
      <c r="D135" s="193">
        <v>135.34321600000001</v>
      </c>
      <c r="E135" s="186">
        <v>3.039666</v>
      </c>
    </row>
    <row r="136" spans="1:5" x14ac:dyDescent="0.25">
      <c r="A136" s="119" t="s">
        <v>65</v>
      </c>
      <c r="B136" s="119" t="s">
        <v>1879</v>
      </c>
      <c r="C136" s="193">
        <v>29.739044</v>
      </c>
      <c r="D136" s="193">
        <v>144.104918</v>
      </c>
      <c r="E136" s="186">
        <v>2.9913859999999999</v>
      </c>
    </row>
    <row r="137" spans="1:5" x14ac:dyDescent="0.25">
      <c r="A137" s="119" t="s">
        <v>65</v>
      </c>
      <c r="B137" s="119" t="s">
        <v>1880</v>
      </c>
      <c r="C137" s="193">
        <v>30.588204999999999</v>
      </c>
      <c r="D137" s="193">
        <v>144.76587599999999</v>
      </c>
      <c r="E137" s="186">
        <v>3.3582339999999999</v>
      </c>
    </row>
    <row r="138" spans="1:5" x14ac:dyDescent="0.25">
      <c r="A138" s="119" t="s">
        <v>65</v>
      </c>
      <c r="B138" s="119" t="s">
        <v>1881</v>
      </c>
      <c r="C138" s="193">
        <v>30.170822999999999</v>
      </c>
      <c r="D138" s="193">
        <v>140.64394899999999</v>
      </c>
      <c r="E138" s="186">
        <v>3.1940520000000001</v>
      </c>
    </row>
    <row r="139" spans="1:5" x14ac:dyDescent="0.25">
      <c r="A139" s="119" t="s">
        <v>65</v>
      </c>
      <c r="B139" s="119" t="s">
        <v>1882</v>
      </c>
      <c r="C139" s="193">
        <v>30.566224999999999</v>
      </c>
      <c r="D139" s="193">
        <v>138.99917300000001</v>
      </c>
      <c r="E139" s="186">
        <v>3.6203500000000002</v>
      </c>
    </row>
    <row r="140" spans="1:5" x14ac:dyDescent="0.25">
      <c r="A140" s="119" t="s">
        <v>65</v>
      </c>
      <c r="B140" s="119" t="s">
        <v>1883</v>
      </c>
      <c r="C140" s="193">
        <v>31.684381999999999</v>
      </c>
      <c r="D140" s="193">
        <v>140.419567</v>
      </c>
      <c r="E140" s="186">
        <v>2.7254480000000001</v>
      </c>
    </row>
    <row r="141" spans="1:5" x14ac:dyDescent="0.25">
      <c r="A141" s="119" t="s">
        <v>19</v>
      </c>
      <c r="B141" s="119" t="s">
        <v>1884</v>
      </c>
      <c r="C141" s="193">
        <v>750.262204</v>
      </c>
      <c r="D141" s="193">
        <v>138.008521</v>
      </c>
      <c r="E141" s="186">
        <v>2.0527989999999998</v>
      </c>
    </row>
    <row r="142" spans="1:5" x14ac:dyDescent="0.25">
      <c r="A142" s="119" t="s">
        <v>19</v>
      </c>
      <c r="B142" s="119" t="s">
        <v>1885</v>
      </c>
      <c r="C142" s="193">
        <v>751.70808399999999</v>
      </c>
      <c r="D142" s="193">
        <v>138.50880900000001</v>
      </c>
      <c r="E142" s="186">
        <v>2.0601050000000001</v>
      </c>
    </row>
    <row r="143" spans="1:5" x14ac:dyDescent="0.25">
      <c r="A143" s="119" t="s">
        <v>19</v>
      </c>
      <c r="B143" s="119" t="s">
        <v>1886</v>
      </c>
      <c r="C143" s="193">
        <v>699.27629200000001</v>
      </c>
      <c r="D143" s="193">
        <v>138.82610199999999</v>
      </c>
      <c r="E143" s="186">
        <v>2.0481750000000001</v>
      </c>
    </row>
    <row r="144" spans="1:5" x14ac:dyDescent="0.25">
      <c r="A144" s="119" t="s">
        <v>19</v>
      </c>
      <c r="B144" s="119" t="s">
        <v>1887</v>
      </c>
      <c r="C144" s="193">
        <v>688.20586300000002</v>
      </c>
      <c r="D144" s="193">
        <v>137.32412400000001</v>
      </c>
      <c r="E144" s="186">
        <v>2.0608939999999998</v>
      </c>
    </row>
    <row r="145" spans="1:5" x14ac:dyDescent="0.25">
      <c r="A145" s="119" t="s">
        <v>19</v>
      </c>
      <c r="B145" s="119" t="s">
        <v>1888</v>
      </c>
      <c r="C145" s="193">
        <v>673.29691700000001</v>
      </c>
      <c r="D145" s="193">
        <v>137.80176</v>
      </c>
      <c r="E145" s="186">
        <v>2.05017</v>
      </c>
    </row>
    <row r="146" spans="1:5" x14ac:dyDescent="0.25">
      <c r="A146" s="119" t="s">
        <v>19</v>
      </c>
      <c r="B146" s="119" t="s">
        <v>1889</v>
      </c>
      <c r="C146" s="193">
        <v>735.417958</v>
      </c>
      <c r="D146" s="193">
        <v>137.413231</v>
      </c>
      <c r="E146" s="186">
        <v>2.0605850000000001</v>
      </c>
    </row>
    <row r="147" spans="1:5" x14ac:dyDescent="0.25">
      <c r="A147" s="119" t="s">
        <v>19</v>
      </c>
      <c r="B147" s="119" t="s">
        <v>1890</v>
      </c>
      <c r="C147" s="193">
        <v>715.98690799999997</v>
      </c>
      <c r="D147" s="193">
        <v>136.710385</v>
      </c>
      <c r="E147" s="186">
        <v>2.0612919999999999</v>
      </c>
    </row>
    <row r="148" spans="1:5" x14ac:dyDescent="0.25">
      <c r="A148" s="119" t="s">
        <v>20</v>
      </c>
      <c r="B148" s="119" t="s">
        <v>1891</v>
      </c>
      <c r="C148" s="193">
        <v>87.743029000000007</v>
      </c>
      <c r="D148" s="193">
        <v>137.69934699999999</v>
      </c>
      <c r="E148" s="186">
        <v>2.3095789999999998</v>
      </c>
    </row>
    <row r="149" spans="1:5" x14ac:dyDescent="0.25">
      <c r="A149" s="119" t="s">
        <v>20</v>
      </c>
      <c r="B149" s="119" t="s">
        <v>1892</v>
      </c>
      <c r="C149" s="193">
        <v>696.38578500000006</v>
      </c>
      <c r="D149" s="193">
        <v>138.697081</v>
      </c>
      <c r="E149" s="186">
        <v>2.0718179999999999</v>
      </c>
    </row>
    <row r="150" spans="1:5" x14ac:dyDescent="0.25">
      <c r="A150" s="119" t="s">
        <v>20</v>
      </c>
      <c r="B150" s="119" t="s">
        <v>1893</v>
      </c>
      <c r="C150" s="193">
        <v>478.31899499999997</v>
      </c>
      <c r="D150" s="193">
        <v>137.57459399999999</v>
      </c>
      <c r="E150" s="186">
        <v>2.0613440000000001</v>
      </c>
    </row>
    <row r="151" spans="1:5" x14ac:dyDescent="0.25">
      <c r="A151" s="119" t="s">
        <v>20</v>
      </c>
      <c r="B151" s="119" t="s">
        <v>1894</v>
      </c>
      <c r="C151" s="193">
        <v>128.669984</v>
      </c>
      <c r="D151" s="193">
        <v>136.00330299999999</v>
      </c>
      <c r="E151" s="186">
        <v>2.1777329999999999</v>
      </c>
    </row>
    <row r="152" spans="1:5" x14ac:dyDescent="0.25">
      <c r="A152" s="119" t="s">
        <v>20</v>
      </c>
      <c r="B152" s="119" t="s">
        <v>1895</v>
      </c>
      <c r="C152" s="193">
        <v>119.681668</v>
      </c>
      <c r="D152" s="193">
        <v>138.57120699999999</v>
      </c>
      <c r="E152" s="186">
        <v>2.1962069999999998</v>
      </c>
    </row>
    <row r="153" spans="1:5" x14ac:dyDescent="0.25">
      <c r="A153" s="119" t="s">
        <v>20</v>
      </c>
      <c r="B153" s="119" t="s">
        <v>1896</v>
      </c>
      <c r="C153" s="193">
        <v>85.082913000000005</v>
      </c>
      <c r="D153" s="193">
        <v>144.39041900000001</v>
      </c>
      <c r="E153" s="186">
        <v>2.3371059999999999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20ns_Pulse Width Laser</vt:lpstr>
      <vt:lpstr>5ns_Pulse_Width Laser</vt:lpstr>
      <vt:lpstr>Laser Fluence Tests</vt:lpstr>
      <vt:lpstr>Laser Cell Tests</vt:lpstr>
      <vt:lpstr>Annealed zircons</vt:lpstr>
      <vt:lpstr>Validation material</vt:lpstr>
      <vt:lpstr>Detector Linearity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M. Thompson</dc:creator>
  <cp:lastModifiedBy>Jay Thompson</cp:lastModifiedBy>
  <dcterms:created xsi:type="dcterms:W3CDTF">2014-03-17T23:42:00Z</dcterms:created>
  <dcterms:modified xsi:type="dcterms:W3CDTF">2017-12-21T00:06:26Z</dcterms:modified>
</cp:coreProperties>
</file>