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y_papers\c_submitted\bond_orders\third_submission\supporting_data\"/>
    </mc:Choice>
  </mc:AlternateContent>
  <bookViews>
    <workbookView xWindow="0" yWindow="0" windowWidth="22020" windowHeight="9165" activeTab="6"/>
  </bookViews>
  <sheets>
    <sheet name="summary" sheetId="1" r:id="rId1"/>
    <sheet name="NLMO_vs_dist" sheetId="9" r:id="rId2"/>
    <sheet name="IBO_vs_dist" sheetId="21" r:id="rId3"/>
    <sheet name="DDEC6_B3LP_versus_CC" sheetId="6" r:id="rId4"/>
    <sheet name="DDEC6_SAC-CI_versus_CC" sheetId="7" r:id="rId5"/>
    <sheet name="NLMO_quintet_triplet" sheetId="4" r:id="rId6"/>
    <sheet name="NBO" sheetId="3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3" l="1"/>
  <c r="D12" i="4"/>
  <c r="E13" i="7" l="1"/>
  <c r="F13" i="7" s="1"/>
  <c r="E12" i="7"/>
  <c r="F12" i="7" s="1"/>
  <c r="E11" i="7"/>
  <c r="F11" i="7" s="1"/>
  <c r="E10" i="7"/>
  <c r="F10" i="7" s="1"/>
  <c r="E9" i="7"/>
  <c r="F9" i="7" s="1"/>
  <c r="E8" i="7"/>
  <c r="F8" i="7" s="1"/>
  <c r="E7" i="7"/>
  <c r="F7" i="7" s="1"/>
  <c r="E6" i="7"/>
  <c r="F6" i="7" s="1"/>
  <c r="E5" i="7"/>
  <c r="F5" i="7" s="1"/>
  <c r="E4" i="7"/>
  <c r="E3" i="7"/>
  <c r="F3" i="7" s="1"/>
  <c r="E2" i="7"/>
  <c r="F2" i="7" s="1"/>
  <c r="E14" i="7" l="1"/>
  <c r="F4" i="7"/>
  <c r="F14" i="7" s="1"/>
  <c r="F20" i="6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" i="6"/>
  <c r="E20" i="6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" i="6"/>
  <c r="M56" i="1" l="1"/>
  <c r="L56" i="1"/>
  <c r="K56" i="1"/>
  <c r="F56" i="1"/>
  <c r="F108" i="1"/>
  <c r="I56" i="1"/>
  <c r="J56" i="1"/>
  <c r="N56" i="1"/>
  <c r="O56" i="1"/>
  <c r="P56" i="1"/>
  <c r="H56" i="1"/>
  <c r="G56" i="1"/>
  <c r="W52" i="1"/>
  <c r="X52" i="1"/>
  <c r="W53" i="1"/>
  <c r="X53" i="1"/>
  <c r="X51" i="1"/>
  <c r="W46" i="1"/>
  <c r="X46" i="1"/>
  <c r="W47" i="1"/>
  <c r="X47" i="1"/>
  <c r="X45" i="1"/>
  <c r="W40" i="1"/>
  <c r="X40" i="1"/>
  <c r="W41" i="1"/>
  <c r="X41" i="1"/>
  <c r="X39" i="1"/>
  <c r="W34" i="1"/>
  <c r="X34" i="1"/>
  <c r="W35" i="1"/>
  <c r="X35" i="1"/>
  <c r="X33" i="1"/>
  <c r="W28" i="1"/>
  <c r="X28" i="1"/>
  <c r="W29" i="1"/>
  <c r="X29" i="1"/>
  <c r="X27" i="1"/>
  <c r="W22" i="1"/>
  <c r="X22" i="1"/>
  <c r="W23" i="1"/>
  <c r="X23" i="1"/>
  <c r="X21" i="1"/>
  <c r="W16" i="1"/>
  <c r="X16" i="1"/>
  <c r="W17" i="1"/>
  <c r="X17" i="1"/>
  <c r="X15" i="1"/>
  <c r="X10" i="1"/>
  <c r="X11" i="1"/>
  <c r="X9" i="1"/>
  <c r="V22" i="1"/>
  <c r="V23" i="1"/>
  <c r="V16" i="1"/>
  <c r="V17" i="1"/>
  <c r="V10" i="1"/>
  <c r="V11" i="1"/>
  <c r="G105" i="1" l="1"/>
  <c r="G104" i="1"/>
  <c r="G103" i="1"/>
  <c r="G99" i="1"/>
  <c r="G98" i="1"/>
  <c r="G97" i="1"/>
  <c r="G91" i="1"/>
  <c r="G85" i="1"/>
  <c r="G79" i="1"/>
  <c r="G73" i="1"/>
  <c r="R51" i="1" l="1"/>
  <c r="S51" i="1"/>
  <c r="T51" i="1"/>
  <c r="U51" i="1"/>
  <c r="V51" i="1"/>
  <c r="W51" i="1"/>
  <c r="Y51" i="1"/>
  <c r="Z51" i="1"/>
  <c r="AA51" i="1"/>
  <c r="R52" i="1"/>
  <c r="S52" i="1"/>
  <c r="T52" i="1"/>
  <c r="U52" i="1"/>
  <c r="V52" i="1"/>
  <c r="Y52" i="1"/>
  <c r="Z52" i="1"/>
  <c r="AA52" i="1"/>
  <c r="R53" i="1"/>
  <c r="S53" i="1"/>
  <c r="T53" i="1"/>
  <c r="U53" i="1"/>
  <c r="V53" i="1"/>
  <c r="Y53" i="1"/>
  <c r="Z53" i="1"/>
  <c r="AA53" i="1"/>
  <c r="Q52" i="1"/>
  <c r="Q53" i="1"/>
  <c r="Q51" i="1"/>
  <c r="R45" i="1"/>
  <c r="S45" i="1"/>
  <c r="T45" i="1"/>
  <c r="U45" i="1"/>
  <c r="V45" i="1"/>
  <c r="W45" i="1"/>
  <c r="Y45" i="1"/>
  <c r="Z45" i="1"/>
  <c r="AA45" i="1"/>
  <c r="R46" i="1"/>
  <c r="S46" i="1"/>
  <c r="T46" i="1"/>
  <c r="U46" i="1"/>
  <c r="V46" i="1"/>
  <c r="Y46" i="1"/>
  <c r="Z46" i="1"/>
  <c r="AA46" i="1"/>
  <c r="R47" i="1"/>
  <c r="S47" i="1"/>
  <c r="T47" i="1"/>
  <c r="U47" i="1"/>
  <c r="V47" i="1"/>
  <c r="Y47" i="1"/>
  <c r="Z47" i="1"/>
  <c r="AA47" i="1"/>
  <c r="Q46" i="1"/>
  <c r="Q47" i="1"/>
  <c r="Q45" i="1"/>
  <c r="R39" i="1"/>
  <c r="S39" i="1"/>
  <c r="T39" i="1"/>
  <c r="U39" i="1"/>
  <c r="V39" i="1"/>
  <c r="W39" i="1"/>
  <c r="Y39" i="1"/>
  <c r="Z39" i="1"/>
  <c r="AA39" i="1"/>
  <c r="R40" i="1"/>
  <c r="S40" i="1"/>
  <c r="T40" i="1"/>
  <c r="U40" i="1"/>
  <c r="V40" i="1"/>
  <c r="Y40" i="1"/>
  <c r="Z40" i="1"/>
  <c r="AA40" i="1"/>
  <c r="R41" i="1"/>
  <c r="S41" i="1"/>
  <c r="T41" i="1"/>
  <c r="U41" i="1"/>
  <c r="V41" i="1"/>
  <c r="Y41" i="1"/>
  <c r="Z41" i="1"/>
  <c r="AA41" i="1"/>
  <c r="Q40" i="1"/>
  <c r="Q41" i="1"/>
  <c r="Q39" i="1"/>
  <c r="R33" i="1"/>
  <c r="S33" i="1"/>
  <c r="T33" i="1"/>
  <c r="U33" i="1"/>
  <c r="V33" i="1"/>
  <c r="W33" i="1"/>
  <c r="Y33" i="1"/>
  <c r="Z33" i="1"/>
  <c r="AA33" i="1"/>
  <c r="R34" i="1"/>
  <c r="S34" i="1"/>
  <c r="T34" i="1"/>
  <c r="U34" i="1"/>
  <c r="V34" i="1"/>
  <c r="Y34" i="1"/>
  <c r="Z34" i="1"/>
  <c r="AA34" i="1"/>
  <c r="R35" i="1"/>
  <c r="S35" i="1"/>
  <c r="T35" i="1"/>
  <c r="V35" i="1"/>
  <c r="Y35" i="1"/>
  <c r="Z35" i="1"/>
  <c r="Q34" i="1"/>
  <c r="Q35" i="1"/>
  <c r="Q33" i="1"/>
  <c r="R27" i="1"/>
  <c r="S27" i="1"/>
  <c r="T27" i="1"/>
  <c r="U27" i="1"/>
  <c r="V27" i="1"/>
  <c r="W27" i="1"/>
  <c r="Y27" i="1"/>
  <c r="Z27" i="1"/>
  <c r="AA27" i="1"/>
  <c r="R28" i="1"/>
  <c r="S28" i="1"/>
  <c r="T28" i="1"/>
  <c r="U28" i="1"/>
  <c r="V28" i="1"/>
  <c r="Y28" i="1"/>
  <c r="AA28" i="1"/>
  <c r="R29" i="1"/>
  <c r="S29" i="1"/>
  <c r="T29" i="1"/>
  <c r="U29" i="1"/>
  <c r="V29" i="1"/>
  <c r="Y29" i="1"/>
  <c r="AA29" i="1"/>
  <c r="Q28" i="1"/>
  <c r="Q29" i="1"/>
  <c r="Q27" i="1"/>
  <c r="R21" i="1"/>
  <c r="S21" i="1"/>
  <c r="T21" i="1"/>
  <c r="U21" i="1"/>
  <c r="V21" i="1"/>
  <c r="W21" i="1"/>
  <c r="Y21" i="1"/>
  <c r="Z21" i="1"/>
  <c r="AA21" i="1"/>
  <c r="R22" i="1"/>
  <c r="S22" i="1"/>
  <c r="T22" i="1"/>
  <c r="U22" i="1"/>
  <c r="Y22" i="1"/>
  <c r="Z22" i="1"/>
  <c r="AA22" i="1"/>
  <c r="R23" i="1"/>
  <c r="S23" i="1"/>
  <c r="T23" i="1"/>
  <c r="U23" i="1"/>
  <c r="Y23" i="1"/>
  <c r="Z23" i="1"/>
  <c r="AA23" i="1"/>
  <c r="Q22" i="1"/>
  <c r="Q23" i="1"/>
  <c r="Q21" i="1"/>
  <c r="S15" i="1"/>
  <c r="T15" i="1"/>
  <c r="U15" i="1"/>
  <c r="V15" i="1"/>
  <c r="W15" i="1"/>
  <c r="Y15" i="1"/>
  <c r="Z15" i="1"/>
  <c r="AA15" i="1"/>
  <c r="S16" i="1"/>
  <c r="T16" i="1"/>
  <c r="U16" i="1"/>
  <c r="Y16" i="1"/>
  <c r="Z16" i="1"/>
  <c r="AA16" i="1"/>
  <c r="S17" i="1"/>
  <c r="T17" i="1"/>
  <c r="U17" i="1"/>
  <c r="Y17" i="1"/>
  <c r="Z17" i="1"/>
  <c r="AA17" i="1"/>
  <c r="R15" i="1"/>
  <c r="R16" i="1"/>
  <c r="R17" i="1"/>
  <c r="AA9" i="1"/>
  <c r="AA10" i="1"/>
  <c r="AA11" i="1"/>
  <c r="Z9" i="1"/>
  <c r="Z10" i="1"/>
  <c r="Z11" i="1"/>
  <c r="R9" i="1"/>
  <c r="S9" i="1"/>
  <c r="T9" i="1"/>
  <c r="U9" i="1"/>
  <c r="V9" i="1"/>
  <c r="W9" i="1"/>
  <c r="Y9" i="1"/>
  <c r="R10" i="1"/>
  <c r="S10" i="1"/>
  <c r="T10" i="1"/>
  <c r="U10" i="1"/>
  <c r="W10" i="1"/>
  <c r="Y10" i="1"/>
  <c r="R11" i="1"/>
  <c r="S11" i="1"/>
  <c r="T11" i="1"/>
  <c r="U11" i="1"/>
  <c r="W11" i="1"/>
  <c r="Y11" i="1"/>
  <c r="Q10" i="1"/>
  <c r="Q11" i="1"/>
  <c r="Q15" i="1"/>
  <c r="Q16" i="1"/>
  <c r="Q17" i="1"/>
  <c r="Q9" i="1"/>
  <c r="N57" i="3" l="1"/>
  <c r="N58" i="3"/>
  <c r="N59" i="3"/>
  <c r="N60" i="3"/>
  <c r="N61" i="3"/>
  <c r="N56" i="3"/>
  <c r="N24" i="3"/>
  <c r="N25" i="3"/>
  <c r="N26" i="3"/>
  <c r="N27" i="3"/>
  <c r="N28" i="3"/>
  <c r="N23" i="3"/>
  <c r="N21" i="3"/>
  <c r="N20" i="3"/>
  <c r="N19" i="3"/>
  <c r="N18" i="3"/>
  <c r="N17" i="3"/>
  <c r="N16" i="3"/>
  <c r="D19" i="4"/>
  <c r="D20" i="4"/>
  <c r="D21" i="4"/>
  <c r="D22" i="4"/>
  <c r="D23" i="4"/>
  <c r="D26" i="4"/>
  <c r="D27" i="4"/>
  <c r="D28" i="4"/>
  <c r="D29" i="4"/>
  <c r="D30" i="4"/>
  <c r="D31" i="4"/>
  <c r="D18" i="4"/>
  <c r="O29" i="1" l="1"/>
  <c r="N12" i="3"/>
  <c r="D13" i="4"/>
  <c r="N40" i="3"/>
  <c r="Z28" i="1" l="1"/>
  <c r="Z29" i="1"/>
  <c r="D3" i="4"/>
  <c r="D4" i="4"/>
  <c r="D5" i="4"/>
  <c r="D6" i="4"/>
  <c r="D7" i="4"/>
  <c r="D10" i="4"/>
  <c r="D11" i="4"/>
  <c r="D14" i="4"/>
  <c r="D15" i="4"/>
  <c r="D2" i="4"/>
  <c r="N54" i="3" l="1"/>
  <c r="N42" i="3"/>
  <c r="N43" i="3"/>
  <c r="N44" i="3"/>
  <c r="N45" i="3"/>
  <c r="N46" i="3"/>
  <c r="N47" i="3"/>
  <c r="N49" i="3"/>
  <c r="N50" i="3"/>
  <c r="N51" i="3"/>
  <c r="N52" i="3"/>
  <c r="N36" i="3"/>
  <c r="N37" i="3"/>
  <c r="N38" i="3"/>
  <c r="N39" i="3"/>
  <c r="N35" i="3"/>
  <c r="N3" i="3"/>
  <c r="N4" i="3"/>
  <c r="N5" i="3"/>
  <c r="N6" i="3"/>
  <c r="N7" i="3"/>
  <c r="N9" i="3"/>
  <c r="N10" i="3"/>
  <c r="N13" i="3"/>
  <c r="N14" i="3"/>
  <c r="N2" i="3"/>
</calcChain>
</file>

<file path=xl/sharedStrings.xml><?xml version="1.0" encoding="utf-8"?>
<sst xmlns="http://schemas.openxmlformats.org/spreadsheetml/2006/main" count="583" uniqueCount="106">
  <si>
    <t>O2_quintet_CCSD_daugccpvqz_200</t>
  </si>
  <si>
    <t>Cioslowski</t>
  </si>
  <si>
    <t>NBO</t>
  </si>
  <si>
    <t>O2_quintet_CCSD_daugccpvqz_250</t>
  </si>
  <si>
    <t>O2_quintet_CCSD_daugccpvqz_300</t>
  </si>
  <si>
    <t>O2_quintet_CCSD_daugccpvqz_350</t>
  </si>
  <si>
    <t>O2_quintet_CCSD_daugccpvqz_400</t>
  </si>
  <si>
    <t>O2_quintet_CCSD_daugccpvqz_opt</t>
  </si>
  <si>
    <t>O2_quintet_SACCI_daugccpvqz_250</t>
  </si>
  <si>
    <t>O2_quintet_SACCI_daugccpvqz_300</t>
  </si>
  <si>
    <t>O2_quintet_SACCI_daugccpvqz_350</t>
  </si>
  <si>
    <t>O2_quintet_SACCI_daugccpvqz_400</t>
  </si>
  <si>
    <t>O2_singlet_CCSD_daugccpvqz_100</t>
  </si>
  <si>
    <t>O2_singlet_CCSD_daugccpvqz_150</t>
  </si>
  <si>
    <t>O2_singlet_CCSD_daugccpvqz_200</t>
  </si>
  <si>
    <t>O2_singlet_CCSD_daugccpvqz_250</t>
  </si>
  <si>
    <t>O2_singlet_CCSD_daugccpvqz_300</t>
  </si>
  <si>
    <t>O2_singlet_CCSD_daugccpvqz_opt</t>
  </si>
  <si>
    <t>O2_triplet_CCSD_daugccpvqz_100</t>
  </si>
  <si>
    <t>O2_triplet_CCSD_daugccpvqz_150</t>
  </si>
  <si>
    <t>O2_triplet_CCSD_daugccpvqz_200</t>
  </si>
  <si>
    <t>O2_triplet_CCSD_daugccpvqz_300</t>
  </si>
  <si>
    <t>O2_triplet_CCSD_daugccpvqz_opt</t>
  </si>
  <si>
    <t>O2_triplet_SACCI_daugccpvqz_100</t>
  </si>
  <si>
    <t>O2_triplet_SACCI_daugccpvqz_150</t>
  </si>
  <si>
    <t>alpha bonding</t>
  </si>
  <si>
    <t>alpha antibonding</t>
  </si>
  <si>
    <t>beta bonding</t>
  </si>
  <si>
    <t>beta antibonding</t>
  </si>
  <si>
    <t>total bonding</t>
  </si>
  <si>
    <t>total antibonding</t>
  </si>
  <si>
    <t>O2_quintet_SACCI_daugccpvqz_200_AG</t>
  </si>
  <si>
    <t>O2_quintet_SACCI_daugccpvqz_opt</t>
  </si>
  <si>
    <t>O2_triplet_SACCI_daugccpvqz_200_B1U</t>
  </si>
  <si>
    <t>O2_triplet_SACCI_daugccpvqz_250_B1U</t>
  </si>
  <si>
    <t>O2_triplet_SACCI_daugccpvqz_300_B1U</t>
  </si>
  <si>
    <t>O2_triplet_SACCI_daugccpvqz_opt</t>
  </si>
  <si>
    <t>O2_triplet_CCSD_daugccpvqz_250</t>
  </si>
  <si>
    <t>alpha</t>
  </si>
  <si>
    <t>beta</t>
  </si>
  <si>
    <t>total</t>
  </si>
  <si>
    <t>NLMO</t>
  </si>
  <si>
    <t>noncovergent</t>
  </si>
  <si>
    <t>nonconvergent</t>
  </si>
  <si>
    <t>basis set</t>
  </si>
  <si>
    <t>triplet</t>
  </si>
  <si>
    <t>quintet</t>
  </si>
  <si>
    <t>singlet</t>
  </si>
  <si>
    <t>spin state</t>
  </si>
  <si>
    <t>daugccpvqz</t>
  </si>
  <si>
    <t>CEP-121G*</t>
  </si>
  <si>
    <t>method</t>
  </si>
  <si>
    <t>CCSD</t>
  </si>
  <si>
    <t>SAC-CI</t>
  </si>
  <si>
    <t>bond length (pm)</t>
  </si>
  <si>
    <t>note</t>
  </si>
  <si>
    <t>quantum</t>
  </si>
  <si>
    <t>optimized geom</t>
  </si>
  <si>
    <t>augccpvtz</t>
  </si>
  <si>
    <t>IBO</t>
  </si>
  <si>
    <t>B3LYP</t>
  </si>
  <si>
    <t>O2_triplet_B3LYP_daugccpvqz_100</t>
  </si>
  <si>
    <t>O2_triplet_B3LYP_daugccpvqz_150</t>
  </si>
  <si>
    <t>O2_triplet_B3LYP_daugccpvqz_200</t>
  </si>
  <si>
    <t>O2_triplet_B3LYP_daugccpvqz_250</t>
  </si>
  <si>
    <t>O2_triplet_B3LYP_daugccpvqz_300</t>
  </si>
  <si>
    <t>O2_triplet_B3LYP_daugccpvqz_opt</t>
  </si>
  <si>
    <t>O2_quintet_B3LYP_daugccpvqz_200</t>
  </si>
  <si>
    <t>O2_quintet_B3LYP_daugccpvqz_250</t>
  </si>
  <si>
    <t>O2_quintet_B3LYP_daugccpvqz_300</t>
  </si>
  <si>
    <t>O2_quintet_B3LYP_daugccpvqz_350</t>
  </si>
  <si>
    <t>O2_quintet_B3LYP_daugccpvqz_400</t>
  </si>
  <si>
    <t>O2_quintet_B3LYP_daugccpvqz_opt</t>
  </si>
  <si>
    <t>O2_singlet_B3LYP_daugccpvqz_100</t>
  </si>
  <si>
    <t>O2_singlet_B3LYP_daugccpvqz_150</t>
  </si>
  <si>
    <t>O2_singlet_B3LYP_daugccpvqz_200</t>
  </si>
  <si>
    <t>O2_singlet_B3LYP_daugccpvqz_250</t>
  </si>
  <si>
    <t>O2_singlet_B3LYP_daugccpvqz_300</t>
  </si>
  <si>
    <t>O2_singlet_B3LYP_daugccpvqz_opt</t>
  </si>
  <si>
    <t>Red highlight indicates non-convergence of the bonding analysis method. (The underlying CCSD, SAC-CI, or DFT calculation was always converged.)</t>
  </si>
  <si>
    <t>type 3 error:</t>
  </si>
  <si>
    <t>type 1 error:</t>
  </si>
  <si>
    <t>type 2 error:</t>
  </si>
  <si>
    <t>Orange highlight indicates a type 2 error in which the type 2 metric is &lt;0.5 or &gt; 2.0.</t>
  </si>
  <si>
    <t xml:space="preserve"> type 2 metric</t>
  </si>
  <si>
    <t>(Note that the optimized geometry bond lengths were included in type 3 error analysis, but not in type 1 or type 2 error analysis.)</t>
  </si>
  <si>
    <t>ADNP &amp;</t>
  </si>
  <si>
    <t>max type 1 error</t>
  </si>
  <si>
    <t>--&gt;</t>
  </si>
  <si>
    <t>CC</t>
  </si>
  <si>
    <t>opt</t>
  </si>
  <si>
    <t>difference</t>
  </si>
  <si>
    <t>avg.</t>
  </si>
  <si>
    <t>rms</t>
  </si>
  <si>
    <t>Laplacian B.I.</t>
  </si>
  <si>
    <t>DDEC6 B.O.</t>
  </si>
  <si>
    <t>DDEC6 O.P.</t>
  </si>
  <si>
    <t>DDEC6 C.E.</t>
  </si>
  <si>
    <t>Fuzzy Mayer</t>
  </si>
  <si>
    <t>QCT Mayer</t>
  </si>
  <si>
    <t>Magenta highlight indicates a type 1 error in which the bond index for a given spin state and bond length differs by &gt;0.3 between CCSD, SAC-CI, and/or B3LYP methods</t>
  </si>
  <si>
    <t>NBO bond index</t>
  </si>
  <si>
    <t>Fuzzy FODI</t>
  </si>
  <si>
    <t>QCT FODI</t>
  </si>
  <si>
    <t>NAO Mayer</t>
  </si>
  <si>
    <t>the computed type 2 metric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</si>
</sst>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0.0E+00"/>
  </numFmts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66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ont="1" applyFill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0" fillId="2" borderId="0" xfId="0" applyFill="1"/>
    <xf numFmtId="0" fontId="0" fillId="0" borderId="0" xfId="0" applyFill="1"/>
    <xf numFmtId="0" fontId="0" fillId="0" borderId="0" xfId="0" applyFont="1"/>
    <xf numFmtId="164" fontId="1" fillId="0" borderId="0" xfId="0" applyNumberFormat="1" applyFont="1" applyAlignment="1">
      <alignment horizontal="center"/>
    </xf>
    <xf numFmtId="164" fontId="0" fillId="0" borderId="0" xfId="0" applyNumberFormat="1"/>
    <xf numFmtId="164" fontId="0" fillId="0" borderId="0" xfId="0" applyNumberFormat="1" applyFill="1"/>
    <xf numFmtId="164" fontId="2" fillId="2" borderId="0" xfId="0" applyNumberFormat="1" applyFont="1" applyFill="1"/>
    <xf numFmtId="0" fontId="2" fillId="2" borderId="0" xfId="0" applyFont="1" applyFill="1"/>
    <xf numFmtId="164" fontId="2" fillId="0" borderId="0" xfId="0" applyNumberFormat="1" applyFont="1" applyFill="1"/>
    <xf numFmtId="11" fontId="0" fillId="0" borderId="0" xfId="0" applyNumberFormat="1"/>
    <xf numFmtId="2" fontId="0" fillId="0" borderId="0" xfId="0" applyNumberFormat="1"/>
    <xf numFmtId="2" fontId="0" fillId="0" borderId="0" xfId="0" applyNumberFormat="1" applyFill="1"/>
    <xf numFmtId="164" fontId="1" fillId="0" borderId="0" xfId="0" applyNumberFormat="1" applyFont="1"/>
    <xf numFmtId="2" fontId="0" fillId="3" borderId="0" xfId="0" applyNumberFormat="1" applyFill="1"/>
    <xf numFmtId="164" fontId="0" fillId="3" borderId="0" xfId="0" applyNumberFormat="1" applyFill="1"/>
    <xf numFmtId="164" fontId="0" fillId="4" borderId="0" xfId="0" applyNumberFormat="1" applyFill="1"/>
    <xf numFmtId="164" fontId="0" fillId="4" borderId="0" xfId="0" applyNumberFormat="1" applyFont="1" applyFill="1"/>
    <xf numFmtId="0" fontId="0" fillId="0" borderId="0" xfId="0" quotePrefix="1"/>
    <xf numFmtId="165" fontId="0" fillId="0" borderId="0" xfId="0" applyNumberFormat="1" applyFill="1"/>
    <xf numFmtId="165" fontId="0" fillId="0" borderId="0" xfId="0" applyNumberFormat="1"/>
    <xf numFmtId="166" fontId="0" fillId="0" borderId="0" xfId="0" applyNumberFormat="1"/>
    <xf numFmtId="0" fontId="0" fillId="0" borderId="0" xfId="0" applyFont="1" applyFill="1" applyAlignment="1"/>
    <xf numFmtId="165" fontId="0" fillId="0" borderId="0" xfId="0" applyNumberFormat="1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5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SAC-CI_quintet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25400">
                <a:solidFill>
                  <a:srgbClr val="FF0000"/>
                </a:solidFill>
              </a:ln>
              <a:effectLst/>
            </c:spPr>
          </c:marker>
          <c:xVal>
            <c:numRef>
              <c:f>summary!$B$14:$B$19</c:f>
              <c:numCache>
                <c:formatCode>General</c:formatCode>
                <c:ptCount val="6"/>
                <c:pt idx="0">
                  <c:v>200</c:v>
                </c:pt>
                <c:pt idx="1">
                  <c:v>250</c:v>
                </c:pt>
                <c:pt idx="2">
                  <c:v>300</c:v>
                </c:pt>
                <c:pt idx="3">
                  <c:v>350</c:v>
                </c:pt>
                <c:pt idx="4">
                  <c:v>400</c:v>
                </c:pt>
                <c:pt idx="5">
                  <c:v>188</c:v>
                </c:pt>
              </c:numCache>
            </c:numRef>
          </c:xVal>
          <c:yVal>
            <c:numRef>
              <c:f>summary!$P$14:$P$19</c:f>
              <c:numCache>
                <c:formatCode>0.0000</c:formatCode>
                <c:ptCount val="6"/>
                <c:pt idx="0">
                  <c:v>-7.1000000000000004E-3</c:v>
                </c:pt>
                <c:pt idx="1">
                  <c:v>5.0000000000000001E-4</c:v>
                </c:pt>
                <c:pt idx="2">
                  <c:v>2.0007000000000001</c:v>
                </c:pt>
                <c:pt idx="3">
                  <c:v>-2.7000000000000001E-3</c:v>
                </c:pt>
                <c:pt idx="4">
                  <c:v>-2.7000000000000001E-3</c:v>
                </c:pt>
                <c:pt idx="5">
                  <c:v>1.9987999999999999</c:v>
                </c:pt>
              </c:numCache>
            </c:numRef>
          </c:yVal>
          <c:smooth val="0"/>
        </c:ser>
        <c:ser>
          <c:idx val="1"/>
          <c:order val="1"/>
          <c:tx>
            <c:v>CCSD_quintet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noFill/>
              <a:ln w="25400">
                <a:solidFill>
                  <a:schemeClr val="accent2"/>
                </a:solidFill>
              </a:ln>
              <a:effectLst/>
            </c:spPr>
          </c:marker>
          <c:xVal>
            <c:numRef>
              <c:f>summary!$B$8:$B$13</c:f>
              <c:numCache>
                <c:formatCode>General</c:formatCode>
                <c:ptCount val="6"/>
                <c:pt idx="0">
                  <c:v>200</c:v>
                </c:pt>
                <c:pt idx="1">
                  <c:v>250</c:v>
                </c:pt>
                <c:pt idx="2">
                  <c:v>300</c:v>
                </c:pt>
                <c:pt idx="3">
                  <c:v>350</c:v>
                </c:pt>
                <c:pt idx="4">
                  <c:v>400</c:v>
                </c:pt>
                <c:pt idx="5">
                  <c:v>188</c:v>
                </c:pt>
              </c:numCache>
            </c:numRef>
          </c:xVal>
          <c:yVal>
            <c:numRef>
              <c:f>summary!$P$8:$P$13</c:f>
              <c:numCache>
                <c:formatCode>0.0000</c:formatCode>
                <c:ptCount val="6"/>
                <c:pt idx="0">
                  <c:v>0.99649999999999994</c:v>
                </c:pt>
                <c:pt idx="1">
                  <c:v>0.99890000000000001</c:v>
                </c:pt>
                <c:pt idx="2">
                  <c:v>1.0006999999999999</c:v>
                </c:pt>
                <c:pt idx="3">
                  <c:v>0.99970000000000003</c:v>
                </c:pt>
                <c:pt idx="4">
                  <c:v>0.99990000000000001</c:v>
                </c:pt>
                <c:pt idx="5">
                  <c:v>0.995</c:v>
                </c:pt>
              </c:numCache>
            </c:numRef>
          </c:yVal>
          <c:smooth val="0"/>
        </c:ser>
        <c:ser>
          <c:idx val="2"/>
          <c:order val="2"/>
          <c:tx>
            <c:v>B3LYP_quintet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noFill/>
              <a:ln w="25400">
                <a:solidFill>
                  <a:schemeClr val="accent1"/>
                </a:solidFill>
              </a:ln>
              <a:effectLst/>
            </c:spPr>
          </c:marker>
          <c:xVal>
            <c:numRef>
              <c:f>summary!$B$38:$B$43</c:f>
              <c:numCache>
                <c:formatCode>General</c:formatCode>
                <c:ptCount val="6"/>
                <c:pt idx="0">
                  <c:v>200</c:v>
                </c:pt>
                <c:pt idx="1">
                  <c:v>250</c:v>
                </c:pt>
                <c:pt idx="2">
                  <c:v>300</c:v>
                </c:pt>
                <c:pt idx="3">
                  <c:v>350</c:v>
                </c:pt>
                <c:pt idx="4">
                  <c:v>400</c:v>
                </c:pt>
                <c:pt idx="5">
                  <c:v>189</c:v>
                </c:pt>
              </c:numCache>
            </c:numRef>
          </c:xVal>
          <c:yVal>
            <c:numRef>
              <c:f>summary!$P$38:$P$43</c:f>
              <c:numCache>
                <c:formatCode>0.0000</c:formatCode>
                <c:ptCount val="6"/>
                <c:pt idx="0">
                  <c:v>0.99660000000000004</c:v>
                </c:pt>
                <c:pt idx="1">
                  <c:v>0.99880000000000002</c:v>
                </c:pt>
                <c:pt idx="2">
                  <c:v>0.99909999999999999</c:v>
                </c:pt>
                <c:pt idx="3">
                  <c:v>0.99939999999999996</c:v>
                </c:pt>
                <c:pt idx="4">
                  <c:v>0.99970000000000003</c:v>
                </c:pt>
                <c:pt idx="5">
                  <c:v>0.99509999999999998</c:v>
                </c:pt>
              </c:numCache>
            </c:numRef>
          </c:yVal>
          <c:smooth val="0"/>
        </c:ser>
        <c:ser>
          <c:idx val="3"/>
          <c:order val="3"/>
          <c:tx>
            <c:v>CCSD_triplet</c:v>
          </c:tx>
          <c:spPr>
            <a:ln w="25400" cap="rnd">
              <a:noFill/>
              <a:round/>
            </a:ln>
            <a:effectLst/>
          </c:spPr>
          <c:marker>
            <c:symbol val="star"/>
            <c:size val="11"/>
            <c:spPr>
              <a:noFill/>
              <a:ln w="25400">
                <a:solidFill>
                  <a:schemeClr val="accent4"/>
                </a:solidFill>
              </a:ln>
              <a:effectLst/>
            </c:spPr>
          </c:marker>
          <c:xVal>
            <c:numRef>
              <c:f>summary!$B$26:$B$31</c:f>
              <c:numCache>
                <c:formatCode>General</c:formatCode>
                <c:ptCount val="6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  <c:pt idx="5">
                  <c:v>119</c:v>
                </c:pt>
              </c:numCache>
            </c:numRef>
          </c:xVal>
          <c:yVal>
            <c:numRef>
              <c:f>summary!$P$26:$P$31</c:f>
              <c:numCache>
                <c:formatCode>0.0000</c:formatCode>
                <c:ptCount val="6"/>
                <c:pt idx="0">
                  <c:v>2.0362</c:v>
                </c:pt>
                <c:pt idx="1">
                  <c:v>1.708</c:v>
                </c:pt>
                <c:pt idx="2">
                  <c:v>1.0449000000000002</c:v>
                </c:pt>
                <c:pt idx="3">
                  <c:v>1.9995000000000001</c:v>
                </c:pt>
                <c:pt idx="4">
                  <c:v>3.9999999999999996E-4</c:v>
                </c:pt>
                <c:pt idx="5">
                  <c:v>2.0117000000000003</c:v>
                </c:pt>
              </c:numCache>
            </c:numRef>
          </c:yVal>
          <c:smooth val="0"/>
        </c:ser>
        <c:ser>
          <c:idx val="4"/>
          <c:order val="4"/>
          <c:tx>
            <c:v>SAC-CI_triplet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11"/>
            <c:spPr>
              <a:noFill/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(summary!$B$32:$B$35,summary!$B$37)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120</c:v>
                </c:pt>
              </c:numCache>
            </c:numRef>
          </c:xVal>
          <c:yVal>
            <c:numRef>
              <c:f>(summary!$P$32:$P$35,summary!$P$37)</c:f>
              <c:numCache>
                <c:formatCode>0.0000</c:formatCode>
                <c:ptCount val="5"/>
                <c:pt idx="0">
                  <c:v>2.008</c:v>
                </c:pt>
                <c:pt idx="1">
                  <c:v>2.0005999999999999</c:v>
                </c:pt>
                <c:pt idx="2">
                  <c:v>8.0000000000000004E-4</c:v>
                </c:pt>
                <c:pt idx="3">
                  <c:v>2.0019</c:v>
                </c:pt>
                <c:pt idx="4">
                  <c:v>2.0026999999999999</c:v>
                </c:pt>
              </c:numCache>
            </c:numRef>
          </c:yVal>
          <c:smooth val="0"/>
        </c:ser>
        <c:ser>
          <c:idx val="5"/>
          <c:order val="5"/>
          <c:tx>
            <c:v>B3LYP_triplet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summary!$B$50:$B$55</c:f>
              <c:numCache>
                <c:formatCode>General</c:formatCode>
                <c:ptCount val="6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  <c:pt idx="5">
                  <c:v>120</c:v>
                </c:pt>
              </c:numCache>
            </c:numRef>
          </c:xVal>
          <c:yVal>
            <c:numRef>
              <c:f>summary!$P$50:$P$55</c:f>
              <c:numCache>
                <c:formatCode>0.0000</c:formatCode>
                <c:ptCount val="6"/>
                <c:pt idx="0">
                  <c:v>2.0415999999999999</c:v>
                </c:pt>
                <c:pt idx="1">
                  <c:v>1.9977</c:v>
                </c:pt>
                <c:pt idx="2">
                  <c:v>1.9992999999999999</c:v>
                </c:pt>
                <c:pt idx="3">
                  <c:v>1.9992000000000001</c:v>
                </c:pt>
                <c:pt idx="4">
                  <c:v>1.9992000000000001</c:v>
                </c:pt>
                <c:pt idx="5">
                  <c:v>2.0129000000000001</c:v>
                </c:pt>
              </c:numCache>
            </c:numRef>
          </c:yVal>
          <c:smooth val="0"/>
        </c:ser>
        <c:ser>
          <c:idx val="6"/>
          <c:order val="6"/>
          <c:tx>
            <c:v>CCSD_singlet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noFill/>
              <a:ln w="22225">
                <a:solidFill>
                  <a:srgbClr val="0070C0"/>
                </a:solidFill>
              </a:ln>
              <a:effectLst/>
            </c:spPr>
          </c:marker>
          <c:xVal>
            <c:numRef>
              <c:f>summary!$B$20:$B$25</c:f>
              <c:numCache>
                <c:formatCode>General</c:formatCode>
                <c:ptCount val="6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  <c:pt idx="5">
                  <c:v>120</c:v>
                </c:pt>
              </c:numCache>
            </c:numRef>
          </c:xVal>
          <c:yVal>
            <c:numRef>
              <c:f>summary!$P$20:$P$25</c:f>
              <c:numCache>
                <c:formatCode>0.0000</c:formatCode>
                <c:ptCount val="6"/>
                <c:pt idx="0">
                  <c:v>2.0428000000000002</c:v>
                </c:pt>
                <c:pt idx="1">
                  <c:v>2.0032000000000001</c:v>
                </c:pt>
                <c:pt idx="2">
                  <c:v>2.0007000000000001</c:v>
                </c:pt>
                <c:pt idx="3">
                  <c:v>2.0013000000000001</c:v>
                </c:pt>
                <c:pt idx="4">
                  <c:v>1E-4</c:v>
                </c:pt>
                <c:pt idx="5">
                  <c:v>2.0131999999999999</c:v>
                </c:pt>
              </c:numCache>
            </c:numRef>
          </c:yVal>
          <c:smooth val="0"/>
        </c:ser>
        <c:ser>
          <c:idx val="7"/>
          <c:order val="7"/>
          <c:tx>
            <c:v>B3LYP_singlet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noFill/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summary!$B$44:$B$49</c:f>
              <c:numCache>
                <c:formatCode>General</c:formatCode>
                <c:ptCount val="6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  <c:pt idx="5">
                  <c:v>120</c:v>
                </c:pt>
              </c:numCache>
            </c:numRef>
          </c:xVal>
          <c:yVal>
            <c:numRef>
              <c:f>summary!$P$44:$P$49</c:f>
              <c:numCache>
                <c:formatCode>0.0000</c:formatCode>
                <c:ptCount val="6"/>
                <c:pt idx="0">
                  <c:v>2.0510000000000002</c:v>
                </c:pt>
                <c:pt idx="1">
                  <c:v>2.0041000000000002</c:v>
                </c:pt>
                <c:pt idx="2">
                  <c:v>2.0007000000000001</c:v>
                </c:pt>
                <c:pt idx="3">
                  <c:v>1.9996</c:v>
                </c:pt>
                <c:pt idx="4">
                  <c:v>1.9995000000000001</c:v>
                </c:pt>
                <c:pt idx="5">
                  <c:v>2.0158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3014368"/>
        <c:axId val="363012016"/>
      </c:scatterChart>
      <c:valAx>
        <c:axId val="363014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 b="0">
                    <a:solidFill>
                      <a:schemeClr val="tx1"/>
                    </a:solidFill>
                  </a:rPr>
                  <a:t>bond length (pm)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low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3012016"/>
        <c:crossesAt val="-0.5"/>
        <c:crossBetween val="midCat"/>
      </c:valAx>
      <c:valAx>
        <c:axId val="3630120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>
                    <a:solidFill>
                      <a:schemeClr val="tx1"/>
                    </a:solidFill>
                  </a:rPr>
                  <a:t>NLMO occupancy bond index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3014368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6102590814516426"/>
          <c:y val="0.41257968321282079"/>
          <c:w val="0.17892264018265633"/>
          <c:h val="0.408829380442422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2"/>
          <c:order val="0"/>
          <c:tx>
            <c:v>B3LYP_quintet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noFill/>
              <a:ln w="25400">
                <a:solidFill>
                  <a:schemeClr val="accent1"/>
                </a:solidFill>
              </a:ln>
              <a:effectLst/>
            </c:spPr>
          </c:marker>
          <c:xVal>
            <c:numRef>
              <c:f>summary!$B$113:$B$118</c:f>
              <c:numCache>
                <c:formatCode>General</c:formatCode>
                <c:ptCount val="6"/>
                <c:pt idx="0">
                  <c:v>200</c:v>
                </c:pt>
                <c:pt idx="1">
                  <c:v>250</c:v>
                </c:pt>
                <c:pt idx="2">
                  <c:v>300</c:v>
                </c:pt>
                <c:pt idx="3">
                  <c:v>350</c:v>
                </c:pt>
                <c:pt idx="4">
                  <c:v>400</c:v>
                </c:pt>
                <c:pt idx="5">
                  <c:v>190</c:v>
                </c:pt>
              </c:numCache>
            </c:numRef>
          </c:xVal>
          <c:yVal>
            <c:numRef>
              <c:f>summary!$F$113:$F$118</c:f>
              <c:numCache>
                <c:formatCode>0.0000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yVal>
          <c:smooth val="0"/>
        </c:ser>
        <c:ser>
          <c:idx val="5"/>
          <c:order val="1"/>
          <c:tx>
            <c:v>B3LYP_triplet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summary!$B$125:$B$130</c:f>
              <c:numCache>
                <c:formatCode>General</c:formatCode>
                <c:ptCount val="6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  <c:pt idx="5">
                  <c:v>121</c:v>
                </c:pt>
              </c:numCache>
            </c:numRef>
          </c:xVal>
          <c:yVal>
            <c:numRef>
              <c:f>summary!$F$125:$F$130</c:f>
              <c:numCache>
                <c:formatCode>0.0000</c:formatCode>
                <c:ptCount val="6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</c:numCache>
            </c:numRef>
          </c:yVal>
          <c:smooth val="0"/>
        </c:ser>
        <c:ser>
          <c:idx val="7"/>
          <c:order val="2"/>
          <c:tx>
            <c:v>B3LYP_singlet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noFill/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summary!$B$119:$B$124</c:f>
              <c:numCache>
                <c:formatCode>General</c:formatCode>
                <c:ptCount val="6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  <c:pt idx="5">
                  <c:v>121</c:v>
                </c:pt>
              </c:numCache>
            </c:numRef>
          </c:xVal>
          <c:yVal>
            <c:numRef>
              <c:f>summary!$F$119:$F$124</c:f>
              <c:numCache>
                <c:formatCode>0.0000</c:formatCode>
                <c:ptCount val="6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3013976"/>
        <c:axId val="363017896"/>
      </c:scatterChart>
      <c:valAx>
        <c:axId val="363013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 b="0">
                    <a:solidFill>
                      <a:schemeClr val="tx1"/>
                    </a:solidFill>
                  </a:rPr>
                  <a:t>bond length (pm)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low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3017896"/>
        <c:crossesAt val="-0.5"/>
        <c:crossBetween val="midCat"/>
      </c:valAx>
      <c:valAx>
        <c:axId val="3630178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>
                    <a:solidFill>
                      <a:schemeClr val="tx1"/>
                    </a:solidFill>
                  </a:rPr>
                  <a:t>IBO</a:t>
                </a:r>
                <a:r>
                  <a:rPr lang="en-US" sz="2000" baseline="0">
                    <a:solidFill>
                      <a:schemeClr val="tx1"/>
                    </a:solidFill>
                  </a:rPr>
                  <a:t> occupancy </a:t>
                </a:r>
                <a:r>
                  <a:rPr lang="en-US" sz="2000">
                    <a:solidFill>
                      <a:schemeClr val="tx1"/>
                    </a:solidFill>
                  </a:rPr>
                  <a:t>bond index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3013976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6589568319439588"/>
          <c:y val="0.64735904380408182"/>
          <c:w val="0.17441656800407407"/>
          <c:h val="0.153427062260789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20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960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43938" cy="62912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30"/>
  <sheetViews>
    <sheetView topLeftCell="A88" workbookViewId="0">
      <selection activeCell="Q6" sqref="Q6"/>
    </sheetView>
  </sheetViews>
  <sheetFormatPr defaultRowHeight="12.75" x14ac:dyDescent="0.2"/>
  <cols>
    <col min="1" max="1" width="16.140625" customWidth="1"/>
    <col min="2" max="2" width="17.28515625" customWidth="1"/>
    <col min="3" max="3" width="9.7109375" customWidth="1"/>
    <col min="4" max="4" width="14.140625" customWidth="1"/>
    <col min="5" max="5" width="10.140625" customWidth="1"/>
    <col min="6" max="6" width="13.7109375" style="10" customWidth="1"/>
    <col min="7" max="7" width="13.42578125" style="10" customWidth="1"/>
    <col min="8" max="8" width="11.7109375" style="10" customWidth="1"/>
    <col min="9" max="9" width="13.28515625" style="10" customWidth="1"/>
    <col min="10" max="10" width="12.42578125" style="10" customWidth="1"/>
    <col min="11" max="12" width="11.5703125" style="10" customWidth="1"/>
    <col min="13" max="13" width="11.28515625" style="10" customWidth="1"/>
    <col min="14" max="14" width="13.5703125" style="10" customWidth="1"/>
    <col min="15" max="16" width="13.42578125" style="10" customWidth="1"/>
    <col min="17" max="17" width="15.28515625" style="10" customWidth="1"/>
    <col min="18" max="18" width="12.5703125" style="10" customWidth="1"/>
    <col min="19" max="19" width="11" customWidth="1"/>
    <col min="20" max="20" width="12.28515625" customWidth="1"/>
    <col min="21" max="21" width="12" customWidth="1"/>
    <col min="22" max="22" width="11.5703125" customWidth="1"/>
    <col min="23" max="23" width="11.7109375" customWidth="1"/>
    <col min="24" max="24" width="11.42578125" customWidth="1"/>
    <col min="25" max="25" width="13.85546875" customWidth="1"/>
    <col min="26" max="26" width="13.28515625" customWidth="1"/>
    <col min="27" max="27" width="13" customWidth="1"/>
  </cols>
  <sheetData>
    <row r="2" spans="1:27" x14ac:dyDescent="0.2">
      <c r="F2" s="10" t="s">
        <v>81</v>
      </c>
      <c r="G2" s="10" t="s">
        <v>100</v>
      </c>
    </row>
    <row r="3" spans="1:27" x14ac:dyDescent="0.2">
      <c r="F3" s="10" t="s">
        <v>82</v>
      </c>
      <c r="G3" s="10" t="s">
        <v>83</v>
      </c>
    </row>
    <row r="4" spans="1:27" x14ac:dyDescent="0.2">
      <c r="F4" s="10" t="s">
        <v>80</v>
      </c>
      <c r="G4" s="10" t="s">
        <v>79</v>
      </c>
    </row>
    <row r="5" spans="1:27" x14ac:dyDescent="0.2">
      <c r="G5" s="10" t="s">
        <v>85</v>
      </c>
      <c r="Q5" s="18" t="s">
        <v>105</v>
      </c>
      <c r="R5" s="18"/>
      <c r="S5" s="5"/>
      <c r="T5" s="5"/>
      <c r="U5" s="5"/>
      <c r="V5" s="5"/>
      <c r="W5" s="5"/>
      <c r="X5" s="5"/>
      <c r="Y5" s="5"/>
    </row>
    <row r="6" spans="1:27" x14ac:dyDescent="0.2">
      <c r="B6" s="5"/>
      <c r="C6" s="5" t="s">
        <v>56</v>
      </c>
      <c r="J6" s="9" t="s">
        <v>86</v>
      </c>
      <c r="U6" s="1" t="s">
        <v>86</v>
      </c>
    </row>
    <row r="7" spans="1:27" x14ac:dyDescent="0.2">
      <c r="A7" s="5" t="s">
        <v>55</v>
      </c>
      <c r="B7" s="5" t="s">
        <v>54</v>
      </c>
      <c r="C7" s="5" t="s">
        <v>51</v>
      </c>
      <c r="D7" s="5" t="s">
        <v>44</v>
      </c>
      <c r="E7" s="5" t="s">
        <v>48</v>
      </c>
      <c r="F7" s="9" t="s">
        <v>94</v>
      </c>
      <c r="G7" s="9" t="s">
        <v>102</v>
      </c>
      <c r="H7" s="9" t="s">
        <v>103</v>
      </c>
      <c r="I7" s="9" t="s">
        <v>104</v>
      </c>
      <c r="J7" s="9" t="s">
        <v>2</v>
      </c>
      <c r="K7" s="9" t="s">
        <v>95</v>
      </c>
      <c r="L7" s="9" t="s">
        <v>96</v>
      </c>
      <c r="M7" s="9" t="s">
        <v>97</v>
      </c>
      <c r="N7" s="9" t="s">
        <v>98</v>
      </c>
      <c r="O7" s="9" t="s">
        <v>99</v>
      </c>
      <c r="P7" s="9" t="s">
        <v>41</v>
      </c>
      <c r="Q7" s="9" t="s">
        <v>94</v>
      </c>
      <c r="R7" s="9" t="s">
        <v>102</v>
      </c>
      <c r="S7" s="9" t="s">
        <v>103</v>
      </c>
      <c r="T7" s="9" t="s">
        <v>104</v>
      </c>
      <c r="U7" s="9" t="s">
        <v>2</v>
      </c>
      <c r="V7" s="9" t="s">
        <v>95</v>
      </c>
      <c r="W7" s="9" t="s">
        <v>96</v>
      </c>
      <c r="X7" s="9" t="s">
        <v>97</v>
      </c>
      <c r="Y7" s="9" t="s">
        <v>98</v>
      </c>
      <c r="Z7" s="9" t="s">
        <v>99</v>
      </c>
      <c r="AA7" s="9" t="s">
        <v>41</v>
      </c>
    </row>
    <row r="8" spans="1:27" x14ac:dyDescent="0.2">
      <c r="B8">
        <v>200</v>
      </c>
      <c r="C8" t="s">
        <v>52</v>
      </c>
      <c r="D8" t="s">
        <v>49</v>
      </c>
      <c r="E8" t="s">
        <v>46</v>
      </c>
      <c r="F8" s="11">
        <v>2.8974E-2</v>
      </c>
      <c r="G8" s="21">
        <v>0.85141299999999998</v>
      </c>
      <c r="H8" s="21">
        <v>0.62629341000000005</v>
      </c>
      <c r="I8" s="21">
        <v>0.75989999999999991</v>
      </c>
      <c r="J8" s="21">
        <v>0.82869500000000007</v>
      </c>
      <c r="K8" s="10">
        <v>0.40168900000000002</v>
      </c>
      <c r="L8" s="10">
        <v>0.27581971290000001</v>
      </c>
      <c r="M8" s="10">
        <v>0.26952999999999999</v>
      </c>
      <c r="N8" s="21">
        <v>1.0307864799999999</v>
      </c>
      <c r="O8" s="21">
        <v>0.83284053999999996</v>
      </c>
      <c r="P8" s="21">
        <v>0.99649999999999994</v>
      </c>
    </row>
    <row r="9" spans="1:27" x14ac:dyDescent="0.2">
      <c r="B9">
        <v>250</v>
      </c>
      <c r="C9" t="s">
        <v>52</v>
      </c>
      <c r="D9" t="s">
        <v>49</v>
      </c>
      <c r="E9" t="s">
        <v>46</v>
      </c>
      <c r="F9" s="10">
        <v>6.0238499999999999E-3</v>
      </c>
      <c r="G9" s="22">
        <v>0.50499320999999997</v>
      </c>
      <c r="H9" s="21">
        <v>0.35713150999999999</v>
      </c>
      <c r="I9" s="21">
        <v>0.45790000000000003</v>
      </c>
      <c r="J9" s="21">
        <v>0.67420499999999994</v>
      </c>
      <c r="K9" s="10">
        <v>0.162546</v>
      </c>
      <c r="L9" s="10">
        <v>0.1153954162</v>
      </c>
      <c r="M9" s="10">
        <v>0.11086799999999999</v>
      </c>
      <c r="N9" s="21">
        <v>0.65078234999999995</v>
      </c>
      <c r="O9" s="21">
        <v>0.52503206999999996</v>
      </c>
      <c r="P9" s="21">
        <v>0.99890000000000001</v>
      </c>
      <c r="Q9" s="16">
        <f t="shared" ref="Q9:V11" si="0">F9^2/(F8*F10)</f>
        <v>0.77229886010056292</v>
      </c>
      <c r="R9" s="16">
        <f t="shared" si="0"/>
        <v>1.0065029455177377</v>
      </c>
      <c r="S9" s="16">
        <f t="shared" si="0"/>
        <v>0.99180250896410282</v>
      </c>
      <c r="T9" s="16">
        <f t="shared" si="0"/>
        <v>0.93279599527392398</v>
      </c>
      <c r="U9" s="16">
        <f t="shared" si="0"/>
        <v>1.0115180591178017</v>
      </c>
      <c r="V9" s="16">
        <f t="shared" si="0"/>
        <v>1.0095973785991796</v>
      </c>
      <c r="W9" s="16">
        <f>L9^2/(L8*L10)</f>
        <v>1.0321840760583512</v>
      </c>
      <c r="X9" s="16">
        <f>M9^2/(M8*M10)</f>
        <v>1.0228378797997639</v>
      </c>
      <c r="Y9" s="16">
        <f t="shared" ref="Y9:AA11" si="1">N9^2/(N8*N10)</f>
        <v>1.0217957959203496</v>
      </c>
      <c r="Z9" s="16">
        <f>O9^2/(O8*O10)</f>
        <v>1.0162224721107509</v>
      </c>
      <c r="AA9" s="16">
        <f>P9^2/(P8*P10)</f>
        <v>1.0006053564812711</v>
      </c>
    </row>
    <row r="10" spans="1:27" x14ac:dyDescent="0.2">
      <c r="B10">
        <v>300</v>
      </c>
      <c r="C10" t="s">
        <v>52</v>
      </c>
      <c r="D10" t="s">
        <v>49</v>
      </c>
      <c r="E10" t="s">
        <v>46</v>
      </c>
      <c r="F10" s="10">
        <v>1.6216399999999999E-3</v>
      </c>
      <c r="G10" s="21">
        <v>0.29758823000000001</v>
      </c>
      <c r="H10" s="21">
        <v>0.20533042000000001</v>
      </c>
      <c r="I10" s="21">
        <v>0.29579999999999995</v>
      </c>
      <c r="J10" s="21">
        <v>0.54227000000000003</v>
      </c>
      <c r="K10" s="10">
        <v>6.515E-2</v>
      </c>
      <c r="L10" s="10">
        <v>4.6772938899999998E-2</v>
      </c>
      <c r="M10" s="10">
        <v>4.4586000000000001E-2</v>
      </c>
      <c r="N10" s="21">
        <v>0.40210428999999998</v>
      </c>
      <c r="O10" s="21">
        <v>0.32570243999999998</v>
      </c>
      <c r="P10" s="21">
        <v>1.0006999999999999</v>
      </c>
      <c r="Q10" s="16">
        <f t="shared" si="0"/>
        <v>0.83574377141694856</v>
      </c>
      <c r="R10" s="16">
        <f t="shared" si="0"/>
        <v>0.9355497031958192</v>
      </c>
      <c r="S10" s="16">
        <f t="shared" si="0"/>
        <v>0.89815351350261818</v>
      </c>
      <c r="T10" s="16">
        <f t="shared" si="0"/>
        <v>0.90906091163294778</v>
      </c>
      <c r="U10" s="19" t="e">
        <f t="shared" si="0"/>
        <v>#DIV/0!</v>
      </c>
      <c r="V10" s="16">
        <f t="shared" ref="V10:V11" si="2">K10^2/(K9*K11)</f>
        <v>1.0172872548830594</v>
      </c>
      <c r="W10" s="16">
        <f>L10^2/(L9*L11)</f>
        <v>1.0252309228731882</v>
      </c>
      <c r="X10" s="16">
        <f t="shared" ref="X10:X11" si="3">M10^2/(M9*M11)</f>
        <v>1.0211535027260865</v>
      </c>
      <c r="Y10" s="16">
        <f t="shared" si="1"/>
        <v>0.9267829994669643</v>
      </c>
      <c r="Z10" s="16">
        <f t="shared" si="1"/>
        <v>0.90696644893931755</v>
      </c>
      <c r="AA10" s="16">
        <f t="shared" si="1"/>
        <v>1.0028040847933624</v>
      </c>
    </row>
    <row r="11" spans="1:27" x14ac:dyDescent="0.2">
      <c r="B11">
        <v>350</v>
      </c>
      <c r="C11" t="s">
        <v>52</v>
      </c>
      <c r="D11" t="s">
        <v>49</v>
      </c>
      <c r="E11" t="s">
        <v>46</v>
      </c>
      <c r="F11" s="10">
        <v>5.2234999999999998E-4</v>
      </c>
      <c r="G11" s="21">
        <v>0.18744726</v>
      </c>
      <c r="H11" s="21">
        <v>0.13144009000000001</v>
      </c>
      <c r="I11" s="21">
        <v>0.2102</v>
      </c>
      <c r="J11" s="21">
        <v>0</v>
      </c>
      <c r="K11" s="10">
        <v>2.5669000000000001E-2</v>
      </c>
      <c r="L11" s="10">
        <v>1.8491794700000001E-2</v>
      </c>
      <c r="M11" s="10">
        <v>1.7559000000000002E-2</v>
      </c>
      <c r="N11" s="21">
        <v>0.26807948999999998</v>
      </c>
      <c r="O11" s="21">
        <v>0.22277424000000001</v>
      </c>
      <c r="P11" s="21">
        <v>0.99970000000000003</v>
      </c>
      <c r="Q11" s="16">
        <f t="shared" si="0"/>
        <v>0.8739173045669868</v>
      </c>
      <c r="R11" s="16">
        <f t="shared" si="0"/>
        <v>0.9089326839605042</v>
      </c>
      <c r="S11" s="16">
        <f t="shared" si="0"/>
        <v>0.87490170254973432</v>
      </c>
      <c r="T11" s="16">
        <f t="shared" si="0"/>
        <v>0.89497502684882158</v>
      </c>
      <c r="U11" s="19" t="e">
        <f t="shared" si="0"/>
        <v>#DIV/0!</v>
      </c>
      <c r="V11" s="16">
        <f t="shared" si="2"/>
        <v>1.0360117394133879</v>
      </c>
      <c r="W11" s="16">
        <f>L11^2/(L10*L12)</f>
        <v>1.0341248363453441</v>
      </c>
      <c r="X11" s="16">
        <f t="shared" si="3"/>
        <v>1.033653377892757</v>
      </c>
      <c r="Y11" s="16">
        <f t="shared" si="1"/>
        <v>0.89970315911475351</v>
      </c>
      <c r="Z11" s="16">
        <f t="shared" si="1"/>
        <v>0.88639834113549121</v>
      </c>
      <c r="AA11" s="16">
        <f t="shared" si="1"/>
        <v>0.99880087938842865</v>
      </c>
    </row>
    <row r="12" spans="1:27" x14ac:dyDescent="0.2">
      <c r="B12">
        <v>400</v>
      </c>
      <c r="C12" t="s">
        <v>52</v>
      </c>
      <c r="D12" t="s">
        <v>49</v>
      </c>
      <c r="E12" t="s">
        <v>46</v>
      </c>
      <c r="F12" s="10">
        <v>1.9253E-4</v>
      </c>
      <c r="G12" s="21">
        <v>0.12990046999999999</v>
      </c>
      <c r="H12" s="21">
        <v>9.6170779999999997E-2</v>
      </c>
      <c r="I12" s="21">
        <v>0.16689999999999999</v>
      </c>
      <c r="J12" s="21">
        <v>0</v>
      </c>
      <c r="K12" s="10">
        <v>9.7619999999999998E-3</v>
      </c>
      <c r="L12" s="10">
        <v>7.0695293000000003E-3</v>
      </c>
      <c r="M12" s="10">
        <v>6.6899999999999998E-3</v>
      </c>
      <c r="N12" s="21">
        <v>0.1986503</v>
      </c>
      <c r="O12" s="21">
        <v>0.17190163</v>
      </c>
      <c r="P12" s="21">
        <v>0.99990000000000001</v>
      </c>
      <c r="Q12" s="15"/>
    </row>
    <row r="13" spans="1:27" x14ac:dyDescent="0.2">
      <c r="A13" t="s">
        <v>57</v>
      </c>
      <c r="B13">
        <v>188</v>
      </c>
      <c r="C13" t="s">
        <v>52</v>
      </c>
      <c r="D13" t="s">
        <v>49</v>
      </c>
      <c r="E13" t="s">
        <v>46</v>
      </c>
      <c r="F13" s="10">
        <v>4.457556E-2</v>
      </c>
      <c r="G13" s="10">
        <v>0.95423820999999998</v>
      </c>
      <c r="H13" s="10">
        <v>0.70720700000000003</v>
      </c>
      <c r="I13" s="10">
        <v>0.75239999999999996</v>
      </c>
      <c r="J13" s="10">
        <v>0.86086999999999991</v>
      </c>
      <c r="K13" s="10">
        <v>0.500166</v>
      </c>
      <c r="L13" s="10">
        <v>0.33945798150000001</v>
      </c>
      <c r="M13" s="10">
        <v>0.33351399999999998</v>
      </c>
      <c r="N13" s="10">
        <v>1.1332188000000001</v>
      </c>
      <c r="O13" s="10">
        <v>0.91398175000000004</v>
      </c>
      <c r="P13" s="10">
        <v>0.995</v>
      </c>
      <c r="Q13" s="15"/>
    </row>
    <row r="14" spans="1:27" x14ac:dyDescent="0.2">
      <c r="B14">
        <v>200</v>
      </c>
      <c r="C14" t="s">
        <v>53</v>
      </c>
      <c r="D14" t="s">
        <v>49</v>
      </c>
      <c r="E14" t="s">
        <v>46</v>
      </c>
      <c r="F14" s="10">
        <v>1.8903639999999999E-2</v>
      </c>
      <c r="G14" s="21">
        <v>0.42450596000000002</v>
      </c>
      <c r="H14" s="21">
        <v>0.1738555</v>
      </c>
      <c r="I14" s="21">
        <v>1.9199999999999998E-2</v>
      </c>
      <c r="J14" s="21">
        <v>0</v>
      </c>
      <c r="K14" s="10">
        <v>0.29961399999999999</v>
      </c>
      <c r="L14" s="10">
        <v>0.20605271180000001</v>
      </c>
      <c r="M14" s="10">
        <v>0.208036</v>
      </c>
      <c r="N14" s="21">
        <v>0.34019711000000002</v>
      </c>
      <c r="O14" s="21">
        <v>0.13938428</v>
      </c>
      <c r="P14" s="21">
        <v>-7.1000000000000004E-3</v>
      </c>
      <c r="Q14" s="15"/>
    </row>
    <row r="15" spans="1:27" x14ac:dyDescent="0.2">
      <c r="B15">
        <v>250</v>
      </c>
      <c r="C15" t="s">
        <v>53</v>
      </c>
      <c r="D15" t="s">
        <v>49</v>
      </c>
      <c r="E15" t="s">
        <v>46</v>
      </c>
      <c r="F15" s="10">
        <v>3.7036500000000002E-3</v>
      </c>
      <c r="G15" s="21">
        <v>0.21828684000000001</v>
      </c>
      <c r="H15" s="21">
        <v>7.0402320000000004E-2</v>
      </c>
      <c r="I15" s="21">
        <v>5.1999999999999998E-3</v>
      </c>
      <c r="J15" s="21">
        <v>0</v>
      </c>
      <c r="K15" s="10">
        <v>9.9603999999999998E-2</v>
      </c>
      <c r="L15" s="10">
        <v>6.8931419199999996E-2</v>
      </c>
      <c r="M15" s="10">
        <v>7.0573999999999998E-2</v>
      </c>
      <c r="N15" s="21">
        <v>0.16578567999999999</v>
      </c>
      <c r="O15" s="21">
        <v>5.0656140000000002E-2</v>
      </c>
      <c r="P15" s="21">
        <v>5.0000000000000001E-4</v>
      </c>
      <c r="Q15" s="16">
        <f t="shared" ref="Q15:R17" si="4">F15^2/(F14*F16)</f>
        <v>0.74750054500004781</v>
      </c>
      <c r="R15" s="16">
        <f t="shared" si="4"/>
        <v>1.0063221120742172</v>
      </c>
      <c r="S15" s="16">
        <f t="shared" ref="S15:S17" si="5">H15^2/(H14*H16)</f>
        <v>1.0491907946520183</v>
      </c>
      <c r="T15" s="19">
        <f t="shared" ref="T15:T17" si="6">I15^2/(I14*I16)</f>
        <v>0.41421568627450989</v>
      </c>
      <c r="U15" s="16" t="e">
        <f t="shared" ref="U15:U17" si="7">J15^2/(J14*J16)</f>
        <v>#DIV/0!</v>
      </c>
      <c r="V15" s="16">
        <f t="shared" ref="V15" si="8">K15^2/(K14*K16)</f>
        <v>1.077108215237633</v>
      </c>
      <c r="W15" s="16">
        <f t="shared" ref="W15:X15" si="9">L15^2/(L14*L16)</f>
        <v>1.0997562592105008</v>
      </c>
      <c r="X15" s="16">
        <f t="shared" si="9"/>
        <v>1.0880017615674151</v>
      </c>
      <c r="Y15" s="16">
        <f t="shared" ref="Y15:Y17" si="10">N15^2/(N14*N16)</f>
        <v>0.98703589596199914</v>
      </c>
      <c r="Z15" s="16">
        <f t="shared" ref="Z15:Z17" si="11">O15^2/(O14*O16)</f>
        <v>1.0449612704577855</v>
      </c>
      <c r="AA15" s="19">
        <f t="shared" ref="AA15:AA17" si="12">P15^2/(P14*P16)</f>
        <v>-1.7599473986921475E-5</v>
      </c>
    </row>
    <row r="16" spans="1:27" x14ac:dyDescent="0.2">
      <c r="B16">
        <v>300</v>
      </c>
      <c r="C16" t="s">
        <v>53</v>
      </c>
      <c r="D16" t="s">
        <v>49</v>
      </c>
      <c r="E16" t="s">
        <v>46</v>
      </c>
      <c r="F16" s="10">
        <v>9.7073999999999999E-4</v>
      </c>
      <c r="G16" s="21">
        <v>0.11154094000000001</v>
      </c>
      <c r="H16" s="21">
        <v>2.717259E-2</v>
      </c>
      <c r="I16" s="21">
        <v>3.3999999999999998E-3</v>
      </c>
      <c r="J16" s="21">
        <v>0</v>
      </c>
      <c r="K16" s="10">
        <v>3.0741999999999998E-2</v>
      </c>
      <c r="L16" s="10">
        <v>2.0968128199999998E-2</v>
      </c>
      <c r="M16" s="10">
        <v>2.2005E-2</v>
      </c>
      <c r="N16" s="21">
        <v>8.1852220000000003E-2</v>
      </c>
      <c r="O16" s="21">
        <v>1.761774E-2</v>
      </c>
      <c r="P16" s="21">
        <v>2.0007000000000001</v>
      </c>
      <c r="Q16" s="16">
        <f t="shared" si="4"/>
        <v>0.82627366333748808</v>
      </c>
      <c r="R16" s="16">
        <f t="shared" si="4"/>
        <v>0.96144674238001693</v>
      </c>
      <c r="S16" s="16">
        <f t="shared" si="5"/>
        <v>0.86424760222989117</v>
      </c>
      <c r="T16" s="16">
        <f t="shared" si="6"/>
        <v>0.61752136752136755</v>
      </c>
      <c r="U16" s="16" t="e">
        <f t="shared" si="7"/>
        <v>#DIV/0!</v>
      </c>
      <c r="V16" s="16">
        <f t="shared" ref="V16:V17" si="13">K16^2/(K15*K17)</f>
        <v>1.2119401233534175</v>
      </c>
      <c r="W16" s="16">
        <f t="shared" ref="W16:W17" si="14">L16^2/(L15*L17)</f>
        <v>1.2233677935384448</v>
      </c>
      <c r="X16" s="16">
        <f t="shared" ref="X16:X17" si="15">M16^2/(M15*M17)</f>
        <v>1.2047703874012603</v>
      </c>
      <c r="Y16" s="16">
        <f t="shared" si="10"/>
        <v>0.96466700658809545</v>
      </c>
      <c r="Z16" s="16">
        <f t="shared" si="11"/>
        <v>0.95609802987216053</v>
      </c>
      <c r="AA16" s="19">
        <f t="shared" si="12"/>
        <v>-2965037.4</v>
      </c>
    </row>
    <row r="17" spans="1:27" x14ac:dyDescent="0.2">
      <c r="B17">
        <v>350</v>
      </c>
      <c r="C17" t="s">
        <v>53</v>
      </c>
      <c r="D17" t="s">
        <v>49</v>
      </c>
      <c r="E17" t="s">
        <v>46</v>
      </c>
      <c r="F17" s="10">
        <v>3.0792999999999999E-4</v>
      </c>
      <c r="G17" s="21">
        <v>5.928104E-2</v>
      </c>
      <c r="H17" s="21">
        <v>1.213492E-2</v>
      </c>
      <c r="I17" s="21">
        <v>3.5999999999999999E-3</v>
      </c>
      <c r="J17" s="21">
        <v>0</v>
      </c>
      <c r="K17" s="10">
        <v>7.8289999999999992E-3</v>
      </c>
      <c r="L17" s="10">
        <v>5.2136882999999998E-3</v>
      </c>
      <c r="M17" s="10">
        <v>5.6950000000000004E-3</v>
      </c>
      <c r="N17" s="21">
        <v>4.1892520000000003E-2</v>
      </c>
      <c r="O17" s="21">
        <v>6.4086400000000002E-3</v>
      </c>
      <c r="P17" s="21">
        <v>-2.7000000000000001E-3</v>
      </c>
      <c r="Q17" s="16">
        <f t="shared" si="4"/>
        <v>0.86556465759227075</v>
      </c>
      <c r="R17" s="16">
        <f t="shared" si="4"/>
        <v>0.93091548005096281</v>
      </c>
      <c r="S17" s="16">
        <f t="shared" si="5"/>
        <v>0.70370676853925096</v>
      </c>
      <c r="T17" s="16">
        <f t="shared" si="6"/>
        <v>1.0890756302521007</v>
      </c>
      <c r="U17" s="16" t="e">
        <f t="shared" si="7"/>
        <v>#DIV/0!</v>
      </c>
      <c r="V17" s="16">
        <f t="shared" si="13"/>
        <v>1.6642694832506062</v>
      </c>
      <c r="W17" s="16">
        <f t="shared" si="14"/>
        <v>1.6488453102003648</v>
      </c>
      <c r="X17" s="16">
        <f t="shared" si="15"/>
        <v>1.5746724714856961</v>
      </c>
      <c r="Y17" s="16">
        <f t="shared" si="10"/>
        <v>0.94619382927786311</v>
      </c>
      <c r="Z17" s="16">
        <f t="shared" si="11"/>
        <v>0.74790929990269939</v>
      </c>
      <c r="AA17" s="19">
        <f t="shared" si="12"/>
        <v>-1.3495276653171389E-3</v>
      </c>
    </row>
    <row r="18" spans="1:27" x14ac:dyDescent="0.2">
      <c r="B18">
        <v>400</v>
      </c>
      <c r="C18" t="s">
        <v>53</v>
      </c>
      <c r="D18" t="s">
        <v>49</v>
      </c>
      <c r="E18" t="s">
        <v>46</v>
      </c>
      <c r="F18" s="10">
        <v>1.1285000000000001E-4</v>
      </c>
      <c r="G18" s="21">
        <v>3.384442E-2</v>
      </c>
      <c r="H18" s="21">
        <v>7.70107E-3</v>
      </c>
      <c r="I18" s="21">
        <v>3.5000000000000001E-3</v>
      </c>
      <c r="J18" s="21">
        <v>0</v>
      </c>
      <c r="K18" s="10">
        <v>1.1980000000000001E-3</v>
      </c>
      <c r="L18" s="10">
        <v>7.862317E-4</v>
      </c>
      <c r="M18" s="10">
        <v>9.3599999999999998E-4</v>
      </c>
      <c r="N18" s="21">
        <v>2.2660130000000001E-2</v>
      </c>
      <c r="O18" s="21">
        <v>3.1169700000000002E-3</v>
      </c>
      <c r="P18" s="21">
        <v>-2.7000000000000001E-3</v>
      </c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</row>
    <row r="19" spans="1:27" s="7" customFormat="1" x14ac:dyDescent="0.2">
      <c r="A19" t="s">
        <v>57</v>
      </c>
      <c r="B19" s="7">
        <v>188</v>
      </c>
      <c r="C19" t="s">
        <v>53</v>
      </c>
      <c r="D19" t="s">
        <v>49</v>
      </c>
      <c r="E19" t="s">
        <v>46</v>
      </c>
      <c r="F19" s="11">
        <v>4.3227500000000002E-2</v>
      </c>
      <c r="G19" s="11">
        <v>0.72201952999999996</v>
      </c>
      <c r="H19" s="11">
        <v>0.45335819999999999</v>
      </c>
      <c r="I19" s="11">
        <v>0.53820000000000001</v>
      </c>
      <c r="J19" s="11">
        <v>1.0323849999999999</v>
      </c>
      <c r="K19" s="11">
        <v>0.53145900000000001</v>
      </c>
      <c r="L19" s="11">
        <v>0.35402005310000001</v>
      </c>
      <c r="M19" s="11">
        <v>0.35272300000000001</v>
      </c>
      <c r="N19" s="11">
        <v>0.92227400000000004</v>
      </c>
      <c r="O19" s="11">
        <v>0.72628914</v>
      </c>
      <c r="P19" s="11">
        <v>1.9987999999999999</v>
      </c>
      <c r="Q19" s="16"/>
      <c r="R19" s="17"/>
      <c r="S19" s="17"/>
      <c r="T19" s="17"/>
      <c r="U19" s="17"/>
      <c r="V19" s="17"/>
      <c r="W19" s="17"/>
      <c r="X19" s="17"/>
      <c r="Y19" s="17"/>
      <c r="Z19" s="17"/>
      <c r="AA19" s="17"/>
    </row>
    <row r="20" spans="1:27" x14ac:dyDescent="0.2">
      <c r="B20" s="7">
        <v>100</v>
      </c>
      <c r="C20" t="s">
        <v>52</v>
      </c>
      <c r="D20" t="s">
        <v>49</v>
      </c>
      <c r="E20" t="s">
        <v>47</v>
      </c>
      <c r="F20" s="10">
        <v>2.8190412399999998</v>
      </c>
      <c r="G20" s="21">
        <v>2.20886783</v>
      </c>
      <c r="H20" s="21">
        <v>1.88528132</v>
      </c>
      <c r="I20" s="10">
        <v>1.9118999999999999</v>
      </c>
      <c r="J20" s="10">
        <v>1.9119599999999997</v>
      </c>
      <c r="K20" s="10">
        <v>2.9554309999999999</v>
      </c>
      <c r="L20" s="10">
        <v>1.6457758048</v>
      </c>
      <c r="M20" s="10">
        <v>1.6765429999999999</v>
      </c>
      <c r="N20" s="10">
        <v>2.4572226399999999</v>
      </c>
      <c r="O20" s="10">
        <v>2.19811756</v>
      </c>
      <c r="P20" s="10">
        <v>2.0428000000000002</v>
      </c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</row>
    <row r="21" spans="1:27" x14ac:dyDescent="0.2">
      <c r="B21" s="7">
        <v>150</v>
      </c>
      <c r="C21" t="s">
        <v>52</v>
      </c>
      <c r="D21" t="s">
        <v>49</v>
      </c>
      <c r="E21" t="s">
        <v>47</v>
      </c>
      <c r="F21" s="10">
        <v>9.6811599999999998E-2</v>
      </c>
      <c r="G21" s="21">
        <v>1.57038064</v>
      </c>
      <c r="H21" s="21">
        <v>1.29345719</v>
      </c>
      <c r="I21" s="21">
        <v>1.5056</v>
      </c>
      <c r="J21" s="10">
        <v>1.7274600000000002</v>
      </c>
      <c r="K21" s="10">
        <v>1.0713779999999999</v>
      </c>
      <c r="L21" s="10">
        <v>0.68476549320000002</v>
      </c>
      <c r="M21" s="10">
        <v>0.68313000000000001</v>
      </c>
      <c r="N21" s="21">
        <v>1.90495689</v>
      </c>
      <c r="O21" s="21">
        <v>1.69180058</v>
      </c>
      <c r="P21" s="10">
        <v>2.0032000000000001</v>
      </c>
      <c r="Q21" s="19">
        <f>F21^2/(F20*F22)</f>
        <v>0.23376240976823293</v>
      </c>
      <c r="R21" s="16">
        <f t="shared" ref="R21:R23" si="16">G21^2/(G20*G22)</f>
        <v>1.4306564668455291</v>
      </c>
      <c r="S21" s="16">
        <f t="shared" ref="S21:S23" si="17">H21^2/(H20*H22)</f>
        <v>1.5799221110960098</v>
      </c>
      <c r="T21" s="16">
        <f t="shared" ref="T21:T23" si="18">I21^2/(I20*I22)</f>
        <v>1.6822407290879475</v>
      </c>
      <c r="U21" s="19">
        <f t="shared" ref="U21:U23" si="19">J21^2/(J20*J22)</f>
        <v>2.223341999884564</v>
      </c>
      <c r="V21" s="16">
        <f t="shared" ref="V21" si="20">K21^2/(K20*K22)</f>
        <v>1.0122599790802755</v>
      </c>
      <c r="W21" s="16">
        <f t="shared" ref="W21:X21" si="21">L21^2/(L20*L22)</f>
        <v>1.0913471200677654</v>
      </c>
      <c r="X21" s="16">
        <f t="shared" si="21"/>
        <v>1.0759129248295272</v>
      </c>
      <c r="Y21" s="16">
        <f t="shared" ref="Y21:Y23" si="22">N21^2/(N20*N22)</f>
        <v>1.5090381336657146</v>
      </c>
      <c r="Z21" s="16">
        <f t="shared" ref="Z21:Z23" si="23">O21^2/(O20*O22)</f>
        <v>1.6021102768149775</v>
      </c>
      <c r="AA21" s="16">
        <f t="shared" ref="AA21:AA23" si="24">P21^2/(P20*P22)</f>
        <v>0.98184018205729029</v>
      </c>
    </row>
    <row r="22" spans="1:27" x14ac:dyDescent="0.2">
      <c r="B22" s="7">
        <v>200</v>
      </c>
      <c r="C22" t="s">
        <v>52</v>
      </c>
      <c r="D22" t="s">
        <v>49</v>
      </c>
      <c r="E22" t="s">
        <v>47</v>
      </c>
      <c r="F22" s="10">
        <v>1.422259E-2</v>
      </c>
      <c r="G22" s="21">
        <v>0.78037756000000003</v>
      </c>
      <c r="H22" s="21">
        <v>0.56168428999999997</v>
      </c>
      <c r="I22" s="21">
        <v>0.70479999999999998</v>
      </c>
      <c r="J22" s="21">
        <v>0.70199000000000011</v>
      </c>
      <c r="K22" s="10">
        <v>0.383683</v>
      </c>
      <c r="L22" s="10">
        <v>0.26106590340000002</v>
      </c>
      <c r="M22" s="10">
        <v>0.25871100000000002</v>
      </c>
      <c r="N22" s="21">
        <v>0.97864589999999996</v>
      </c>
      <c r="O22" s="21">
        <v>0.81274632999999996</v>
      </c>
      <c r="P22" s="10">
        <v>2.0007000000000001</v>
      </c>
      <c r="Q22" s="16">
        <f>F22^2/(F21*F23)</f>
        <v>0.59670677576724152</v>
      </c>
      <c r="R22" s="16">
        <f t="shared" si="16"/>
        <v>1.5046565532537293</v>
      </c>
      <c r="S22" s="19">
        <f t="shared" si="17"/>
        <v>2.1827842313144621</v>
      </c>
      <c r="T22" s="19">
        <f t="shared" si="18"/>
        <v>4.004008336514552</v>
      </c>
      <c r="U22" s="19" t="e">
        <f t="shared" si="19"/>
        <v>#DIV/0!</v>
      </c>
      <c r="V22" s="16">
        <f t="shared" ref="V22:V23" si="25">K22^2/(K21*K23)</f>
        <v>1.171997216850462</v>
      </c>
      <c r="W22" s="16">
        <f t="shared" ref="W22:W23" si="26">L22^2/(L21*L23)</f>
        <v>1.2167027650048752</v>
      </c>
      <c r="X22" s="16">
        <f t="shared" ref="X22:X23" si="27">M22^2/(M21*M23)</f>
        <v>1.1940905460824203</v>
      </c>
      <c r="Y22" s="19">
        <f t="shared" si="22"/>
        <v>2.0641062591517398</v>
      </c>
      <c r="Z22" s="19">
        <f t="shared" si="23"/>
        <v>2.9753599818602705</v>
      </c>
      <c r="AA22" s="16">
        <f t="shared" si="24"/>
        <v>0.99845256583620012</v>
      </c>
    </row>
    <row r="23" spans="1:27" x14ac:dyDescent="0.2">
      <c r="B23" s="7">
        <v>250</v>
      </c>
      <c r="C23" t="s">
        <v>52</v>
      </c>
      <c r="D23" t="s">
        <v>49</v>
      </c>
      <c r="E23" t="s">
        <v>47</v>
      </c>
      <c r="F23" s="10">
        <v>3.50162E-3</v>
      </c>
      <c r="G23" s="21">
        <v>0.25773133999999998</v>
      </c>
      <c r="H23" s="21">
        <v>0.11174335000000001</v>
      </c>
      <c r="I23" s="21">
        <v>8.2400000000000001E-2</v>
      </c>
      <c r="J23" s="21">
        <v>0</v>
      </c>
      <c r="K23" s="10">
        <v>0.11724</v>
      </c>
      <c r="L23" s="10">
        <v>8.1803888199999994E-2</v>
      </c>
      <c r="M23" s="10">
        <v>8.2052E-2</v>
      </c>
      <c r="N23" s="21">
        <v>0.24357570000000001</v>
      </c>
      <c r="O23" s="21">
        <v>0.13122644</v>
      </c>
      <c r="P23" s="10">
        <v>2.0013000000000001</v>
      </c>
      <c r="Q23" s="16">
        <f>F23^2/(F22*F24)</f>
        <v>0.89491078936206792</v>
      </c>
      <c r="R23" s="16">
        <f t="shared" si="16"/>
        <v>0.75283155857824668</v>
      </c>
      <c r="S23" s="16">
        <f t="shared" si="17"/>
        <v>0.75749769859645255</v>
      </c>
      <c r="T23" s="16">
        <f t="shared" si="18"/>
        <v>1.0586371630639508</v>
      </c>
      <c r="U23" s="19" t="e">
        <f t="shared" si="19"/>
        <v>#DIV/0!</v>
      </c>
      <c r="V23" s="16">
        <f t="shared" si="25"/>
        <v>0.99327394288042514</v>
      </c>
      <c r="W23" s="16">
        <f t="shared" si="26"/>
        <v>1.0199426822629911</v>
      </c>
      <c r="X23" s="16">
        <f t="shared" si="27"/>
        <v>1.013884158511499</v>
      </c>
      <c r="Y23" s="16">
        <f t="shared" si="22"/>
        <v>0.68106935409257119</v>
      </c>
      <c r="Z23" s="16">
        <f t="shared" si="23"/>
        <v>0.8449506048065093</v>
      </c>
      <c r="AA23" s="19">
        <f t="shared" si="24"/>
        <v>20019.00179937022</v>
      </c>
    </row>
    <row r="24" spans="1:27" x14ac:dyDescent="0.2">
      <c r="B24" s="7">
        <v>300</v>
      </c>
      <c r="C24" t="s">
        <v>52</v>
      </c>
      <c r="D24" t="s">
        <v>49</v>
      </c>
      <c r="E24" t="s">
        <v>47</v>
      </c>
      <c r="F24" s="10">
        <v>9.6334000000000003E-4</v>
      </c>
      <c r="G24" s="21">
        <v>0.11306595999999999</v>
      </c>
      <c r="H24" s="21">
        <v>2.9347410000000001E-2</v>
      </c>
      <c r="I24" s="21">
        <v>9.1000000000000004E-3</v>
      </c>
      <c r="J24" s="21">
        <v>0</v>
      </c>
      <c r="K24" s="10">
        <v>3.6067000000000002E-2</v>
      </c>
      <c r="L24" s="10">
        <v>2.5131706100000002E-2</v>
      </c>
      <c r="M24" s="10">
        <v>2.5666999999999999E-2</v>
      </c>
      <c r="N24" s="21">
        <v>8.9012499999999994E-2</v>
      </c>
      <c r="O24" s="21">
        <v>2.507589E-2</v>
      </c>
      <c r="P24" s="21">
        <v>1E-4</v>
      </c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</row>
    <row r="25" spans="1:27" x14ac:dyDescent="0.2">
      <c r="A25" t="s">
        <v>57</v>
      </c>
      <c r="B25" s="7">
        <v>120</v>
      </c>
      <c r="C25" t="s">
        <v>52</v>
      </c>
      <c r="D25" t="s">
        <v>49</v>
      </c>
      <c r="E25" t="s">
        <v>47</v>
      </c>
      <c r="F25" s="10">
        <v>0.86964306000000002</v>
      </c>
      <c r="G25" s="10">
        <v>1.95139521</v>
      </c>
      <c r="H25" s="10">
        <v>1.6442044099999999</v>
      </c>
      <c r="I25" s="10">
        <v>1.7564</v>
      </c>
      <c r="J25" s="10">
        <v>1.859335</v>
      </c>
      <c r="K25" s="10">
        <v>1.937675</v>
      </c>
      <c r="L25" s="10">
        <v>1.1563546589</v>
      </c>
      <c r="M25" s="10">
        <v>1.167219</v>
      </c>
      <c r="N25" s="10">
        <v>2.2440285499999999</v>
      </c>
      <c r="O25" s="10">
        <v>2.0034230100000001</v>
      </c>
      <c r="P25" s="10">
        <v>2.0131999999999999</v>
      </c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</row>
    <row r="26" spans="1:27" x14ac:dyDescent="0.2">
      <c r="B26">
        <v>100</v>
      </c>
      <c r="C26" t="s">
        <v>52</v>
      </c>
      <c r="D26" t="s">
        <v>49</v>
      </c>
      <c r="E26" t="s">
        <v>45</v>
      </c>
      <c r="F26" s="10">
        <v>2.7360934700000001</v>
      </c>
      <c r="G26" s="21">
        <v>2.2642486100000001</v>
      </c>
      <c r="H26" s="21">
        <v>1.9525321899999999</v>
      </c>
      <c r="I26" s="21">
        <v>1.9450000000000001</v>
      </c>
      <c r="J26" s="10">
        <v>1.935745</v>
      </c>
      <c r="K26" s="10">
        <v>2.945802</v>
      </c>
      <c r="L26" s="10">
        <v>1.6442914569</v>
      </c>
      <c r="M26" s="10">
        <v>1.671116</v>
      </c>
      <c r="N26" s="21">
        <v>2.4776091299999998</v>
      </c>
      <c r="O26" s="21">
        <v>2.22152612</v>
      </c>
      <c r="P26" s="10">
        <v>2.0362</v>
      </c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</row>
    <row r="27" spans="1:27" x14ac:dyDescent="0.2">
      <c r="B27">
        <v>150</v>
      </c>
      <c r="C27" t="s">
        <v>52</v>
      </c>
      <c r="D27" t="s">
        <v>49</v>
      </c>
      <c r="E27" t="s">
        <v>45</v>
      </c>
      <c r="F27" s="10">
        <v>9.3417769999999997E-2</v>
      </c>
      <c r="G27" s="21">
        <v>1.68326596</v>
      </c>
      <c r="H27" s="21">
        <v>1.41872205</v>
      </c>
      <c r="I27" s="21">
        <v>1.6126</v>
      </c>
      <c r="J27" s="10">
        <v>1.827645</v>
      </c>
      <c r="K27" s="10">
        <v>1.0890949999999999</v>
      </c>
      <c r="L27" s="10">
        <v>0.70261425450000004</v>
      </c>
      <c r="M27" s="10">
        <v>0.69253900000000002</v>
      </c>
      <c r="N27" s="21">
        <v>1.9953448199999999</v>
      </c>
      <c r="O27" s="21">
        <v>1.7871021199999999</v>
      </c>
      <c r="P27" s="10">
        <v>1.708</v>
      </c>
      <c r="Q27" s="19">
        <f t="shared" ref="Q27:Q29" si="28">F27^2/(F26*F28)</f>
        <v>0.22946628573507408</v>
      </c>
      <c r="R27" s="16">
        <f t="shared" ref="R27:R29" si="29">G27^2/(G26*G28)</f>
        <v>1.6216773688626267</v>
      </c>
      <c r="S27" s="16">
        <f t="shared" ref="S27:S29" si="30">H27^2/(H26*H28)</f>
        <v>1.8653967320185012</v>
      </c>
      <c r="T27" s="19">
        <f t="shared" ref="T27:T29" si="31">I27^2/(I26*I28)</f>
        <v>2.1058545826903901</v>
      </c>
      <c r="U27" s="19">
        <f t="shared" ref="U27:U29" si="32">J27^2/(J26*J28)</f>
        <v>2.322014358947686</v>
      </c>
      <c r="V27" s="16">
        <f t="shared" ref="V27:V29" si="33">K27^2/(K26*K28)</f>
        <v>1.0380339432103014</v>
      </c>
      <c r="W27" s="16">
        <f t="shared" ref="W27:X27" si="34">L27^2/(L26*L28)</f>
        <v>1.1346769716865801</v>
      </c>
      <c r="X27" s="16">
        <f t="shared" si="34"/>
        <v>1.0987201431525331</v>
      </c>
      <c r="Y27" s="16">
        <f t="shared" ref="Y27:Y29" si="35">N27^2/(N26*N28)</f>
        <v>1.7280544685601955</v>
      </c>
      <c r="Z27" s="16">
        <f t="shared" ref="Z27:Z29" si="36">O27^2/(O26*O28)</f>
        <v>1.9227609905624596</v>
      </c>
      <c r="AA27" s="16">
        <f t="shared" ref="AA27:AA29" si="37">P27^2/(P26*P28)</f>
        <v>1.3711361160769755</v>
      </c>
    </row>
    <row r="28" spans="1:27" x14ac:dyDescent="0.2">
      <c r="B28">
        <v>200</v>
      </c>
      <c r="C28" t="s">
        <v>52</v>
      </c>
      <c r="D28" t="s">
        <v>49</v>
      </c>
      <c r="E28" t="s">
        <v>45</v>
      </c>
      <c r="F28" s="10">
        <v>1.389982E-2</v>
      </c>
      <c r="G28" s="21">
        <v>0.77164387999999995</v>
      </c>
      <c r="H28" s="21">
        <v>0.55261824999999998</v>
      </c>
      <c r="I28" s="22">
        <v>0.63490000000000002</v>
      </c>
      <c r="J28" s="22">
        <v>0.74314000000000002</v>
      </c>
      <c r="K28" s="10">
        <v>0.38789699999999999</v>
      </c>
      <c r="L28" s="10">
        <v>0.2645957545</v>
      </c>
      <c r="M28" s="10">
        <v>0.26121299999999997</v>
      </c>
      <c r="N28" s="21">
        <v>0.92992023000000001</v>
      </c>
      <c r="O28" s="21">
        <v>0.74769076000000001</v>
      </c>
      <c r="P28" s="22">
        <v>1.0449000000000002</v>
      </c>
      <c r="Q28" s="16">
        <f t="shared" si="28"/>
        <v>0.66817298872456976</v>
      </c>
      <c r="R28" s="16">
        <f t="shared" si="29"/>
        <v>0.50848961313149088</v>
      </c>
      <c r="S28" s="19">
        <f t="shared" si="30"/>
        <v>0.38121252862640292</v>
      </c>
      <c r="T28" s="19">
        <f t="shared" si="31"/>
        <v>0.29736826093136581</v>
      </c>
      <c r="U28" s="19">
        <f t="shared" si="32"/>
        <v>0.23394820428286761</v>
      </c>
      <c r="V28" s="16">
        <f t="shared" si="33"/>
        <v>0.80508117269432844</v>
      </c>
      <c r="W28" s="16">
        <f t="shared" ref="W28:W29" si="38">L28^2/(L27*L29)</f>
        <v>0.81574801980748424</v>
      </c>
      <c r="X28" s="16">
        <f t="shared" ref="X28:X29" si="39">M28^2/(M27*M29)</f>
        <v>0.83915840625107863</v>
      </c>
      <c r="Y28" s="19">
        <f t="shared" si="35"/>
        <v>0.44245792834397496</v>
      </c>
      <c r="Z28" s="19">
        <f t="shared" si="36"/>
        <v>0.35323929980528473</v>
      </c>
      <c r="AA28" s="19">
        <f t="shared" si="37"/>
        <v>0.31969819445493702</v>
      </c>
    </row>
    <row r="29" spans="1:27" s="7" customFormat="1" x14ac:dyDescent="0.2">
      <c r="B29" s="7">
        <v>250</v>
      </c>
      <c r="C29" t="s">
        <v>52</v>
      </c>
      <c r="D29" t="s">
        <v>49</v>
      </c>
      <c r="E29" t="s">
        <v>45</v>
      </c>
      <c r="F29" s="11">
        <v>3.0952800000000002E-3</v>
      </c>
      <c r="G29" s="21">
        <v>0.69566315999999995</v>
      </c>
      <c r="H29" s="21">
        <v>0.56465862</v>
      </c>
      <c r="I29" s="22">
        <v>0.84060000000000001</v>
      </c>
      <c r="J29" s="21">
        <v>1.2916050000000001</v>
      </c>
      <c r="K29" s="11">
        <v>0.17160400000000001</v>
      </c>
      <c r="L29" s="11">
        <v>0.1221497995</v>
      </c>
      <c r="M29" s="11">
        <v>0.117409</v>
      </c>
      <c r="N29" s="21">
        <v>0.97949326000000003</v>
      </c>
      <c r="O29" s="21">
        <f>0.8855756</f>
        <v>0.88557560000000002</v>
      </c>
      <c r="P29" s="11">
        <v>1.9995000000000001</v>
      </c>
      <c r="Q29" s="16">
        <f t="shared" si="28"/>
        <v>0.73128440010854057</v>
      </c>
      <c r="R29" s="19">
        <f t="shared" si="29"/>
        <v>5.2953568981390653</v>
      </c>
      <c r="S29" s="19">
        <f t="shared" si="30"/>
        <v>18.036951779534657</v>
      </c>
      <c r="T29" s="19">
        <f t="shared" si="31"/>
        <v>252.94189492976707</v>
      </c>
      <c r="U29" s="19" t="e">
        <f t="shared" si="32"/>
        <v>#DIV/0!</v>
      </c>
      <c r="V29" s="16">
        <f t="shared" si="33"/>
        <v>1.8034656670899882</v>
      </c>
      <c r="W29" s="16">
        <f t="shared" si="38"/>
        <v>1.8793648501236269</v>
      </c>
      <c r="X29" s="16">
        <f t="shared" si="39"/>
        <v>1.7737476201929896</v>
      </c>
      <c r="Y29" s="19">
        <f t="shared" si="35"/>
        <v>9.2038237508467216</v>
      </c>
      <c r="Z29" s="19">
        <f t="shared" si="36"/>
        <v>34.157823041142855</v>
      </c>
      <c r="AA29" s="19">
        <f t="shared" si="37"/>
        <v>9565.5092592592591</v>
      </c>
    </row>
    <row r="30" spans="1:27" x14ac:dyDescent="0.2">
      <c r="A30" s="8"/>
      <c r="B30" s="2">
        <v>300</v>
      </c>
      <c r="C30" t="s">
        <v>52</v>
      </c>
      <c r="D30" t="s">
        <v>49</v>
      </c>
      <c r="E30" t="s">
        <v>45</v>
      </c>
      <c r="F30" s="10">
        <v>9.4255000000000001E-4</v>
      </c>
      <c r="G30" s="21">
        <v>0.11843658</v>
      </c>
      <c r="H30" s="21">
        <v>3.1987740000000001E-2</v>
      </c>
      <c r="I30" s="22">
        <v>4.3999999999999994E-3</v>
      </c>
      <c r="J30" s="21">
        <v>0</v>
      </c>
      <c r="K30" s="10">
        <v>4.2095E-2</v>
      </c>
      <c r="L30" s="10">
        <v>3.0004855899999999E-2</v>
      </c>
      <c r="M30" s="10">
        <v>2.9752000000000001E-2</v>
      </c>
      <c r="N30" s="21">
        <v>0.11209569</v>
      </c>
      <c r="O30" s="21">
        <v>3.0707120000000001E-2</v>
      </c>
      <c r="P30" s="21">
        <v>3.9999999999999996E-4</v>
      </c>
    </row>
    <row r="31" spans="1:27" x14ac:dyDescent="0.2">
      <c r="A31" t="s">
        <v>57</v>
      </c>
      <c r="B31" s="2">
        <v>119</v>
      </c>
      <c r="C31" t="s">
        <v>52</v>
      </c>
      <c r="D31" t="s">
        <v>49</v>
      </c>
      <c r="E31" t="s">
        <v>45</v>
      </c>
      <c r="F31" s="10">
        <v>0.87424071999999997</v>
      </c>
      <c r="G31" s="10">
        <v>2.0365883500000002</v>
      </c>
      <c r="H31" s="10">
        <v>1.7422996100000001</v>
      </c>
      <c r="I31" s="10">
        <v>1.8306</v>
      </c>
      <c r="J31" s="10">
        <v>1.9011000000000002</v>
      </c>
      <c r="K31" s="10">
        <v>1.967997</v>
      </c>
      <c r="L31" s="10">
        <v>1.1791740881999999</v>
      </c>
      <c r="M31" s="10">
        <v>1.1817489999999999</v>
      </c>
      <c r="N31" s="10">
        <v>2.2991774</v>
      </c>
      <c r="O31" s="10">
        <v>2.0643290300000001</v>
      </c>
      <c r="P31" s="10">
        <v>2.0117000000000003</v>
      </c>
    </row>
    <row r="32" spans="1:27" x14ac:dyDescent="0.2">
      <c r="B32">
        <v>100</v>
      </c>
      <c r="C32" t="s">
        <v>53</v>
      </c>
      <c r="D32" t="s">
        <v>49</v>
      </c>
      <c r="E32" t="s">
        <v>45</v>
      </c>
      <c r="F32" s="10">
        <v>2.7666830299999998</v>
      </c>
      <c r="G32" s="21">
        <v>1.87402139</v>
      </c>
      <c r="H32" s="21">
        <v>1.5065542599999999</v>
      </c>
      <c r="I32" s="21">
        <v>1.4973000000000001</v>
      </c>
      <c r="J32" s="10">
        <v>1.9744649999999999</v>
      </c>
      <c r="K32" s="10">
        <v>2.9362560000000002</v>
      </c>
      <c r="L32" s="10">
        <v>1.6377579128999999</v>
      </c>
      <c r="M32" s="10">
        <v>1.665943</v>
      </c>
      <c r="N32" s="21">
        <v>2.0621271999999999</v>
      </c>
      <c r="O32" s="21">
        <v>1.80323553</v>
      </c>
      <c r="P32" s="10">
        <v>2.008</v>
      </c>
    </row>
    <row r="33" spans="1:27" x14ac:dyDescent="0.2">
      <c r="B33">
        <v>150</v>
      </c>
      <c r="C33" t="s">
        <v>53</v>
      </c>
      <c r="D33" t="s">
        <v>49</v>
      </c>
      <c r="E33" t="s">
        <v>45</v>
      </c>
      <c r="F33" s="10">
        <v>9.2985499999999999E-2</v>
      </c>
      <c r="G33" s="21">
        <v>1.36399458</v>
      </c>
      <c r="H33" s="21">
        <v>1.07159932</v>
      </c>
      <c r="I33" s="21">
        <v>1.2778</v>
      </c>
      <c r="J33" s="10">
        <v>1.8339549999999998</v>
      </c>
      <c r="K33" s="10">
        <v>1.0808739999999999</v>
      </c>
      <c r="L33" s="10">
        <v>0.69159336110000003</v>
      </c>
      <c r="M33" s="10">
        <v>0.68764599999999998</v>
      </c>
      <c r="N33" s="21">
        <v>1.67881316</v>
      </c>
      <c r="O33" s="21">
        <v>1.4723925099999999</v>
      </c>
      <c r="P33" s="10">
        <v>2.0005999999999999</v>
      </c>
      <c r="Q33" s="19">
        <f t="shared" ref="Q33:Q35" si="40">F33^2/(F32*F34)</f>
        <v>0.23357828727424243</v>
      </c>
      <c r="R33" s="16">
        <f t="shared" ref="R33:R35" si="41">G33^2/(G32*G34)</f>
        <v>1.3385041810910483</v>
      </c>
      <c r="S33" s="16">
        <f t="shared" ref="S33:S35" si="42">H33^2/(H32*H34)</f>
        <v>1.4453500553622454</v>
      </c>
      <c r="T33" s="16">
        <f t="shared" ref="T33:T35" si="43">I33^2/(I32*I34)</f>
        <v>1.7947302291370462</v>
      </c>
      <c r="U33" s="19">
        <f t="shared" ref="U33:U35" si="44">J33^2/(J32*J34)</f>
        <v>2.1907700352633777</v>
      </c>
      <c r="V33" s="16">
        <f t="shared" ref="V33:V35" si="45">K33^2/(K32*K34)</f>
        <v>1.0903763142405258</v>
      </c>
      <c r="W33" s="16">
        <f t="shared" ref="W33:X33" si="46">L33^2/(L32*L34)</f>
        <v>1.1908566202766748</v>
      </c>
      <c r="X33" s="16">
        <f t="shared" si="46"/>
        <v>1.1544114621126702</v>
      </c>
      <c r="Y33" s="16">
        <f t="shared" ref="Y33:Y35" si="47">N33^2/(N32*N34)</f>
        <v>1.5618671182219033</v>
      </c>
      <c r="Z33" s="16">
        <f t="shared" ref="Z33:Z35" si="48">O33^2/(O32*O34)</f>
        <v>1.692172815261723</v>
      </c>
      <c r="AA33" s="19">
        <f t="shared" ref="AA33:AA35" si="49">P33^2/(P32*P34)</f>
        <v>2491.5340886454178</v>
      </c>
    </row>
    <row r="34" spans="1:27" x14ac:dyDescent="0.2">
      <c r="B34">
        <v>200</v>
      </c>
      <c r="C34" t="s">
        <v>53</v>
      </c>
      <c r="D34" t="s">
        <v>49</v>
      </c>
      <c r="E34" t="s">
        <v>45</v>
      </c>
      <c r="F34" s="10">
        <v>1.3379459999999999E-2</v>
      </c>
      <c r="G34" s="21">
        <v>0.74170466999999995</v>
      </c>
      <c r="H34" s="21">
        <v>0.52735982000000003</v>
      </c>
      <c r="I34" s="21">
        <v>0.60760000000000003</v>
      </c>
      <c r="J34" s="21">
        <v>0.777555</v>
      </c>
      <c r="K34" s="10">
        <v>0.36490499999999998</v>
      </c>
      <c r="L34" s="10">
        <v>0.2452406449</v>
      </c>
      <c r="M34" s="10">
        <v>0.24587200000000001</v>
      </c>
      <c r="N34" s="21">
        <v>0.87507484000000002</v>
      </c>
      <c r="O34" s="21">
        <v>0.71047700999999996</v>
      </c>
      <c r="P34" s="21">
        <v>8.0000000000000004E-4</v>
      </c>
      <c r="Q34" s="16">
        <f t="shared" si="40"/>
        <v>0.57504236394224029</v>
      </c>
      <c r="R34" s="16">
        <f t="shared" si="41"/>
        <v>1.3326305087542094</v>
      </c>
      <c r="S34" s="16">
        <f t="shared" si="42"/>
        <v>1.629463814644474</v>
      </c>
      <c r="T34" s="16">
        <f t="shared" si="43"/>
        <v>1.7911760730261648</v>
      </c>
      <c r="U34" s="19" t="e">
        <f t="shared" si="44"/>
        <v>#DIV/0!</v>
      </c>
      <c r="V34" s="16">
        <f t="shared" si="45"/>
        <v>1.0608983916538213</v>
      </c>
      <c r="W34" s="16">
        <f t="shared" ref="W34:W35" si="50">L34^2/(L33*L35)</f>
        <v>1.0898171452490841</v>
      </c>
      <c r="X34" s="16">
        <f t="shared" ref="X34:X35" si="51">M34^2/(M33*M35)</f>
        <v>1.0920194469188913</v>
      </c>
      <c r="Y34" s="16">
        <f t="shared" si="47"/>
        <v>1.429579880407424</v>
      </c>
      <c r="Z34" s="16">
        <f t="shared" si="48"/>
        <v>1.6367530392467113</v>
      </c>
      <c r="AA34" s="19">
        <f t="shared" si="49"/>
        <v>1.598002042016897E-7</v>
      </c>
    </row>
    <row r="35" spans="1:27" x14ac:dyDescent="0.2">
      <c r="B35">
        <v>250</v>
      </c>
      <c r="C35" t="s">
        <v>53</v>
      </c>
      <c r="D35" t="s">
        <v>49</v>
      </c>
      <c r="E35" t="s">
        <v>45</v>
      </c>
      <c r="F35" s="10">
        <v>3.34782E-3</v>
      </c>
      <c r="G35" s="21">
        <v>0.30264927000000003</v>
      </c>
      <c r="H35" s="21">
        <v>0.15927108000000001</v>
      </c>
      <c r="I35" s="21">
        <v>0.1613</v>
      </c>
      <c r="J35" s="21">
        <v>0</v>
      </c>
      <c r="K35" s="10">
        <v>0.116121</v>
      </c>
      <c r="L35" s="10">
        <v>7.9795876099999996E-2</v>
      </c>
      <c r="M35" s="10">
        <v>8.0504999999999993E-2</v>
      </c>
      <c r="N35" s="21">
        <v>0.31906531999999999</v>
      </c>
      <c r="O35" s="21">
        <v>0.20945623999999999</v>
      </c>
      <c r="P35" s="10">
        <v>2.0019</v>
      </c>
      <c r="Q35" s="16">
        <f t="shared" si="40"/>
        <v>0.7828041739655861</v>
      </c>
      <c r="R35" s="16">
        <f t="shared" si="41"/>
        <v>1.0419592687762278</v>
      </c>
      <c r="S35" s="16">
        <f t="shared" si="42"/>
        <v>1.3332880822754583</v>
      </c>
      <c r="T35" s="16">
        <f t="shared" si="43"/>
        <v>1.7059930128072305</v>
      </c>
      <c r="U35" s="12" t="s">
        <v>42</v>
      </c>
      <c r="V35" s="16">
        <f t="shared" si="45"/>
        <v>1.5504687136899593</v>
      </c>
      <c r="W35" s="16">
        <f t="shared" si="50"/>
        <v>1.6155219462328627</v>
      </c>
      <c r="X35" s="16">
        <f t="shared" si="51"/>
        <v>1.5374434312918208</v>
      </c>
      <c r="Y35" s="16">
        <f t="shared" si="47"/>
        <v>0.58452378110671488</v>
      </c>
      <c r="Z35" s="16">
        <f t="shared" si="48"/>
        <v>0.86487715033890444</v>
      </c>
      <c r="AA35" s="12" t="s">
        <v>42</v>
      </c>
    </row>
    <row r="36" spans="1:27" x14ac:dyDescent="0.2">
      <c r="B36">
        <v>300</v>
      </c>
      <c r="C36" t="s">
        <v>53</v>
      </c>
      <c r="D36" t="s">
        <v>49</v>
      </c>
      <c r="E36" t="s">
        <v>45</v>
      </c>
      <c r="F36" s="10">
        <v>1.0701199999999999E-3</v>
      </c>
      <c r="G36" s="21">
        <v>0.1185216</v>
      </c>
      <c r="H36" s="21">
        <v>3.6078029999999997E-2</v>
      </c>
      <c r="I36" s="21">
        <v>2.5100000000000001E-2</v>
      </c>
      <c r="J36" s="12" t="s">
        <v>42</v>
      </c>
      <c r="K36" s="10">
        <v>2.3833E-2</v>
      </c>
      <c r="L36" s="10">
        <v>1.6071469299999998E-2</v>
      </c>
      <c r="M36" s="10">
        <v>1.7145000000000001E-2</v>
      </c>
      <c r="N36" s="21">
        <v>0.19902692</v>
      </c>
      <c r="O36" s="21">
        <v>7.1397360000000007E-2</v>
      </c>
      <c r="P36" s="12" t="s">
        <v>42</v>
      </c>
      <c r="Q36" s="14"/>
    </row>
    <row r="37" spans="1:27" s="7" customFormat="1" x14ac:dyDescent="0.2">
      <c r="A37" t="s">
        <v>57</v>
      </c>
      <c r="B37" s="7">
        <v>120</v>
      </c>
      <c r="C37" t="s">
        <v>53</v>
      </c>
      <c r="D37" t="s">
        <v>49</v>
      </c>
      <c r="E37" t="s">
        <v>45</v>
      </c>
      <c r="F37" s="11">
        <v>0.86069899000000005</v>
      </c>
      <c r="G37" s="11">
        <v>1.6549748200000001</v>
      </c>
      <c r="H37" s="11">
        <v>1.31638462</v>
      </c>
      <c r="I37" s="11">
        <v>1.4058999999999999</v>
      </c>
      <c r="J37" s="11">
        <v>1.924525</v>
      </c>
      <c r="K37" s="11">
        <v>1.938914</v>
      </c>
      <c r="L37" s="11">
        <v>1.1587086552000001</v>
      </c>
      <c r="M37" s="11">
        <v>1.1666730000000001</v>
      </c>
      <c r="N37" s="11">
        <v>1.90631247</v>
      </c>
      <c r="O37" s="11">
        <v>1.6692033799999999</v>
      </c>
      <c r="P37" s="11">
        <v>2.0026999999999999</v>
      </c>
      <c r="Q37" s="11"/>
    </row>
    <row r="38" spans="1:27" x14ac:dyDescent="0.2">
      <c r="B38">
        <v>200</v>
      </c>
      <c r="C38" t="s">
        <v>60</v>
      </c>
      <c r="D38" t="s">
        <v>49</v>
      </c>
      <c r="E38" t="s">
        <v>46</v>
      </c>
      <c r="F38" s="10">
        <v>2.6565910000000002E-2</v>
      </c>
      <c r="G38" s="21">
        <v>1.3423916499999999</v>
      </c>
      <c r="H38" s="21">
        <v>1.1469581799999999</v>
      </c>
      <c r="I38" s="21">
        <v>1.0074000000000001</v>
      </c>
      <c r="J38" s="21">
        <v>1</v>
      </c>
      <c r="K38" s="10">
        <v>0.40404899999999999</v>
      </c>
      <c r="L38" s="10">
        <v>0.2754463996</v>
      </c>
      <c r="M38" s="10">
        <v>0.27149699999999999</v>
      </c>
      <c r="N38" s="21">
        <v>1.3423916499999999</v>
      </c>
      <c r="O38" s="21">
        <v>1.1469581799999999</v>
      </c>
      <c r="P38" s="21">
        <v>0.99660000000000004</v>
      </c>
      <c r="Q38"/>
    </row>
    <row r="39" spans="1:27" x14ac:dyDescent="0.2">
      <c r="B39">
        <v>250</v>
      </c>
      <c r="C39" t="s">
        <v>60</v>
      </c>
      <c r="D39" t="s">
        <v>49</v>
      </c>
      <c r="E39" t="s">
        <v>46</v>
      </c>
      <c r="F39" s="10">
        <v>5.3744400000000003E-3</v>
      </c>
      <c r="G39" s="21">
        <v>1.1842366799999999</v>
      </c>
      <c r="H39" s="21">
        <v>1.0654305100000001</v>
      </c>
      <c r="I39" s="21">
        <v>1.0027999999999999</v>
      </c>
      <c r="J39" s="21">
        <v>1</v>
      </c>
      <c r="K39" s="10">
        <v>0.17469599999999999</v>
      </c>
      <c r="L39" s="10">
        <v>0.1234876808</v>
      </c>
      <c r="M39" s="10">
        <v>0.118891</v>
      </c>
      <c r="N39" s="21">
        <v>1.1842366799999999</v>
      </c>
      <c r="O39" s="21">
        <v>1.0654305100000001</v>
      </c>
      <c r="P39" s="21">
        <v>0.99880000000000002</v>
      </c>
      <c r="Q39" s="16">
        <f t="shared" ref="Q39:Q41" si="52">F39^2/(F38*F40)</f>
        <v>0.75958729787897772</v>
      </c>
      <c r="R39" s="16">
        <f t="shared" ref="R39:R41" si="53">G39^2/(G38*G40)</f>
        <v>0.95191332276310214</v>
      </c>
      <c r="S39" s="16">
        <f t="shared" ref="S39:S41" si="54">H39^2/(H38*H40)</f>
        <v>0.9631099523789981</v>
      </c>
      <c r="T39" s="16">
        <f t="shared" ref="T39:T41" si="55">I39^2/(I38*I40)</f>
        <v>0.99612913338609921</v>
      </c>
      <c r="U39" s="16">
        <f t="shared" ref="U39:U41" si="56">J39^2/(J38*J40)</f>
        <v>1</v>
      </c>
      <c r="V39" s="16">
        <f t="shared" ref="V39:V41" si="57">K39^2/(K38*K40)</f>
        <v>0.96226662907947669</v>
      </c>
      <c r="W39" s="16">
        <f t="shared" ref="W39:X39" si="58">L39^2/(L38*L40)</f>
        <v>0.9820794118799786</v>
      </c>
      <c r="X39" s="16">
        <f t="shared" si="58"/>
        <v>0.97462415576081263</v>
      </c>
      <c r="Y39" s="16">
        <f t="shared" ref="Y39:Y41" si="59">N39^2/(N38*N40)</f>
        <v>0.95191332276310214</v>
      </c>
      <c r="Z39" s="16">
        <f t="shared" ref="Z39:Z41" si="60">O39^2/(O38*O40)</f>
        <v>0.9631099523789981</v>
      </c>
      <c r="AA39" s="16">
        <f t="shared" ref="AA39:AA41" si="61">P39^2/(P38*P40)</f>
        <v>1.0019065724273259</v>
      </c>
    </row>
    <row r="40" spans="1:27" x14ac:dyDescent="0.2">
      <c r="B40">
        <v>300</v>
      </c>
      <c r="C40" t="s">
        <v>60</v>
      </c>
      <c r="D40" t="s">
        <v>49</v>
      </c>
      <c r="E40" t="s">
        <v>46</v>
      </c>
      <c r="F40" s="10">
        <v>1.4314099999999999E-3</v>
      </c>
      <c r="G40" s="21">
        <v>1.0974894900000001</v>
      </c>
      <c r="H40" s="21">
        <v>1.02760641</v>
      </c>
      <c r="I40" s="21">
        <v>1.0021</v>
      </c>
      <c r="J40" s="21">
        <v>1</v>
      </c>
      <c r="K40" s="10">
        <v>7.8493999999999994E-2</v>
      </c>
      <c r="L40" s="10">
        <v>5.6372015400000003E-2</v>
      </c>
      <c r="M40" s="10">
        <v>5.3419000000000001E-2</v>
      </c>
      <c r="N40" s="21">
        <v>1.0974894900000001</v>
      </c>
      <c r="O40" s="21">
        <v>1.02760641</v>
      </c>
      <c r="P40" s="21">
        <v>0.99909999999999999</v>
      </c>
      <c r="Q40" s="16">
        <f t="shared" si="52"/>
        <v>0.8272651076950478</v>
      </c>
      <c r="R40" s="16">
        <f t="shared" si="53"/>
        <v>0.96679557926550397</v>
      </c>
      <c r="S40" s="16">
        <f t="shared" si="54"/>
        <v>0.98022559185532387</v>
      </c>
      <c r="T40" s="16">
        <f t="shared" si="55"/>
        <v>1.0000004879487028</v>
      </c>
      <c r="U40" s="16">
        <f t="shared" si="56"/>
        <v>1</v>
      </c>
      <c r="V40" s="16">
        <f t="shared" si="57"/>
        <v>0.99208836381199739</v>
      </c>
      <c r="W40" s="16">
        <f t="shared" ref="W40:W41" si="62">L40^2/(L39*L41)</f>
        <v>1.0006378222297458</v>
      </c>
      <c r="X40" s="16">
        <f t="shared" ref="X40:X41" si="63">M40^2/(M39*M41)</f>
        <v>0.99427212042482882</v>
      </c>
      <c r="Y40" s="16">
        <f t="shared" si="59"/>
        <v>0.96679557926550397</v>
      </c>
      <c r="Z40" s="16">
        <f t="shared" si="60"/>
        <v>0.98022559185532387</v>
      </c>
      <c r="AA40" s="16">
        <f t="shared" si="61"/>
        <v>1.000000090162227</v>
      </c>
    </row>
    <row r="41" spans="1:27" x14ac:dyDescent="0.2">
      <c r="B41">
        <v>350</v>
      </c>
      <c r="C41" t="s">
        <v>60</v>
      </c>
      <c r="D41" t="s">
        <v>49</v>
      </c>
      <c r="E41" t="s">
        <v>46</v>
      </c>
      <c r="F41" s="10">
        <v>4.6084000000000001E-4</v>
      </c>
      <c r="G41" s="21">
        <v>1.0520286700000001</v>
      </c>
      <c r="H41" s="21">
        <v>1.0111193999999999</v>
      </c>
      <c r="I41" s="21">
        <v>1.0014000000000001</v>
      </c>
      <c r="J41" s="21">
        <v>1</v>
      </c>
      <c r="K41" s="10">
        <v>3.5549999999999998E-2</v>
      </c>
      <c r="L41" s="10">
        <v>2.57173713E-2</v>
      </c>
      <c r="M41" s="10">
        <v>2.4140000000000002E-2</v>
      </c>
      <c r="N41" s="21">
        <v>1.0520286700000001</v>
      </c>
      <c r="O41" s="21">
        <v>1.0111193999999999</v>
      </c>
      <c r="P41" s="21">
        <v>0.99939999999999996</v>
      </c>
      <c r="Q41" s="16">
        <f t="shared" si="52"/>
        <v>0.87120757127226511</v>
      </c>
      <c r="R41" s="16">
        <f t="shared" si="53"/>
        <v>0.98062369666545413</v>
      </c>
      <c r="S41" s="16">
        <f t="shared" si="54"/>
        <v>0.99066074466638898</v>
      </c>
      <c r="T41" s="16">
        <f t="shared" si="55"/>
        <v>1.0000004886311149</v>
      </c>
      <c r="U41" s="16">
        <f t="shared" si="56"/>
        <v>1</v>
      </c>
      <c r="V41" s="16">
        <f t="shared" si="57"/>
        <v>1.0168387978727973</v>
      </c>
      <c r="W41" s="16">
        <f t="shared" si="62"/>
        <v>1.016352890325696</v>
      </c>
      <c r="X41" s="16">
        <f t="shared" si="63"/>
        <v>1.0131740658911288</v>
      </c>
      <c r="Y41" s="16">
        <f t="shared" si="59"/>
        <v>0.98062369666545413</v>
      </c>
      <c r="Z41" s="16">
        <f t="shared" si="60"/>
        <v>0.99066074466638898</v>
      </c>
      <c r="AA41" s="16">
        <f t="shared" si="61"/>
        <v>1.0000000901081052</v>
      </c>
    </row>
    <row r="42" spans="1:27" x14ac:dyDescent="0.2">
      <c r="B42">
        <v>400</v>
      </c>
      <c r="C42" t="s">
        <v>60</v>
      </c>
      <c r="D42" t="s">
        <v>49</v>
      </c>
      <c r="E42" t="s">
        <v>46</v>
      </c>
      <c r="F42" s="10">
        <v>1.7029999999999999E-4</v>
      </c>
      <c r="G42" s="21">
        <v>1.0283770999999999</v>
      </c>
      <c r="H42" s="21">
        <v>1.0042761</v>
      </c>
      <c r="I42" s="21">
        <v>1.0006999999999999</v>
      </c>
      <c r="J42" s="21">
        <v>1</v>
      </c>
      <c r="K42" s="10">
        <v>1.5834000000000001E-2</v>
      </c>
      <c r="L42" s="10">
        <v>1.1543700800000001E-2</v>
      </c>
      <c r="M42" s="10">
        <v>1.0767000000000001E-2</v>
      </c>
      <c r="N42" s="21">
        <v>1.0283770999999999</v>
      </c>
      <c r="O42" s="21">
        <v>1.0042761</v>
      </c>
      <c r="P42" s="21">
        <v>0.99970000000000003</v>
      </c>
      <c r="Q42"/>
    </row>
    <row r="43" spans="1:27" x14ac:dyDescent="0.2">
      <c r="A43" t="s">
        <v>57</v>
      </c>
      <c r="B43">
        <v>189</v>
      </c>
      <c r="C43" t="s">
        <v>60</v>
      </c>
      <c r="D43" t="s">
        <v>49</v>
      </c>
      <c r="E43" t="s">
        <v>46</v>
      </c>
      <c r="F43" s="10">
        <v>3.8879709999999998E-2</v>
      </c>
      <c r="G43" s="10">
        <v>1.3883078499999999</v>
      </c>
      <c r="H43" s="10">
        <v>1.17283921</v>
      </c>
      <c r="I43" s="10">
        <v>1.0103</v>
      </c>
      <c r="J43" s="10">
        <v>1</v>
      </c>
      <c r="K43" s="10">
        <v>0.48863200000000001</v>
      </c>
      <c r="L43" s="10">
        <v>0.32925050140000001</v>
      </c>
      <c r="M43" s="10">
        <v>0.32625300000000002</v>
      </c>
      <c r="N43" s="10">
        <v>1.3883078499999999</v>
      </c>
      <c r="O43" s="10">
        <v>1.17283921</v>
      </c>
      <c r="P43" s="10">
        <v>0.99509999999999998</v>
      </c>
      <c r="Q43"/>
    </row>
    <row r="44" spans="1:27" x14ac:dyDescent="0.2">
      <c r="B44" s="7">
        <v>100</v>
      </c>
      <c r="C44" t="s">
        <v>60</v>
      </c>
      <c r="D44" t="s">
        <v>49</v>
      </c>
      <c r="E44" t="s">
        <v>47</v>
      </c>
      <c r="F44" s="10">
        <v>2.6939370399999998</v>
      </c>
      <c r="G44" s="21">
        <v>2.64494739</v>
      </c>
      <c r="H44" s="21">
        <v>2.3879289400000001</v>
      </c>
      <c r="I44" s="10">
        <v>2.1023999999999998</v>
      </c>
      <c r="J44" s="10">
        <v>2</v>
      </c>
      <c r="K44" s="10">
        <v>2.9602369999999998</v>
      </c>
      <c r="L44" s="10">
        <v>1.6480392931000001</v>
      </c>
      <c r="M44" s="10">
        <v>1.6799200000000001</v>
      </c>
      <c r="N44" s="10">
        <v>2.64494739</v>
      </c>
      <c r="O44" s="10">
        <v>2.3879289400000001</v>
      </c>
      <c r="P44" s="10">
        <v>2.0510000000000002</v>
      </c>
      <c r="Q44"/>
    </row>
    <row r="45" spans="1:27" x14ac:dyDescent="0.2">
      <c r="B45" s="7">
        <v>150</v>
      </c>
      <c r="C45" t="s">
        <v>60</v>
      </c>
      <c r="D45" t="s">
        <v>49</v>
      </c>
      <c r="E45" t="s">
        <v>47</v>
      </c>
      <c r="F45" s="10">
        <v>8.6321809999999999E-2</v>
      </c>
      <c r="G45" s="21">
        <v>2.38567236</v>
      </c>
      <c r="H45" s="21">
        <v>2.1842920700000001</v>
      </c>
      <c r="I45" s="21">
        <v>2.0082</v>
      </c>
      <c r="J45" s="10">
        <v>2</v>
      </c>
      <c r="K45" s="10">
        <v>1.0935159999999999</v>
      </c>
      <c r="L45" s="10">
        <v>0.69768109659999999</v>
      </c>
      <c r="M45" s="10">
        <v>0.69650500000000004</v>
      </c>
      <c r="N45" s="21">
        <v>2.38567236</v>
      </c>
      <c r="O45" s="21">
        <v>2.1842920700000001</v>
      </c>
      <c r="P45" s="10">
        <v>2.0041000000000002</v>
      </c>
      <c r="Q45" s="19">
        <f t="shared" ref="Q45:Q47" si="64">F45^2/(F44*F46)</f>
        <v>0.23798111565760879</v>
      </c>
      <c r="R45" s="16">
        <f t="shared" ref="R45:R47" si="65">G45^2/(G44*G46)</f>
        <v>0.97069663645201676</v>
      </c>
      <c r="S45" s="16">
        <f t="shared" ref="S45:S47" si="66">H45^2/(H44*H46)</f>
        <v>0.9592411575923534</v>
      </c>
      <c r="T45" s="16">
        <f t="shared" ref="T45:T47" si="67">I45^2/(I44*I46)</f>
        <v>0.95843945197266034</v>
      </c>
      <c r="U45" s="16">
        <f t="shared" ref="U45:U47" si="68">J45^2/(J44*J46)</f>
        <v>1</v>
      </c>
      <c r="V45" s="16">
        <f t="shared" ref="V45:V47" si="69">K45^2/(K44*K46)</f>
        <v>0.91583713860306359</v>
      </c>
      <c r="W45" s="16">
        <f t="shared" ref="W45:X45" si="70">L45^2/(L44*L46)</f>
        <v>0.98809900256397776</v>
      </c>
      <c r="X45" s="16">
        <f t="shared" si="70"/>
        <v>0.98018148735071498</v>
      </c>
      <c r="Y45" s="16">
        <f t="shared" ref="Y45:Y47" si="71">N45^2/(N44*N46)</f>
        <v>0.97069663645201676</v>
      </c>
      <c r="Z45" s="16">
        <f t="shared" ref="Z45:Z47" si="72">O45^2/(O44*O46)</f>
        <v>0.9592411575923534</v>
      </c>
      <c r="AA45" s="16">
        <f t="shared" ref="AA45:AA47" si="73">P45^2/(P44*P46)</f>
        <v>0.97879365089113024</v>
      </c>
    </row>
    <row r="46" spans="1:27" x14ac:dyDescent="0.2">
      <c r="B46" s="7">
        <v>200</v>
      </c>
      <c r="C46" t="s">
        <v>60</v>
      </c>
      <c r="D46" t="s">
        <v>49</v>
      </c>
      <c r="E46" t="s">
        <v>47</v>
      </c>
      <c r="F46" s="10">
        <v>1.1622810000000001E-2</v>
      </c>
      <c r="G46" s="21">
        <v>2.2167720399999999</v>
      </c>
      <c r="H46" s="21">
        <v>2.0829181999999999</v>
      </c>
      <c r="I46" s="21">
        <v>2.0013999999999998</v>
      </c>
      <c r="J46" s="21">
        <v>2</v>
      </c>
      <c r="K46" s="10">
        <v>0.44106800000000002</v>
      </c>
      <c r="L46" s="10">
        <v>0.29891374739999998</v>
      </c>
      <c r="M46" s="10">
        <v>0.29461399999999999</v>
      </c>
      <c r="N46" s="21">
        <v>2.2167720399999999</v>
      </c>
      <c r="O46" s="21">
        <v>2.0829181999999999</v>
      </c>
      <c r="P46" s="10">
        <v>2.0007000000000001</v>
      </c>
      <c r="Q46" s="16">
        <f t="shared" si="64"/>
        <v>0.61168073811625356</v>
      </c>
      <c r="R46" s="16">
        <f t="shared" si="65"/>
        <v>0.97593049047862812</v>
      </c>
      <c r="S46" s="16">
        <f t="shared" si="66"/>
        <v>0.97748790214786585</v>
      </c>
      <c r="T46" s="16">
        <f t="shared" si="67"/>
        <v>0.99686292448151326</v>
      </c>
      <c r="U46" s="16">
        <f t="shared" si="68"/>
        <v>1</v>
      </c>
      <c r="V46" s="16">
        <f t="shared" si="69"/>
        <v>0.94907495726469338</v>
      </c>
      <c r="W46" s="16">
        <f t="shared" ref="W46:W47" si="74">L46^2/(L45*L47)</f>
        <v>0.983449002705715</v>
      </c>
      <c r="X46" s="16">
        <f t="shared" ref="X46:X47" si="75">M46^2/(M45*M47)</f>
        <v>0.97890483361289504</v>
      </c>
      <c r="Y46" s="16">
        <f t="shared" si="71"/>
        <v>0.97593049047862812</v>
      </c>
      <c r="Z46" s="16">
        <f t="shared" si="72"/>
        <v>0.97748790214786585</v>
      </c>
      <c r="AA46" s="16">
        <f t="shared" si="73"/>
        <v>0.998852654618544</v>
      </c>
    </row>
    <row r="47" spans="1:27" x14ac:dyDescent="0.2">
      <c r="B47" s="7">
        <v>250</v>
      </c>
      <c r="C47" t="s">
        <v>60</v>
      </c>
      <c r="D47" t="s">
        <v>49</v>
      </c>
      <c r="E47" t="s">
        <v>47</v>
      </c>
      <c r="F47" s="10">
        <v>2.5584499999999999E-3</v>
      </c>
      <c r="G47" s="21">
        <v>2.1106313499999998</v>
      </c>
      <c r="H47" s="21">
        <v>2.03199357</v>
      </c>
      <c r="I47" s="21">
        <v>2.0009000000000001</v>
      </c>
      <c r="J47" s="21">
        <v>2</v>
      </c>
      <c r="K47" s="10">
        <v>0.18745000000000001</v>
      </c>
      <c r="L47" s="10">
        <v>0.1302215853</v>
      </c>
      <c r="M47" s="10">
        <v>0.127304</v>
      </c>
      <c r="N47" s="21">
        <v>2.1106313499999998</v>
      </c>
      <c r="O47" s="21">
        <v>2.03199357</v>
      </c>
      <c r="P47" s="10">
        <v>1.9996</v>
      </c>
      <c r="Q47" s="16">
        <f t="shared" si="64"/>
        <v>0.77714569718868132</v>
      </c>
      <c r="R47" s="16">
        <f t="shared" si="65"/>
        <v>0.97758106864264127</v>
      </c>
      <c r="S47" s="16">
        <f t="shared" si="66"/>
        <v>0.98548734369514202</v>
      </c>
      <c r="T47" s="16">
        <f t="shared" si="67"/>
        <v>0.9996502548161319</v>
      </c>
      <c r="U47" s="16">
        <f t="shared" si="68"/>
        <v>1</v>
      </c>
      <c r="V47" s="16">
        <f t="shared" si="69"/>
        <v>0.98379283666330541</v>
      </c>
      <c r="W47" s="16">
        <f t="shared" si="74"/>
        <v>1.0008142837232969</v>
      </c>
      <c r="X47" s="16">
        <f t="shared" si="75"/>
        <v>0.99803356630284057</v>
      </c>
      <c r="Y47" s="16">
        <f t="shared" si="71"/>
        <v>0.97758106864264127</v>
      </c>
      <c r="Z47" s="16">
        <f t="shared" si="72"/>
        <v>0.98548734369514202</v>
      </c>
      <c r="AA47" s="16">
        <f t="shared" si="73"/>
        <v>0.9995001774385216</v>
      </c>
    </row>
    <row r="48" spans="1:27" x14ac:dyDescent="0.2">
      <c r="B48" s="7">
        <v>300</v>
      </c>
      <c r="C48" t="s">
        <v>60</v>
      </c>
      <c r="D48" t="s">
        <v>49</v>
      </c>
      <c r="E48" t="s">
        <v>47</v>
      </c>
      <c r="F48" s="10">
        <v>7.2466999999999996E-4</v>
      </c>
      <c r="G48" s="21">
        <v>2.0556584199999999</v>
      </c>
      <c r="H48" s="21">
        <v>2.0115062799999999</v>
      </c>
      <c r="I48" s="21">
        <v>2.0011000000000001</v>
      </c>
      <c r="J48" s="21">
        <v>2</v>
      </c>
      <c r="K48" s="10">
        <v>8.0976999999999993E-2</v>
      </c>
      <c r="L48" s="10">
        <v>5.6684793900000002E-2</v>
      </c>
      <c r="M48" s="10">
        <v>5.5116999999999999E-2</v>
      </c>
      <c r="N48" s="21">
        <v>2.0556584199999999</v>
      </c>
      <c r="O48" s="21">
        <v>2.0115062799999999</v>
      </c>
      <c r="P48" s="21">
        <v>1.9995000000000001</v>
      </c>
      <c r="Q48"/>
    </row>
    <row r="49" spans="1:27" x14ac:dyDescent="0.2">
      <c r="A49" t="s">
        <v>57</v>
      </c>
      <c r="B49" s="7">
        <v>120</v>
      </c>
      <c r="C49" t="s">
        <v>60</v>
      </c>
      <c r="D49" t="s">
        <v>49</v>
      </c>
      <c r="E49" t="s">
        <v>47</v>
      </c>
      <c r="F49" s="10">
        <v>0.79915561000000002</v>
      </c>
      <c r="G49" s="10">
        <v>2.5109352600000001</v>
      </c>
      <c r="H49" s="11">
        <v>2.27563804</v>
      </c>
      <c r="I49" s="10">
        <v>2.0320999999999998</v>
      </c>
      <c r="J49" s="10">
        <v>2</v>
      </c>
      <c r="K49" s="10">
        <v>1.93692</v>
      </c>
      <c r="L49" s="10">
        <v>1.1555161802</v>
      </c>
      <c r="M49" s="10">
        <v>1.167324</v>
      </c>
      <c r="N49" s="10">
        <v>2.5109352600000001</v>
      </c>
      <c r="O49" s="11">
        <v>2.27563804</v>
      </c>
      <c r="P49" s="11">
        <v>2.0158</v>
      </c>
      <c r="Q49" s="7"/>
    </row>
    <row r="50" spans="1:27" x14ac:dyDescent="0.2">
      <c r="B50" s="7">
        <v>100</v>
      </c>
      <c r="C50" t="s">
        <v>60</v>
      </c>
      <c r="D50" t="s">
        <v>49</v>
      </c>
      <c r="E50" t="s">
        <v>45</v>
      </c>
      <c r="F50" s="10">
        <v>2.61259489</v>
      </c>
      <c r="G50" s="21">
        <v>2.6195913599999998</v>
      </c>
      <c r="H50" s="21">
        <v>2.3637841700000002</v>
      </c>
      <c r="I50" s="21">
        <v>2.0840999999999998</v>
      </c>
      <c r="J50" s="10">
        <v>2</v>
      </c>
      <c r="K50" s="10">
        <v>2.939762</v>
      </c>
      <c r="L50" s="10">
        <v>1.6392327918</v>
      </c>
      <c r="M50" s="10">
        <v>1.6696219999999999</v>
      </c>
      <c r="N50" s="21">
        <v>2.6195913599999998</v>
      </c>
      <c r="O50" s="21">
        <v>2.3637841700000002</v>
      </c>
      <c r="P50" s="10">
        <v>2.0415999999999999</v>
      </c>
      <c r="Q50"/>
    </row>
    <row r="51" spans="1:27" x14ac:dyDescent="0.2">
      <c r="B51" s="7">
        <v>150</v>
      </c>
      <c r="C51" t="s">
        <v>60</v>
      </c>
      <c r="D51" t="s">
        <v>49</v>
      </c>
      <c r="E51" t="s">
        <v>45</v>
      </c>
      <c r="F51" s="10">
        <v>8.2024230000000004E-2</v>
      </c>
      <c r="G51" s="21">
        <v>2.36708118</v>
      </c>
      <c r="H51" s="21">
        <v>2.17101692</v>
      </c>
      <c r="I51" s="21">
        <v>2.0076999999999998</v>
      </c>
      <c r="J51" s="10">
        <v>2</v>
      </c>
      <c r="K51" s="10">
        <v>1.088085</v>
      </c>
      <c r="L51" s="10">
        <v>0.69971701379999995</v>
      </c>
      <c r="M51" s="10">
        <v>0.69248799999999999</v>
      </c>
      <c r="N51" s="21">
        <v>2.36708118</v>
      </c>
      <c r="O51" s="21">
        <v>2.17101692</v>
      </c>
      <c r="P51" s="10">
        <v>1.9977</v>
      </c>
      <c r="Q51" s="19">
        <f t="shared" ref="Q51:Q53" si="76">F51^2/(F50*F52)</f>
        <v>0.23778068644241435</v>
      </c>
      <c r="R51" s="16">
        <f t="shared" ref="R51:R53" si="77">G51^2/(G50*G52)</f>
        <v>0.97098796984429991</v>
      </c>
      <c r="S51" s="16">
        <f t="shared" ref="S51:S53" si="78">H51^2/(H50*H52)</f>
        <v>0.96121453436435578</v>
      </c>
      <c r="T51" s="16">
        <f t="shared" ref="T51:T53" si="79">I51^2/(I50*I52)</f>
        <v>0.96598776852395796</v>
      </c>
      <c r="U51" s="16">
        <f t="shared" ref="U51:U53" si="80">J51^2/(J50*J52)</f>
        <v>1</v>
      </c>
      <c r="V51" s="16">
        <f t="shared" ref="V51:V53" si="81">K51^2/(K50*K52)</f>
        <v>0.9088128969798287</v>
      </c>
      <c r="W51" s="16">
        <f t="shared" ref="W51:X51" si="82">L51^2/(L50*L52)</f>
        <v>0.98486663331568713</v>
      </c>
      <c r="X51" s="16">
        <f t="shared" si="82"/>
        <v>0.97222754580401982</v>
      </c>
      <c r="Y51" s="16">
        <f t="shared" ref="Y51:Y53" si="83">N51^2/(N50*N52)</f>
        <v>0.97098796984429991</v>
      </c>
      <c r="Z51" s="16">
        <f t="shared" ref="Z51:Z53" si="84">O51^2/(O50*O52)</f>
        <v>0.96121453436435578</v>
      </c>
      <c r="AA51" s="16">
        <f t="shared" ref="AA51:AA53" si="85">P51^2/(P50*P52)</f>
        <v>0.97771418517249065</v>
      </c>
    </row>
    <row r="52" spans="1:27" x14ac:dyDescent="0.2">
      <c r="B52" s="7">
        <v>200</v>
      </c>
      <c r="C52" t="s">
        <v>60</v>
      </c>
      <c r="D52" t="s">
        <v>49</v>
      </c>
      <c r="E52" t="s">
        <v>45</v>
      </c>
      <c r="F52" s="10">
        <v>1.083018E-2</v>
      </c>
      <c r="G52" s="21">
        <v>2.2028194700000001</v>
      </c>
      <c r="H52" s="21">
        <v>2.0744275299999999</v>
      </c>
      <c r="I52" s="21">
        <v>2.0022000000000002</v>
      </c>
      <c r="J52" s="21">
        <v>2</v>
      </c>
      <c r="K52" s="10">
        <v>0.44313799999999998</v>
      </c>
      <c r="L52" s="10">
        <v>0.30326815610000002</v>
      </c>
      <c r="M52" s="10">
        <v>0.29541899999999999</v>
      </c>
      <c r="N52" s="21">
        <v>2.2028194700000001</v>
      </c>
      <c r="O52" s="21">
        <v>2.0744275299999999</v>
      </c>
      <c r="P52" s="21">
        <v>1.9992999999999999</v>
      </c>
      <c r="Q52" s="16">
        <f t="shared" si="76"/>
        <v>0.59824933788432577</v>
      </c>
      <c r="R52" s="16">
        <f t="shared" si="77"/>
        <v>0.9752636361469591</v>
      </c>
      <c r="S52" s="16">
        <f t="shared" si="78"/>
        <v>0.97755490023696112</v>
      </c>
      <c r="T52" s="16">
        <f t="shared" si="79"/>
        <v>0.99736017332271798</v>
      </c>
      <c r="U52" s="16">
        <f t="shared" si="80"/>
        <v>1</v>
      </c>
      <c r="V52" s="16">
        <f t="shared" si="81"/>
        <v>0.94591137954908788</v>
      </c>
      <c r="W52" s="16">
        <f t="shared" ref="W52:W53" si="86">L52^2/(L51*L53)</f>
        <v>0.98147848558146933</v>
      </c>
      <c r="X52" s="16">
        <f t="shared" ref="X52:X53" si="87">M52^2/(M51*M53)</f>
        <v>0.97477947968593603</v>
      </c>
      <c r="Y52" s="16">
        <f t="shared" si="83"/>
        <v>0.9752636361469591</v>
      </c>
      <c r="Z52" s="16">
        <f t="shared" si="84"/>
        <v>0.97755490023696112</v>
      </c>
      <c r="AA52" s="16">
        <f t="shared" si="85"/>
        <v>1.0008509811292989</v>
      </c>
    </row>
    <row r="53" spans="1:27" x14ac:dyDescent="0.2">
      <c r="B53" s="7">
        <v>250</v>
      </c>
      <c r="C53" t="s">
        <v>60</v>
      </c>
      <c r="D53" t="s">
        <v>49</v>
      </c>
      <c r="E53" t="s">
        <v>45</v>
      </c>
      <c r="F53" s="10">
        <v>2.3902699999999999E-3</v>
      </c>
      <c r="G53" s="21">
        <v>2.1019511999999998</v>
      </c>
      <c r="H53" s="21">
        <v>2.0276461600000002</v>
      </c>
      <c r="I53" s="21">
        <v>2.0019999999999998</v>
      </c>
      <c r="J53" s="21">
        <v>2</v>
      </c>
      <c r="K53" s="10">
        <v>0.19079399999999999</v>
      </c>
      <c r="L53" s="10">
        <v>0.13392153030000001</v>
      </c>
      <c r="M53" s="10">
        <v>0.12928799999999999</v>
      </c>
      <c r="N53" s="21">
        <v>2.1019511999999998</v>
      </c>
      <c r="O53" s="21">
        <v>2.0276461600000002</v>
      </c>
      <c r="P53" s="10">
        <v>1.9992000000000001</v>
      </c>
      <c r="Q53" s="16">
        <f t="shared" si="76"/>
        <v>0.77672442762110983</v>
      </c>
      <c r="R53" s="16">
        <f t="shared" si="77"/>
        <v>0.97814010743278401</v>
      </c>
      <c r="S53" s="16">
        <f t="shared" si="78"/>
        <v>0.98628407902140747</v>
      </c>
      <c r="T53" s="16">
        <f t="shared" si="79"/>
        <v>0.99995005743444887</v>
      </c>
      <c r="U53" s="16">
        <f t="shared" si="80"/>
        <v>1</v>
      </c>
      <c r="V53" s="16">
        <f t="shared" si="81"/>
        <v>0.98104424581082972</v>
      </c>
      <c r="W53" s="16">
        <f t="shared" si="86"/>
        <v>0.9992127732972772</v>
      </c>
      <c r="X53" s="16">
        <f t="shared" si="87"/>
        <v>0.99477773969062422</v>
      </c>
      <c r="Y53" s="16">
        <f t="shared" si="83"/>
        <v>0.97814010743278401</v>
      </c>
      <c r="Z53" s="16">
        <f t="shared" si="84"/>
        <v>0.98628407902140747</v>
      </c>
      <c r="AA53" s="16">
        <f t="shared" si="85"/>
        <v>0.99994998249387301</v>
      </c>
    </row>
    <row r="54" spans="1:27" x14ac:dyDescent="0.2">
      <c r="B54" s="7">
        <v>300</v>
      </c>
      <c r="C54" t="s">
        <v>60</v>
      </c>
      <c r="D54" t="s">
        <v>49</v>
      </c>
      <c r="E54" t="s">
        <v>45</v>
      </c>
      <c r="F54" s="10">
        <v>6.7918999999999998E-4</v>
      </c>
      <c r="G54" s="21">
        <v>2.0505260199999999</v>
      </c>
      <c r="H54" s="21">
        <v>2.00948167</v>
      </c>
      <c r="I54" s="21">
        <v>2.0019</v>
      </c>
      <c r="J54" s="21">
        <v>2</v>
      </c>
      <c r="K54" s="10">
        <v>8.3734000000000003E-2</v>
      </c>
      <c r="L54" s="10">
        <v>5.9185595100000002E-2</v>
      </c>
      <c r="M54" s="10">
        <v>5.6878999999999999E-2</v>
      </c>
      <c r="N54" s="21">
        <v>2.0505260199999999</v>
      </c>
      <c r="O54" s="21">
        <v>2.00948167</v>
      </c>
      <c r="P54" s="21">
        <v>1.9992000000000001</v>
      </c>
      <c r="Q54"/>
    </row>
    <row r="55" spans="1:27" x14ac:dyDescent="0.2">
      <c r="A55" t="s">
        <v>57</v>
      </c>
      <c r="B55" s="7">
        <v>120</v>
      </c>
      <c r="C55" t="s">
        <v>60</v>
      </c>
      <c r="D55" t="s">
        <v>49</v>
      </c>
      <c r="E55" t="s">
        <v>45</v>
      </c>
      <c r="F55" s="10">
        <v>0.7750629</v>
      </c>
      <c r="G55" s="10">
        <v>2.4907940100000001</v>
      </c>
      <c r="H55" s="10">
        <v>2.25930176</v>
      </c>
      <c r="I55" s="10">
        <v>2.0261999999999998</v>
      </c>
      <c r="J55" s="10">
        <v>2</v>
      </c>
      <c r="K55" s="10">
        <v>1.921902</v>
      </c>
      <c r="L55" s="10">
        <v>1.1526768552</v>
      </c>
      <c r="M55" s="10">
        <v>1.158247</v>
      </c>
      <c r="N55" s="10">
        <v>2.4907940100000001</v>
      </c>
      <c r="O55" s="10">
        <v>2.25930176</v>
      </c>
      <c r="P55" s="10">
        <v>2.0129000000000001</v>
      </c>
      <c r="Q55"/>
    </row>
    <row r="56" spans="1:27" x14ac:dyDescent="0.2">
      <c r="B56" s="7" t="s">
        <v>87</v>
      </c>
      <c r="C56" s="23" t="s">
        <v>88</v>
      </c>
      <c r="F56" s="24">
        <f>F20-F44</f>
        <v>0.1251042</v>
      </c>
      <c r="G56" s="25">
        <f>G48-G24</f>
        <v>1.94259246</v>
      </c>
      <c r="H56" s="25">
        <f>H48-H24</f>
        <v>1.9821588699999999</v>
      </c>
      <c r="I56" s="24">
        <f>I54-I30</f>
        <v>1.9975000000000001</v>
      </c>
      <c r="J56" s="24">
        <f t="shared" ref="J56:P56" si="88">J48-J24</f>
        <v>2</v>
      </c>
      <c r="K56" s="24">
        <f>K38-K14</f>
        <v>0.104435</v>
      </c>
      <c r="L56" s="24">
        <f>L8-L14</f>
        <v>6.9767001100000003E-2</v>
      </c>
      <c r="M56" s="24">
        <f>M38-M14</f>
        <v>6.346099999999999E-2</v>
      </c>
      <c r="N56" s="11">
        <f t="shared" si="88"/>
        <v>1.9666459199999999</v>
      </c>
      <c r="O56" s="11">
        <f t="shared" si="88"/>
        <v>1.9864303899999998</v>
      </c>
      <c r="P56" s="11">
        <f t="shared" si="88"/>
        <v>1.9994000000000001</v>
      </c>
      <c r="Q56"/>
    </row>
    <row r="57" spans="1:27" x14ac:dyDescent="0.2">
      <c r="G57"/>
    </row>
    <row r="58" spans="1:27" x14ac:dyDescent="0.2">
      <c r="B58" s="5"/>
      <c r="C58" s="5" t="s">
        <v>56</v>
      </c>
      <c r="G58" s="18" t="s">
        <v>84</v>
      </c>
    </row>
    <row r="59" spans="1:27" x14ac:dyDescent="0.2">
      <c r="A59" s="5" t="s">
        <v>55</v>
      </c>
      <c r="B59" s="5" t="s">
        <v>54</v>
      </c>
      <c r="C59" s="5" t="s">
        <v>51</v>
      </c>
      <c r="D59" s="5" t="s">
        <v>44</v>
      </c>
      <c r="E59" s="5" t="s">
        <v>48</v>
      </c>
      <c r="F59" s="9" t="s">
        <v>1</v>
      </c>
      <c r="G59" s="9" t="s">
        <v>1</v>
      </c>
    </row>
    <row r="60" spans="1:27" x14ac:dyDescent="0.2">
      <c r="B60">
        <v>200</v>
      </c>
      <c r="C60" t="s">
        <v>52</v>
      </c>
      <c r="D60" t="s">
        <v>50</v>
      </c>
      <c r="E60" t="s">
        <v>46</v>
      </c>
      <c r="F60" s="21">
        <v>0.94535999999999998</v>
      </c>
    </row>
    <row r="61" spans="1:27" x14ac:dyDescent="0.2">
      <c r="B61">
        <v>250</v>
      </c>
      <c r="C61" t="s">
        <v>52</v>
      </c>
      <c r="D61" t="s">
        <v>50</v>
      </c>
      <c r="E61" t="s">
        <v>46</v>
      </c>
      <c r="F61" s="12" t="s">
        <v>42</v>
      </c>
      <c r="G61" s="12" t="s">
        <v>42</v>
      </c>
    </row>
    <row r="62" spans="1:27" x14ac:dyDescent="0.2">
      <c r="B62">
        <v>300</v>
      </c>
      <c r="C62" t="s">
        <v>52</v>
      </c>
      <c r="D62" t="s">
        <v>50</v>
      </c>
      <c r="E62" t="s">
        <v>46</v>
      </c>
      <c r="F62" s="21">
        <v>0.12575</v>
      </c>
      <c r="G62" s="12" t="s">
        <v>42</v>
      </c>
    </row>
    <row r="63" spans="1:27" x14ac:dyDescent="0.2">
      <c r="B63">
        <v>350</v>
      </c>
      <c r="C63" t="s">
        <v>52</v>
      </c>
      <c r="D63" t="s">
        <v>50</v>
      </c>
      <c r="E63" t="s">
        <v>46</v>
      </c>
      <c r="F63" s="12" t="s">
        <v>42</v>
      </c>
      <c r="G63" s="12" t="s">
        <v>42</v>
      </c>
    </row>
    <row r="64" spans="1:27" x14ac:dyDescent="0.2">
      <c r="B64">
        <v>400</v>
      </c>
      <c r="C64" t="s">
        <v>52</v>
      </c>
      <c r="D64" t="s">
        <v>50</v>
      </c>
      <c r="E64" t="s">
        <v>46</v>
      </c>
      <c r="F64" s="12" t="s">
        <v>42</v>
      </c>
    </row>
    <row r="65" spans="1:11" x14ac:dyDescent="0.2">
      <c r="A65" t="s">
        <v>57</v>
      </c>
      <c r="B65">
        <v>193</v>
      </c>
      <c r="C65" t="s">
        <v>52</v>
      </c>
      <c r="D65" t="s">
        <v>50</v>
      </c>
      <c r="E65" t="s">
        <v>46</v>
      </c>
      <c r="F65" s="10">
        <v>0.97880999999999996</v>
      </c>
    </row>
    <row r="66" spans="1:11" x14ac:dyDescent="0.2">
      <c r="B66">
        <v>200</v>
      </c>
      <c r="C66" t="s">
        <v>53</v>
      </c>
      <c r="D66" t="s">
        <v>50</v>
      </c>
      <c r="E66" t="s">
        <v>46</v>
      </c>
      <c r="F66" s="21">
        <v>0.13300000000000001</v>
      </c>
    </row>
    <row r="67" spans="1:11" x14ac:dyDescent="0.2">
      <c r="B67">
        <v>250</v>
      </c>
      <c r="C67" t="s">
        <v>53</v>
      </c>
      <c r="D67" t="s">
        <v>50</v>
      </c>
      <c r="E67" t="s">
        <v>46</v>
      </c>
      <c r="F67" s="12" t="s">
        <v>42</v>
      </c>
      <c r="G67" s="12" t="s">
        <v>42</v>
      </c>
    </row>
    <row r="68" spans="1:11" x14ac:dyDescent="0.2">
      <c r="B68">
        <v>300</v>
      </c>
      <c r="C68" t="s">
        <v>53</v>
      </c>
      <c r="D68" t="s">
        <v>50</v>
      </c>
      <c r="E68" t="s">
        <v>46</v>
      </c>
      <c r="F68" s="12" t="s">
        <v>42</v>
      </c>
      <c r="G68" s="12" t="s">
        <v>42</v>
      </c>
    </row>
    <row r="69" spans="1:11" x14ac:dyDescent="0.2">
      <c r="B69">
        <v>350</v>
      </c>
      <c r="C69" t="s">
        <v>53</v>
      </c>
      <c r="D69" t="s">
        <v>50</v>
      </c>
      <c r="E69" t="s">
        <v>46</v>
      </c>
      <c r="F69" s="12" t="s">
        <v>42</v>
      </c>
      <c r="G69" s="12" t="s">
        <v>42</v>
      </c>
    </row>
    <row r="70" spans="1:11" x14ac:dyDescent="0.2">
      <c r="B70">
        <v>400</v>
      </c>
      <c r="C70" t="s">
        <v>53</v>
      </c>
      <c r="D70" t="s">
        <v>50</v>
      </c>
      <c r="E70" t="s">
        <v>46</v>
      </c>
      <c r="F70" s="12" t="s">
        <v>42</v>
      </c>
    </row>
    <row r="71" spans="1:11" x14ac:dyDescent="0.2">
      <c r="A71" t="s">
        <v>57</v>
      </c>
      <c r="B71" s="7">
        <v>191</v>
      </c>
      <c r="C71" t="s">
        <v>53</v>
      </c>
      <c r="D71" t="s">
        <v>50</v>
      </c>
      <c r="E71" t="s">
        <v>46</v>
      </c>
      <c r="F71" s="11">
        <v>0.34355999999999998</v>
      </c>
    </row>
    <row r="72" spans="1:11" x14ac:dyDescent="0.2">
      <c r="B72" s="7">
        <v>100</v>
      </c>
      <c r="C72" t="s">
        <v>52</v>
      </c>
      <c r="D72" t="s">
        <v>50</v>
      </c>
      <c r="E72" t="s">
        <v>47</v>
      </c>
      <c r="F72" s="10">
        <v>2.2743699999999998</v>
      </c>
    </row>
    <row r="73" spans="1:11" x14ac:dyDescent="0.2">
      <c r="B73" s="7">
        <v>150</v>
      </c>
      <c r="C73" t="s">
        <v>52</v>
      </c>
      <c r="D73" t="s">
        <v>50</v>
      </c>
      <c r="E73" t="s">
        <v>47</v>
      </c>
      <c r="F73" s="10">
        <v>1.8945399999999999</v>
      </c>
      <c r="G73" s="20">
        <f>F73^2/(F72*F74)</f>
        <v>4.4912724546526093</v>
      </c>
      <c r="K73" s="11"/>
    </row>
    <row r="74" spans="1:11" x14ac:dyDescent="0.2">
      <c r="B74" s="7">
        <v>200</v>
      </c>
      <c r="C74" t="s">
        <v>52</v>
      </c>
      <c r="D74" t="s">
        <v>50</v>
      </c>
      <c r="E74" t="s">
        <v>47</v>
      </c>
      <c r="F74" s="21">
        <v>0.35138000000000003</v>
      </c>
      <c r="G74" s="12" t="s">
        <v>42</v>
      </c>
    </row>
    <row r="75" spans="1:11" x14ac:dyDescent="0.2">
      <c r="B75" s="7">
        <v>250</v>
      </c>
      <c r="C75" t="s">
        <v>52</v>
      </c>
      <c r="D75" t="s">
        <v>50</v>
      </c>
      <c r="E75" t="s">
        <v>47</v>
      </c>
      <c r="F75" s="12" t="s">
        <v>42</v>
      </c>
      <c r="G75" s="12" t="s">
        <v>42</v>
      </c>
    </row>
    <row r="76" spans="1:11" x14ac:dyDescent="0.2">
      <c r="B76" s="7">
        <v>300</v>
      </c>
      <c r="C76" t="s">
        <v>52</v>
      </c>
      <c r="D76" t="s">
        <v>50</v>
      </c>
      <c r="E76" t="s">
        <v>47</v>
      </c>
      <c r="F76" s="12" t="s">
        <v>42</v>
      </c>
    </row>
    <row r="77" spans="1:11" x14ac:dyDescent="0.2">
      <c r="A77" t="s">
        <v>57</v>
      </c>
      <c r="B77" s="7">
        <v>124</v>
      </c>
      <c r="C77" t="s">
        <v>52</v>
      </c>
      <c r="D77" t="s">
        <v>50</v>
      </c>
      <c r="E77" t="s">
        <v>47</v>
      </c>
      <c r="F77" s="10">
        <v>2.0898300000000001</v>
      </c>
    </row>
    <row r="78" spans="1:11" x14ac:dyDescent="0.2">
      <c r="B78">
        <v>100</v>
      </c>
      <c r="C78" t="s">
        <v>52</v>
      </c>
      <c r="D78" t="s">
        <v>50</v>
      </c>
      <c r="E78" t="s">
        <v>45</v>
      </c>
      <c r="F78" s="21">
        <v>2.2749000000000001</v>
      </c>
    </row>
    <row r="79" spans="1:11" x14ac:dyDescent="0.2">
      <c r="B79">
        <v>150</v>
      </c>
      <c r="C79" t="s">
        <v>52</v>
      </c>
      <c r="D79" t="s">
        <v>50</v>
      </c>
      <c r="E79" t="s">
        <v>45</v>
      </c>
      <c r="F79" s="21">
        <v>1.9727699999999999</v>
      </c>
      <c r="G79" s="10">
        <f>F79^2/(F78*F80)</f>
        <v>0.99541844471339769</v>
      </c>
    </row>
    <row r="80" spans="1:11" x14ac:dyDescent="0.2">
      <c r="B80">
        <v>200</v>
      </c>
      <c r="C80" t="s">
        <v>52</v>
      </c>
      <c r="D80" t="s">
        <v>50</v>
      </c>
      <c r="E80" t="s">
        <v>45</v>
      </c>
      <c r="F80" s="21">
        <v>1.7186399999999999</v>
      </c>
      <c r="G80" s="12" t="s">
        <v>42</v>
      </c>
    </row>
    <row r="81" spans="1:7" x14ac:dyDescent="0.2">
      <c r="A81" s="7"/>
      <c r="B81" s="7">
        <v>250</v>
      </c>
      <c r="C81" t="s">
        <v>52</v>
      </c>
      <c r="D81" t="s">
        <v>50</v>
      </c>
      <c r="E81" t="s">
        <v>45</v>
      </c>
      <c r="F81" s="12" t="s">
        <v>42</v>
      </c>
      <c r="G81" s="12" t="s">
        <v>42</v>
      </c>
    </row>
    <row r="82" spans="1:7" x14ac:dyDescent="0.2">
      <c r="A82" s="8"/>
      <c r="B82" s="2">
        <v>300</v>
      </c>
      <c r="C82" t="s">
        <v>52</v>
      </c>
      <c r="D82" t="s">
        <v>50</v>
      </c>
      <c r="E82" t="s">
        <v>45</v>
      </c>
      <c r="F82" s="12" t="s">
        <v>42</v>
      </c>
    </row>
    <row r="83" spans="1:7" x14ac:dyDescent="0.2">
      <c r="A83" t="s">
        <v>57</v>
      </c>
      <c r="B83" s="2">
        <v>123</v>
      </c>
      <c r="C83" t="s">
        <v>52</v>
      </c>
      <c r="D83" t="s">
        <v>50</v>
      </c>
      <c r="E83" t="s">
        <v>45</v>
      </c>
      <c r="F83" s="10">
        <v>2.1199300000000001</v>
      </c>
    </row>
    <row r="84" spans="1:7" x14ac:dyDescent="0.2">
      <c r="B84">
        <v>100</v>
      </c>
      <c r="C84" t="s">
        <v>53</v>
      </c>
      <c r="D84" t="s">
        <v>50</v>
      </c>
      <c r="E84" t="s">
        <v>45</v>
      </c>
      <c r="F84" s="21">
        <v>1.57707</v>
      </c>
    </row>
    <row r="85" spans="1:7" x14ac:dyDescent="0.2">
      <c r="B85">
        <v>150</v>
      </c>
      <c r="C85" t="s">
        <v>53</v>
      </c>
      <c r="D85" t="s">
        <v>50</v>
      </c>
      <c r="E85" t="s">
        <v>45</v>
      </c>
      <c r="F85" s="21">
        <v>1.3033699999999999</v>
      </c>
      <c r="G85" s="20">
        <f>F85^2/(F84*F86)</f>
        <v>4.4333479379572891</v>
      </c>
    </row>
    <row r="86" spans="1:7" x14ac:dyDescent="0.2">
      <c r="B86">
        <v>200</v>
      </c>
      <c r="C86" t="s">
        <v>53</v>
      </c>
      <c r="D86" t="s">
        <v>50</v>
      </c>
      <c r="E86" t="s">
        <v>45</v>
      </c>
      <c r="F86" s="21">
        <v>0.24296999999999999</v>
      </c>
      <c r="G86" s="12" t="s">
        <v>42</v>
      </c>
    </row>
    <row r="87" spans="1:7" x14ac:dyDescent="0.2">
      <c r="B87">
        <v>250</v>
      </c>
      <c r="C87" t="s">
        <v>53</v>
      </c>
      <c r="D87" t="s">
        <v>50</v>
      </c>
      <c r="E87" t="s">
        <v>45</v>
      </c>
      <c r="F87" s="12" t="s">
        <v>42</v>
      </c>
      <c r="G87" s="12" t="s">
        <v>42</v>
      </c>
    </row>
    <row r="88" spans="1:7" x14ac:dyDescent="0.2">
      <c r="B88">
        <v>300</v>
      </c>
      <c r="C88" t="s">
        <v>53</v>
      </c>
      <c r="D88" t="s">
        <v>50</v>
      </c>
      <c r="E88" t="s">
        <v>45</v>
      </c>
      <c r="F88" s="12" t="s">
        <v>42</v>
      </c>
    </row>
    <row r="89" spans="1:7" x14ac:dyDescent="0.2">
      <c r="A89" t="s">
        <v>57</v>
      </c>
      <c r="B89" s="7">
        <v>122</v>
      </c>
      <c r="C89" t="s">
        <v>53</v>
      </c>
      <c r="D89" t="s">
        <v>50</v>
      </c>
      <c r="E89" t="s">
        <v>45</v>
      </c>
      <c r="F89" s="11">
        <v>1.44468</v>
      </c>
    </row>
    <row r="90" spans="1:7" x14ac:dyDescent="0.2">
      <c r="B90">
        <v>200</v>
      </c>
      <c r="C90" t="s">
        <v>60</v>
      </c>
      <c r="D90" t="s">
        <v>50</v>
      </c>
      <c r="E90" t="s">
        <v>46</v>
      </c>
      <c r="F90" s="21">
        <v>1.1383799999999999</v>
      </c>
    </row>
    <row r="91" spans="1:7" x14ac:dyDescent="0.2">
      <c r="B91">
        <v>250</v>
      </c>
      <c r="C91" t="s">
        <v>60</v>
      </c>
      <c r="D91" t="s">
        <v>50</v>
      </c>
      <c r="E91" t="s">
        <v>46</v>
      </c>
      <c r="F91" s="10">
        <v>1.0618000000000001</v>
      </c>
      <c r="G91" s="10">
        <f>F91^2/(F90*F92)</f>
        <v>0.96570744759338123</v>
      </c>
    </row>
    <row r="92" spans="1:7" x14ac:dyDescent="0.2">
      <c r="B92">
        <v>300</v>
      </c>
      <c r="C92" t="s">
        <v>60</v>
      </c>
      <c r="D92" t="s">
        <v>50</v>
      </c>
      <c r="E92" t="s">
        <v>46</v>
      </c>
      <c r="F92" s="21">
        <v>1.0255399999999999</v>
      </c>
      <c r="G92" s="12" t="s">
        <v>42</v>
      </c>
    </row>
    <row r="93" spans="1:7" x14ac:dyDescent="0.2">
      <c r="B93">
        <v>350</v>
      </c>
      <c r="C93" t="s">
        <v>60</v>
      </c>
      <c r="D93" t="s">
        <v>50</v>
      </c>
      <c r="E93" t="s">
        <v>46</v>
      </c>
      <c r="F93" s="12" t="s">
        <v>42</v>
      </c>
      <c r="G93" s="12" t="s">
        <v>42</v>
      </c>
    </row>
    <row r="94" spans="1:7" x14ac:dyDescent="0.2">
      <c r="B94">
        <v>400</v>
      </c>
      <c r="C94" t="s">
        <v>60</v>
      </c>
      <c r="D94" t="s">
        <v>50</v>
      </c>
      <c r="E94" t="s">
        <v>46</v>
      </c>
      <c r="F94" s="12" t="s">
        <v>42</v>
      </c>
    </row>
    <row r="95" spans="1:7" x14ac:dyDescent="0.2">
      <c r="A95" t="s">
        <v>57</v>
      </c>
      <c r="B95">
        <v>189</v>
      </c>
      <c r="C95" t="s">
        <v>60</v>
      </c>
      <c r="D95" t="s">
        <v>50</v>
      </c>
      <c r="E95" t="s">
        <v>46</v>
      </c>
      <c r="F95" s="10">
        <v>1.1634800000000001</v>
      </c>
    </row>
    <row r="96" spans="1:7" x14ac:dyDescent="0.2">
      <c r="B96" s="7">
        <v>100</v>
      </c>
      <c r="C96" t="s">
        <v>60</v>
      </c>
      <c r="D96" t="s">
        <v>50</v>
      </c>
      <c r="E96" t="s">
        <v>47</v>
      </c>
      <c r="F96" s="10">
        <v>2.3681999999999999</v>
      </c>
    </row>
    <row r="97" spans="1:7" x14ac:dyDescent="0.2">
      <c r="B97" s="7">
        <v>150</v>
      </c>
      <c r="C97" t="s">
        <v>60</v>
      </c>
      <c r="D97" t="s">
        <v>50</v>
      </c>
      <c r="E97" t="s">
        <v>47</v>
      </c>
      <c r="F97" s="10">
        <v>2.1730700000000001</v>
      </c>
      <c r="G97" s="10">
        <f>F97^2/(F96*F98)</f>
        <v>0.96160274416367686</v>
      </c>
    </row>
    <row r="98" spans="1:7" x14ac:dyDescent="0.2">
      <c r="B98" s="7">
        <v>200</v>
      </c>
      <c r="C98" t="s">
        <v>60</v>
      </c>
      <c r="D98" t="s">
        <v>50</v>
      </c>
      <c r="E98" t="s">
        <v>47</v>
      </c>
      <c r="F98" s="21">
        <v>2.0736400000000001</v>
      </c>
      <c r="G98" s="10">
        <f t="shared" ref="G98:G99" si="89">F98^2/(F97*F99)</f>
        <v>0.97621547124028307</v>
      </c>
    </row>
    <row r="99" spans="1:7" x14ac:dyDescent="0.2">
      <c r="B99" s="7">
        <v>250</v>
      </c>
      <c r="C99" t="s">
        <v>60</v>
      </c>
      <c r="D99" t="s">
        <v>50</v>
      </c>
      <c r="E99" t="s">
        <v>47</v>
      </c>
      <c r="F99" s="10">
        <v>2.0269699999999999</v>
      </c>
      <c r="G99" s="10">
        <f t="shared" si="89"/>
        <v>0.98636477086768692</v>
      </c>
    </row>
    <row r="100" spans="1:7" x14ac:dyDescent="0.2">
      <c r="B100" s="7">
        <v>300</v>
      </c>
      <c r="C100" t="s">
        <v>60</v>
      </c>
      <c r="D100" t="s">
        <v>50</v>
      </c>
      <c r="E100" t="s">
        <v>47</v>
      </c>
      <c r="F100" s="10">
        <v>2.00874</v>
      </c>
    </row>
    <row r="101" spans="1:7" x14ac:dyDescent="0.2">
      <c r="A101" t="s">
        <v>57</v>
      </c>
      <c r="B101" s="7">
        <v>123</v>
      </c>
      <c r="C101" t="s">
        <v>60</v>
      </c>
      <c r="D101" t="s">
        <v>50</v>
      </c>
      <c r="E101" t="s">
        <v>47</v>
      </c>
      <c r="F101" s="10">
        <v>2.2548400000000002</v>
      </c>
    </row>
    <row r="102" spans="1:7" x14ac:dyDescent="0.2">
      <c r="B102" s="7">
        <v>100</v>
      </c>
      <c r="C102" t="s">
        <v>60</v>
      </c>
      <c r="D102" t="s">
        <v>50</v>
      </c>
      <c r="E102" t="s">
        <v>45</v>
      </c>
      <c r="F102" s="21">
        <v>2.3528199999999999</v>
      </c>
    </row>
    <row r="103" spans="1:7" x14ac:dyDescent="0.2">
      <c r="B103" s="7">
        <v>150</v>
      </c>
      <c r="C103" t="s">
        <v>60</v>
      </c>
      <c r="D103" t="s">
        <v>50</v>
      </c>
      <c r="E103" t="s">
        <v>45</v>
      </c>
      <c r="F103" s="21">
        <v>2.1627900000000002</v>
      </c>
      <c r="G103" s="10">
        <f>F103^2/(F102*F104)</f>
        <v>0.96147915416271457</v>
      </c>
    </row>
    <row r="104" spans="1:7" x14ac:dyDescent="0.2">
      <c r="B104" s="7">
        <v>200</v>
      </c>
      <c r="C104" t="s">
        <v>60</v>
      </c>
      <c r="D104" t="s">
        <v>50</v>
      </c>
      <c r="E104" t="s">
        <v>45</v>
      </c>
      <c r="F104" s="21">
        <v>2.0677599999999998</v>
      </c>
      <c r="G104" s="10">
        <f t="shared" ref="G104:G105" si="90">F104^2/(F103*F105)</f>
        <v>0.97643767773017842</v>
      </c>
    </row>
    <row r="105" spans="1:7" x14ac:dyDescent="0.2">
      <c r="B105" s="7">
        <v>250</v>
      </c>
      <c r="C105" t="s">
        <v>60</v>
      </c>
      <c r="D105" t="s">
        <v>50</v>
      </c>
      <c r="E105" t="s">
        <v>45</v>
      </c>
      <c r="F105" s="10">
        <v>2.02461</v>
      </c>
      <c r="G105" s="10">
        <f t="shared" si="90"/>
        <v>0.98723130172947715</v>
      </c>
    </row>
    <row r="106" spans="1:7" x14ac:dyDescent="0.2">
      <c r="B106" s="7">
        <v>300</v>
      </c>
      <c r="C106" t="s">
        <v>60</v>
      </c>
      <c r="D106" t="s">
        <v>50</v>
      </c>
      <c r="E106" t="s">
        <v>45</v>
      </c>
      <c r="F106" s="10">
        <v>2.008</v>
      </c>
    </row>
    <row r="107" spans="1:7" x14ac:dyDescent="0.2">
      <c r="A107" t="s">
        <v>57</v>
      </c>
      <c r="B107" s="7">
        <v>123</v>
      </c>
      <c r="C107" t="s">
        <v>60</v>
      </c>
      <c r="D107" t="s">
        <v>50</v>
      </c>
      <c r="E107" t="s">
        <v>45</v>
      </c>
      <c r="F107" s="10">
        <v>2.2429600000000001</v>
      </c>
    </row>
    <row r="108" spans="1:7" x14ac:dyDescent="0.2">
      <c r="B108" s="7" t="s">
        <v>87</v>
      </c>
      <c r="C108" s="23" t="s">
        <v>88</v>
      </c>
      <c r="F108" s="25">
        <f>F104-F86</f>
        <v>1.8247899999999999</v>
      </c>
    </row>
    <row r="109" spans="1:7" x14ac:dyDescent="0.2">
      <c r="B109" s="7"/>
    </row>
    <row r="111" spans="1:7" x14ac:dyDescent="0.2">
      <c r="B111" s="5"/>
      <c r="C111" s="5" t="s">
        <v>56</v>
      </c>
    </row>
    <row r="112" spans="1:7" x14ac:dyDescent="0.2">
      <c r="A112" s="5" t="s">
        <v>55</v>
      </c>
      <c r="B112" s="5" t="s">
        <v>54</v>
      </c>
      <c r="C112" s="5" t="s">
        <v>51</v>
      </c>
      <c r="D112" s="5" t="s">
        <v>44</v>
      </c>
      <c r="E112" s="5" t="s">
        <v>48</v>
      </c>
      <c r="F112" s="1" t="s">
        <v>59</v>
      </c>
    </row>
    <row r="113" spans="1:6" x14ac:dyDescent="0.2">
      <c r="B113">
        <v>200</v>
      </c>
      <c r="C113" t="s">
        <v>60</v>
      </c>
      <c r="D113" t="s">
        <v>58</v>
      </c>
      <c r="E113" t="s">
        <v>46</v>
      </c>
      <c r="F113" s="10">
        <v>1</v>
      </c>
    </row>
    <row r="114" spans="1:6" x14ac:dyDescent="0.2">
      <c r="B114">
        <v>250</v>
      </c>
      <c r="C114" t="s">
        <v>60</v>
      </c>
      <c r="D114" t="s">
        <v>58</v>
      </c>
      <c r="E114" t="s">
        <v>46</v>
      </c>
      <c r="F114" s="10">
        <v>1</v>
      </c>
    </row>
    <row r="115" spans="1:6" x14ac:dyDescent="0.2">
      <c r="B115">
        <v>300</v>
      </c>
      <c r="C115" t="s">
        <v>60</v>
      </c>
      <c r="D115" t="s">
        <v>58</v>
      </c>
      <c r="E115" t="s">
        <v>46</v>
      </c>
      <c r="F115" s="10">
        <v>1</v>
      </c>
    </row>
    <row r="116" spans="1:6" x14ac:dyDescent="0.2">
      <c r="B116">
        <v>350</v>
      </c>
      <c r="C116" t="s">
        <v>60</v>
      </c>
      <c r="D116" t="s">
        <v>58</v>
      </c>
      <c r="E116" t="s">
        <v>46</v>
      </c>
      <c r="F116" s="10">
        <v>1</v>
      </c>
    </row>
    <row r="117" spans="1:6" x14ac:dyDescent="0.2">
      <c r="B117">
        <v>400</v>
      </c>
      <c r="C117" t="s">
        <v>60</v>
      </c>
      <c r="D117" t="s">
        <v>58</v>
      </c>
      <c r="E117" t="s">
        <v>46</v>
      </c>
      <c r="F117" s="10">
        <v>1</v>
      </c>
    </row>
    <row r="118" spans="1:6" x14ac:dyDescent="0.2">
      <c r="A118" t="s">
        <v>57</v>
      </c>
      <c r="B118">
        <v>190</v>
      </c>
      <c r="C118" t="s">
        <v>60</v>
      </c>
      <c r="D118" t="s">
        <v>58</v>
      </c>
      <c r="E118" t="s">
        <v>46</v>
      </c>
      <c r="F118" s="10">
        <v>1</v>
      </c>
    </row>
    <row r="119" spans="1:6" x14ac:dyDescent="0.2">
      <c r="B119" s="7">
        <v>100</v>
      </c>
      <c r="C119" t="s">
        <v>60</v>
      </c>
      <c r="D119" t="s">
        <v>58</v>
      </c>
      <c r="E119" t="s">
        <v>47</v>
      </c>
      <c r="F119" s="10">
        <v>2</v>
      </c>
    </row>
    <row r="120" spans="1:6" x14ac:dyDescent="0.2">
      <c r="B120" s="7">
        <v>150</v>
      </c>
      <c r="C120" t="s">
        <v>60</v>
      </c>
      <c r="D120" t="s">
        <v>58</v>
      </c>
      <c r="E120" t="s">
        <v>47</v>
      </c>
      <c r="F120" s="10">
        <v>2</v>
      </c>
    </row>
    <row r="121" spans="1:6" x14ac:dyDescent="0.2">
      <c r="B121" s="7">
        <v>200</v>
      </c>
      <c r="C121" t="s">
        <v>60</v>
      </c>
      <c r="D121" t="s">
        <v>58</v>
      </c>
      <c r="E121" t="s">
        <v>47</v>
      </c>
      <c r="F121" s="10">
        <v>2</v>
      </c>
    </row>
    <row r="122" spans="1:6" x14ac:dyDescent="0.2">
      <c r="B122" s="7">
        <v>250</v>
      </c>
      <c r="C122" t="s">
        <v>60</v>
      </c>
      <c r="D122" t="s">
        <v>58</v>
      </c>
      <c r="E122" t="s">
        <v>47</v>
      </c>
      <c r="F122" s="10">
        <v>2</v>
      </c>
    </row>
    <row r="123" spans="1:6" x14ac:dyDescent="0.2">
      <c r="B123" s="7">
        <v>300</v>
      </c>
      <c r="C123" t="s">
        <v>60</v>
      </c>
      <c r="D123" t="s">
        <v>58</v>
      </c>
      <c r="E123" t="s">
        <v>47</v>
      </c>
      <c r="F123" s="10">
        <v>2</v>
      </c>
    </row>
    <row r="124" spans="1:6" x14ac:dyDescent="0.2">
      <c r="A124" t="s">
        <v>57</v>
      </c>
      <c r="B124" s="7">
        <v>121</v>
      </c>
      <c r="C124" t="s">
        <v>60</v>
      </c>
      <c r="D124" t="s">
        <v>58</v>
      </c>
      <c r="E124" t="s">
        <v>47</v>
      </c>
      <c r="F124" s="11">
        <v>2</v>
      </c>
    </row>
    <row r="125" spans="1:6" x14ac:dyDescent="0.2">
      <c r="B125" s="7">
        <v>100</v>
      </c>
      <c r="C125" t="s">
        <v>60</v>
      </c>
      <c r="D125" t="s">
        <v>58</v>
      </c>
      <c r="E125" t="s">
        <v>45</v>
      </c>
      <c r="F125" s="10">
        <v>2</v>
      </c>
    </row>
    <row r="126" spans="1:6" x14ac:dyDescent="0.2">
      <c r="B126" s="7">
        <v>150</v>
      </c>
      <c r="C126" t="s">
        <v>60</v>
      </c>
      <c r="D126" t="s">
        <v>58</v>
      </c>
      <c r="E126" t="s">
        <v>45</v>
      </c>
      <c r="F126" s="10">
        <v>2</v>
      </c>
    </row>
    <row r="127" spans="1:6" x14ac:dyDescent="0.2">
      <c r="B127" s="7">
        <v>200</v>
      </c>
      <c r="C127" t="s">
        <v>60</v>
      </c>
      <c r="D127" t="s">
        <v>58</v>
      </c>
      <c r="E127" t="s">
        <v>45</v>
      </c>
      <c r="F127" s="10">
        <v>2</v>
      </c>
    </row>
    <row r="128" spans="1:6" x14ac:dyDescent="0.2">
      <c r="B128" s="7">
        <v>250</v>
      </c>
      <c r="C128" t="s">
        <v>60</v>
      </c>
      <c r="D128" t="s">
        <v>58</v>
      </c>
      <c r="E128" t="s">
        <v>45</v>
      </c>
      <c r="F128" s="10">
        <v>2</v>
      </c>
    </row>
    <row r="129" spans="1:6" x14ac:dyDescent="0.2">
      <c r="B129" s="7">
        <v>300</v>
      </c>
      <c r="C129" t="s">
        <v>60</v>
      </c>
      <c r="D129" t="s">
        <v>58</v>
      </c>
      <c r="E129" t="s">
        <v>45</v>
      </c>
      <c r="F129" s="10">
        <v>2</v>
      </c>
    </row>
    <row r="130" spans="1:6" x14ac:dyDescent="0.2">
      <c r="A130" t="s">
        <v>57</v>
      </c>
      <c r="B130" s="7">
        <v>121</v>
      </c>
      <c r="C130" t="s">
        <v>60</v>
      </c>
      <c r="D130" t="s">
        <v>58</v>
      </c>
      <c r="E130" t="s">
        <v>45</v>
      </c>
      <c r="F130" s="10">
        <v>2</v>
      </c>
    </row>
  </sheetData>
  <pageMargins left="0.7" right="0.7" top="0.75" bottom="0.75" header="0.3" footer="0.3"/>
  <pageSetup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I17" sqref="I17"/>
    </sheetView>
  </sheetViews>
  <sheetFormatPr defaultRowHeight="12.75" x14ac:dyDescent="0.2"/>
  <cols>
    <col min="2" max="2" width="17.28515625" customWidth="1"/>
    <col min="6" max="6" width="12.42578125" customWidth="1"/>
  </cols>
  <sheetData>
    <row r="1" spans="1:6" x14ac:dyDescent="0.2">
      <c r="B1" s="5" t="s">
        <v>54</v>
      </c>
      <c r="C1" s="5" t="s">
        <v>89</v>
      </c>
      <c r="D1" s="5" t="s">
        <v>60</v>
      </c>
      <c r="E1" s="5" t="s">
        <v>91</v>
      </c>
    </row>
    <row r="2" spans="1:6" x14ac:dyDescent="0.2">
      <c r="A2" t="s">
        <v>46</v>
      </c>
      <c r="B2">
        <v>200</v>
      </c>
      <c r="C2" s="10">
        <v>0.40168900000000002</v>
      </c>
      <c r="D2" s="10">
        <v>0.40404899999999999</v>
      </c>
      <c r="E2" s="10">
        <f>D2-C2</f>
        <v>2.3599999999999732E-3</v>
      </c>
      <c r="F2" s="26">
        <f>E2^2</f>
        <v>5.5695999999998738E-6</v>
      </c>
    </row>
    <row r="3" spans="1:6" x14ac:dyDescent="0.2">
      <c r="A3" t="s">
        <v>46</v>
      </c>
      <c r="B3">
        <v>250</v>
      </c>
      <c r="C3" s="10">
        <v>0.162546</v>
      </c>
      <c r="D3" s="10">
        <v>0.17469599999999999</v>
      </c>
      <c r="E3" s="10">
        <f t="shared" ref="E3:E19" si="0">D3-C3</f>
        <v>1.2149999999999994E-2</v>
      </c>
      <c r="F3" s="26">
        <f t="shared" ref="F3:F19" si="1">E3^2</f>
        <v>1.4762249999999985E-4</v>
      </c>
    </row>
    <row r="4" spans="1:6" x14ac:dyDescent="0.2">
      <c r="A4" t="s">
        <v>46</v>
      </c>
      <c r="B4">
        <v>300</v>
      </c>
      <c r="C4" s="10">
        <v>6.515E-2</v>
      </c>
      <c r="D4" s="10">
        <v>7.8493999999999994E-2</v>
      </c>
      <c r="E4" s="10">
        <f t="shared" si="0"/>
        <v>1.3343999999999995E-2</v>
      </c>
      <c r="F4" s="26">
        <f t="shared" si="1"/>
        <v>1.7806233599999987E-4</v>
      </c>
    </row>
    <row r="5" spans="1:6" x14ac:dyDescent="0.2">
      <c r="A5" t="s">
        <v>46</v>
      </c>
      <c r="B5">
        <v>350</v>
      </c>
      <c r="C5" s="10">
        <v>2.5669000000000001E-2</v>
      </c>
      <c r="D5" s="10">
        <v>3.5549999999999998E-2</v>
      </c>
      <c r="E5" s="10">
        <f t="shared" si="0"/>
        <v>9.8809999999999974E-3</v>
      </c>
      <c r="F5" s="26">
        <f t="shared" si="1"/>
        <v>9.7634160999999947E-5</v>
      </c>
    </row>
    <row r="6" spans="1:6" x14ac:dyDescent="0.2">
      <c r="A6" t="s">
        <v>46</v>
      </c>
      <c r="B6">
        <v>400</v>
      </c>
      <c r="C6" s="10">
        <v>9.7619999999999998E-3</v>
      </c>
      <c r="D6" s="10">
        <v>1.5834000000000001E-2</v>
      </c>
      <c r="E6" s="10">
        <f t="shared" si="0"/>
        <v>6.072000000000001E-3</v>
      </c>
      <c r="F6" s="26">
        <f t="shared" si="1"/>
        <v>3.6869184000000012E-5</v>
      </c>
    </row>
    <row r="7" spans="1:6" x14ac:dyDescent="0.2">
      <c r="A7" t="s">
        <v>46</v>
      </c>
      <c r="B7" t="s">
        <v>90</v>
      </c>
      <c r="C7" s="10">
        <v>0.500166</v>
      </c>
      <c r="D7" s="10">
        <v>0.48863200000000001</v>
      </c>
      <c r="E7" s="10">
        <f t="shared" si="0"/>
        <v>-1.1533999999999989E-2</v>
      </c>
      <c r="F7" s="26">
        <f t="shared" si="1"/>
        <v>1.3303315599999974E-4</v>
      </c>
    </row>
    <row r="8" spans="1:6" x14ac:dyDescent="0.2">
      <c r="A8" t="s">
        <v>47</v>
      </c>
      <c r="B8" s="7">
        <v>100</v>
      </c>
      <c r="C8" s="10">
        <v>2.9554309999999999</v>
      </c>
      <c r="D8" s="10">
        <v>2.9602369999999998</v>
      </c>
      <c r="E8" s="10">
        <f t="shared" si="0"/>
        <v>4.8059999999998659E-3</v>
      </c>
      <c r="F8" s="26">
        <f t="shared" si="1"/>
        <v>2.3097635999998712E-5</v>
      </c>
    </row>
    <row r="9" spans="1:6" x14ac:dyDescent="0.2">
      <c r="A9" t="s">
        <v>47</v>
      </c>
      <c r="B9" s="7">
        <v>150</v>
      </c>
      <c r="C9" s="10">
        <v>1.0713779999999999</v>
      </c>
      <c r="D9" s="10">
        <v>1.0935159999999999</v>
      </c>
      <c r="E9" s="10">
        <f t="shared" si="0"/>
        <v>2.2137999999999991E-2</v>
      </c>
      <c r="F9" s="26">
        <f t="shared" si="1"/>
        <v>4.9009104399999961E-4</v>
      </c>
    </row>
    <row r="10" spans="1:6" x14ac:dyDescent="0.2">
      <c r="A10" t="s">
        <v>47</v>
      </c>
      <c r="B10" s="7">
        <v>200</v>
      </c>
      <c r="C10" s="10">
        <v>0.383683</v>
      </c>
      <c r="D10" s="10">
        <v>0.44106800000000002</v>
      </c>
      <c r="E10" s="10">
        <f t="shared" si="0"/>
        <v>5.7385000000000019E-2</v>
      </c>
      <c r="F10" s="26">
        <f t="shared" si="1"/>
        <v>3.293038225000002E-3</v>
      </c>
    </row>
    <row r="11" spans="1:6" x14ac:dyDescent="0.2">
      <c r="A11" t="s">
        <v>47</v>
      </c>
      <c r="B11" s="7">
        <v>250</v>
      </c>
      <c r="C11" s="10">
        <v>0.11724</v>
      </c>
      <c r="D11" s="10">
        <v>0.18745000000000001</v>
      </c>
      <c r="E11" s="10">
        <f t="shared" si="0"/>
        <v>7.0210000000000009E-2</v>
      </c>
      <c r="F11" s="26">
        <f t="shared" si="1"/>
        <v>4.9294441000000012E-3</v>
      </c>
    </row>
    <row r="12" spans="1:6" x14ac:dyDescent="0.2">
      <c r="A12" t="s">
        <v>47</v>
      </c>
      <c r="B12" s="7">
        <v>300</v>
      </c>
      <c r="C12" s="10">
        <v>3.6067000000000002E-2</v>
      </c>
      <c r="D12" s="10">
        <v>8.0976999999999993E-2</v>
      </c>
      <c r="E12" s="10">
        <f t="shared" si="0"/>
        <v>4.4909999999999992E-2</v>
      </c>
      <c r="F12" s="26">
        <f t="shared" si="1"/>
        <v>2.0169080999999991E-3</v>
      </c>
    </row>
    <row r="13" spans="1:6" x14ac:dyDescent="0.2">
      <c r="A13" t="s">
        <v>47</v>
      </c>
      <c r="B13" s="7" t="s">
        <v>90</v>
      </c>
      <c r="C13" s="10">
        <v>1.937675</v>
      </c>
      <c r="D13" s="10">
        <v>1.93692</v>
      </c>
      <c r="E13" s="10">
        <f t="shared" si="0"/>
        <v>-7.5500000000006118E-4</v>
      </c>
      <c r="F13" s="26">
        <f t="shared" si="1"/>
        <v>5.7002500000009243E-7</v>
      </c>
    </row>
    <row r="14" spans="1:6" x14ac:dyDescent="0.2">
      <c r="A14" t="s">
        <v>45</v>
      </c>
      <c r="B14">
        <v>100</v>
      </c>
      <c r="C14" s="10">
        <v>2.945802</v>
      </c>
      <c r="D14" s="10">
        <v>2.939762</v>
      </c>
      <c r="E14" s="10">
        <f t="shared" si="0"/>
        <v>-6.0400000000000453E-3</v>
      </c>
      <c r="F14" s="26">
        <f t="shared" si="1"/>
        <v>3.6481600000000549E-5</v>
      </c>
    </row>
    <row r="15" spans="1:6" x14ac:dyDescent="0.2">
      <c r="A15" t="s">
        <v>45</v>
      </c>
      <c r="B15">
        <v>150</v>
      </c>
      <c r="C15" s="10">
        <v>1.0890949999999999</v>
      </c>
      <c r="D15" s="10">
        <v>1.088085</v>
      </c>
      <c r="E15" s="10">
        <f t="shared" si="0"/>
        <v>-1.0099999999999554E-3</v>
      </c>
      <c r="F15" s="26">
        <f t="shared" si="1"/>
        <v>1.0200999999999098E-6</v>
      </c>
    </row>
    <row r="16" spans="1:6" x14ac:dyDescent="0.2">
      <c r="A16" t="s">
        <v>45</v>
      </c>
      <c r="B16">
        <v>200</v>
      </c>
      <c r="C16" s="10">
        <v>0.38789699999999999</v>
      </c>
      <c r="D16" s="10">
        <v>0.44313799999999998</v>
      </c>
      <c r="E16" s="10">
        <f t="shared" si="0"/>
        <v>5.5240999999999985E-2</v>
      </c>
      <c r="F16" s="26">
        <f t="shared" si="1"/>
        <v>3.0515680809999981E-3</v>
      </c>
    </row>
    <row r="17" spans="1:6" x14ac:dyDescent="0.2">
      <c r="A17" t="s">
        <v>45</v>
      </c>
      <c r="B17" s="7">
        <v>250</v>
      </c>
      <c r="C17" s="11">
        <v>0.17160400000000001</v>
      </c>
      <c r="D17" s="10">
        <v>0.19079399999999999</v>
      </c>
      <c r="E17" s="10">
        <f t="shared" si="0"/>
        <v>1.9189999999999985E-2</v>
      </c>
      <c r="F17" s="26">
        <f t="shared" si="1"/>
        <v>3.682560999999994E-4</v>
      </c>
    </row>
    <row r="18" spans="1:6" x14ac:dyDescent="0.2">
      <c r="A18" t="s">
        <v>45</v>
      </c>
      <c r="B18" s="2">
        <v>300</v>
      </c>
      <c r="C18" s="10">
        <v>4.2095E-2</v>
      </c>
      <c r="D18" s="10">
        <v>8.3734000000000003E-2</v>
      </c>
      <c r="E18" s="10">
        <f t="shared" si="0"/>
        <v>4.1639000000000002E-2</v>
      </c>
      <c r="F18" s="26">
        <f t="shared" si="1"/>
        <v>1.7338063210000003E-3</v>
      </c>
    </row>
    <row r="19" spans="1:6" x14ac:dyDescent="0.2">
      <c r="A19" t="s">
        <v>45</v>
      </c>
      <c r="B19" s="2" t="s">
        <v>90</v>
      </c>
      <c r="C19" s="10">
        <v>1.967997</v>
      </c>
      <c r="D19" s="10">
        <v>1.921902</v>
      </c>
      <c r="E19" s="10">
        <f t="shared" si="0"/>
        <v>-4.6094999999999997E-2</v>
      </c>
      <c r="F19" s="26">
        <f t="shared" si="1"/>
        <v>2.1247490249999999E-3</v>
      </c>
    </row>
    <row r="20" spans="1:6" x14ac:dyDescent="0.2">
      <c r="E20" s="16">
        <f>AVERAGE(E2:E19)</f>
        <v>1.6327333333333319E-2</v>
      </c>
      <c r="F20" s="16">
        <f>SQRT(AVERAGE(F2:F19))</f>
        <v>3.2204055381271475E-2</v>
      </c>
    </row>
    <row r="21" spans="1:6" x14ac:dyDescent="0.2">
      <c r="E21" s="5" t="s">
        <v>92</v>
      </c>
      <c r="F21" s="5" t="s">
        <v>93</v>
      </c>
    </row>
  </sheetData>
  <pageMargins left="0.7" right="0.7" top="0.75" bottom="0.75" header="0.3" footer="0.3"/>
  <pageSetup orientation="portrait" horizontalDpi="3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14" sqref="F14"/>
    </sheetView>
  </sheetViews>
  <sheetFormatPr defaultRowHeight="12.75" x14ac:dyDescent="0.2"/>
  <cols>
    <col min="2" max="2" width="17.28515625" customWidth="1"/>
    <col min="5" max="5" width="9.7109375" customWidth="1"/>
    <col min="6" max="6" width="12.42578125" customWidth="1"/>
  </cols>
  <sheetData>
    <row r="1" spans="1:6" x14ac:dyDescent="0.2">
      <c r="B1" s="5" t="s">
        <v>54</v>
      </c>
      <c r="C1" s="5" t="s">
        <v>89</v>
      </c>
      <c r="D1" s="5" t="s">
        <v>53</v>
      </c>
      <c r="E1" s="5" t="s">
        <v>91</v>
      </c>
    </row>
    <row r="2" spans="1:6" x14ac:dyDescent="0.2">
      <c r="A2" t="s">
        <v>46</v>
      </c>
      <c r="B2">
        <v>200</v>
      </c>
      <c r="C2" s="10">
        <v>0.40168900000000002</v>
      </c>
      <c r="D2" s="10">
        <v>0.29961399999999999</v>
      </c>
      <c r="E2" s="10">
        <f>D2-C2</f>
        <v>-0.10207500000000003</v>
      </c>
      <c r="F2" s="26">
        <f>E2^2</f>
        <v>1.0419305625000005E-2</v>
      </c>
    </row>
    <row r="3" spans="1:6" x14ac:dyDescent="0.2">
      <c r="A3" t="s">
        <v>46</v>
      </c>
      <c r="B3">
        <v>250</v>
      </c>
      <c r="C3" s="10">
        <v>0.162546</v>
      </c>
      <c r="D3" s="10">
        <v>9.9603999999999998E-2</v>
      </c>
      <c r="E3" s="10">
        <f t="shared" ref="E3:E13" si="0">D3-C3</f>
        <v>-6.2941999999999998E-2</v>
      </c>
      <c r="F3" s="26">
        <f t="shared" ref="F3:F13" si="1">E3^2</f>
        <v>3.9616953639999997E-3</v>
      </c>
    </row>
    <row r="4" spans="1:6" x14ac:dyDescent="0.2">
      <c r="A4" t="s">
        <v>46</v>
      </c>
      <c r="B4">
        <v>300</v>
      </c>
      <c r="C4" s="10">
        <v>6.515E-2</v>
      </c>
      <c r="D4" s="10">
        <v>3.0741999999999998E-2</v>
      </c>
      <c r="E4" s="10">
        <f t="shared" si="0"/>
        <v>-3.4408000000000001E-2</v>
      </c>
      <c r="F4" s="26">
        <f t="shared" si="1"/>
        <v>1.1839104640000001E-3</v>
      </c>
    </row>
    <row r="5" spans="1:6" x14ac:dyDescent="0.2">
      <c r="A5" t="s">
        <v>46</v>
      </c>
      <c r="B5">
        <v>350</v>
      </c>
      <c r="C5" s="10">
        <v>2.5669000000000001E-2</v>
      </c>
      <c r="D5" s="10">
        <v>7.8289999999999992E-3</v>
      </c>
      <c r="E5" s="10">
        <f t="shared" si="0"/>
        <v>-1.7840000000000002E-2</v>
      </c>
      <c r="F5" s="26">
        <f t="shared" si="1"/>
        <v>3.1826560000000007E-4</v>
      </c>
    </row>
    <row r="6" spans="1:6" x14ac:dyDescent="0.2">
      <c r="A6" t="s">
        <v>46</v>
      </c>
      <c r="B6">
        <v>400</v>
      </c>
      <c r="C6" s="10">
        <v>9.7619999999999998E-3</v>
      </c>
      <c r="D6" s="10">
        <v>1.1980000000000001E-3</v>
      </c>
      <c r="E6" s="10">
        <f t="shared" si="0"/>
        <v>-8.5640000000000004E-3</v>
      </c>
      <c r="F6" s="26">
        <f t="shared" si="1"/>
        <v>7.3342096000000013E-5</v>
      </c>
    </row>
    <row r="7" spans="1:6" x14ac:dyDescent="0.2">
      <c r="A7" t="s">
        <v>46</v>
      </c>
      <c r="B7" t="s">
        <v>90</v>
      </c>
      <c r="C7" s="10">
        <v>0.500166</v>
      </c>
      <c r="D7" s="11">
        <v>0.53145900000000001</v>
      </c>
      <c r="E7" s="10">
        <f t="shared" si="0"/>
        <v>3.1293000000000015E-2</v>
      </c>
      <c r="F7" s="26">
        <f t="shared" si="1"/>
        <v>9.7925184900000094E-4</v>
      </c>
    </row>
    <row r="8" spans="1:6" x14ac:dyDescent="0.2">
      <c r="A8" t="s">
        <v>45</v>
      </c>
      <c r="B8">
        <v>100</v>
      </c>
      <c r="C8" s="10">
        <v>2.945802</v>
      </c>
      <c r="D8" s="10">
        <v>2.9362560000000002</v>
      </c>
      <c r="E8" s="10">
        <f t="shared" si="0"/>
        <v>-9.5459999999998324E-3</v>
      </c>
      <c r="F8" s="26">
        <f t="shared" si="1"/>
        <v>9.1126115999996793E-5</v>
      </c>
    </row>
    <row r="9" spans="1:6" x14ac:dyDescent="0.2">
      <c r="A9" t="s">
        <v>45</v>
      </c>
      <c r="B9">
        <v>150</v>
      </c>
      <c r="C9" s="10">
        <v>1.0890949999999999</v>
      </c>
      <c r="D9" s="10">
        <v>1.0808739999999999</v>
      </c>
      <c r="E9" s="10">
        <f t="shared" si="0"/>
        <v>-8.2210000000000338E-3</v>
      </c>
      <c r="F9" s="26">
        <f t="shared" si="1"/>
        <v>6.7584841000000552E-5</v>
      </c>
    </row>
    <row r="10" spans="1:6" x14ac:dyDescent="0.2">
      <c r="A10" t="s">
        <v>45</v>
      </c>
      <c r="B10">
        <v>200</v>
      </c>
      <c r="C10" s="10">
        <v>0.38789699999999999</v>
      </c>
      <c r="D10" s="10">
        <v>0.36490499999999998</v>
      </c>
      <c r="E10" s="10">
        <f t="shared" si="0"/>
        <v>-2.2992000000000012E-2</v>
      </c>
      <c r="F10" s="26">
        <f t="shared" si="1"/>
        <v>5.2863206400000052E-4</v>
      </c>
    </row>
    <row r="11" spans="1:6" x14ac:dyDescent="0.2">
      <c r="A11" t="s">
        <v>45</v>
      </c>
      <c r="B11" s="7">
        <v>250</v>
      </c>
      <c r="C11" s="11">
        <v>0.17160400000000001</v>
      </c>
      <c r="D11" s="10">
        <v>0.116121</v>
      </c>
      <c r="E11" s="10">
        <f t="shared" si="0"/>
        <v>-5.5483000000000005E-2</v>
      </c>
      <c r="F11" s="26">
        <f t="shared" si="1"/>
        <v>3.0783632890000003E-3</v>
      </c>
    </row>
    <row r="12" spans="1:6" x14ac:dyDescent="0.2">
      <c r="A12" t="s">
        <v>45</v>
      </c>
      <c r="B12" s="2">
        <v>300</v>
      </c>
      <c r="C12" s="10">
        <v>4.2095E-2</v>
      </c>
      <c r="D12" s="10">
        <v>2.3833E-2</v>
      </c>
      <c r="E12" s="10">
        <f t="shared" si="0"/>
        <v>-1.8262E-2</v>
      </c>
      <c r="F12" s="26">
        <f t="shared" si="1"/>
        <v>3.33500644E-4</v>
      </c>
    </row>
    <row r="13" spans="1:6" x14ac:dyDescent="0.2">
      <c r="A13" t="s">
        <v>45</v>
      </c>
      <c r="B13" s="2" t="s">
        <v>90</v>
      </c>
      <c r="C13" s="10">
        <v>1.967997</v>
      </c>
      <c r="D13" s="11">
        <v>1.938914</v>
      </c>
      <c r="E13" s="10">
        <f t="shared" si="0"/>
        <v>-2.908299999999997E-2</v>
      </c>
      <c r="F13" s="26">
        <f t="shared" si="1"/>
        <v>8.4582088899999824E-4</v>
      </c>
    </row>
    <row r="14" spans="1:6" x14ac:dyDescent="0.2">
      <c r="E14" s="16">
        <f>AVERAGE(E2:E13)</f>
        <v>-2.8176916666666652E-2</v>
      </c>
      <c r="F14" s="16">
        <f>SQRT(AVERAGE(F2:F13))</f>
        <v>4.2701286905861127E-2</v>
      </c>
    </row>
    <row r="15" spans="1:6" x14ac:dyDescent="0.2">
      <c r="E15" s="5" t="s">
        <v>92</v>
      </c>
      <c r="F15" s="5" t="s">
        <v>93</v>
      </c>
    </row>
  </sheetData>
  <pageMargins left="0.7" right="0.7" top="0.75" bottom="0.75" header="0.3" footer="0.3"/>
  <pageSetup orientation="portrait" horizontalDpi="30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workbookViewId="0">
      <selection activeCell="D12" sqref="D12"/>
    </sheetView>
  </sheetViews>
  <sheetFormatPr defaultRowHeight="12.75" x14ac:dyDescent="0.2"/>
  <cols>
    <col min="1" max="1" width="35" customWidth="1"/>
    <col min="2" max="2" width="13.140625" customWidth="1"/>
    <col min="3" max="3" width="13.85546875" customWidth="1"/>
    <col min="4" max="4" width="14.5703125" customWidth="1"/>
  </cols>
  <sheetData>
    <row r="1" spans="1:4" x14ac:dyDescent="0.2">
      <c r="B1" t="s">
        <v>38</v>
      </c>
      <c r="C1" t="s">
        <v>39</v>
      </c>
      <c r="D1" t="s">
        <v>40</v>
      </c>
    </row>
    <row r="2" spans="1:4" x14ac:dyDescent="0.2">
      <c r="A2" t="s">
        <v>0</v>
      </c>
      <c r="B2">
        <v>-3.7000000000000002E-3</v>
      </c>
      <c r="C2">
        <v>1.0002</v>
      </c>
      <c r="D2">
        <f>B2+C2</f>
        <v>0.99649999999999994</v>
      </c>
    </row>
    <row r="3" spans="1:4" x14ac:dyDescent="0.2">
      <c r="A3" t="s">
        <v>3</v>
      </c>
      <c r="B3">
        <v>-1.1999999999999999E-3</v>
      </c>
      <c r="C3">
        <v>1.0001</v>
      </c>
      <c r="D3">
        <f t="shared" ref="D3:D15" si="0">B3+C3</f>
        <v>0.99890000000000001</v>
      </c>
    </row>
    <row r="4" spans="1:4" x14ac:dyDescent="0.2">
      <c r="A4" t="s">
        <v>4</v>
      </c>
      <c r="B4">
        <v>5.9999999999999995E-4</v>
      </c>
      <c r="C4">
        <v>1.0001</v>
      </c>
      <c r="D4">
        <f t="shared" si="0"/>
        <v>1.0006999999999999</v>
      </c>
    </row>
    <row r="5" spans="1:4" x14ac:dyDescent="0.2">
      <c r="A5" t="s">
        <v>5</v>
      </c>
      <c r="B5">
        <v>-2.9999999999999997E-4</v>
      </c>
      <c r="C5">
        <v>1</v>
      </c>
      <c r="D5">
        <f t="shared" si="0"/>
        <v>0.99970000000000003</v>
      </c>
    </row>
    <row r="6" spans="1:4" x14ac:dyDescent="0.2">
      <c r="A6" t="s">
        <v>6</v>
      </c>
      <c r="B6">
        <v>-1E-4</v>
      </c>
      <c r="C6">
        <v>1</v>
      </c>
      <c r="D6">
        <f t="shared" si="0"/>
        <v>0.99990000000000001</v>
      </c>
    </row>
    <row r="7" spans="1:4" x14ac:dyDescent="0.2">
      <c r="A7" t="s">
        <v>7</v>
      </c>
      <c r="B7">
        <v>-5.1999999999999998E-3</v>
      </c>
      <c r="C7">
        <v>1.0002</v>
      </c>
      <c r="D7">
        <f t="shared" si="0"/>
        <v>0.995</v>
      </c>
    </row>
    <row r="10" spans="1:4" x14ac:dyDescent="0.2">
      <c r="A10" t="s">
        <v>18</v>
      </c>
      <c r="B10">
        <v>0.53090000000000004</v>
      </c>
      <c r="C10">
        <v>1.5053000000000001</v>
      </c>
      <c r="D10">
        <f t="shared" si="0"/>
        <v>2.0362</v>
      </c>
    </row>
    <row r="11" spans="1:4" x14ac:dyDescent="0.2">
      <c r="A11" t="s">
        <v>19</v>
      </c>
      <c r="B11">
        <v>0.49330000000000002</v>
      </c>
      <c r="C11">
        <v>1.2146999999999999</v>
      </c>
      <c r="D11">
        <f t="shared" si="0"/>
        <v>1.708</v>
      </c>
    </row>
    <row r="12" spans="1:4" x14ac:dyDescent="0.2">
      <c r="A12" t="s">
        <v>20</v>
      </c>
      <c r="B12" s="28">
        <v>0.5</v>
      </c>
      <c r="C12" s="27">
        <v>0.54490000000000005</v>
      </c>
      <c r="D12">
        <f t="shared" si="0"/>
        <v>1.0449000000000002</v>
      </c>
    </row>
    <row r="13" spans="1:4" s="7" customFormat="1" x14ac:dyDescent="0.2">
      <c r="A13" t="s">
        <v>37</v>
      </c>
      <c r="B13" s="2">
        <v>0.49930000000000002</v>
      </c>
      <c r="C13" s="2">
        <v>1.5002</v>
      </c>
      <c r="D13">
        <f t="shared" si="0"/>
        <v>1.9995000000000001</v>
      </c>
    </row>
    <row r="14" spans="1:4" x14ac:dyDescent="0.2">
      <c r="A14" t="s">
        <v>21</v>
      </c>
      <c r="B14">
        <v>-1.1000000000000001E-3</v>
      </c>
      <c r="C14">
        <v>1.5E-3</v>
      </c>
      <c r="D14">
        <f>B14+C14</f>
        <v>3.9999999999999996E-4</v>
      </c>
    </row>
    <row r="15" spans="1:4" x14ac:dyDescent="0.2">
      <c r="A15" t="s">
        <v>22</v>
      </c>
      <c r="B15">
        <v>0.50970000000000004</v>
      </c>
      <c r="C15">
        <v>1.502</v>
      </c>
      <c r="D15">
        <f t="shared" si="0"/>
        <v>2.0117000000000003</v>
      </c>
    </row>
    <row r="18" spans="1:4" x14ac:dyDescent="0.2">
      <c r="A18" t="s">
        <v>67</v>
      </c>
      <c r="B18">
        <v>-3.5000000000000001E-3</v>
      </c>
      <c r="C18">
        <v>1.0001</v>
      </c>
      <c r="D18">
        <f>B18+C18</f>
        <v>0.99660000000000004</v>
      </c>
    </row>
    <row r="19" spans="1:4" x14ac:dyDescent="0.2">
      <c r="A19" t="s">
        <v>68</v>
      </c>
      <c r="B19">
        <v>-1.2999999999999999E-3</v>
      </c>
      <c r="C19">
        <v>1.0001</v>
      </c>
      <c r="D19">
        <f t="shared" ref="D19:D31" si="1">B19+C19</f>
        <v>0.99880000000000002</v>
      </c>
    </row>
    <row r="20" spans="1:4" x14ac:dyDescent="0.2">
      <c r="A20" t="s">
        <v>69</v>
      </c>
      <c r="B20">
        <v>-1E-3</v>
      </c>
      <c r="C20">
        <v>1.0001</v>
      </c>
      <c r="D20">
        <f t="shared" si="1"/>
        <v>0.99909999999999999</v>
      </c>
    </row>
    <row r="21" spans="1:4" x14ac:dyDescent="0.2">
      <c r="A21" t="s">
        <v>70</v>
      </c>
      <c r="B21">
        <v>-5.9999999999999995E-4</v>
      </c>
      <c r="C21">
        <v>1</v>
      </c>
      <c r="D21">
        <f t="shared" si="1"/>
        <v>0.99939999999999996</v>
      </c>
    </row>
    <row r="22" spans="1:4" x14ac:dyDescent="0.2">
      <c r="A22" t="s">
        <v>71</v>
      </c>
      <c r="B22">
        <v>-2.9999999999999997E-4</v>
      </c>
      <c r="C22">
        <v>1</v>
      </c>
      <c r="D22">
        <f t="shared" si="1"/>
        <v>0.99970000000000003</v>
      </c>
    </row>
    <row r="23" spans="1:4" x14ac:dyDescent="0.2">
      <c r="A23" t="s">
        <v>72</v>
      </c>
      <c r="B23">
        <v>-5.0000000000000001E-3</v>
      </c>
      <c r="C23">
        <v>1.0001</v>
      </c>
      <c r="D23">
        <f t="shared" si="1"/>
        <v>0.99509999999999998</v>
      </c>
    </row>
    <row r="26" spans="1:4" x14ac:dyDescent="0.2">
      <c r="A26" t="s">
        <v>61</v>
      </c>
      <c r="B26">
        <v>0.53669999999999995</v>
      </c>
      <c r="C26">
        <v>1.5048999999999999</v>
      </c>
      <c r="D26">
        <f t="shared" si="1"/>
        <v>2.0415999999999999</v>
      </c>
    </row>
    <row r="27" spans="1:4" x14ac:dyDescent="0.2">
      <c r="A27" t="s">
        <v>62</v>
      </c>
      <c r="B27">
        <v>0.49719999999999998</v>
      </c>
      <c r="C27">
        <v>1.5004999999999999</v>
      </c>
      <c r="D27">
        <f t="shared" si="1"/>
        <v>1.9977</v>
      </c>
    </row>
    <row r="28" spans="1:4" x14ac:dyDescent="0.2">
      <c r="A28" t="s">
        <v>63</v>
      </c>
      <c r="B28">
        <v>0.49909999999999999</v>
      </c>
      <c r="C28">
        <v>1.5002</v>
      </c>
      <c r="D28">
        <f t="shared" si="1"/>
        <v>1.9992999999999999</v>
      </c>
    </row>
    <row r="29" spans="1:4" x14ac:dyDescent="0.2">
      <c r="A29" t="s">
        <v>64</v>
      </c>
      <c r="B29">
        <v>0.49909999999999999</v>
      </c>
      <c r="C29">
        <v>1.5001</v>
      </c>
      <c r="D29">
        <f t="shared" si="1"/>
        <v>1.9992000000000001</v>
      </c>
    </row>
    <row r="30" spans="1:4" x14ac:dyDescent="0.2">
      <c r="A30" t="s">
        <v>65</v>
      </c>
      <c r="B30">
        <v>0.49909999999999999</v>
      </c>
      <c r="C30">
        <v>1.5001</v>
      </c>
      <c r="D30">
        <f t="shared" si="1"/>
        <v>1.9992000000000001</v>
      </c>
    </row>
    <row r="31" spans="1:4" x14ac:dyDescent="0.2">
      <c r="A31" t="s">
        <v>66</v>
      </c>
      <c r="B31">
        <v>0.51119999999999999</v>
      </c>
      <c r="C31">
        <v>1.5017</v>
      </c>
      <c r="D31">
        <f t="shared" si="1"/>
        <v>2.0129000000000001</v>
      </c>
    </row>
    <row r="36" spans="1:1" x14ac:dyDescent="0.2">
      <c r="A36" s="7"/>
    </row>
    <row r="37" spans="1:1" x14ac:dyDescent="0.2">
      <c r="A37" s="7"/>
    </row>
  </sheetData>
  <pageMargins left="0.7" right="0.7" top="0.75" bottom="0.75" header="0.3" footer="0.3"/>
  <pageSetup orientation="portrait" horizontalDpi="30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tabSelected="1" workbookViewId="0">
      <selection activeCell="N35" sqref="N35"/>
    </sheetView>
  </sheetViews>
  <sheetFormatPr defaultRowHeight="12.75" x14ac:dyDescent="0.2"/>
  <cols>
    <col min="1" max="1" width="35" customWidth="1"/>
    <col min="2" max="2" width="15" customWidth="1"/>
    <col min="5" max="5" width="14" customWidth="1"/>
    <col min="14" max="14" width="15.7109375" customWidth="1"/>
  </cols>
  <sheetData>
    <row r="1" spans="1:14" x14ac:dyDescent="0.2">
      <c r="B1" s="4" t="s">
        <v>25</v>
      </c>
      <c r="C1" s="3"/>
      <c r="D1" s="3"/>
      <c r="E1" s="5" t="s">
        <v>26</v>
      </c>
      <c r="H1" s="5" t="s">
        <v>27</v>
      </c>
      <c r="K1" s="5" t="s">
        <v>28</v>
      </c>
      <c r="N1" s="5" t="s">
        <v>101</v>
      </c>
    </row>
    <row r="2" spans="1:14" x14ac:dyDescent="0.2">
      <c r="A2" t="s">
        <v>0</v>
      </c>
      <c r="B2">
        <v>0</v>
      </c>
      <c r="E2">
        <v>0</v>
      </c>
      <c r="H2">
        <v>0.91317000000000004</v>
      </c>
      <c r="I2">
        <v>0.90681</v>
      </c>
      <c r="K2">
        <v>8.1009999999999999E-2</v>
      </c>
      <c r="L2">
        <v>8.158E-2</v>
      </c>
      <c r="N2">
        <f>(B2+C2+D2-E2-F2-G2+H2+I2+J2-K2-L2-M2)/2</f>
        <v>0.82869500000000007</v>
      </c>
    </row>
    <row r="3" spans="1:14" x14ac:dyDescent="0.2">
      <c r="A3" t="s">
        <v>3</v>
      </c>
      <c r="B3">
        <v>0</v>
      </c>
      <c r="E3">
        <v>0</v>
      </c>
      <c r="H3">
        <v>0.83394000000000001</v>
      </c>
      <c r="I3">
        <v>0.83130999999999999</v>
      </c>
      <c r="K3">
        <v>0.15848999999999999</v>
      </c>
      <c r="L3">
        <v>0.15834999999999999</v>
      </c>
      <c r="N3">
        <f t="shared" ref="N3:N28" si="0">(B3+C3+D3-E3-F3-G3+H3+I3+J3-K3-L3-M3)/2</f>
        <v>0.67420499999999994</v>
      </c>
    </row>
    <row r="4" spans="1:14" x14ac:dyDescent="0.2">
      <c r="A4" t="s">
        <v>4</v>
      </c>
      <c r="B4">
        <v>0</v>
      </c>
      <c r="E4">
        <v>0</v>
      </c>
      <c r="H4">
        <v>0.76749000000000001</v>
      </c>
      <c r="I4">
        <v>0.76666999999999996</v>
      </c>
      <c r="K4">
        <v>0.22477</v>
      </c>
      <c r="L4">
        <v>0.22484999999999999</v>
      </c>
      <c r="N4">
        <f t="shared" si="0"/>
        <v>0.54227000000000003</v>
      </c>
    </row>
    <row r="5" spans="1:14" x14ac:dyDescent="0.2">
      <c r="A5" t="s">
        <v>5</v>
      </c>
      <c r="B5">
        <v>0</v>
      </c>
      <c r="E5">
        <v>0</v>
      </c>
      <c r="H5">
        <v>0</v>
      </c>
      <c r="K5">
        <v>0</v>
      </c>
      <c r="N5">
        <f t="shared" si="0"/>
        <v>0</v>
      </c>
    </row>
    <row r="6" spans="1:14" x14ac:dyDescent="0.2">
      <c r="A6" t="s">
        <v>6</v>
      </c>
      <c r="B6">
        <v>0</v>
      </c>
      <c r="E6">
        <v>0</v>
      </c>
      <c r="H6">
        <v>0</v>
      </c>
      <c r="K6">
        <v>0</v>
      </c>
      <c r="N6">
        <f t="shared" si="0"/>
        <v>0</v>
      </c>
    </row>
    <row r="7" spans="1:14" x14ac:dyDescent="0.2">
      <c r="A7" t="s">
        <v>7</v>
      </c>
      <c r="B7">
        <v>0</v>
      </c>
      <c r="E7">
        <v>0</v>
      </c>
      <c r="H7">
        <v>0.92984999999999995</v>
      </c>
      <c r="I7">
        <v>0.92254999999999998</v>
      </c>
      <c r="K7">
        <v>6.4750000000000002E-2</v>
      </c>
      <c r="L7">
        <v>6.5909999999999996E-2</v>
      </c>
      <c r="N7">
        <f t="shared" si="0"/>
        <v>0.86086999999999991</v>
      </c>
    </row>
    <row r="9" spans="1:14" x14ac:dyDescent="0.2">
      <c r="A9" t="s">
        <v>18</v>
      </c>
      <c r="B9">
        <v>0.98853000000000002</v>
      </c>
      <c r="E9">
        <v>1.0999999999999999E-2</v>
      </c>
      <c r="H9">
        <v>0.98895999999999995</v>
      </c>
      <c r="I9">
        <v>0.97513000000000005</v>
      </c>
      <c r="J9">
        <v>0.97513000000000005</v>
      </c>
      <c r="K9">
        <v>8.7799999999999996E-3</v>
      </c>
      <c r="L9">
        <v>1.8239999999999999E-2</v>
      </c>
      <c r="M9">
        <v>1.8239999999999999E-2</v>
      </c>
      <c r="N9">
        <f t="shared" si="0"/>
        <v>1.935745</v>
      </c>
    </row>
    <row r="10" spans="1:14" x14ac:dyDescent="0.2">
      <c r="A10" t="s">
        <v>19</v>
      </c>
      <c r="B10">
        <v>0.95323999999999998</v>
      </c>
      <c r="E10">
        <v>4.895E-2</v>
      </c>
      <c r="H10">
        <v>0.95843999999999996</v>
      </c>
      <c r="I10">
        <v>0.95482999999999996</v>
      </c>
      <c r="J10">
        <v>0.95357999999999998</v>
      </c>
      <c r="K10">
        <v>3.9699999999999999E-2</v>
      </c>
      <c r="L10">
        <v>3.7569999999999999E-2</v>
      </c>
      <c r="M10">
        <v>3.8580000000000003E-2</v>
      </c>
      <c r="N10">
        <f t="shared" si="0"/>
        <v>1.827645</v>
      </c>
    </row>
    <row r="11" spans="1:14" x14ac:dyDescent="0.2">
      <c r="A11" t="s">
        <v>20</v>
      </c>
      <c r="B11" s="7">
        <v>0.88097000000000003</v>
      </c>
      <c r="C11" s="7"/>
      <c r="D11" s="7"/>
      <c r="E11" s="7">
        <v>0.14013</v>
      </c>
      <c r="F11" s="7"/>
      <c r="G11" s="7"/>
      <c r="H11" s="7">
        <v>0.86072000000000004</v>
      </c>
      <c r="I11" s="7"/>
      <c r="J11" s="7"/>
      <c r="K11" s="7">
        <v>0.11527999999999999</v>
      </c>
      <c r="L11" s="7"/>
      <c r="M11" s="7"/>
      <c r="N11">
        <f t="shared" si="0"/>
        <v>0.74314000000000002</v>
      </c>
    </row>
    <row r="12" spans="1:14" x14ac:dyDescent="0.2">
      <c r="A12" t="s">
        <v>37</v>
      </c>
      <c r="B12">
        <v>0.81420000000000003</v>
      </c>
      <c r="E12">
        <v>0.20200000000000001</v>
      </c>
      <c r="H12">
        <v>0.84248000000000001</v>
      </c>
      <c r="I12">
        <v>0.84248000000000001</v>
      </c>
      <c r="J12">
        <v>0.78708999999999996</v>
      </c>
      <c r="K12">
        <v>0.15573000000000001</v>
      </c>
      <c r="L12">
        <v>0.15573000000000001</v>
      </c>
      <c r="M12">
        <v>0.18958</v>
      </c>
      <c r="N12">
        <f t="shared" si="0"/>
        <v>1.2916050000000001</v>
      </c>
    </row>
    <row r="13" spans="1:14" x14ac:dyDescent="0.2">
      <c r="A13" t="s">
        <v>21</v>
      </c>
      <c r="B13">
        <v>0</v>
      </c>
      <c r="E13">
        <v>0</v>
      </c>
      <c r="H13">
        <v>0</v>
      </c>
      <c r="K13">
        <v>0</v>
      </c>
      <c r="N13">
        <f t="shared" si="0"/>
        <v>0</v>
      </c>
    </row>
    <row r="14" spans="1:14" x14ac:dyDescent="0.2">
      <c r="A14" t="s">
        <v>22</v>
      </c>
      <c r="B14">
        <v>0.97970000000000002</v>
      </c>
      <c r="E14">
        <v>2.0219999999999998E-2</v>
      </c>
      <c r="H14">
        <v>0.98136000000000001</v>
      </c>
      <c r="I14">
        <v>0.96574000000000004</v>
      </c>
      <c r="J14">
        <v>0.96574000000000004</v>
      </c>
      <c r="K14">
        <v>1.6619999999999999E-2</v>
      </c>
      <c r="L14">
        <v>2.6749999999999999E-2</v>
      </c>
      <c r="M14">
        <v>2.6749999999999999E-2</v>
      </c>
      <c r="N14">
        <f t="shared" si="0"/>
        <v>1.9011000000000002</v>
      </c>
    </row>
    <row r="16" spans="1:14" x14ac:dyDescent="0.2">
      <c r="A16" t="s">
        <v>67</v>
      </c>
      <c r="B16">
        <v>0</v>
      </c>
      <c r="E16">
        <v>0</v>
      </c>
      <c r="H16">
        <v>1</v>
      </c>
      <c r="I16">
        <v>1</v>
      </c>
      <c r="K16">
        <v>0</v>
      </c>
      <c r="N16">
        <f t="shared" si="0"/>
        <v>1</v>
      </c>
    </row>
    <row r="17" spans="1:14" x14ac:dyDescent="0.2">
      <c r="A17" t="s">
        <v>68</v>
      </c>
      <c r="B17">
        <v>0</v>
      </c>
      <c r="E17">
        <v>0</v>
      </c>
      <c r="H17">
        <v>1</v>
      </c>
      <c r="I17">
        <v>1</v>
      </c>
      <c r="K17">
        <v>0</v>
      </c>
      <c r="N17">
        <f t="shared" si="0"/>
        <v>1</v>
      </c>
    </row>
    <row r="18" spans="1:14" x14ac:dyDescent="0.2">
      <c r="A18" t="s">
        <v>69</v>
      </c>
      <c r="B18">
        <v>0</v>
      </c>
      <c r="E18">
        <v>0</v>
      </c>
      <c r="H18">
        <v>1</v>
      </c>
      <c r="I18">
        <v>1</v>
      </c>
      <c r="K18">
        <v>0</v>
      </c>
      <c r="N18">
        <f t="shared" si="0"/>
        <v>1</v>
      </c>
    </row>
    <row r="19" spans="1:14" x14ac:dyDescent="0.2">
      <c r="A19" t="s">
        <v>70</v>
      </c>
      <c r="B19">
        <v>0</v>
      </c>
      <c r="E19">
        <v>0</v>
      </c>
      <c r="H19">
        <v>1</v>
      </c>
      <c r="I19">
        <v>1</v>
      </c>
      <c r="K19">
        <v>0</v>
      </c>
      <c r="N19">
        <f t="shared" si="0"/>
        <v>1</v>
      </c>
    </row>
    <row r="20" spans="1:14" x14ac:dyDescent="0.2">
      <c r="A20" t="s">
        <v>71</v>
      </c>
      <c r="B20">
        <v>0</v>
      </c>
      <c r="E20">
        <v>0</v>
      </c>
      <c r="H20">
        <v>1</v>
      </c>
      <c r="I20">
        <v>1</v>
      </c>
      <c r="K20">
        <v>0</v>
      </c>
      <c r="N20">
        <f t="shared" si="0"/>
        <v>1</v>
      </c>
    </row>
    <row r="21" spans="1:14" x14ac:dyDescent="0.2">
      <c r="A21" t="s">
        <v>72</v>
      </c>
      <c r="B21">
        <v>0</v>
      </c>
      <c r="E21">
        <v>0</v>
      </c>
      <c r="H21">
        <v>1</v>
      </c>
      <c r="I21">
        <v>1</v>
      </c>
      <c r="K21">
        <v>0</v>
      </c>
      <c r="N21">
        <f t="shared" si="0"/>
        <v>1</v>
      </c>
    </row>
    <row r="23" spans="1:14" x14ac:dyDescent="0.2">
      <c r="A23" t="s">
        <v>61</v>
      </c>
      <c r="B23">
        <v>1</v>
      </c>
      <c r="E23">
        <v>0</v>
      </c>
      <c r="H23">
        <v>1</v>
      </c>
      <c r="I23">
        <v>1</v>
      </c>
      <c r="J23">
        <v>1</v>
      </c>
      <c r="K23">
        <v>0</v>
      </c>
      <c r="N23">
        <f t="shared" si="0"/>
        <v>2</v>
      </c>
    </row>
    <row r="24" spans="1:14" x14ac:dyDescent="0.2">
      <c r="A24" t="s">
        <v>62</v>
      </c>
      <c r="B24">
        <v>1</v>
      </c>
      <c r="E24">
        <v>0</v>
      </c>
      <c r="H24">
        <v>1</v>
      </c>
      <c r="I24">
        <v>1</v>
      </c>
      <c r="J24">
        <v>1</v>
      </c>
      <c r="K24">
        <v>0</v>
      </c>
      <c r="N24">
        <f t="shared" si="0"/>
        <v>2</v>
      </c>
    </row>
    <row r="25" spans="1:14" x14ac:dyDescent="0.2">
      <c r="A25" t="s">
        <v>63</v>
      </c>
      <c r="B25">
        <v>1</v>
      </c>
      <c r="E25">
        <v>0</v>
      </c>
      <c r="H25">
        <v>1</v>
      </c>
      <c r="I25">
        <v>1</v>
      </c>
      <c r="J25">
        <v>1</v>
      </c>
      <c r="K25">
        <v>0</v>
      </c>
      <c r="N25">
        <f t="shared" si="0"/>
        <v>2</v>
      </c>
    </row>
    <row r="26" spans="1:14" x14ac:dyDescent="0.2">
      <c r="A26" t="s">
        <v>64</v>
      </c>
      <c r="B26">
        <v>1</v>
      </c>
      <c r="E26">
        <v>0</v>
      </c>
      <c r="H26">
        <v>1</v>
      </c>
      <c r="I26">
        <v>1</v>
      </c>
      <c r="J26">
        <v>1</v>
      </c>
      <c r="K26">
        <v>0</v>
      </c>
      <c r="N26">
        <f t="shared" si="0"/>
        <v>2</v>
      </c>
    </row>
    <row r="27" spans="1:14" x14ac:dyDescent="0.2">
      <c r="A27" t="s">
        <v>65</v>
      </c>
      <c r="B27">
        <v>1</v>
      </c>
      <c r="E27">
        <v>0</v>
      </c>
      <c r="H27">
        <v>1</v>
      </c>
      <c r="I27">
        <v>1</v>
      </c>
      <c r="J27">
        <v>1</v>
      </c>
      <c r="K27">
        <v>0</v>
      </c>
      <c r="N27">
        <f t="shared" si="0"/>
        <v>2</v>
      </c>
    </row>
    <row r="28" spans="1:14" x14ac:dyDescent="0.2">
      <c r="A28" t="s">
        <v>66</v>
      </c>
      <c r="B28">
        <v>1</v>
      </c>
      <c r="E28">
        <v>0</v>
      </c>
      <c r="H28">
        <v>1</v>
      </c>
      <c r="I28">
        <v>1</v>
      </c>
      <c r="J28">
        <v>1</v>
      </c>
      <c r="K28">
        <v>0</v>
      </c>
      <c r="N28">
        <f t="shared" si="0"/>
        <v>2</v>
      </c>
    </row>
    <row r="34" spans="1:14" x14ac:dyDescent="0.2">
      <c r="B34" s="5" t="s">
        <v>29</v>
      </c>
      <c r="E34" s="5" t="s">
        <v>30</v>
      </c>
      <c r="N34" s="5" t="s">
        <v>101</v>
      </c>
    </row>
    <row r="35" spans="1:14" x14ac:dyDescent="0.2">
      <c r="A35" t="s">
        <v>31</v>
      </c>
      <c r="B35">
        <v>0</v>
      </c>
      <c r="E35">
        <v>0</v>
      </c>
      <c r="N35">
        <f>(B35+C35+D35-E35-F35-G35)/2</f>
        <v>0</v>
      </c>
    </row>
    <row r="36" spans="1:14" x14ac:dyDescent="0.2">
      <c r="A36" t="s">
        <v>8</v>
      </c>
      <c r="B36">
        <v>0</v>
      </c>
      <c r="E36">
        <v>0</v>
      </c>
      <c r="N36">
        <f t="shared" ref="N36:N61" si="1">(B36+C36+D36-E36-F36-G36)/2</f>
        <v>0</v>
      </c>
    </row>
    <row r="37" spans="1:14" x14ac:dyDescent="0.2">
      <c r="A37" t="s">
        <v>9</v>
      </c>
      <c r="B37">
        <v>0</v>
      </c>
      <c r="E37">
        <v>0</v>
      </c>
      <c r="N37">
        <f t="shared" si="1"/>
        <v>0</v>
      </c>
    </row>
    <row r="38" spans="1:14" x14ac:dyDescent="0.2">
      <c r="A38" t="s">
        <v>10</v>
      </c>
      <c r="B38">
        <v>0</v>
      </c>
      <c r="E38">
        <v>0</v>
      </c>
      <c r="N38">
        <f t="shared" si="1"/>
        <v>0</v>
      </c>
    </row>
    <row r="39" spans="1:14" x14ac:dyDescent="0.2">
      <c r="A39" t="s">
        <v>11</v>
      </c>
      <c r="B39">
        <v>0</v>
      </c>
      <c r="E39">
        <v>0</v>
      </c>
      <c r="N39">
        <f t="shared" si="1"/>
        <v>0</v>
      </c>
    </row>
    <row r="40" spans="1:14" x14ac:dyDescent="0.2">
      <c r="A40" s="7" t="s">
        <v>32</v>
      </c>
      <c r="B40">
        <v>2.0084300000000002</v>
      </c>
      <c r="C40">
        <v>1.9860199999999999</v>
      </c>
      <c r="E40">
        <v>0.95352000000000003</v>
      </c>
      <c r="F40">
        <v>0.97616000000000003</v>
      </c>
      <c r="N40">
        <f t="shared" si="1"/>
        <v>1.0323849999999999</v>
      </c>
    </row>
    <row r="42" spans="1:14" x14ac:dyDescent="0.2">
      <c r="A42" t="s">
        <v>12</v>
      </c>
      <c r="B42">
        <v>1.97759</v>
      </c>
      <c r="C42">
        <v>1.9375599999999999</v>
      </c>
      <c r="E42">
        <v>1.968E-2</v>
      </c>
      <c r="F42">
        <v>7.1550000000000002E-2</v>
      </c>
      <c r="N42">
        <f t="shared" si="1"/>
        <v>1.9119599999999997</v>
      </c>
    </row>
    <row r="43" spans="1:14" x14ac:dyDescent="0.2">
      <c r="A43" t="s">
        <v>13</v>
      </c>
      <c r="B43">
        <v>1.9188700000000001</v>
      </c>
      <c r="C43">
        <v>1.80688</v>
      </c>
      <c r="E43">
        <v>7.9159999999999994E-2</v>
      </c>
      <c r="F43">
        <v>0.19167000000000001</v>
      </c>
      <c r="N43">
        <f t="shared" si="1"/>
        <v>1.7274600000000002</v>
      </c>
    </row>
    <row r="44" spans="1:14" x14ac:dyDescent="0.2">
      <c r="A44" t="s">
        <v>14</v>
      </c>
      <c r="B44">
        <v>1.7004300000000001</v>
      </c>
      <c r="E44">
        <v>0.29644999999999999</v>
      </c>
      <c r="N44">
        <f t="shared" si="1"/>
        <v>0.70199000000000011</v>
      </c>
    </row>
    <row r="45" spans="1:14" x14ac:dyDescent="0.2">
      <c r="A45" t="s">
        <v>15</v>
      </c>
      <c r="B45">
        <v>0</v>
      </c>
      <c r="E45">
        <v>0</v>
      </c>
      <c r="N45">
        <f t="shared" si="1"/>
        <v>0</v>
      </c>
    </row>
    <row r="46" spans="1:14" x14ac:dyDescent="0.2">
      <c r="A46" t="s">
        <v>16</v>
      </c>
      <c r="B46">
        <v>0</v>
      </c>
      <c r="E46">
        <v>0</v>
      </c>
      <c r="N46">
        <f t="shared" si="1"/>
        <v>0</v>
      </c>
    </row>
    <row r="47" spans="1:14" x14ac:dyDescent="0.2">
      <c r="A47" t="s">
        <v>17</v>
      </c>
      <c r="B47">
        <v>1.9609099999999999</v>
      </c>
      <c r="C47">
        <v>1.89974</v>
      </c>
      <c r="E47">
        <v>3.6589999999999998E-2</v>
      </c>
      <c r="F47">
        <v>0.10539</v>
      </c>
      <c r="N47">
        <f t="shared" si="1"/>
        <v>1.859335</v>
      </c>
    </row>
    <row r="49" spans="1:14" x14ac:dyDescent="0.2">
      <c r="A49" t="s">
        <v>23</v>
      </c>
      <c r="B49">
        <v>1.98099</v>
      </c>
      <c r="C49">
        <v>1.9733000000000001</v>
      </c>
      <c r="D49">
        <v>1.9682599999999999</v>
      </c>
      <c r="E49">
        <v>0.98304000000000002</v>
      </c>
      <c r="F49">
        <v>1.6650000000000002E-2</v>
      </c>
      <c r="G49">
        <v>0.97392999999999996</v>
      </c>
      <c r="N49">
        <f t="shared" si="1"/>
        <v>1.9744649999999999</v>
      </c>
    </row>
    <row r="50" spans="1:14" x14ac:dyDescent="0.2">
      <c r="A50" t="s">
        <v>24</v>
      </c>
      <c r="B50">
        <v>1.9553799999999999</v>
      </c>
      <c r="C50">
        <v>1.92933</v>
      </c>
      <c r="D50">
        <v>1.92</v>
      </c>
      <c r="E50">
        <v>1.0513699999999999</v>
      </c>
      <c r="F50">
        <v>1.01559</v>
      </c>
      <c r="G50">
        <v>6.9839999999999999E-2</v>
      </c>
      <c r="N50">
        <f t="shared" si="1"/>
        <v>1.8339549999999998</v>
      </c>
    </row>
    <row r="51" spans="1:14" x14ac:dyDescent="0.2">
      <c r="A51" t="s">
        <v>33</v>
      </c>
      <c r="B51">
        <v>1.77562</v>
      </c>
      <c r="E51">
        <v>0.22051000000000001</v>
      </c>
      <c r="N51">
        <f t="shared" si="1"/>
        <v>0.777555</v>
      </c>
    </row>
    <row r="52" spans="1:14" x14ac:dyDescent="0.2">
      <c r="A52" t="s">
        <v>34</v>
      </c>
      <c r="B52">
        <v>0</v>
      </c>
      <c r="E52">
        <v>0</v>
      </c>
      <c r="N52">
        <f t="shared" si="1"/>
        <v>0</v>
      </c>
    </row>
    <row r="53" spans="1:14" x14ac:dyDescent="0.2">
      <c r="A53" t="s">
        <v>35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13" t="s">
        <v>43</v>
      </c>
    </row>
    <row r="54" spans="1:14" x14ac:dyDescent="0.2">
      <c r="A54" s="7" t="s">
        <v>36</v>
      </c>
      <c r="B54">
        <v>1.96746</v>
      </c>
      <c r="C54">
        <v>1.96692</v>
      </c>
      <c r="D54">
        <v>1.9554199999999999</v>
      </c>
      <c r="E54">
        <v>1.01207</v>
      </c>
      <c r="F54">
        <v>0.99773000000000001</v>
      </c>
      <c r="G54">
        <v>3.0949999999999998E-2</v>
      </c>
      <c r="N54">
        <f t="shared" si="1"/>
        <v>1.924525</v>
      </c>
    </row>
    <row r="56" spans="1:14" x14ac:dyDescent="0.2">
      <c r="A56" t="s">
        <v>73</v>
      </c>
      <c r="B56">
        <v>2</v>
      </c>
      <c r="C56">
        <v>2</v>
      </c>
      <c r="E56">
        <v>0</v>
      </c>
      <c r="N56">
        <f t="shared" si="1"/>
        <v>2</v>
      </c>
    </row>
    <row r="57" spans="1:14" x14ac:dyDescent="0.2">
      <c r="A57" t="s">
        <v>74</v>
      </c>
      <c r="B57">
        <v>2</v>
      </c>
      <c r="C57">
        <v>2</v>
      </c>
      <c r="E57">
        <v>0</v>
      </c>
      <c r="N57">
        <f t="shared" si="1"/>
        <v>2</v>
      </c>
    </row>
    <row r="58" spans="1:14" x14ac:dyDescent="0.2">
      <c r="A58" t="s">
        <v>75</v>
      </c>
      <c r="B58">
        <v>2</v>
      </c>
      <c r="C58">
        <v>2</v>
      </c>
      <c r="E58">
        <v>0</v>
      </c>
      <c r="N58">
        <f t="shared" si="1"/>
        <v>2</v>
      </c>
    </row>
    <row r="59" spans="1:14" x14ac:dyDescent="0.2">
      <c r="A59" t="s">
        <v>76</v>
      </c>
      <c r="B59">
        <v>2</v>
      </c>
      <c r="C59">
        <v>2</v>
      </c>
      <c r="E59">
        <v>0</v>
      </c>
      <c r="N59">
        <f t="shared" si="1"/>
        <v>2</v>
      </c>
    </row>
    <row r="60" spans="1:14" x14ac:dyDescent="0.2">
      <c r="A60" t="s">
        <v>77</v>
      </c>
      <c r="B60">
        <v>2</v>
      </c>
      <c r="C60">
        <v>2</v>
      </c>
      <c r="E60">
        <v>0</v>
      </c>
      <c r="N60">
        <f t="shared" si="1"/>
        <v>2</v>
      </c>
    </row>
    <row r="61" spans="1:14" x14ac:dyDescent="0.2">
      <c r="A61" t="s">
        <v>78</v>
      </c>
      <c r="B61">
        <v>2</v>
      </c>
      <c r="C61">
        <v>2</v>
      </c>
      <c r="E61">
        <v>0</v>
      </c>
      <c r="N61">
        <f t="shared" si="1"/>
        <v>2</v>
      </c>
    </row>
  </sheetData>
  <pageMargins left="0.7" right="0.7" top="0.75" bottom="0.75" header="0.3" footer="0.3"/>
  <pageSetup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2</vt:i4>
      </vt:variant>
    </vt:vector>
  </HeadingPairs>
  <TitlesOfParts>
    <vt:vector size="7" baseType="lpstr">
      <vt:lpstr>summary</vt:lpstr>
      <vt:lpstr>DDEC6_B3LP_versus_CC</vt:lpstr>
      <vt:lpstr>DDEC6_SAC-CI_versus_CC</vt:lpstr>
      <vt:lpstr>NLMO_quintet_triplet</vt:lpstr>
      <vt:lpstr>NBO</vt:lpstr>
      <vt:lpstr>NLMO_vs_dist</vt:lpstr>
      <vt:lpstr>IBO_vs_dist</vt:lpstr>
    </vt:vector>
  </TitlesOfParts>
  <Company>NMSU College of Engineering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Manz, Thomas</dc:creator>
  <cp:lastModifiedBy>Manz, Thomas</cp:lastModifiedBy>
  <dcterms:created xsi:type="dcterms:W3CDTF">2017-02-10T22:09:56Z</dcterms:created>
  <dcterms:modified xsi:type="dcterms:W3CDTF">2017-08-22T11:46:10Z</dcterms:modified>
</cp:coreProperties>
</file>