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my_papers\c_submitted\bond_orders\figures\stretched_O2\"/>
    </mc:Choice>
  </mc:AlternateContent>
  <bookViews>
    <workbookView xWindow="0" yWindow="0" windowWidth="16950" windowHeight="11955"/>
  </bookViews>
  <sheets>
    <sheet name="Plot" sheetId="2" r:id="rId1"/>
    <sheet name="Data" sheetId="1" r:id="rId2"/>
  </sheets>
  <definedNames>
    <definedName name="solver_adj" localSheetId="1" hidden="1">Data!$AV$2:$AV$3</definedName>
    <definedName name="solver_cvg" localSheetId="1" hidden="1">0.0001</definedName>
    <definedName name="solver_drv" localSheetId="1" hidden="1">1</definedName>
    <definedName name="solver_eng" localSheetId="1" hidden="1">1</definedName>
    <definedName name="solver_est" localSheetId="1" hidden="1">1</definedName>
    <definedName name="solver_itr" localSheetId="1" hidden="1">2147483647</definedName>
    <definedName name="solver_mip" localSheetId="1" hidden="1">2147483647</definedName>
    <definedName name="solver_mni" localSheetId="1" hidden="1">30</definedName>
    <definedName name="solver_mrt" localSheetId="1" hidden="1">0.075</definedName>
    <definedName name="solver_msl" localSheetId="1" hidden="1">2</definedName>
    <definedName name="solver_neg" localSheetId="1" hidden="1">1</definedName>
    <definedName name="solver_nod" localSheetId="1" hidden="1">2147483647</definedName>
    <definedName name="solver_num" localSheetId="1" hidden="1">0</definedName>
    <definedName name="solver_nwt" localSheetId="1" hidden="1">1</definedName>
    <definedName name="solver_opt" localSheetId="1" hidden="1">Data!$AW$16</definedName>
    <definedName name="solver_pre" localSheetId="1" hidden="1">0.000001</definedName>
    <definedName name="solver_rbv" localSheetId="1" hidden="1">2</definedName>
    <definedName name="solver_rlx" localSheetId="1" hidden="1">2</definedName>
    <definedName name="solver_rsd" localSheetId="1" hidden="1">0</definedName>
    <definedName name="solver_scl" localSheetId="1" hidden="1">1</definedName>
    <definedName name="solver_sho" localSheetId="1" hidden="1">1</definedName>
    <definedName name="solver_ssz" localSheetId="1" hidden="1">100</definedName>
    <definedName name="solver_tim" localSheetId="1" hidden="1">2147483647</definedName>
    <definedName name="solver_tol" localSheetId="1" hidden="1">0.01</definedName>
    <definedName name="solver_typ" localSheetId="1" hidden="1">2</definedName>
    <definedName name="solver_val" localSheetId="1" hidden="1">0</definedName>
    <definedName name="solver_ver" localSheetId="1" hidden="1">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5" i="1" l="1"/>
  <c r="C25" i="1"/>
  <c r="D25" i="1"/>
  <c r="E25" i="1"/>
  <c r="F25" i="1"/>
  <c r="G25" i="1"/>
  <c r="H25" i="1"/>
  <c r="B26" i="1"/>
  <c r="C26" i="1"/>
  <c r="D26" i="1"/>
  <c r="E26" i="1"/>
  <c r="F26" i="1"/>
  <c r="G26" i="1"/>
  <c r="H26" i="1"/>
  <c r="B27" i="1"/>
  <c r="C27" i="1"/>
  <c r="D27" i="1"/>
  <c r="E27" i="1"/>
  <c r="F27" i="1"/>
  <c r="G27" i="1"/>
  <c r="H27" i="1"/>
  <c r="B28" i="1"/>
  <c r="C28" i="1"/>
  <c r="D28" i="1"/>
  <c r="E28" i="1"/>
  <c r="F28" i="1"/>
  <c r="G28" i="1"/>
  <c r="H28" i="1"/>
  <c r="B29" i="1"/>
  <c r="C29" i="1"/>
  <c r="D29" i="1"/>
  <c r="E29" i="1"/>
  <c r="F29" i="1"/>
  <c r="G29" i="1"/>
  <c r="H29" i="1"/>
  <c r="B30" i="1"/>
  <c r="C30" i="1"/>
  <c r="D30" i="1"/>
  <c r="E30" i="1"/>
  <c r="F30" i="1"/>
  <c r="G30" i="1"/>
  <c r="H30" i="1"/>
  <c r="B31" i="1"/>
  <c r="C31" i="1"/>
  <c r="D31" i="1"/>
  <c r="E31" i="1"/>
  <c r="F31" i="1"/>
  <c r="G31" i="1"/>
  <c r="H31" i="1"/>
  <c r="B32" i="1"/>
  <c r="C32" i="1"/>
  <c r="D32" i="1"/>
  <c r="E32" i="1"/>
  <c r="F32" i="1"/>
  <c r="G32" i="1"/>
  <c r="H32" i="1"/>
  <c r="B33" i="1"/>
  <c r="C33" i="1"/>
  <c r="D33" i="1"/>
  <c r="E33" i="1"/>
  <c r="F33" i="1"/>
  <c r="G33" i="1"/>
  <c r="H33" i="1"/>
  <c r="B34" i="1"/>
  <c r="C34" i="1"/>
  <c r="D34" i="1"/>
  <c r="E34" i="1"/>
  <c r="F34" i="1"/>
  <c r="G34" i="1"/>
  <c r="H34" i="1"/>
  <c r="B35" i="1"/>
  <c r="C35" i="1"/>
  <c r="D35" i="1"/>
  <c r="E35" i="1"/>
  <c r="F35" i="1"/>
  <c r="G35" i="1"/>
  <c r="H35" i="1"/>
  <c r="B36" i="1"/>
  <c r="C36" i="1"/>
  <c r="D36" i="1"/>
  <c r="E36" i="1"/>
  <c r="F36" i="1"/>
  <c r="G36" i="1"/>
  <c r="H36" i="1"/>
  <c r="B37" i="1"/>
  <c r="C37" i="1"/>
  <c r="D37" i="1"/>
  <c r="E37" i="1"/>
  <c r="F37" i="1"/>
  <c r="G37" i="1"/>
  <c r="H37" i="1"/>
  <c r="B38" i="1"/>
  <c r="C38" i="1"/>
  <c r="D38" i="1"/>
  <c r="E38" i="1"/>
  <c r="F38" i="1"/>
  <c r="G38" i="1"/>
  <c r="H38" i="1"/>
  <c r="B39" i="1"/>
  <c r="C39" i="1"/>
  <c r="D39" i="1"/>
  <c r="E39" i="1"/>
  <c r="F39" i="1"/>
  <c r="G39" i="1"/>
  <c r="H39" i="1"/>
  <c r="B40" i="1"/>
  <c r="C40" i="1"/>
  <c r="D40" i="1"/>
  <c r="E40" i="1"/>
  <c r="F40" i="1"/>
  <c r="G40" i="1"/>
  <c r="H40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H24" i="1"/>
  <c r="G24" i="1"/>
  <c r="F24" i="1"/>
  <c r="E24" i="1"/>
  <c r="D24" i="1"/>
  <c r="C24" i="1"/>
  <c r="B24" i="1"/>
  <c r="AV12" i="1"/>
  <c r="AW12" i="1" s="1"/>
  <c r="AX12" i="1"/>
  <c r="AU7" i="1"/>
  <c r="AU8" i="1"/>
  <c r="AU9" i="1"/>
  <c r="AU10" i="1"/>
  <c r="AU12" i="1"/>
  <c r="AU6" i="1"/>
  <c r="AU16" i="1" s="1"/>
  <c r="AV10" i="1"/>
  <c r="AW10" i="1" s="1"/>
  <c r="AV9" i="1"/>
  <c r="AW9" i="1" s="1"/>
  <c r="AV8" i="1"/>
  <c r="AW8" i="1" s="1"/>
  <c r="AV7" i="1"/>
  <c r="AW7" i="1" s="1"/>
  <c r="AV6" i="1"/>
  <c r="AP7" i="1"/>
  <c r="AP8" i="1"/>
  <c r="AP9" i="1"/>
  <c r="AP10" i="1"/>
  <c r="AP11" i="1"/>
  <c r="AP6" i="1"/>
  <c r="AQ11" i="1"/>
  <c r="AR11" i="1" s="1"/>
  <c r="AQ10" i="1"/>
  <c r="AQ9" i="1"/>
  <c r="AR9" i="1" s="1"/>
  <c r="AQ8" i="1"/>
  <c r="AR8" i="1" s="1"/>
  <c r="AQ7" i="1"/>
  <c r="AQ6" i="1"/>
  <c r="AN6" i="1"/>
  <c r="AN7" i="1"/>
  <c r="AN8" i="1"/>
  <c r="AN9" i="1"/>
  <c r="AN10" i="1"/>
  <c r="AN11" i="1"/>
  <c r="AL6" i="1"/>
  <c r="AM6" i="1" s="1"/>
  <c r="AL7" i="1"/>
  <c r="AM7" i="1" s="1"/>
  <c r="AL8" i="1"/>
  <c r="AM8" i="1" s="1"/>
  <c r="AL9" i="1"/>
  <c r="AM9" i="1" s="1"/>
  <c r="AL10" i="1"/>
  <c r="AM10" i="1" s="1"/>
  <c r="AL11" i="1"/>
  <c r="AM11" i="1" s="1"/>
  <c r="AK6" i="1"/>
  <c r="AK7" i="1"/>
  <c r="AK8" i="1"/>
  <c r="AK9" i="1"/>
  <c r="AK10" i="1"/>
  <c r="AK11" i="1"/>
  <c r="AF5" i="1"/>
  <c r="AF6" i="1"/>
  <c r="AF7" i="1"/>
  <c r="AF8" i="1"/>
  <c r="AF14" i="1"/>
  <c r="AF4" i="1"/>
  <c r="AG14" i="1"/>
  <c r="AH14" i="1" s="1"/>
  <c r="AG8" i="1"/>
  <c r="AH8" i="1" s="1"/>
  <c r="AG7" i="1"/>
  <c r="AH7" i="1" s="1"/>
  <c r="AG6" i="1"/>
  <c r="AH6" i="1" s="1"/>
  <c r="AG5" i="1"/>
  <c r="AH5" i="1" s="1"/>
  <c r="AG4" i="1"/>
  <c r="AA5" i="1"/>
  <c r="AA6" i="1"/>
  <c r="AA7" i="1"/>
  <c r="AA8" i="1"/>
  <c r="AA14" i="1"/>
  <c r="AA4" i="1"/>
  <c r="AB14" i="1"/>
  <c r="AC14" i="1" s="1"/>
  <c r="AB8" i="1"/>
  <c r="AC8" i="1" s="1"/>
  <c r="AB7" i="1"/>
  <c r="AC7" i="1" s="1"/>
  <c r="AB6" i="1"/>
  <c r="AC6" i="1" s="1"/>
  <c r="AB5" i="1"/>
  <c r="AB4" i="1"/>
  <c r="Y13" i="1"/>
  <c r="W13" i="1"/>
  <c r="X13" i="1" s="1"/>
  <c r="V5" i="1"/>
  <c r="V6" i="1"/>
  <c r="V7" i="1"/>
  <c r="V8" i="1"/>
  <c r="V13" i="1"/>
  <c r="V4" i="1"/>
  <c r="W8" i="1"/>
  <c r="X8" i="1" s="1"/>
  <c r="W7" i="1"/>
  <c r="X7" i="1" s="1"/>
  <c r="W6" i="1"/>
  <c r="X6" i="1" s="1"/>
  <c r="W5" i="1"/>
  <c r="X5" i="1" s="1"/>
  <c r="W4" i="1"/>
  <c r="Q14" i="1"/>
  <c r="Q5" i="1"/>
  <c r="Q6" i="1"/>
  <c r="Q7" i="1"/>
  <c r="Q8" i="1"/>
  <c r="Q4" i="1"/>
  <c r="R14" i="1"/>
  <c r="R8" i="1"/>
  <c r="R7" i="1"/>
  <c r="S7" i="1" s="1"/>
  <c r="R6" i="1"/>
  <c r="S6" i="1" s="1"/>
  <c r="R5" i="1"/>
  <c r="R4" i="1"/>
  <c r="O5" i="1"/>
  <c r="O6" i="1"/>
  <c r="O7" i="1"/>
  <c r="O8" i="1"/>
  <c r="O14" i="1"/>
  <c r="O4" i="1"/>
  <c r="M5" i="1"/>
  <c r="M6" i="1"/>
  <c r="M7" i="1"/>
  <c r="M8" i="1"/>
  <c r="M14" i="1"/>
  <c r="M4" i="1"/>
  <c r="L5" i="1"/>
  <c r="L6" i="1"/>
  <c r="L7" i="1"/>
  <c r="L8" i="1"/>
  <c r="L14" i="1"/>
  <c r="L4" i="1"/>
  <c r="K5" i="1"/>
  <c r="K6" i="1"/>
  <c r="K7" i="1"/>
  <c r="K8" i="1"/>
  <c r="K9" i="1"/>
  <c r="K10" i="1"/>
  <c r="K11" i="1"/>
  <c r="K12" i="1"/>
  <c r="K13" i="1"/>
  <c r="K14" i="1"/>
  <c r="K4" i="1"/>
  <c r="AX7" i="1" l="1"/>
  <c r="AW6" i="1"/>
  <c r="AW16" i="1" s="1"/>
  <c r="AX9" i="1"/>
  <c r="AX8" i="1"/>
  <c r="AX6" i="1"/>
  <c r="AX16" i="1" s="1"/>
  <c r="AX10" i="1"/>
  <c r="AR10" i="1"/>
  <c r="AR7" i="1"/>
  <c r="AR6" i="1"/>
  <c r="AP16" i="1"/>
  <c r="AS9" i="1" s="1"/>
  <c r="AM16" i="1"/>
  <c r="AK16" i="1"/>
  <c r="AH4" i="1"/>
  <c r="AH16" i="1" s="1"/>
  <c r="AF16" i="1"/>
  <c r="AI7" i="1" s="1"/>
  <c r="AC4" i="1"/>
  <c r="AC5" i="1"/>
  <c r="AA16" i="1"/>
  <c r="AD8" i="1" s="1"/>
  <c r="X4" i="1"/>
  <c r="X16" i="1" s="1"/>
  <c r="V16" i="1"/>
  <c r="Y6" i="1" s="1"/>
  <c r="S14" i="1"/>
  <c r="S8" i="1"/>
  <c r="S5" i="1"/>
  <c r="S4" i="1"/>
  <c r="Q16" i="1"/>
  <c r="T4" i="1" s="1"/>
  <c r="L16" i="1"/>
  <c r="N6" i="1"/>
  <c r="N4" i="1"/>
  <c r="O16" i="1"/>
  <c r="N14" i="1"/>
  <c r="N7" i="1"/>
  <c r="N8" i="1"/>
  <c r="N5" i="1"/>
  <c r="AW21" i="1" l="1"/>
  <c r="AR16" i="1"/>
  <c r="AS11" i="1"/>
  <c r="AS7" i="1"/>
  <c r="AS10" i="1"/>
  <c r="AS6" i="1"/>
  <c r="AS16" i="1" s="1"/>
  <c r="AS8" i="1"/>
  <c r="AI14" i="1"/>
  <c r="AI6" i="1"/>
  <c r="AI5" i="1"/>
  <c r="AI8" i="1"/>
  <c r="AI4" i="1"/>
  <c r="AC16" i="1"/>
  <c r="AD14" i="1"/>
  <c r="AD6" i="1"/>
  <c r="AD5" i="1"/>
  <c r="AD7" i="1"/>
  <c r="AD4" i="1"/>
  <c r="Y5" i="1"/>
  <c r="Y8" i="1"/>
  <c r="Y4" i="1"/>
  <c r="Y16" i="1" s="1"/>
  <c r="Y7" i="1"/>
  <c r="S16" i="1"/>
  <c r="T14" i="1"/>
  <c r="T7" i="1"/>
  <c r="T5" i="1"/>
  <c r="T16" i="1" s="1"/>
  <c r="T6" i="1"/>
  <c r="T8" i="1"/>
  <c r="N16" i="1"/>
  <c r="N21" i="1" s="1"/>
  <c r="AR21" i="1" l="1"/>
  <c r="AN16" i="1"/>
  <c r="AM21" i="1" s="1"/>
  <c r="AI16" i="1"/>
  <c r="AH21" i="1" s="1"/>
  <c r="AD16" i="1"/>
  <c r="AC21" i="1" s="1"/>
  <c r="X21" i="1"/>
  <c r="S21" i="1"/>
</calcChain>
</file>

<file path=xl/sharedStrings.xml><?xml version="1.0" encoding="utf-8"?>
<sst xmlns="http://schemas.openxmlformats.org/spreadsheetml/2006/main" count="111" uniqueCount="27">
  <si>
    <t>singlet CCSD</t>
  </si>
  <si>
    <t>singlet B3LYP</t>
  </si>
  <si>
    <t>triplet CCSD</t>
  </si>
  <si>
    <t>triplet SAC-CI</t>
  </si>
  <si>
    <t>triplet B3LYP</t>
  </si>
  <si>
    <t>quintet CCSD</t>
  </si>
  <si>
    <t>quintet SAC-CI</t>
  </si>
  <si>
    <t>quintet B3LYP</t>
  </si>
  <si>
    <t>fitted params</t>
  </si>
  <si>
    <t>singlet</t>
  </si>
  <si>
    <t>squared</t>
  </si>
  <si>
    <t>(y-yavg)^2</t>
  </si>
  <si>
    <t>error</t>
  </si>
  <si>
    <t>avg</t>
  </si>
  <si>
    <t>SSE</t>
  </si>
  <si>
    <t>SST</t>
  </si>
  <si>
    <t>R^2=</t>
  </si>
  <si>
    <t>DDEC6 bond order</t>
  </si>
  <si>
    <t>(angstrom)</t>
  </si>
  <si>
    <t>distance</t>
  </si>
  <si>
    <t>(pm)</t>
  </si>
  <si>
    <t>CCSD</t>
  </si>
  <si>
    <t>B3LYP</t>
  </si>
  <si>
    <t>triplet</t>
  </si>
  <si>
    <t>SAC-CI</t>
  </si>
  <si>
    <t>quintet</t>
  </si>
  <si>
    <t>model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</si>
</sst>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" x14ac:knownFonts="1">
    <font>
      <sz val="10"/>
      <color theme="1"/>
      <name val="Arial"/>
      <family val="2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164" fontId="0" fillId="0" borderId="0" xfId="0" applyNumberFormat="1"/>
    <xf numFmtId="164" fontId="0" fillId="0" borderId="0" xfId="0" applyNumberFormat="1" applyFill="1"/>
    <xf numFmtId="164" fontId="1" fillId="2" borderId="0" xfId="0" applyNumberFormat="1" applyFont="1" applyFill="1" applyAlignment="1">
      <alignment horizontal="center"/>
    </xf>
    <xf numFmtId="164" fontId="1" fillId="0" borderId="0" xfId="0" applyNumberFormat="1" applyFont="1" applyAlignment="1">
      <alignment horizontal="center"/>
    </xf>
    <xf numFmtId="164" fontId="1" fillId="0" borderId="0" xfId="0" quotePrefix="1" applyNumberFormat="1" applyFont="1" applyAlignment="1">
      <alignment horizontal="center"/>
    </xf>
    <xf numFmtId="164" fontId="1" fillId="0" borderId="0" xfId="0" applyNumberFormat="1" applyFont="1"/>
    <xf numFmtId="164" fontId="0" fillId="0" borderId="0" xfId="0" applyNumberFormat="1" applyAlignment="1">
      <alignment horizontal="center"/>
    </xf>
    <xf numFmtId="2" fontId="0" fillId="0" borderId="0" xfId="0" applyNumberFormat="1"/>
    <xf numFmtId="164" fontId="0" fillId="2" borderId="0" xfId="0" applyNumberFormat="1" applyFont="1" applyFill="1" applyAlignment="1">
      <alignment horizontal="center"/>
    </xf>
    <xf numFmtId="164" fontId="0" fillId="0" borderId="0" xfId="0" applyNumberFormat="1" applyFont="1"/>
    <xf numFmtId="164" fontId="1" fillId="2" borderId="0" xfId="0" applyNumberFormat="1" applyFont="1" applyFill="1"/>
    <xf numFmtId="0" fontId="1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757575"/>
      <color rgb="FF993300"/>
      <color rgb="FFCC00FF"/>
      <color rgb="FF000000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131130147019925"/>
          <c:y val="2.4661576393859862E-2"/>
          <c:w val="0.77869777853560251"/>
          <c:h val="0.80962777380100215"/>
        </c:manualLayout>
      </c:layout>
      <c:scatterChart>
        <c:scatterStyle val="lineMarker"/>
        <c:varyColors val="0"/>
        <c:ser>
          <c:idx val="0"/>
          <c:order val="0"/>
          <c:tx>
            <c:v>singlet CCSD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7"/>
            <c:spPr>
              <a:noFill/>
              <a:ln w="25400">
                <a:solidFill>
                  <a:schemeClr val="accent5"/>
                </a:solidFill>
              </a:ln>
              <a:effectLst/>
            </c:spPr>
          </c:marker>
          <c:xVal>
            <c:numRef>
              <c:f>Data!$K$4:$K$14</c:f>
              <c:numCache>
                <c:formatCode>0.00</c:formatCode>
                <c:ptCount val="11"/>
                <c:pt idx="0">
                  <c:v>1</c:v>
                </c:pt>
                <c:pt idx="1">
                  <c:v>1.5</c:v>
                </c:pt>
                <c:pt idx="2">
                  <c:v>2</c:v>
                </c:pt>
                <c:pt idx="3">
                  <c:v>2.5</c:v>
                </c:pt>
                <c:pt idx="4">
                  <c:v>3</c:v>
                </c:pt>
                <c:pt idx="5">
                  <c:v>3.5</c:v>
                </c:pt>
                <c:pt idx="6">
                  <c:v>4</c:v>
                </c:pt>
                <c:pt idx="7">
                  <c:v>1.88</c:v>
                </c:pt>
                <c:pt idx="8">
                  <c:v>1.89</c:v>
                </c:pt>
                <c:pt idx="9">
                  <c:v>1.19</c:v>
                </c:pt>
                <c:pt idx="10">
                  <c:v>1.2</c:v>
                </c:pt>
              </c:numCache>
            </c:numRef>
          </c:xVal>
          <c:yVal>
            <c:numRef>
              <c:f>Data!$B$4:$B$14</c:f>
              <c:numCache>
                <c:formatCode>0.0000</c:formatCode>
                <c:ptCount val="11"/>
                <c:pt idx="0">
                  <c:v>2.9554309999999999</c:v>
                </c:pt>
                <c:pt idx="1">
                  <c:v>1.0713779999999999</c:v>
                </c:pt>
                <c:pt idx="2">
                  <c:v>0.383683</c:v>
                </c:pt>
                <c:pt idx="3">
                  <c:v>0.11724</c:v>
                </c:pt>
                <c:pt idx="4">
                  <c:v>3.6067000000000002E-2</c:v>
                </c:pt>
                <c:pt idx="10">
                  <c:v>1.937675</c:v>
                </c:pt>
              </c:numCache>
            </c:numRef>
          </c:yVal>
          <c:smooth val="0"/>
        </c:ser>
        <c:ser>
          <c:idx val="1"/>
          <c:order val="1"/>
          <c:tx>
            <c:v>singlet B3LYP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7"/>
            <c:spPr>
              <a:noFill/>
              <a:ln w="25400">
                <a:solidFill>
                  <a:srgbClr val="FFC000"/>
                </a:solidFill>
              </a:ln>
              <a:effectLst/>
            </c:spPr>
          </c:marker>
          <c:xVal>
            <c:numRef>
              <c:f>Data!$K$4:$K$14</c:f>
              <c:numCache>
                <c:formatCode>0.00</c:formatCode>
                <c:ptCount val="11"/>
                <c:pt idx="0">
                  <c:v>1</c:v>
                </c:pt>
                <c:pt idx="1">
                  <c:v>1.5</c:v>
                </c:pt>
                <c:pt idx="2">
                  <c:v>2</c:v>
                </c:pt>
                <c:pt idx="3">
                  <c:v>2.5</c:v>
                </c:pt>
                <c:pt idx="4">
                  <c:v>3</c:v>
                </c:pt>
                <c:pt idx="5">
                  <c:v>3.5</c:v>
                </c:pt>
                <c:pt idx="6">
                  <c:v>4</c:v>
                </c:pt>
                <c:pt idx="7">
                  <c:v>1.88</c:v>
                </c:pt>
                <c:pt idx="8">
                  <c:v>1.89</c:v>
                </c:pt>
                <c:pt idx="9">
                  <c:v>1.19</c:v>
                </c:pt>
                <c:pt idx="10">
                  <c:v>1.2</c:v>
                </c:pt>
              </c:numCache>
            </c:numRef>
          </c:xVal>
          <c:yVal>
            <c:numRef>
              <c:f>Data!$C$4:$C$14</c:f>
              <c:numCache>
                <c:formatCode>0.0000</c:formatCode>
                <c:ptCount val="11"/>
                <c:pt idx="0">
                  <c:v>2.9602369999999998</c:v>
                </c:pt>
                <c:pt idx="1">
                  <c:v>1.0935159999999999</c:v>
                </c:pt>
                <c:pt idx="2">
                  <c:v>0.44106800000000002</c:v>
                </c:pt>
                <c:pt idx="3">
                  <c:v>0.18745000000000001</c:v>
                </c:pt>
                <c:pt idx="4">
                  <c:v>8.0976999999999993E-2</c:v>
                </c:pt>
                <c:pt idx="10">
                  <c:v>1.93692</c:v>
                </c:pt>
              </c:numCache>
            </c:numRef>
          </c:yVal>
          <c:smooth val="0"/>
        </c:ser>
        <c:ser>
          <c:idx val="2"/>
          <c:order val="2"/>
          <c:tx>
            <c:v>triplet CCSD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7"/>
            <c:spPr>
              <a:noFill/>
              <a:ln w="25400" cmpd="sng">
                <a:solidFill>
                  <a:srgbClr val="000000"/>
                </a:solidFill>
              </a:ln>
              <a:effectLst/>
            </c:spPr>
          </c:marker>
          <c:xVal>
            <c:numRef>
              <c:f>Data!$K$4:$K$14</c:f>
              <c:numCache>
                <c:formatCode>0.00</c:formatCode>
                <c:ptCount val="11"/>
                <c:pt idx="0">
                  <c:v>1</c:v>
                </c:pt>
                <c:pt idx="1">
                  <c:v>1.5</c:v>
                </c:pt>
                <c:pt idx="2">
                  <c:v>2</c:v>
                </c:pt>
                <c:pt idx="3">
                  <c:v>2.5</c:v>
                </c:pt>
                <c:pt idx="4">
                  <c:v>3</c:v>
                </c:pt>
                <c:pt idx="5">
                  <c:v>3.5</c:v>
                </c:pt>
                <c:pt idx="6">
                  <c:v>4</c:v>
                </c:pt>
                <c:pt idx="7">
                  <c:v>1.88</c:v>
                </c:pt>
                <c:pt idx="8">
                  <c:v>1.89</c:v>
                </c:pt>
                <c:pt idx="9">
                  <c:v>1.19</c:v>
                </c:pt>
                <c:pt idx="10">
                  <c:v>1.2</c:v>
                </c:pt>
              </c:numCache>
            </c:numRef>
          </c:xVal>
          <c:yVal>
            <c:numRef>
              <c:f>Data!$D$4:$D$14</c:f>
              <c:numCache>
                <c:formatCode>0.0000</c:formatCode>
                <c:ptCount val="11"/>
                <c:pt idx="0">
                  <c:v>2.945802</c:v>
                </c:pt>
                <c:pt idx="1">
                  <c:v>1.0890949999999999</c:v>
                </c:pt>
                <c:pt idx="2">
                  <c:v>0.38789699999999999</c:v>
                </c:pt>
                <c:pt idx="3">
                  <c:v>0.17160400000000001</c:v>
                </c:pt>
                <c:pt idx="4">
                  <c:v>4.2095E-2</c:v>
                </c:pt>
                <c:pt idx="9">
                  <c:v>1.967997</c:v>
                </c:pt>
              </c:numCache>
            </c:numRef>
          </c:yVal>
          <c:smooth val="0"/>
        </c:ser>
        <c:ser>
          <c:idx val="3"/>
          <c:order val="3"/>
          <c:tx>
            <c:v>triplet SAC-CI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7"/>
            <c:spPr>
              <a:noFill/>
              <a:ln w="25400" cmpd="sng">
                <a:solidFill>
                  <a:srgbClr val="FF0000"/>
                </a:solidFill>
              </a:ln>
              <a:effectLst/>
            </c:spPr>
          </c:marker>
          <c:xVal>
            <c:numRef>
              <c:f>Data!$K$4:$K$14</c:f>
              <c:numCache>
                <c:formatCode>0.00</c:formatCode>
                <c:ptCount val="11"/>
                <c:pt idx="0">
                  <c:v>1</c:v>
                </c:pt>
                <c:pt idx="1">
                  <c:v>1.5</c:v>
                </c:pt>
                <c:pt idx="2">
                  <c:v>2</c:v>
                </c:pt>
                <c:pt idx="3">
                  <c:v>2.5</c:v>
                </c:pt>
                <c:pt idx="4">
                  <c:v>3</c:v>
                </c:pt>
                <c:pt idx="5">
                  <c:v>3.5</c:v>
                </c:pt>
                <c:pt idx="6">
                  <c:v>4</c:v>
                </c:pt>
                <c:pt idx="7">
                  <c:v>1.88</c:v>
                </c:pt>
                <c:pt idx="8">
                  <c:v>1.89</c:v>
                </c:pt>
                <c:pt idx="9">
                  <c:v>1.19</c:v>
                </c:pt>
                <c:pt idx="10">
                  <c:v>1.2</c:v>
                </c:pt>
              </c:numCache>
            </c:numRef>
          </c:xVal>
          <c:yVal>
            <c:numRef>
              <c:f>Data!$E$4:$E$14</c:f>
              <c:numCache>
                <c:formatCode>0.0000</c:formatCode>
                <c:ptCount val="11"/>
                <c:pt idx="0">
                  <c:v>2.9362560000000002</c:v>
                </c:pt>
                <c:pt idx="1">
                  <c:v>1.0808739999999999</c:v>
                </c:pt>
                <c:pt idx="2">
                  <c:v>0.36490499999999998</c:v>
                </c:pt>
                <c:pt idx="3">
                  <c:v>0.116121</c:v>
                </c:pt>
                <c:pt idx="4">
                  <c:v>2.3833E-2</c:v>
                </c:pt>
                <c:pt idx="10">
                  <c:v>1.938914</c:v>
                </c:pt>
              </c:numCache>
            </c:numRef>
          </c:yVal>
          <c:smooth val="0"/>
        </c:ser>
        <c:ser>
          <c:idx val="4"/>
          <c:order val="4"/>
          <c:tx>
            <c:v>triplet B3LYP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7"/>
            <c:spPr>
              <a:noFill/>
              <a:ln w="25400" cmpd="sng">
                <a:solidFill>
                  <a:srgbClr val="757575"/>
                </a:solidFill>
              </a:ln>
              <a:effectLst/>
            </c:spPr>
          </c:marker>
          <c:xVal>
            <c:numRef>
              <c:f>Data!$K$4:$K$14</c:f>
              <c:numCache>
                <c:formatCode>0.00</c:formatCode>
                <c:ptCount val="11"/>
                <c:pt idx="0">
                  <c:v>1</c:v>
                </c:pt>
                <c:pt idx="1">
                  <c:v>1.5</c:v>
                </c:pt>
                <c:pt idx="2">
                  <c:v>2</c:v>
                </c:pt>
                <c:pt idx="3">
                  <c:v>2.5</c:v>
                </c:pt>
                <c:pt idx="4">
                  <c:v>3</c:v>
                </c:pt>
                <c:pt idx="5">
                  <c:v>3.5</c:v>
                </c:pt>
                <c:pt idx="6">
                  <c:v>4</c:v>
                </c:pt>
                <c:pt idx="7">
                  <c:v>1.88</c:v>
                </c:pt>
                <c:pt idx="8">
                  <c:v>1.89</c:v>
                </c:pt>
                <c:pt idx="9">
                  <c:v>1.19</c:v>
                </c:pt>
                <c:pt idx="10">
                  <c:v>1.2</c:v>
                </c:pt>
              </c:numCache>
            </c:numRef>
          </c:xVal>
          <c:yVal>
            <c:numRef>
              <c:f>Data!$F$4:$F$14</c:f>
              <c:numCache>
                <c:formatCode>0.0000</c:formatCode>
                <c:ptCount val="11"/>
                <c:pt idx="0">
                  <c:v>2.939762</c:v>
                </c:pt>
                <c:pt idx="1">
                  <c:v>1.088085</c:v>
                </c:pt>
                <c:pt idx="2">
                  <c:v>0.44313799999999998</c:v>
                </c:pt>
                <c:pt idx="3">
                  <c:v>0.19079399999999999</c:v>
                </c:pt>
                <c:pt idx="4">
                  <c:v>8.3734000000000003E-2</c:v>
                </c:pt>
                <c:pt idx="10">
                  <c:v>1.921902</c:v>
                </c:pt>
              </c:numCache>
            </c:numRef>
          </c:yVal>
          <c:smooth val="0"/>
        </c:ser>
        <c:ser>
          <c:idx val="5"/>
          <c:order val="5"/>
          <c:tx>
            <c:v>quintet CCSD</c:v>
          </c:tx>
          <c:spPr>
            <a:ln w="25400" cap="rnd">
              <a:noFill/>
              <a:round/>
            </a:ln>
            <a:effectLst/>
          </c:spPr>
          <c:marker>
            <c:symbol val="square"/>
            <c:size val="7"/>
            <c:spPr>
              <a:noFill/>
              <a:ln w="25400">
                <a:solidFill>
                  <a:srgbClr val="00B050"/>
                </a:solidFill>
              </a:ln>
              <a:effectLst/>
            </c:spPr>
          </c:marker>
          <c:xVal>
            <c:numRef>
              <c:f>Data!$K$4:$K$14</c:f>
              <c:numCache>
                <c:formatCode>0.00</c:formatCode>
                <c:ptCount val="11"/>
                <c:pt idx="0">
                  <c:v>1</c:v>
                </c:pt>
                <c:pt idx="1">
                  <c:v>1.5</c:v>
                </c:pt>
                <c:pt idx="2">
                  <c:v>2</c:v>
                </c:pt>
                <c:pt idx="3">
                  <c:v>2.5</c:v>
                </c:pt>
                <c:pt idx="4">
                  <c:v>3</c:v>
                </c:pt>
                <c:pt idx="5">
                  <c:v>3.5</c:v>
                </c:pt>
                <c:pt idx="6">
                  <c:v>4</c:v>
                </c:pt>
                <c:pt idx="7">
                  <c:v>1.88</c:v>
                </c:pt>
                <c:pt idx="8">
                  <c:v>1.89</c:v>
                </c:pt>
                <c:pt idx="9">
                  <c:v>1.19</c:v>
                </c:pt>
                <c:pt idx="10">
                  <c:v>1.2</c:v>
                </c:pt>
              </c:numCache>
            </c:numRef>
          </c:xVal>
          <c:yVal>
            <c:numRef>
              <c:f>Data!$G$4:$G$14</c:f>
              <c:numCache>
                <c:formatCode>General</c:formatCode>
                <c:ptCount val="11"/>
                <c:pt idx="2" formatCode="0.0000">
                  <c:v>0.40168900000000002</c:v>
                </c:pt>
                <c:pt idx="3" formatCode="0.0000">
                  <c:v>0.162546</c:v>
                </c:pt>
                <c:pt idx="4" formatCode="0.0000">
                  <c:v>6.515E-2</c:v>
                </c:pt>
                <c:pt idx="5" formatCode="0.0000">
                  <c:v>2.5669000000000001E-2</c:v>
                </c:pt>
                <c:pt idx="6" formatCode="0.0000">
                  <c:v>9.7619999999999998E-3</c:v>
                </c:pt>
                <c:pt idx="7" formatCode="0.0000">
                  <c:v>0.500166</c:v>
                </c:pt>
              </c:numCache>
            </c:numRef>
          </c:yVal>
          <c:smooth val="0"/>
        </c:ser>
        <c:ser>
          <c:idx val="6"/>
          <c:order val="6"/>
          <c:tx>
            <c:v>quintet SAC-CI</c:v>
          </c:tx>
          <c:spPr>
            <a:ln w="25400" cap="rnd">
              <a:noFill/>
              <a:round/>
            </a:ln>
            <a:effectLst/>
          </c:spPr>
          <c:marker>
            <c:symbol val="square"/>
            <c:size val="7"/>
            <c:spPr>
              <a:noFill/>
              <a:ln w="25400" cmpd="sng">
                <a:solidFill>
                  <a:srgbClr val="993300"/>
                </a:solidFill>
              </a:ln>
              <a:effectLst/>
            </c:spPr>
          </c:marker>
          <c:xVal>
            <c:numRef>
              <c:f>Data!$K$4:$K$14</c:f>
              <c:numCache>
                <c:formatCode>0.00</c:formatCode>
                <c:ptCount val="11"/>
                <c:pt idx="0">
                  <c:v>1</c:v>
                </c:pt>
                <c:pt idx="1">
                  <c:v>1.5</c:v>
                </c:pt>
                <c:pt idx="2">
                  <c:v>2</c:v>
                </c:pt>
                <c:pt idx="3">
                  <c:v>2.5</c:v>
                </c:pt>
                <c:pt idx="4">
                  <c:v>3</c:v>
                </c:pt>
                <c:pt idx="5">
                  <c:v>3.5</c:v>
                </c:pt>
                <c:pt idx="6">
                  <c:v>4</c:v>
                </c:pt>
                <c:pt idx="7">
                  <c:v>1.88</c:v>
                </c:pt>
                <c:pt idx="8">
                  <c:v>1.89</c:v>
                </c:pt>
                <c:pt idx="9">
                  <c:v>1.19</c:v>
                </c:pt>
                <c:pt idx="10">
                  <c:v>1.2</c:v>
                </c:pt>
              </c:numCache>
            </c:numRef>
          </c:xVal>
          <c:yVal>
            <c:numRef>
              <c:f>Data!$H$4:$H$14</c:f>
              <c:numCache>
                <c:formatCode>General</c:formatCode>
                <c:ptCount val="11"/>
                <c:pt idx="2" formatCode="0.0000">
                  <c:v>0.29961399999999999</c:v>
                </c:pt>
                <c:pt idx="3" formatCode="0.0000">
                  <c:v>9.9603999999999998E-2</c:v>
                </c:pt>
                <c:pt idx="4" formatCode="0.0000">
                  <c:v>3.0741999999999998E-2</c:v>
                </c:pt>
                <c:pt idx="5" formatCode="0.0000">
                  <c:v>7.8289999999999992E-3</c:v>
                </c:pt>
                <c:pt idx="6" formatCode="0.0000">
                  <c:v>1.1980000000000001E-3</c:v>
                </c:pt>
                <c:pt idx="7" formatCode="0.0000">
                  <c:v>0.53145900000000001</c:v>
                </c:pt>
              </c:numCache>
            </c:numRef>
          </c:yVal>
          <c:smooth val="0"/>
        </c:ser>
        <c:ser>
          <c:idx val="7"/>
          <c:order val="7"/>
          <c:tx>
            <c:v>quintet B3LYP</c:v>
          </c:tx>
          <c:spPr>
            <a:ln w="25400" cap="rnd">
              <a:noFill/>
              <a:round/>
            </a:ln>
            <a:effectLst/>
          </c:spPr>
          <c:marker>
            <c:symbol val="square"/>
            <c:size val="7"/>
            <c:spPr>
              <a:noFill/>
              <a:ln w="25400" cmpd="sng">
                <a:solidFill>
                  <a:srgbClr val="CC00FF"/>
                </a:solidFill>
              </a:ln>
              <a:effectLst/>
            </c:spPr>
          </c:marker>
          <c:xVal>
            <c:numRef>
              <c:f>Data!$K$4:$K$14</c:f>
              <c:numCache>
                <c:formatCode>0.00</c:formatCode>
                <c:ptCount val="11"/>
                <c:pt idx="0">
                  <c:v>1</c:v>
                </c:pt>
                <c:pt idx="1">
                  <c:v>1.5</c:v>
                </c:pt>
                <c:pt idx="2">
                  <c:v>2</c:v>
                </c:pt>
                <c:pt idx="3">
                  <c:v>2.5</c:v>
                </c:pt>
                <c:pt idx="4">
                  <c:v>3</c:v>
                </c:pt>
                <c:pt idx="5">
                  <c:v>3.5</c:v>
                </c:pt>
                <c:pt idx="6">
                  <c:v>4</c:v>
                </c:pt>
                <c:pt idx="7">
                  <c:v>1.88</c:v>
                </c:pt>
                <c:pt idx="8">
                  <c:v>1.89</c:v>
                </c:pt>
                <c:pt idx="9">
                  <c:v>1.19</c:v>
                </c:pt>
                <c:pt idx="10">
                  <c:v>1.2</c:v>
                </c:pt>
              </c:numCache>
            </c:numRef>
          </c:xVal>
          <c:yVal>
            <c:numRef>
              <c:f>Data!$I$4:$I$14</c:f>
              <c:numCache>
                <c:formatCode>General</c:formatCode>
                <c:ptCount val="11"/>
                <c:pt idx="2" formatCode="0.0000">
                  <c:v>0.40404899999999999</c:v>
                </c:pt>
                <c:pt idx="3" formatCode="0.0000">
                  <c:v>0.17469599999999999</c:v>
                </c:pt>
                <c:pt idx="4" formatCode="0.0000">
                  <c:v>7.8493999999999994E-2</c:v>
                </c:pt>
                <c:pt idx="5" formatCode="0.0000">
                  <c:v>3.5549999999999998E-2</c:v>
                </c:pt>
                <c:pt idx="6" formatCode="0.0000">
                  <c:v>1.5834000000000001E-2</c:v>
                </c:pt>
                <c:pt idx="8" formatCode="0.0000">
                  <c:v>0.48863200000000001</c:v>
                </c:pt>
              </c:numCache>
            </c:numRef>
          </c:yVal>
          <c:smooth val="0"/>
        </c:ser>
        <c:ser>
          <c:idx val="8"/>
          <c:order val="8"/>
          <c:tx>
            <c:v>singlet CCSD model</c:v>
          </c:tx>
          <c:spPr>
            <a:ln w="254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xVal>
            <c:numRef>
              <c:f>Data!$A$24:$A$40</c:f>
              <c:numCache>
                <c:formatCode>General</c:formatCode>
                <c:ptCount val="17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 formatCode="0.00">
                  <c:v>0.35</c:v>
                </c:pt>
                <c:pt idx="4" formatCode="0.00">
                  <c:v>0.5</c:v>
                </c:pt>
                <c:pt idx="5" formatCode="0.00">
                  <c:v>0.75</c:v>
                </c:pt>
                <c:pt idx="6" formatCode="0.00">
                  <c:v>1</c:v>
                </c:pt>
                <c:pt idx="7" formatCode="0.00">
                  <c:v>1.25</c:v>
                </c:pt>
                <c:pt idx="8" formatCode="0.00">
                  <c:v>1.5</c:v>
                </c:pt>
                <c:pt idx="9" formatCode="0.00">
                  <c:v>1.75</c:v>
                </c:pt>
                <c:pt idx="10" formatCode="0.00">
                  <c:v>2</c:v>
                </c:pt>
                <c:pt idx="11" formatCode="0.00">
                  <c:v>2.25</c:v>
                </c:pt>
                <c:pt idx="12" formatCode="0.00">
                  <c:v>2.5</c:v>
                </c:pt>
                <c:pt idx="13" formatCode="0.00">
                  <c:v>2.75</c:v>
                </c:pt>
                <c:pt idx="14" formatCode="0.00">
                  <c:v>3</c:v>
                </c:pt>
                <c:pt idx="15" formatCode="0.00">
                  <c:v>3.5</c:v>
                </c:pt>
                <c:pt idx="16" formatCode="0.00">
                  <c:v>4</c:v>
                </c:pt>
              </c:numCache>
            </c:numRef>
          </c:xVal>
          <c:yVal>
            <c:numRef>
              <c:f>Data!$B$24:$B$40</c:f>
              <c:numCache>
                <c:formatCode>General</c:formatCode>
                <c:ptCount val="17"/>
                <c:pt idx="0">
                  <c:v>12</c:v>
                </c:pt>
                <c:pt idx="1">
                  <c:v>11.658843910211074</c:v>
                </c:pt>
                <c:pt idx="2">
                  <c:v>10.825879262347156</c:v>
                </c:pt>
                <c:pt idx="3">
                  <c:v>9.1462991263274667</c:v>
                </c:pt>
                <c:pt idx="4">
                  <c:v>7.3762835263775974</c:v>
                </c:pt>
                <c:pt idx="5">
                  <c:v>4.8301418447076383</c:v>
                </c:pt>
                <c:pt idx="6">
                  <c:v>3.0065931237932273</c:v>
                </c:pt>
                <c:pt idx="7">
                  <c:v>1.8134948143505369</c:v>
                </c:pt>
                <c:pt idx="8">
                  <c:v>1.0712296042147353</c:v>
                </c:pt>
                <c:pt idx="9">
                  <c:v>0.62361638071188452</c:v>
                </c:pt>
                <c:pt idx="10">
                  <c:v>0.35921979476948501</c:v>
                </c:pt>
                <c:pt idx="11">
                  <c:v>0.20528933847029163</c:v>
                </c:pt>
                <c:pt idx="12">
                  <c:v>0.11660946123161267</c:v>
                </c:pt>
                <c:pt idx="13">
                  <c:v>6.5922104899030387E-2</c:v>
                </c:pt>
                <c:pt idx="14">
                  <c:v>3.7125680483727656E-2</c:v>
                </c:pt>
                <c:pt idx="15">
                  <c:v>1.1672724896404234E-2</c:v>
                </c:pt>
                <c:pt idx="16">
                  <c:v>3.6387579304422487E-3</c:v>
                </c:pt>
              </c:numCache>
            </c:numRef>
          </c:yVal>
          <c:smooth val="0"/>
        </c:ser>
        <c:ser>
          <c:idx val="9"/>
          <c:order val="9"/>
          <c:tx>
            <c:v>singlet B3LYP model</c:v>
          </c:tx>
          <c:spPr>
            <a:ln w="25400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xVal>
            <c:numRef>
              <c:f>Data!$A$24:$A$40</c:f>
              <c:numCache>
                <c:formatCode>General</c:formatCode>
                <c:ptCount val="17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 formatCode="0.00">
                  <c:v>0.35</c:v>
                </c:pt>
                <c:pt idx="4" formatCode="0.00">
                  <c:v>0.5</c:v>
                </c:pt>
                <c:pt idx="5" formatCode="0.00">
                  <c:v>0.75</c:v>
                </c:pt>
                <c:pt idx="6" formatCode="0.00">
                  <c:v>1</c:v>
                </c:pt>
                <c:pt idx="7" formatCode="0.00">
                  <c:v>1.25</c:v>
                </c:pt>
                <c:pt idx="8" formatCode="0.00">
                  <c:v>1.5</c:v>
                </c:pt>
                <c:pt idx="9" formatCode="0.00">
                  <c:v>1.75</c:v>
                </c:pt>
                <c:pt idx="10" formatCode="0.00">
                  <c:v>2</c:v>
                </c:pt>
                <c:pt idx="11" formatCode="0.00">
                  <c:v>2.25</c:v>
                </c:pt>
                <c:pt idx="12" formatCode="0.00">
                  <c:v>2.5</c:v>
                </c:pt>
                <c:pt idx="13" formatCode="0.00">
                  <c:v>2.75</c:v>
                </c:pt>
                <c:pt idx="14" formatCode="0.00">
                  <c:v>3</c:v>
                </c:pt>
                <c:pt idx="15" formatCode="0.00">
                  <c:v>3.5</c:v>
                </c:pt>
                <c:pt idx="16" formatCode="0.00">
                  <c:v>4</c:v>
                </c:pt>
              </c:numCache>
            </c:numRef>
          </c:xVal>
          <c:yVal>
            <c:numRef>
              <c:f>Data!$C$24:$C$40</c:f>
              <c:numCache>
                <c:formatCode>General</c:formatCode>
                <c:ptCount val="17"/>
                <c:pt idx="0">
                  <c:v>12</c:v>
                </c:pt>
                <c:pt idx="1">
                  <c:v>11.357318975428864</c:v>
                </c:pt>
                <c:pt idx="2">
                  <c:v>10.135905684692666</c:v>
                </c:pt>
                <c:pt idx="3">
                  <c:v>8.1816254105038624</c:v>
                </c:pt>
                <c:pt idx="4">
                  <c:v>6.4503585944345314</c:v>
                </c:pt>
                <c:pt idx="5">
                  <c:v>4.2416017372876578</c:v>
                </c:pt>
                <c:pt idx="6">
                  <c:v>2.7517647314569325</c:v>
                </c:pt>
                <c:pt idx="7">
                  <c:v>1.7733830916121156</c:v>
                </c:pt>
                <c:pt idx="8">
                  <c:v>1.1385642585795543</c:v>
                </c:pt>
                <c:pt idx="9">
                  <c:v>0.72928360030606354</c:v>
                </c:pt>
                <c:pt idx="10">
                  <c:v>0.4664028456286865</c:v>
                </c:pt>
                <c:pt idx="11">
                  <c:v>0.29795848695230298</c:v>
                </c:pt>
                <c:pt idx="12">
                  <c:v>0.19019950506172018</c:v>
                </c:pt>
                <c:pt idx="13">
                  <c:v>0.12134109317115588</c:v>
                </c:pt>
                <c:pt idx="14">
                  <c:v>7.7376766974605549E-2</c:v>
                </c:pt>
                <c:pt idx="15">
                  <c:v>3.1433009845207582E-2</c:v>
                </c:pt>
                <c:pt idx="16">
                  <c:v>1.2757263711828642E-2</c:v>
                </c:pt>
              </c:numCache>
            </c:numRef>
          </c:yVal>
          <c:smooth val="0"/>
        </c:ser>
        <c:ser>
          <c:idx val="10"/>
          <c:order val="10"/>
          <c:tx>
            <c:v>triplet CCSD model</c:v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Data!$A$24:$A$40</c:f>
              <c:numCache>
                <c:formatCode>General</c:formatCode>
                <c:ptCount val="17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 formatCode="0.00">
                  <c:v>0.35</c:v>
                </c:pt>
                <c:pt idx="4" formatCode="0.00">
                  <c:v>0.5</c:v>
                </c:pt>
                <c:pt idx="5" formatCode="0.00">
                  <c:v>0.75</c:v>
                </c:pt>
                <c:pt idx="6" formatCode="0.00">
                  <c:v>1</c:v>
                </c:pt>
                <c:pt idx="7" formatCode="0.00">
                  <c:v>1.25</c:v>
                </c:pt>
                <c:pt idx="8" formatCode="0.00">
                  <c:v>1.5</c:v>
                </c:pt>
                <c:pt idx="9" formatCode="0.00">
                  <c:v>1.75</c:v>
                </c:pt>
                <c:pt idx="10" formatCode="0.00">
                  <c:v>2</c:v>
                </c:pt>
                <c:pt idx="11" formatCode="0.00">
                  <c:v>2.25</c:v>
                </c:pt>
                <c:pt idx="12" formatCode="0.00">
                  <c:v>2.5</c:v>
                </c:pt>
                <c:pt idx="13" formatCode="0.00">
                  <c:v>2.75</c:v>
                </c:pt>
                <c:pt idx="14" formatCode="0.00">
                  <c:v>3</c:v>
                </c:pt>
                <c:pt idx="15" formatCode="0.00">
                  <c:v>3.5</c:v>
                </c:pt>
                <c:pt idx="16" formatCode="0.00">
                  <c:v>4</c:v>
                </c:pt>
              </c:numCache>
            </c:numRef>
          </c:xVal>
          <c:yVal>
            <c:numRef>
              <c:f>Data!$D$24:$D$40</c:f>
              <c:numCache>
                <c:formatCode>General</c:formatCode>
                <c:ptCount val="17"/>
                <c:pt idx="0">
                  <c:v>12</c:v>
                </c:pt>
                <c:pt idx="1">
                  <c:v>11.612018460081817</c:v>
                </c:pt>
                <c:pt idx="2">
                  <c:v>10.704032276903188</c:v>
                </c:pt>
                <c:pt idx="3">
                  <c:v>8.9554592246365932</c:v>
                </c:pt>
                <c:pt idx="4">
                  <c:v>7.1833662337704531</c:v>
                </c:pt>
                <c:pt idx="5">
                  <c:v>4.7104899845276602</c:v>
                </c:pt>
                <c:pt idx="6">
                  <c:v>2.9683062189726961</c:v>
                </c:pt>
                <c:pt idx="7">
                  <c:v>1.827264981049483</c:v>
                </c:pt>
                <c:pt idx="8">
                  <c:v>1.108231234092548</c:v>
                </c:pt>
                <c:pt idx="9">
                  <c:v>0.66540973137494785</c:v>
                </c:pt>
                <c:pt idx="10">
                  <c:v>0.39669385079225961</c:v>
                </c:pt>
                <c:pt idx="11">
                  <c:v>0.23526275368069152</c:v>
                </c:pt>
                <c:pt idx="12">
                  <c:v>0.13897521042952962</c:v>
                </c:pt>
                <c:pt idx="13">
                  <c:v>8.1845650503042988E-2</c:v>
                </c:pt>
                <c:pt idx="14">
                  <c:v>4.8084697297163637E-2</c:v>
                </c:pt>
                <c:pt idx="15">
                  <c:v>1.6506732888645223E-2</c:v>
                </c:pt>
                <c:pt idx="16">
                  <c:v>5.6366647147254399E-3</c:v>
                </c:pt>
              </c:numCache>
            </c:numRef>
          </c:yVal>
          <c:smooth val="0"/>
        </c:ser>
        <c:ser>
          <c:idx val="11"/>
          <c:order val="11"/>
          <c:tx>
            <c:v>triplet SAC-CI model</c:v>
          </c:tx>
          <c:spPr>
            <a:ln w="254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Data!$A$24:$A$40</c:f>
              <c:numCache>
                <c:formatCode>General</c:formatCode>
                <c:ptCount val="17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 formatCode="0.00">
                  <c:v>0.35</c:v>
                </c:pt>
                <c:pt idx="4" formatCode="0.00">
                  <c:v>0.5</c:v>
                </c:pt>
                <c:pt idx="5" formatCode="0.00">
                  <c:v>0.75</c:v>
                </c:pt>
                <c:pt idx="6" formatCode="0.00">
                  <c:v>1</c:v>
                </c:pt>
                <c:pt idx="7" formatCode="0.00">
                  <c:v>1.25</c:v>
                </c:pt>
                <c:pt idx="8" formatCode="0.00">
                  <c:v>1.5</c:v>
                </c:pt>
                <c:pt idx="9" formatCode="0.00">
                  <c:v>1.75</c:v>
                </c:pt>
                <c:pt idx="10" formatCode="0.00">
                  <c:v>2</c:v>
                </c:pt>
                <c:pt idx="11" formatCode="0.00">
                  <c:v>2.25</c:v>
                </c:pt>
                <c:pt idx="12" formatCode="0.00">
                  <c:v>2.5</c:v>
                </c:pt>
                <c:pt idx="13" formatCode="0.00">
                  <c:v>2.75</c:v>
                </c:pt>
                <c:pt idx="14" formatCode="0.00">
                  <c:v>3</c:v>
                </c:pt>
                <c:pt idx="15" formatCode="0.00">
                  <c:v>3.5</c:v>
                </c:pt>
                <c:pt idx="16" formatCode="0.00">
                  <c:v>4</c:v>
                </c:pt>
              </c:numCache>
            </c:numRef>
          </c:xVal>
          <c:yVal>
            <c:numRef>
              <c:f>Data!$E$24:$E$40</c:f>
              <c:numCache>
                <c:formatCode>General</c:formatCode>
                <c:ptCount val="17"/>
                <c:pt idx="0">
                  <c:v>12</c:v>
                </c:pt>
                <c:pt idx="1">
                  <c:v>11.721611018230405</c:v>
                </c:pt>
                <c:pt idx="2">
                  <c:v>11.005612144984914</c:v>
                </c:pt>
                <c:pt idx="3">
                  <c:v>9.4684432800161193</c:v>
                </c:pt>
                <c:pt idx="4">
                  <c:v>7.7487217671508857</c:v>
                </c:pt>
                <c:pt idx="5">
                  <c:v>5.1342073145337217</c:v>
                </c:pt>
                <c:pt idx="6">
                  <c:v>3.1829891753869051</c:v>
                </c:pt>
                <c:pt idx="7">
                  <c:v>1.8864657672390395</c:v>
                </c:pt>
                <c:pt idx="8">
                  <c:v>1.0829730267193387</c:v>
                </c:pt>
                <c:pt idx="9">
                  <c:v>0.60732683865166337</c:v>
                </c:pt>
                <c:pt idx="10">
                  <c:v>0.33461532833304652</c:v>
                </c:pt>
                <c:pt idx="11">
                  <c:v>0.18185388339950756</c:v>
                </c:pt>
                <c:pt idx="12">
                  <c:v>9.7769125999962653E-2</c:v>
                </c:pt>
                <c:pt idx="13">
                  <c:v>5.2108120139626499E-2</c:v>
                </c:pt>
                <c:pt idx="14">
                  <c:v>2.7575868062414938E-2</c:v>
                </c:pt>
                <c:pt idx="15">
                  <c:v>7.5955385064526391E-3</c:v>
                </c:pt>
                <c:pt idx="16">
                  <c:v>2.0574825772938492E-3</c:v>
                </c:pt>
              </c:numCache>
            </c:numRef>
          </c:yVal>
          <c:smooth val="0"/>
        </c:ser>
        <c:ser>
          <c:idx val="12"/>
          <c:order val="12"/>
          <c:tx>
            <c:v>triplet B3LYP model</c:v>
          </c:tx>
          <c:spPr>
            <a:ln w="25400" cap="rnd">
              <a:solidFill>
                <a:srgbClr val="757575"/>
              </a:solidFill>
              <a:round/>
            </a:ln>
            <a:effectLst/>
          </c:spPr>
          <c:marker>
            <c:symbol val="none"/>
          </c:marker>
          <c:xVal>
            <c:numRef>
              <c:f>Data!$A$24:$A$40</c:f>
              <c:numCache>
                <c:formatCode>General</c:formatCode>
                <c:ptCount val="17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 formatCode="0.00">
                  <c:v>0.35</c:v>
                </c:pt>
                <c:pt idx="4" formatCode="0.00">
                  <c:v>0.5</c:v>
                </c:pt>
                <c:pt idx="5" formatCode="0.00">
                  <c:v>0.75</c:v>
                </c:pt>
                <c:pt idx="6" formatCode="0.00">
                  <c:v>1</c:v>
                </c:pt>
                <c:pt idx="7" formatCode="0.00">
                  <c:v>1.25</c:v>
                </c:pt>
                <c:pt idx="8" formatCode="0.00">
                  <c:v>1.5</c:v>
                </c:pt>
                <c:pt idx="9" formatCode="0.00">
                  <c:v>1.75</c:v>
                </c:pt>
                <c:pt idx="10" formatCode="0.00">
                  <c:v>2</c:v>
                </c:pt>
                <c:pt idx="11" formatCode="0.00">
                  <c:v>2.25</c:v>
                </c:pt>
                <c:pt idx="12" formatCode="0.00">
                  <c:v>2.5</c:v>
                </c:pt>
                <c:pt idx="13" formatCode="0.00">
                  <c:v>2.75</c:v>
                </c:pt>
                <c:pt idx="14" formatCode="0.00">
                  <c:v>3</c:v>
                </c:pt>
                <c:pt idx="15" formatCode="0.00">
                  <c:v>3.5</c:v>
                </c:pt>
                <c:pt idx="16" formatCode="0.00">
                  <c:v>4</c:v>
                </c:pt>
              </c:numCache>
            </c:numRef>
          </c:xVal>
          <c:yVal>
            <c:numRef>
              <c:f>Data!$F$24:$F$40</c:f>
              <c:numCache>
                <c:formatCode>General</c:formatCode>
                <c:ptCount val="17"/>
                <c:pt idx="0">
                  <c:v>12</c:v>
                </c:pt>
                <c:pt idx="1">
                  <c:v>11.313873727053046</c:v>
                </c:pt>
                <c:pt idx="2">
                  <c:v>10.052565627381044</c:v>
                </c:pt>
                <c:pt idx="3">
                  <c:v>8.0823586864184058</c:v>
                </c:pt>
                <c:pt idx="4">
                  <c:v>6.3624485688554788</c:v>
                </c:pt>
                <c:pt idx="5">
                  <c:v>4.1861206426262578</c:v>
                </c:pt>
                <c:pt idx="6">
                  <c:v>2.72297814163114</c:v>
                </c:pt>
                <c:pt idx="7">
                  <c:v>1.7614854945457548</c:v>
                </c:pt>
                <c:pt idx="8">
                  <c:v>1.1359842335496406</c:v>
                </c:pt>
                <c:pt idx="9">
                  <c:v>0.7312048689294659</c:v>
                </c:pt>
                <c:pt idx="10">
                  <c:v>0.47006805653674516</c:v>
                </c:pt>
                <c:pt idx="11">
                  <c:v>0.30192839584523018</c:v>
                </c:pt>
                <c:pt idx="12">
                  <c:v>0.19380890980838272</c:v>
                </c:pt>
                <c:pt idx="13">
                  <c:v>0.12434820584661813</c:v>
                </c:pt>
                <c:pt idx="14">
                  <c:v>7.9753376629807304E-2</c:v>
                </c:pt>
                <c:pt idx="15">
                  <c:v>3.2781292434348068E-2</c:v>
                </c:pt>
                <c:pt idx="16">
                  <c:v>1.3464262437505054E-2</c:v>
                </c:pt>
              </c:numCache>
            </c:numRef>
          </c:yVal>
          <c:smooth val="0"/>
        </c:ser>
        <c:ser>
          <c:idx val="13"/>
          <c:order val="13"/>
          <c:tx>
            <c:v>quintet CCSD model</c:v>
          </c:tx>
          <c:spPr>
            <a:ln w="254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Data!$A$24:$A$40</c:f>
              <c:numCache>
                <c:formatCode>General</c:formatCode>
                <c:ptCount val="17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 formatCode="0.00">
                  <c:v>0.35</c:v>
                </c:pt>
                <c:pt idx="4" formatCode="0.00">
                  <c:v>0.5</c:v>
                </c:pt>
                <c:pt idx="5" formatCode="0.00">
                  <c:v>0.75</c:v>
                </c:pt>
                <c:pt idx="6" formatCode="0.00">
                  <c:v>1</c:v>
                </c:pt>
                <c:pt idx="7" formatCode="0.00">
                  <c:v>1.25</c:v>
                </c:pt>
                <c:pt idx="8" formatCode="0.00">
                  <c:v>1.5</c:v>
                </c:pt>
                <c:pt idx="9" formatCode="0.00">
                  <c:v>1.75</c:v>
                </c:pt>
                <c:pt idx="10" formatCode="0.00">
                  <c:v>2</c:v>
                </c:pt>
                <c:pt idx="11" formatCode="0.00">
                  <c:v>2.25</c:v>
                </c:pt>
                <c:pt idx="12" formatCode="0.00">
                  <c:v>2.5</c:v>
                </c:pt>
                <c:pt idx="13" formatCode="0.00">
                  <c:v>2.75</c:v>
                </c:pt>
                <c:pt idx="14" formatCode="0.00">
                  <c:v>3</c:v>
                </c:pt>
                <c:pt idx="15" formatCode="0.00">
                  <c:v>3.5</c:v>
                </c:pt>
                <c:pt idx="16" formatCode="0.00">
                  <c:v>4</c:v>
                </c:pt>
              </c:numCache>
            </c:numRef>
          </c:xVal>
          <c:yVal>
            <c:numRef>
              <c:f>Data!$G$24:$G$40</c:f>
              <c:numCache>
                <c:formatCode>General</c:formatCode>
                <c:ptCount val="17"/>
                <c:pt idx="0">
                  <c:v>12</c:v>
                </c:pt>
                <c:pt idx="1">
                  <c:v>11.268108385385913</c:v>
                </c:pt>
                <c:pt idx="2">
                  <c:v>9.9427540353841195</c:v>
                </c:pt>
                <c:pt idx="3">
                  <c:v>7.9039071521217501</c:v>
                </c:pt>
                <c:pt idx="4">
                  <c:v>6.1507115547599511</c:v>
                </c:pt>
                <c:pt idx="5">
                  <c:v>3.970077890977695</c:v>
                </c:pt>
                <c:pt idx="6">
                  <c:v>2.5337778037667995</c:v>
                </c:pt>
                <c:pt idx="7">
                  <c:v>1.6083424532032502</c:v>
                </c:pt>
                <c:pt idx="8">
                  <c:v>1.0178242342398325</c:v>
                </c:pt>
                <c:pt idx="9">
                  <c:v>0.64292239588082278</c:v>
                </c:pt>
                <c:pt idx="10">
                  <c:v>0.4056131484974782</c:v>
                </c:pt>
                <c:pt idx="11">
                  <c:v>0.25567981947797658</c:v>
                </c:pt>
                <c:pt idx="12">
                  <c:v>0.16106994830442595</c:v>
                </c:pt>
                <c:pt idx="13">
                  <c:v>0.10142243963770592</c:v>
                </c:pt>
                <c:pt idx="14">
                  <c:v>6.3841289440518284E-2</c:v>
                </c:pt>
                <c:pt idx="15">
                  <c:v>2.527576909807102E-2</c:v>
                </c:pt>
                <c:pt idx="16">
                  <c:v>9.9999055021729507E-3</c:v>
                </c:pt>
              </c:numCache>
            </c:numRef>
          </c:yVal>
          <c:smooth val="0"/>
        </c:ser>
        <c:ser>
          <c:idx val="14"/>
          <c:order val="14"/>
          <c:tx>
            <c:v>quintet SAC-CI model</c:v>
          </c:tx>
          <c:spPr>
            <a:ln w="25400" cap="rnd">
              <a:solidFill>
                <a:srgbClr val="993300"/>
              </a:solidFill>
              <a:round/>
            </a:ln>
            <a:effectLst/>
          </c:spPr>
          <c:marker>
            <c:symbol val="none"/>
          </c:marker>
          <c:xVal>
            <c:numRef>
              <c:f>Data!$A$24:$A$40</c:f>
              <c:numCache>
                <c:formatCode>General</c:formatCode>
                <c:ptCount val="17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 formatCode="0.00">
                  <c:v>0.35</c:v>
                </c:pt>
                <c:pt idx="4" formatCode="0.00">
                  <c:v>0.5</c:v>
                </c:pt>
                <c:pt idx="5" formatCode="0.00">
                  <c:v>0.75</c:v>
                </c:pt>
                <c:pt idx="6" formatCode="0.00">
                  <c:v>1</c:v>
                </c:pt>
                <c:pt idx="7" formatCode="0.00">
                  <c:v>1.25</c:v>
                </c:pt>
                <c:pt idx="8" formatCode="0.00">
                  <c:v>1.5</c:v>
                </c:pt>
                <c:pt idx="9" formatCode="0.00">
                  <c:v>1.75</c:v>
                </c:pt>
                <c:pt idx="10" formatCode="0.00">
                  <c:v>2</c:v>
                </c:pt>
                <c:pt idx="11" formatCode="0.00">
                  <c:v>2.25</c:v>
                </c:pt>
                <c:pt idx="12" formatCode="0.00">
                  <c:v>2.5</c:v>
                </c:pt>
                <c:pt idx="13" formatCode="0.00">
                  <c:v>2.75</c:v>
                </c:pt>
                <c:pt idx="14" formatCode="0.00">
                  <c:v>3</c:v>
                </c:pt>
                <c:pt idx="15" formatCode="0.00">
                  <c:v>3.5</c:v>
                </c:pt>
                <c:pt idx="16" formatCode="0.00">
                  <c:v>4</c:v>
                </c:pt>
              </c:numCache>
            </c:numRef>
          </c:xVal>
          <c:yVal>
            <c:numRef>
              <c:f>Data!$H$24:$H$40</c:f>
              <c:numCache>
                <c:formatCode>General</c:formatCode>
                <c:ptCount val="17"/>
                <c:pt idx="0">
                  <c:v>12</c:v>
                </c:pt>
                <c:pt idx="1">
                  <c:v>11.788717806284389</c:v>
                </c:pt>
                <c:pt idx="2">
                  <c:v>11.218659003871572</c:v>
                </c:pt>
                <c:pt idx="3">
                  <c:v>9.9120543268946584</c:v>
                </c:pt>
                <c:pt idx="4">
                  <c:v>8.3420721578408141</c:v>
                </c:pt>
                <c:pt idx="5">
                  <c:v>5.7549894856911639</c:v>
                </c:pt>
                <c:pt idx="6">
                  <c:v>3.6663085922389627</c:v>
                </c:pt>
                <c:pt idx="7">
                  <c:v>2.2009005272939977</c:v>
                </c:pt>
                <c:pt idx="8">
                  <c:v>1.2623969838864317</c:v>
                </c:pt>
                <c:pt idx="9">
                  <c:v>0.69872508112819087</c:v>
                </c:pt>
                <c:pt idx="10">
                  <c:v>0.37589343405771591</c:v>
                </c:pt>
                <c:pt idx="11">
                  <c:v>0.19761162272585647</c:v>
                </c:pt>
                <c:pt idx="12">
                  <c:v>0.10193758016981617</c:v>
                </c:pt>
                <c:pt idx="13">
                  <c:v>5.17624158837715E-2</c:v>
                </c:pt>
                <c:pt idx="14">
                  <c:v>2.5938408247873392E-2</c:v>
                </c:pt>
                <c:pt idx="15">
                  <c:v>6.3075459650062532E-3</c:v>
                </c:pt>
                <c:pt idx="16">
                  <c:v>1.4834113019118861E-3</c:v>
                </c:pt>
              </c:numCache>
            </c:numRef>
          </c:yVal>
          <c:smooth val="0"/>
        </c:ser>
        <c:ser>
          <c:idx val="15"/>
          <c:order val="15"/>
          <c:tx>
            <c:v>quintet B3LYP model</c:v>
          </c:tx>
          <c:spPr>
            <a:ln w="25400" cap="rnd">
              <a:solidFill>
                <a:srgbClr val="CC00FF"/>
              </a:solidFill>
              <a:round/>
            </a:ln>
            <a:effectLst/>
          </c:spPr>
          <c:marker>
            <c:symbol val="none"/>
          </c:marker>
          <c:xVal>
            <c:numRef>
              <c:f>Data!$A$24:$A$40</c:f>
              <c:numCache>
                <c:formatCode>General</c:formatCode>
                <c:ptCount val="17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 formatCode="0.00">
                  <c:v>0.35</c:v>
                </c:pt>
                <c:pt idx="4" formatCode="0.00">
                  <c:v>0.5</c:v>
                </c:pt>
                <c:pt idx="5" formatCode="0.00">
                  <c:v>0.75</c:v>
                </c:pt>
                <c:pt idx="6" formatCode="0.00">
                  <c:v>1</c:v>
                </c:pt>
                <c:pt idx="7" formatCode="0.00">
                  <c:v>1.25</c:v>
                </c:pt>
                <c:pt idx="8" formatCode="0.00">
                  <c:v>1.5</c:v>
                </c:pt>
                <c:pt idx="9" formatCode="0.00">
                  <c:v>1.75</c:v>
                </c:pt>
                <c:pt idx="10" formatCode="0.00">
                  <c:v>2</c:v>
                </c:pt>
                <c:pt idx="11" formatCode="0.00">
                  <c:v>2.25</c:v>
                </c:pt>
                <c:pt idx="12" formatCode="0.00">
                  <c:v>2.5</c:v>
                </c:pt>
                <c:pt idx="13" formatCode="0.00">
                  <c:v>2.75</c:v>
                </c:pt>
                <c:pt idx="14" formatCode="0.00">
                  <c:v>3</c:v>
                </c:pt>
                <c:pt idx="15" formatCode="0.00">
                  <c:v>3.5</c:v>
                </c:pt>
                <c:pt idx="16" formatCode="0.00">
                  <c:v>4</c:v>
                </c:pt>
              </c:numCache>
            </c:numRef>
          </c:xVal>
          <c:yVal>
            <c:numRef>
              <c:f>Data!$I$24:$I$40</c:f>
              <c:numCache>
                <c:formatCode>General</c:formatCode>
                <c:ptCount val="17"/>
                <c:pt idx="0">
                  <c:v>12</c:v>
                </c:pt>
                <c:pt idx="1">
                  <c:v>10.152351128735734</c:v>
                </c:pt>
                <c:pt idx="2">
                  <c:v>8.589186120095146</c:v>
                </c:pt>
                <c:pt idx="3">
                  <c:v>6.6839022416465568</c:v>
                </c:pt>
                <c:pt idx="4">
                  <c:v>5.2012552238643277</c:v>
                </c:pt>
                <c:pt idx="5">
                  <c:v>3.4242985697926569</c:v>
                </c:pt>
                <c:pt idx="6">
                  <c:v>2.2544213253146634</c:v>
                </c:pt>
                <c:pt idx="7">
                  <c:v>1.4842209020171004</c:v>
                </c:pt>
                <c:pt idx="8">
                  <c:v>0.97715172459033628</c:v>
                </c:pt>
                <c:pt idx="9">
                  <c:v>0.64331764333208896</c:v>
                </c:pt>
                <c:pt idx="10">
                  <c:v>0.42353462600279357</c:v>
                </c:pt>
                <c:pt idx="11">
                  <c:v>0.27883827108209297</c:v>
                </c:pt>
                <c:pt idx="12">
                  <c:v>0.18357597383203794</c:v>
                </c:pt>
                <c:pt idx="13">
                  <c:v>0.12085908450658608</c:v>
                </c:pt>
                <c:pt idx="14">
                  <c:v>7.9568791072489042E-2</c:v>
                </c:pt>
                <c:pt idx="15">
                  <c:v>3.4488132518529405E-2</c:v>
                </c:pt>
                <c:pt idx="16">
                  <c:v>1.4948464951943852E-2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5136952"/>
        <c:axId val="355138128"/>
      </c:scatterChart>
      <c:valAx>
        <c:axId val="355136952"/>
        <c:scaling>
          <c:orientation val="minMax"/>
          <c:max val="4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algn="ctr">
                  <a:defRPr sz="2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000">
                    <a:solidFill>
                      <a:schemeClr val="tx1"/>
                    </a:solidFill>
                  </a:rPr>
                  <a:t>bond length (</a:t>
                </a:r>
                <a:r>
                  <a:rPr lang="en-US" sz="2000" b="0" i="0" u="none" strike="noStrike" baseline="0">
                    <a:effectLst/>
                  </a:rPr>
                  <a:t>Å</a:t>
                </a:r>
                <a:r>
                  <a:rPr lang="en-US" sz="2000">
                    <a:solidFill>
                      <a:schemeClr val="tx1"/>
                    </a:solidFill>
                  </a:rPr>
                  <a:t>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algn="ctr">
                <a:defRPr sz="2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5138128"/>
        <c:crossesAt val="1.0000000000000002E-3"/>
        <c:crossBetween val="midCat"/>
      </c:valAx>
      <c:valAx>
        <c:axId val="355138128"/>
        <c:scaling>
          <c:logBase val="10"/>
          <c:orientation val="minMax"/>
          <c:max val="5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000">
                    <a:solidFill>
                      <a:schemeClr val="tx1"/>
                    </a:solidFill>
                  </a:rPr>
                  <a:t>DDEC6 bond order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0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5136952"/>
        <c:crosses val="autoZero"/>
        <c:crossBetween val="midCat"/>
      </c:valAx>
      <c:spPr>
        <a:noFill/>
        <a:ln w="25400" cmpd="sng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0.2033</cdr:x>
      <cdr:y>0.5885</cdr:y>
    </cdr:from>
    <cdr:to>
      <cdr:x>0.8011</cdr:x>
      <cdr:y>0.82148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762126" y="3705225"/>
          <a:ext cx="5181600" cy="14668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l"/>
          <a:r>
            <a:rPr lang="en-US" sz="2000">
              <a:solidFill>
                <a:schemeClr val="tx1"/>
              </a:solidFill>
            </a:rPr>
            <a:t>Singlet</a:t>
          </a:r>
          <a:r>
            <a:rPr lang="en-US" sz="2000" baseline="0">
              <a:solidFill>
                <a:schemeClr val="tx1"/>
              </a:solidFill>
            </a:rPr>
            <a:t> CCSD (blue), Singlet B3LYP (orange),</a:t>
          </a:r>
        </a:p>
        <a:p xmlns:a="http://schemas.openxmlformats.org/drawingml/2006/main">
          <a:pPr algn="l"/>
          <a:r>
            <a:rPr lang="en-US" sz="2000" baseline="0">
              <a:solidFill>
                <a:schemeClr val="tx1"/>
              </a:solidFill>
            </a:rPr>
            <a:t>Triplet CCSD (black), Triplet SAC-CI (red), </a:t>
          </a:r>
        </a:p>
        <a:p xmlns:a="http://schemas.openxmlformats.org/drawingml/2006/main">
          <a:pPr algn="l"/>
          <a:r>
            <a:rPr lang="en-US" sz="2000" baseline="0">
              <a:solidFill>
                <a:schemeClr val="tx1"/>
              </a:solidFill>
            </a:rPr>
            <a:t>Triplet B3LYP (gray), Quintet CCSD (green), </a:t>
          </a:r>
        </a:p>
        <a:p xmlns:a="http://schemas.openxmlformats.org/drawingml/2006/main">
          <a:pPr algn="l"/>
          <a:r>
            <a:rPr lang="en-US" sz="2000" baseline="0">
              <a:solidFill>
                <a:schemeClr val="tx1"/>
              </a:solidFill>
            </a:rPr>
            <a:t>Quintet SAC-CI (brown), Quintet B3LYP </a:t>
          </a:r>
          <a:r>
            <a:rPr lang="en-US" sz="2200" baseline="0">
              <a:solidFill>
                <a:schemeClr val="tx1"/>
              </a:solidFill>
            </a:rPr>
            <a:t>(purple)</a:t>
          </a:r>
          <a:endParaRPr lang="en-US" sz="2200">
            <a:solidFill>
              <a:schemeClr val="tx1"/>
            </a:solidFill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40"/>
  <sheetViews>
    <sheetView workbookViewId="0">
      <selection activeCell="I25" sqref="I25"/>
    </sheetView>
  </sheetViews>
  <sheetFormatPr defaultRowHeight="12.75" x14ac:dyDescent="0.2"/>
  <cols>
    <col min="1" max="1" width="14" customWidth="1"/>
    <col min="2" max="2" width="14.28515625" customWidth="1"/>
    <col min="3" max="3" width="14.5703125" customWidth="1"/>
    <col min="4" max="4" width="13.140625" customWidth="1"/>
    <col min="5" max="5" width="15.28515625" customWidth="1"/>
    <col min="6" max="6" width="13.7109375" customWidth="1"/>
    <col min="7" max="7" width="15.42578125" customWidth="1"/>
    <col min="8" max="8" width="15.5703125" customWidth="1"/>
    <col min="9" max="9" width="13.7109375" customWidth="1"/>
    <col min="11" max="11" width="11.140625" customWidth="1"/>
    <col min="12" max="12" width="10.5703125" customWidth="1"/>
    <col min="13" max="13" width="12.85546875" customWidth="1"/>
    <col min="14" max="14" width="9.140625" customWidth="1"/>
    <col min="15" max="15" width="10.28515625" customWidth="1"/>
    <col min="18" max="18" width="12.7109375" customWidth="1"/>
    <col min="20" max="20" width="10.28515625" customWidth="1"/>
    <col min="23" max="23" width="13.85546875" customWidth="1"/>
    <col min="25" max="25" width="11" customWidth="1"/>
    <col min="28" max="28" width="12.85546875" customWidth="1"/>
    <col min="30" max="30" width="10.7109375" customWidth="1"/>
    <col min="33" max="33" width="12.5703125" customWidth="1"/>
    <col min="35" max="35" width="10.5703125" customWidth="1"/>
    <col min="38" max="38" width="14.140625" customWidth="1"/>
    <col min="40" max="40" width="11" customWidth="1"/>
    <col min="43" max="43" width="12.85546875" customWidth="1"/>
    <col min="45" max="45" width="10.42578125" customWidth="1"/>
    <col min="48" max="48" width="12.7109375" customWidth="1"/>
    <col min="50" max="50" width="10.42578125" customWidth="1"/>
  </cols>
  <sheetData>
    <row r="1" spans="1:50" x14ac:dyDescent="0.2">
      <c r="K1" s="1"/>
      <c r="L1" s="1"/>
      <c r="M1" s="3" t="s">
        <v>8</v>
      </c>
      <c r="N1" s="1"/>
      <c r="O1" s="1"/>
      <c r="Q1" s="1"/>
      <c r="R1" s="3" t="s">
        <v>8</v>
      </c>
      <c r="S1" s="1"/>
      <c r="T1" s="1"/>
      <c r="V1" s="1"/>
      <c r="W1" s="3" t="s">
        <v>8</v>
      </c>
      <c r="X1" s="1"/>
      <c r="Y1" s="1"/>
      <c r="AA1" s="1"/>
      <c r="AB1" s="3" t="s">
        <v>8</v>
      </c>
      <c r="AC1" s="1"/>
      <c r="AD1" s="1"/>
      <c r="AF1" s="1"/>
      <c r="AG1" s="3" t="s">
        <v>8</v>
      </c>
      <c r="AH1" s="1"/>
      <c r="AI1" s="1"/>
      <c r="AK1" s="1"/>
      <c r="AL1" s="3" t="s">
        <v>8</v>
      </c>
      <c r="AM1" s="1"/>
      <c r="AN1" s="1"/>
      <c r="AP1" s="1"/>
      <c r="AQ1" s="3" t="s">
        <v>8</v>
      </c>
      <c r="AR1" s="1"/>
      <c r="AS1" s="1"/>
      <c r="AU1" s="1"/>
      <c r="AV1" s="3" t="s">
        <v>8</v>
      </c>
      <c r="AW1" s="1"/>
      <c r="AX1" s="1"/>
    </row>
    <row r="2" spans="1:50" x14ac:dyDescent="0.2">
      <c r="A2" s="13" t="s">
        <v>19</v>
      </c>
      <c r="B2" s="12"/>
      <c r="C2" s="13" t="s">
        <v>17</v>
      </c>
      <c r="D2" s="12"/>
      <c r="E2" s="12"/>
      <c r="F2" s="12"/>
      <c r="G2" s="12"/>
      <c r="H2" s="12"/>
      <c r="I2" s="12"/>
      <c r="K2" s="4" t="s">
        <v>19</v>
      </c>
      <c r="L2" s="13" t="s">
        <v>9</v>
      </c>
      <c r="M2" s="3">
        <v>2.3950787707734049</v>
      </c>
      <c r="N2" s="4" t="s">
        <v>10</v>
      </c>
      <c r="O2" s="5" t="s">
        <v>11</v>
      </c>
      <c r="Q2" s="13" t="s">
        <v>9</v>
      </c>
      <c r="R2" s="3">
        <v>1.8095200150692632</v>
      </c>
      <c r="S2" s="4" t="s">
        <v>10</v>
      </c>
      <c r="T2" s="5" t="s">
        <v>11</v>
      </c>
      <c r="V2" s="13" t="s">
        <v>23</v>
      </c>
      <c r="W2" s="3">
        <v>2.1866026711988407</v>
      </c>
      <c r="X2" s="4" t="s">
        <v>10</v>
      </c>
      <c r="Y2" s="5" t="s">
        <v>11</v>
      </c>
      <c r="AA2" s="13" t="s">
        <v>23</v>
      </c>
      <c r="AB2" s="3">
        <v>2.7481021663517602</v>
      </c>
      <c r="AC2" s="4" t="s">
        <v>10</v>
      </c>
      <c r="AD2" s="5" t="s">
        <v>11</v>
      </c>
      <c r="AF2" s="13" t="s">
        <v>23</v>
      </c>
      <c r="AG2" s="3">
        <v>1.7843656424184591</v>
      </c>
      <c r="AH2" s="4" t="s">
        <v>10</v>
      </c>
      <c r="AI2" s="5" t="s">
        <v>11</v>
      </c>
      <c r="AK2" s="13" t="s">
        <v>25</v>
      </c>
      <c r="AL2" s="3">
        <v>1.8591207418378253</v>
      </c>
      <c r="AM2" s="4" t="s">
        <v>10</v>
      </c>
      <c r="AN2" s="5" t="s">
        <v>11</v>
      </c>
      <c r="AP2" s="13" t="s">
        <v>25</v>
      </c>
      <c r="AQ2" s="3">
        <v>3.2094428202514727</v>
      </c>
      <c r="AR2" s="4" t="s">
        <v>10</v>
      </c>
      <c r="AS2" s="5" t="s">
        <v>11</v>
      </c>
      <c r="AU2" s="13" t="s">
        <v>25</v>
      </c>
      <c r="AV2" s="3">
        <v>1.6720133282512533</v>
      </c>
      <c r="AW2" s="4" t="s">
        <v>10</v>
      </c>
      <c r="AX2" s="5" t="s">
        <v>11</v>
      </c>
    </row>
    <row r="3" spans="1:50" x14ac:dyDescent="0.2">
      <c r="A3" s="13" t="s">
        <v>20</v>
      </c>
      <c r="B3" s="13" t="s">
        <v>0</v>
      </c>
      <c r="C3" s="13" t="s">
        <v>1</v>
      </c>
      <c r="D3" s="13" t="s">
        <v>2</v>
      </c>
      <c r="E3" s="13" t="s">
        <v>3</v>
      </c>
      <c r="F3" s="13" t="s">
        <v>4</v>
      </c>
      <c r="G3" s="13" t="s">
        <v>5</v>
      </c>
      <c r="H3" s="13" t="s">
        <v>6</v>
      </c>
      <c r="I3" s="13" t="s">
        <v>7</v>
      </c>
      <c r="K3" s="6" t="s">
        <v>18</v>
      </c>
      <c r="L3" s="4" t="s">
        <v>21</v>
      </c>
      <c r="M3" s="3">
        <v>0.73042438363116091</v>
      </c>
      <c r="N3" s="4" t="s">
        <v>12</v>
      </c>
      <c r="O3" s="7"/>
      <c r="Q3" s="4" t="s">
        <v>22</v>
      </c>
      <c r="R3" s="3">
        <v>0.22873903387056824</v>
      </c>
      <c r="S3" s="4" t="s">
        <v>12</v>
      </c>
      <c r="T3" s="7"/>
      <c r="V3" s="4" t="s">
        <v>21</v>
      </c>
      <c r="W3" s="3">
        <v>0.56530814440860988</v>
      </c>
      <c r="X3" s="4" t="s">
        <v>12</v>
      </c>
      <c r="Y3" s="7"/>
      <c r="AA3" s="4" t="s">
        <v>24</v>
      </c>
      <c r="AB3" s="3">
        <v>1.0707794135168454</v>
      </c>
      <c r="AC3" s="4" t="s">
        <v>12</v>
      </c>
      <c r="AD3" s="7"/>
      <c r="AF3" s="4" t="s">
        <v>22</v>
      </c>
      <c r="AG3" s="3">
        <v>0.20306711583831699</v>
      </c>
      <c r="AH3" s="4" t="s">
        <v>12</v>
      </c>
      <c r="AI3" s="7"/>
      <c r="AK3" s="4" t="s">
        <v>21</v>
      </c>
      <c r="AL3" s="3">
        <v>0.19542593294032021</v>
      </c>
      <c r="AM3" s="4" t="s">
        <v>12</v>
      </c>
      <c r="AN3" s="7"/>
      <c r="AP3" s="4" t="s">
        <v>24</v>
      </c>
      <c r="AQ3" s="3">
        <v>1.7067429310156588</v>
      </c>
      <c r="AR3" s="4" t="s">
        <v>12</v>
      </c>
      <c r="AS3" s="7"/>
      <c r="AU3" s="4" t="s">
        <v>22</v>
      </c>
      <c r="AV3" s="3">
        <v>0</v>
      </c>
      <c r="AW3" s="4" t="s">
        <v>12</v>
      </c>
      <c r="AX3" s="7"/>
    </row>
    <row r="4" spans="1:50" x14ac:dyDescent="0.2">
      <c r="A4">
        <v>100</v>
      </c>
      <c r="B4" s="1">
        <v>2.9554309999999999</v>
      </c>
      <c r="C4" s="1">
        <v>2.9602369999999998</v>
      </c>
      <c r="D4" s="1">
        <v>2.945802</v>
      </c>
      <c r="E4" s="1">
        <v>2.9362560000000002</v>
      </c>
      <c r="F4" s="1">
        <v>2.939762</v>
      </c>
      <c r="K4" s="8">
        <f>A4/100</f>
        <v>1</v>
      </c>
      <c r="L4" s="1">
        <f>LN(B4)</f>
        <v>1.083644494706256</v>
      </c>
      <c r="M4" s="1">
        <f>LN(12)-M$2*$K4^2/(M$3+$K4)</f>
        <v>1.1008075851715398</v>
      </c>
      <c r="N4" s="1">
        <f>(M4-L4)^2</f>
        <v>2.9457167431951389E-4</v>
      </c>
      <c r="O4" s="1">
        <f>(L4-L$16)^2</f>
        <v>3.4296791170823586</v>
      </c>
      <c r="Q4" s="1">
        <f>LN(C4)</f>
        <v>1.0852693326982998</v>
      </c>
      <c r="R4" s="1">
        <f>LN(12)-R$2*$K4^2/(R$3+$K4)</f>
        <v>1.0122424263937</v>
      </c>
      <c r="S4" s="1">
        <f>(R4-Q4)^2</f>
        <v>5.3329290444208048E-3</v>
      </c>
      <c r="T4" s="1">
        <f>(Q4-Q$16)^2</f>
        <v>2.6040485925220977</v>
      </c>
      <c r="V4" s="1">
        <f>LN(D4)</f>
        <v>1.0803811060057928</v>
      </c>
      <c r="W4" s="1">
        <f>LN(12)-W$2*$K4^2/(W$3+$K4)</f>
        <v>1.0879914934914345</v>
      </c>
      <c r="X4" s="1">
        <f>(W4-V4)^2</f>
        <v>5.7917997681611643E-5</v>
      </c>
      <c r="Y4" s="1">
        <f>(V4-V$16)^2</f>
        <v>3.0723953114980249</v>
      </c>
      <c r="AA4" s="1">
        <f>LN(E4)</f>
        <v>1.0771353004116309</v>
      </c>
      <c r="AB4" s="1">
        <f>LN(12)-AB$2*$K4^2/(AB$3+$K4)</f>
        <v>1.1578207475360536</v>
      </c>
      <c r="AC4" s="1">
        <f>(AB4-AA4)^2</f>
        <v>6.5101413776680137E-3</v>
      </c>
      <c r="AD4" s="1">
        <f>(AA4-AA$16)^2</f>
        <v>3.7015857648996033</v>
      </c>
      <c r="AF4" s="1">
        <f>LN(F4)</f>
        <v>1.0783286256928171</v>
      </c>
      <c r="AG4" s="1">
        <f>LN(12)-AG$2*$K4^2/(AG$3+$K4)</f>
        <v>1.0017261863480338</v>
      </c>
      <c r="AH4" s="1">
        <f>(AG4-AF4)^2</f>
        <v>5.8679337135712018E-3</v>
      </c>
      <c r="AI4" s="1">
        <f>(AF4-AF$16)^2</f>
        <v>2.5623758687105802</v>
      </c>
      <c r="AK4" s="1"/>
      <c r="AL4" s="1"/>
      <c r="AM4" s="1"/>
      <c r="AN4" s="1"/>
      <c r="AP4" s="1"/>
      <c r="AQ4" s="1"/>
      <c r="AR4" s="1"/>
      <c r="AS4" s="1"/>
      <c r="AU4" s="1"/>
      <c r="AV4" s="1"/>
      <c r="AW4" s="1"/>
      <c r="AX4" s="1"/>
    </row>
    <row r="5" spans="1:50" x14ac:dyDescent="0.2">
      <c r="A5">
        <v>150</v>
      </c>
      <c r="B5" s="1">
        <v>1.0713779999999999</v>
      </c>
      <c r="C5" s="1">
        <v>1.0935159999999999</v>
      </c>
      <c r="D5" s="1">
        <v>1.0890949999999999</v>
      </c>
      <c r="E5" s="1">
        <v>1.0808739999999999</v>
      </c>
      <c r="F5" s="1">
        <v>1.088085</v>
      </c>
      <c r="K5" s="8">
        <f t="shared" ref="K5:K14" si="0">A5/100</f>
        <v>1.5</v>
      </c>
      <c r="L5" s="1">
        <f t="shared" ref="L5:L14" si="1">LN(B5)</f>
        <v>6.8945670372996343E-2</v>
      </c>
      <c r="M5" s="1">
        <f t="shared" ref="M5:M14" si="2">LN(12)-M$2*$K5^2/(M$3+$K5)</f>
        <v>6.8807151509150177E-2</v>
      </c>
      <c r="N5" s="1">
        <f t="shared" ref="N5:N14" si="3">(M5-L5)^2</f>
        <v>1.9187475641232509E-8</v>
      </c>
      <c r="O5" s="1">
        <f t="shared" ref="O5:O14" si="4">(L5-L$16)^2</f>
        <v>0.70097158977134455</v>
      </c>
      <c r="Q5" s="1">
        <f t="shared" ref="Q5:Q8" si="5">LN(C5)</f>
        <v>8.9398192943506469E-2</v>
      </c>
      <c r="R5" s="1">
        <f t="shared" ref="R5:R14" si="6">LN(12)-R$2*$K5^2/(R$3+$K5)</f>
        <v>0.12976804636899963</v>
      </c>
      <c r="S5" s="1">
        <f t="shared" ref="S5:S14" si="7">(R5-Q5)^2</f>
        <v>1.6297250655958023E-3</v>
      </c>
      <c r="T5" s="1">
        <f t="shared" ref="T5:T14" si="8">(Q5-Q$16)^2</f>
        <v>0.38172050341684549</v>
      </c>
      <c r="V5" s="1">
        <f t="shared" ref="V5:V14" si="9">LN(D5)</f>
        <v>8.5347076142312003E-2</v>
      </c>
      <c r="W5" s="1">
        <f t="shared" ref="W5:W14" si="10">LN(12)-W$2*$K5^2/(W$3+$K5)</f>
        <v>0.10276526158068933</v>
      </c>
      <c r="X5" s="1">
        <f t="shared" ref="X5:X14" si="11">(W5-V5)^2</f>
        <v>3.0339318396569982E-4</v>
      </c>
      <c r="Y5" s="1">
        <f t="shared" ref="Y5:Y14" si="12">(V5-V$16)^2</f>
        <v>0.57424708130254165</v>
      </c>
      <c r="AA5" s="1">
        <f t="shared" ref="AA5:AA14" si="13">LN(E5)</f>
        <v>7.7769973121667418E-2</v>
      </c>
      <c r="AB5" s="1">
        <f t="shared" ref="AB5:AB14" si="14">LN(12)-AB$2*$K5^2/(AB$3+$K5)</f>
        <v>7.9710061632365825E-2</v>
      </c>
      <c r="AC5" s="1">
        <f t="shared" ref="AC5:AC14" si="15">(AB5-AA5)^2</f>
        <v>3.7639434293439618E-6</v>
      </c>
      <c r="AD5" s="1">
        <f t="shared" ref="AD5:AD14" si="16">(AA5-AA$16)^2</f>
        <v>0.85485785618589905</v>
      </c>
      <c r="AF5" s="1">
        <f t="shared" ref="AF5:AF14" si="17">LN(F5)</f>
        <v>8.4419270382151981E-2</v>
      </c>
      <c r="AG5" s="1">
        <f t="shared" ref="AG5:AG14" si="18">LN(12)-AG$2*$K5^2/(AG$3+$K5)</f>
        <v>0.12749944128507673</v>
      </c>
      <c r="AH5" s="1">
        <f t="shared" ref="AH5:AH14" si="19">(AG5-AF5)^2</f>
        <v>1.8559011250252042E-3</v>
      </c>
      <c r="AI5" s="1">
        <f t="shared" ref="AI5:AI14" si="20">(AF5-AF$16)^2</f>
        <v>0.3682462067251121</v>
      </c>
      <c r="AK5" s="1"/>
      <c r="AL5" s="1"/>
      <c r="AM5" s="1"/>
      <c r="AN5" s="1"/>
      <c r="AP5" s="1"/>
      <c r="AQ5" s="1"/>
      <c r="AR5" s="1"/>
      <c r="AS5" s="1"/>
      <c r="AU5" s="1"/>
      <c r="AV5" s="1"/>
      <c r="AW5" s="1"/>
      <c r="AX5" s="1"/>
    </row>
    <row r="6" spans="1:50" x14ac:dyDescent="0.2">
      <c r="A6">
        <v>200</v>
      </c>
      <c r="B6" s="1">
        <v>0.383683</v>
      </c>
      <c r="C6" s="1">
        <v>0.44106800000000002</v>
      </c>
      <c r="D6" s="1">
        <v>0.38789699999999999</v>
      </c>
      <c r="E6" s="1">
        <v>0.36490499999999998</v>
      </c>
      <c r="F6" s="1">
        <v>0.44313799999999998</v>
      </c>
      <c r="G6" s="1">
        <v>0.40168900000000002</v>
      </c>
      <c r="H6" s="1">
        <v>0.29961399999999999</v>
      </c>
      <c r="I6" s="1">
        <v>0.40404899999999999</v>
      </c>
      <c r="K6" s="8">
        <f t="shared" si="0"/>
        <v>2</v>
      </c>
      <c r="L6" s="1">
        <f t="shared" si="1"/>
        <v>-0.95793858815770949</v>
      </c>
      <c r="M6" s="1">
        <f t="shared" si="2"/>
        <v>-1.0238208361396142</v>
      </c>
      <c r="N6" s="1">
        <f t="shared" si="3"/>
        <v>4.3404705991491824E-3</v>
      </c>
      <c r="O6" s="1">
        <f t="shared" si="4"/>
        <v>3.5964769888444388E-2</v>
      </c>
      <c r="Q6" s="1">
        <f t="shared" si="5"/>
        <v>-0.81855622041078202</v>
      </c>
      <c r="R6" s="1">
        <f t="shared" si="6"/>
        <v>-0.76270554270227464</v>
      </c>
      <c r="S6" s="1">
        <f t="shared" si="7"/>
        <v>3.1192982004995631E-3</v>
      </c>
      <c r="T6" s="1">
        <f t="shared" si="8"/>
        <v>8.4169078572225067E-2</v>
      </c>
      <c r="V6" s="1">
        <f t="shared" si="9"/>
        <v>-0.94701543851817227</v>
      </c>
      <c r="W6" s="1">
        <f t="shared" si="10"/>
        <v>-0.92459045248378358</v>
      </c>
      <c r="X6" s="1">
        <f t="shared" si="11"/>
        <v>5.0287999864252796E-4</v>
      </c>
      <c r="Y6" s="1">
        <f t="shared" si="12"/>
        <v>7.5389559555199728E-2</v>
      </c>
      <c r="AA6" s="1">
        <f t="shared" si="13"/>
        <v>-1.0081182332493972</v>
      </c>
      <c r="AB6" s="1">
        <f t="shared" si="14"/>
        <v>-1.0947736805610488</v>
      </c>
      <c r="AC6" s="1">
        <f t="shared" si="15"/>
        <v>7.5091665487824347E-3</v>
      </c>
      <c r="AD6" s="1">
        <f t="shared" si="16"/>
        <v>2.601864867678216E-2</v>
      </c>
      <c r="AF6" s="1">
        <f t="shared" si="17"/>
        <v>-0.81387404503157001</v>
      </c>
      <c r="AG6" s="1">
        <f t="shared" si="18"/>
        <v>-0.75487779361869523</v>
      </c>
      <c r="AH6" s="1">
        <f t="shared" si="19"/>
        <v>3.4805576807711304E-3</v>
      </c>
      <c r="AI6" s="1">
        <f t="shared" si="20"/>
        <v>8.494915540447287E-2</v>
      </c>
      <c r="AK6" s="1">
        <f t="shared" ref="AK5:AK14" si="21">LN(G6)</f>
        <v>-0.91207712161145527</v>
      </c>
      <c r="AL6" s="1">
        <f t="shared" ref="AL5:AL14" si="22">LN(12)-AL$2*$K6^2/(AL$3+$K6)</f>
        <v>-0.902355409830502</v>
      </c>
      <c r="AM6" s="1">
        <f t="shared" ref="AM5:AM14" si="23">(AL6-AK6)^2</f>
        <v>9.4511679951925565E-5</v>
      </c>
      <c r="AN6" s="1">
        <f t="shared" ref="AN5:AN14" si="24">(AK6-AK$16)^2</f>
        <v>2.2360297856521103</v>
      </c>
      <c r="AP6" s="1">
        <f>LN(H6)</f>
        <v>-1.2052602994588744</v>
      </c>
      <c r="AQ6" s="1">
        <f t="shared" ref="AQ6:AQ15" si="25">LN(12)-AQ$2*$K6^2/(AQ$3+$K6)</f>
        <v>-0.97844959582256408</v>
      </c>
      <c r="AR6" s="1">
        <f t="shared" ref="AR6:AR11" si="26">(AQ6-AP6)^2</f>
        <v>5.1443095283998173E-2</v>
      </c>
      <c r="AS6" s="1">
        <f t="shared" ref="AS6:AS15" si="27">(AP6-AP$16)^2</f>
        <v>3.9810414729237444</v>
      </c>
      <c r="AU6" s="1">
        <f>LN(I6)</f>
        <v>-0.90621912124696324</v>
      </c>
      <c r="AV6" s="1">
        <f t="shared" ref="AV6:AV15" si="28">LN(12)-AV$2*$K6^2/(AV$3+$K6)</f>
        <v>-0.85912000671450617</v>
      </c>
      <c r="AW6" s="1">
        <f t="shared" ref="AW6:AW11" si="29">(AV6-AU6)^2</f>
        <v>2.2183265897415092E-3</v>
      </c>
      <c r="AX6" s="1">
        <f t="shared" ref="AX6:AX15" si="30">(AU6-AU$16)^2</f>
        <v>1.7586746829601851</v>
      </c>
    </row>
    <row r="7" spans="1:50" x14ac:dyDescent="0.2">
      <c r="A7">
        <v>250</v>
      </c>
      <c r="B7" s="1">
        <v>0.11724</v>
      </c>
      <c r="C7" s="1">
        <v>0.18745000000000001</v>
      </c>
      <c r="D7" s="2">
        <v>0.17160400000000001</v>
      </c>
      <c r="E7" s="1">
        <v>0.116121</v>
      </c>
      <c r="F7" s="1">
        <v>0.19079399999999999</v>
      </c>
      <c r="G7" s="1">
        <v>0.162546</v>
      </c>
      <c r="H7" s="1">
        <v>9.9603999999999998E-2</v>
      </c>
      <c r="I7" s="1">
        <v>0.17469599999999999</v>
      </c>
      <c r="K7" s="8">
        <f t="shared" si="0"/>
        <v>2.5</v>
      </c>
      <c r="L7" s="1">
        <f t="shared" si="1"/>
        <v>-2.1435321631394455</v>
      </c>
      <c r="M7" s="1">
        <f t="shared" si="2"/>
        <v>-2.1489248657194433</v>
      </c>
      <c r="N7" s="1">
        <f t="shared" si="3"/>
        <v>2.9081241116314918E-5</v>
      </c>
      <c r="O7" s="1">
        <f t="shared" si="4"/>
        <v>1.8912778303675184</v>
      </c>
      <c r="Q7" s="1">
        <f t="shared" si="5"/>
        <v>-1.6742431358002159</v>
      </c>
      <c r="R7" s="1">
        <f t="shared" si="6"/>
        <v>-1.6596817310733907</v>
      </c>
      <c r="S7" s="1">
        <f t="shared" si="7"/>
        <v>2.1203450761840759E-4</v>
      </c>
      <c r="T7" s="1">
        <f t="shared" si="8"/>
        <v>1.3128713711406144</v>
      </c>
      <c r="V7" s="1">
        <f t="shared" si="9"/>
        <v>-1.7625657821766394</v>
      </c>
      <c r="W7" s="1">
        <f t="shared" si="10"/>
        <v>-1.9734597039899122</v>
      </c>
      <c r="X7" s="1">
        <f t="shared" si="11"/>
        <v>4.4476246257782827E-2</v>
      </c>
      <c r="Y7" s="1">
        <f t="shared" si="12"/>
        <v>1.1883658362783625</v>
      </c>
      <c r="AA7" s="1">
        <f t="shared" si="13"/>
        <v>-2.1531225280818727</v>
      </c>
      <c r="AB7" s="1">
        <f t="shared" si="14"/>
        <v>-2.3251464368523433</v>
      </c>
      <c r="AC7" s="1">
        <f t="shared" si="15"/>
        <v>2.9592225188671224E-2</v>
      </c>
      <c r="AD7" s="1">
        <f t="shared" si="16"/>
        <v>1.7064386745755538</v>
      </c>
      <c r="AF7" s="1">
        <f t="shared" si="17"/>
        <v>-1.6565609670032844</v>
      </c>
      <c r="AG7" s="1">
        <f t="shared" si="18"/>
        <v>-1.6408826063387933</v>
      </c>
      <c r="AH7" s="1">
        <f t="shared" si="19"/>
        <v>2.4581099312585928E-4</v>
      </c>
      <c r="AI7" s="1">
        <f t="shared" si="20"/>
        <v>1.2862901114990974</v>
      </c>
      <c r="AK7" s="1">
        <f t="shared" si="21"/>
        <v>-1.8167942403479806</v>
      </c>
      <c r="AL7" s="1">
        <f t="shared" si="22"/>
        <v>-1.8259165468305789</v>
      </c>
      <c r="AM7" s="1">
        <f t="shared" si="23"/>
        <v>8.3216475562454309E-5</v>
      </c>
      <c r="AN7" s="1">
        <f t="shared" si="24"/>
        <v>0.34883067584273103</v>
      </c>
      <c r="AP7" s="1">
        <f t="shared" ref="AP7:AP11" si="31">LN(H7)</f>
        <v>-2.3065529545554311</v>
      </c>
      <c r="AQ7" s="1">
        <f t="shared" si="25"/>
        <v>-2.2833946121407238</v>
      </c>
      <c r="AR7" s="1">
        <f t="shared" si="26"/>
        <v>5.3630882339682966E-4</v>
      </c>
      <c r="AS7" s="1">
        <f t="shared" si="27"/>
        <v>0.7991682071979217</v>
      </c>
      <c r="AU7" s="1">
        <f t="shared" ref="AU7:AU13" si="32">LN(I7)</f>
        <v>-1.7447079584980707</v>
      </c>
      <c r="AV7" s="1">
        <f t="shared" si="28"/>
        <v>-1.6951266708401325</v>
      </c>
      <c r="AW7" s="1">
        <f t="shared" si="29"/>
        <v>2.4583040858192182E-3</v>
      </c>
      <c r="AX7" s="1">
        <f t="shared" si="30"/>
        <v>0.23781372606811196</v>
      </c>
    </row>
    <row r="8" spans="1:50" x14ac:dyDescent="0.2">
      <c r="A8">
        <v>300</v>
      </c>
      <c r="B8" s="1">
        <v>3.6067000000000002E-2</v>
      </c>
      <c r="C8" s="1">
        <v>8.0976999999999993E-2</v>
      </c>
      <c r="D8" s="1">
        <v>4.2095E-2</v>
      </c>
      <c r="E8" s="1">
        <v>2.3833E-2</v>
      </c>
      <c r="F8" s="1">
        <v>8.3734000000000003E-2</v>
      </c>
      <c r="G8" s="1">
        <v>6.515E-2</v>
      </c>
      <c r="H8" s="1">
        <v>3.0741999999999998E-2</v>
      </c>
      <c r="I8" s="1">
        <v>7.8493999999999994E-2</v>
      </c>
      <c r="K8" s="8">
        <f t="shared" si="0"/>
        <v>3</v>
      </c>
      <c r="L8" s="1">
        <f t="shared" si="1"/>
        <v>-3.3223769591363963</v>
      </c>
      <c r="M8" s="1">
        <f t="shared" si="2"/>
        <v>-3.2934463524992394</v>
      </c>
      <c r="N8" s="1">
        <f t="shared" si="3"/>
        <v>8.3698000039390417E-4</v>
      </c>
      <c r="O8" s="1">
        <f t="shared" si="4"/>
        <v>6.5233357227781532</v>
      </c>
      <c r="Q8" s="1">
        <f t="shared" si="5"/>
        <v>-2.5135901152485918</v>
      </c>
      <c r="R8" s="1">
        <f t="shared" si="6"/>
        <v>-2.5590687117327229</v>
      </c>
      <c r="S8" s="1">
        <f t="shared" si="7"/>
        <v>2.0683027381664222E-3</v>
      </c>
      <c r="T8" s="1">
        <f t="shared" si="8"/>
        <v>3.9408323197687976</v>
      </c>
      <c r="V8" s="1">
        <f t="shared" si="9"/>
        <v>-3.1678263101925097</v>
      </c>
      <c r="W8" s="1">
        <f t="shared" si="10"/>
        <v>-3.0347912959989158</v>
      </c>
      <c r="X8" s="1">
        <f t="shared" si="11"/>
        <v>1.7698315001489724E-2</v>
      </c>
      <c r="Y8" s="1">
        <f t="shared" si="12"/>
        <v>6.2269336438467073</v>
      </c>
      <c r="AA8" s="1">
        <f t="shared" si="13"/>
        <v>-3.7366841040620762</v>
      </c>
      <c r="AB8" s="1">
        <f t="shared" si="14"/>
        <v>-3.5908142342867451</v>
      </c>
      <c r="AC8" s="1">
        <f t="shared" si="15"/>
        <v>2.1278018908272057E-2</v>
      </c>
      <c r="AD8" s="1">
        <f t="shared" si="16"/>
        <v>8.3513419268813394</v>
      </c>
      <c r="AF8" s="1">
        <f t="shared" si="17"/>
        <v>-2.4801101713044584</v>
      </c>
      <c r="AG8" s="1">
        <f t="shared" si="18"/>
        <v>-2.5288161980278319</v>
      </c>
      <c r="AH8" s="1">
        <f t="shared" si="19"/>
        <v>2.3722770391779668E-3</v>
      </c>
      <c r="AI8" s="1">
        <f t="shared" si="20"/>
        <v>3.8325756260864265</v>
      </c>
      <c r="AK8" s="1">
        <f t="shared" si="21"/>
        <v>-2.731062975411283</v>
      </c>
      <c r="AL8" s="1">
        <f t="shared" si="22"/>
        <v>-2.7513551280414545</v>
      </c>
      <c r="AM8" s="1">
        <f t="shared" si="23"/>
        <v>4.1177145836617977E-4</v>
      </c>
      <c r="AN8" s="1">
        <f t="shared" si="24"/>
        <v>0.10474922077493223</v>
      </c>
      <c r="AP8" s="1">
        <f t="shared" si="31"/>
        <v>-3.4821254811793967</v>
      </c>
      <c r="AQ8" s="1">
        <f t="shared" si="25"/>
        <v>-3.6520304648188131</v>
      </c>
      <c r="AR8" s="1">
        <f t="shared" si="26"/>
        <v>2.8867703465510361E-2</v>
      </c>
      <c r="AS8" s="1">
        <f t="shared" si="27"/>
        <v>7.930444153085775E-2</v>
      </c>
      <c r="AU8" s="1">
        <f t="shared" si="32"/>
        <v>-2.5447330902359533</v>
      </c>
      <c r="AV8" s="1">
        <f t="shared" si="28"/>
        <v>-2.5311333349657592</v>
      </c>
      <c r="AW8" s="1">
        <f t="shared" si="29"/>
        <v>1.8495334340917167E-4</v>
      </c>
      <c r="AX8" s="1">
        <f t="shared" si="30"/>
        <v>9.7571046448207105E-2</v>
      </c>
    </row>
    <row r="9" spans="1:50" x14ac:dyDescent="0.2">
      <c r="A9">
        <v>350</v>
      </c>
      <c r="G9" s="1">
        <v>2.5669000000000001E-2</v>
      </c>
      <c r="H9" s="1">
        <v>7.8289999999999992E-3</v>
      </c>
      <c r="I9" s="1">
        <v>3.5549999999999998E-2</v>
      </c>
      <c r="K9" s="8">
        <f t="shared" si="0"/>
        <v>3.5</v>
      </c>
      <c r="L9" s="1"/>
      <c r="M9" s="1"/>
      <c r="N9" s="1"/>
      <c r="O9" s="1"/>
      <c r="Q9" s="1"/>
      <c r="R9" s="1"/>
      <c r="S9" s="1"/>
      <c r="T9" s="1"/>
      <c r="V9" s="1"/>
      <c r="W9" s="1"/>
      <c r="X9" s="1"/>
      <c r="Y9" s="1"/>
      <c r="AA9" s="1"/>
      <c r="AB9" s="1"/>
      <c r="AC9" s="1"/>
      <c r="AD9" s="1"/>
      <c r="AF9" s="1"/>
      <c r="AG9" s="1"/>
      <c r="AH9" s="1"/>
      <c r="AI9" s="1"/>
      <c r="AK9" s="1">
        <f t="shared" si="21"/>
        <v>-3.6624712408376348</v>
      </c>
      <c r="AL9" s="1">
        <f t="shared" si="22"/>
        <v>-3.6779090853369376</v>
      </c>
      <c r="AM9" s="1">
        <f t="shared" si="23"/>
        <v>2.3832704278465541E-4</v>
      </c>
      <c r="AN9" s="1">
        <f t="shared" si="24"/>
        <v>1.5751708551428567</v>
      </c>
      <c r="AP9" s="1">
        <f t="shared" si="31"/>
        <v>-4.84992049105636</v>
      </c>
      <c r="AQ9" s="1">
        <f t="shared" si="25"/>
        <v>-5.066008590118301</v>
      </c>
      <c r="AR9" s="1">
        <f t="shared" si="26"/>
        <v>4.6694066556203194E-2</v>
      </c>
      <c r="AS9" s="1">
        <f t="shared" si="27"/>
        <v>2.7205383475363054</v>
      </c>
      <c r="AU9" s="1">
        <f t="shared" si="32"/>
        <v>-3.3368151227328871</v>
      </c>
      <c r="AV9" s="1">
        <f t="shared" si="28"/>
        <v>-3.3671399990913859</v>
      </c>
      <c r="AW9" s="1">
        <f t="shared" si="29"/>
        <v>9.195981261582454E-4</v>
      </c>
      <c r="AX9" s="1">
        <f t="shared" si="30"/>
        <v>1.2198002535888459</v>
      </c>
    </row>
    <row r="10" spans="1:50" x14ac:dyDescent="0.2">
      <c r="A10">
        <v>400</v>
      </c>
      <c r="G10" s="1">
        <v>9.7619999999999998E-3</v>
      </c>
      <c r="H10" s="1">
        <v>1.1980000000000001E-3</v>
      </c>
      <c r="I10" s="1">
        <v>1.5834000000000001E-2</v>
      </c>
      <c r="K10" s="8">
        <f t="shared" si="0"/>
        <v>4</v>
      </c>
      <c r="L10" s="1"/>
      <c r="M10" s="1"/>
      <c r="N10" s="1"/>
      <c r="O10" s="1"/>
      <c r="Q10" s="1"/>
      <c r="R10" s="1"/>
      <c r="S10" s="1"/>
      <c r="T10" s="1"/>
      <c r="V10" s="1"/>
      <c r="W10" s="1"/>
      <c r="X10" s="1"/>
      <c r="Y10" s="1"/>
      <c r="AA10" s="1"/>
      <c r="AB10" s="1"/>
      <c r="AC10" s="1"/>
      <c r="AD10" s="1"/>
      <c r="AF10" s="1"/>
      <c r="AG10" s="1"/>
      <c r="AH10" s="1"/>
      <c r="AI10" s="1"/>
      <c r="AK10" s="1">
        <f t="shared" si="21"/>
        <v>-4.6292579815171813</v>
      </c>
      <c r="AL10" s="1">
        <f t="shared" si="22"/>
        <v>-4.6051796358154462</v>
      </c>
      <c r="AM10" s="1">
        <f t="shared" si="23"/>
        <v>5.7976673173226322E-4</v>
      </c>
      <c r="AN10" s="1">
        <f t="shared" si="24"/>
        <v>4.936594532818833</v>
      </c>
      <c r="AP10" s="1">
        <f t="shared" si="31"/>
        <v>-6.727101779288879</v>
      </c>
      <c r="AQ10" s="1">
        <f t="shared" si="25"/>
        <v>-6.513410909766824</v>
      </c>
      <c r="AR10" s="1">
        <f t="shared" si="26"/>
        <v>4.5663787717091918E-2</v>
      </c>
      <c r="AS10" s="1">
        <f t="shared" si="27"/>
        <v>12.43681404161998</v>
      </c>
      <c r="AU10" s="1">
        <f t="shared" si="32"/>
        <v>-4.1455957522328948</v>
      </c>
      <c r="AV10" s="1">
        <f t="shared" si="28"/>
        <v>-4.2031466632170122</v>
      </c>
      <c r="AW10" s="1">
        <f t="shared" si="29"/>
        <v>3.3121073551018124E-3</v>
      </c>
      <c r="AX10" s="1">
        <f t="shared" si="30"/>
        <v>3.6604349001345975</v>
      </c>
    </row>
    <row r="11" spans="1:50" x14ac:dyDescent="0.2">
      <c r="A11">
        <v>188</v>
      </c>
      <c r="G11" s="1">
        <v>0.500166</v>
      </c>
      <c r="H11" s="2">
        <v>0.53145900000000001</v>
      </c>
      <c r="K11" s="8">
        <f t="shared" si="0"/>
        <v>1.88</v>
      </c>
      <c r="L11" s="1"/>
      <c r="M11" s="1"/>
      <c r="N11" s="1"/>
      <c r="O11" s="1"/>
      <c r="Q11" s="1"/>
      <c r="R11" s="1"/>
      <c r="S11" s="1"/>
      <c r="T11" s="1"/>
      <c r="V11" s="1"/>
      <c r="W11" s="1"/>
      <c r="X11" s="1"/>
      <c r="Y11" s="1"/>
      <c r="AA11" s="1"/>
      <c r="AB11" s="1"/>
      <c r="AC11" s="1"/>
      <c r="AD11" s="1"/>
      <c r="AF11" s="1"/>
      <c r="AG11" s="1"/>
      <c r="AH11" s="1"/>
      <c r="AI11" s="1"/>
      <c r="AK11" s="1">
        <f t="shared" si="21"/>
        <v>-0.69281523565975023</v>
      </c>
      <c r="AL11" s="1">
        <f t="shared" si="22"/>
        <v>-0.68113085878376811</v>
      </c>
      <c r="AM11" s="1">
        <f t="shared" si="23"/>
        <v>1.3652466297998562E-4</v>
      </c>
      <c r="AN11" s="1">
        <f t="shared" si="24"/>
        <v>2.9398459480692107</v>
      </c>
      <c r="AP11" s="1">
        <f t="shared" si="31"/>
        <v>-0.63212922434492236</v>
      </c>
      <c r="AQ11" s="1">
        <f t="shared" si="25"/>
        <v>-0.67769934737073001</v>
      </c>
      <c r="AR11" s="1">
        <f t="shared" si="26"/>
        <v>2.0766361125872448E-3</v>
      </c>
      <c r="AS11" s="1">
        <f t="shared" si="27"/>
        <v>6.5966056893974852</v>
      </c>
      <c r="AU11" s="1"/>
      <c r="AV11" s="1"/>
      <c r="AW11" s="1"/>
      <c r="AX11" s="1"/>
    </row>
    <row r="12" spans="1:50" x14ac:dyDescent="0.2">
      <c r="A12">
        <v>189</v>
      </c>
      <c r="D12" s="1"/>
      <c r="I12" s="1">
        <v>0.48863200000000001</v>
      </c>
      <c r="K12" s="8">
        <f t="shared" si="0"/>
        <v>1.89</v>
      </c>
      <c r="L12" s="1"/>
      <c r="M12" s="1"/>
      <c r="N12" s="1"/>
      <c r="O12" s="1"/>
      <c r="Q12" s="1"/>
      <c r="R12" s="1"/>
      <c r="S12" s="1"/>
      <c r="T12" s="1"/>
      <c r="V12" s="1"/>
      <c r="W12" s="1"/>
      <c r="X12" s="1"/>
      <c r="Y12" s="1"/>
      <c r="AA12" s="1"/>
      <c r="AB12" s="1"/>
      <c r="AC12" s="1"/>
      <c r="AD12" s="1"/>
      <c r="AF12" s="1"/>
      <c r="AG12" s="1"/>
      <c r="AH12" s="1"/>
      <c r="AI12" s="1"/>
      <c r="AK12" s="1"/>
      <c r="AL12" s="1"/>
      <c r="AM12" s="1"/>
      <c r="AN12" s="1"/>
      <c r="AP12" s="1"/>
      <c r="AQ12" s="1"/>
      <c r="AR12" s="1"/>
      <c r="AS12" s="1"/>
      <c r="AU12" s="1">
        <f t="shared" si="32"/>
        <v>-0.7161456290570769</v>
      </c>
      <c r="AV12" s="1">
        <f t="shared" si="28"/>
        <v>-0.67519854060686857</v>
      </c>
      <c r="AW12" s="1">
        <f t="shared" ref="AW12" si="33">(AV12-AU12)^2</f>
        <v>1.6766640525491849E-3</v>
      </c>
      <c r="AX12" s="1">
        <f t="shared" ref="AX12" si="34">(AU12-AU$16)^2</f>
        <v>2.2989346620560949</v>
      </c>
    </row>
    <row r="13" spans="1:50" x14ac:dyDescent="0.2">
      <c r="A13">
        <v>119</v>
      </c>
      <c r="D13" s="1">
        <v>1.967997</v>
      </c>
      <c r="K13" s="8">
        <f t="shared" si="0"/>
        <v>1.19</v>
      </c>
      <c r="L13" s="1"/>
      <c r="M13" s="1"/>
      <c r="N13" s="1"/>
      <c r="O13" s="1"/>
      <c r="Q13" s="1"/>
      <c r="R13" s="1"/>
      <c r="S13" s="1"/>
      <c r="T13" s="1"/>
      <c r="V13" s="1">
        <f t="shared" si="9"/>
        <v>0.67701627423865585</v>
      </c>
      <c r="W13" s="1">
        <f t="shared" si="10"/>
        <v>0.72085852379476134</v>
      </c>
      <c r="X13" s="1">
        <f t="shared" si="11"/>
        <v>1.9221428461398324E-3</v>
      </c>
      <c r="Y13" s="1">
        <f t="shared" si="12"/>
        <v>1.8210426154400496</v>
      </c>
      <c r="AA13" s="1"/>
      <c r="AB13" s="1"/>
      <c r="AC13" s="1"/>
      <c r="AD13" s="1"/>
      <c r="AF13" s="1"/>
      <c r="AG13" s="1"/>
      <c r="AH13" s="1"/>
      <c r="AI13" s="1"/>
      <c r="AK13" s="1"/>
      <c r="AL13" s="1"/>
      <c r="AM13" s="1"/>
      <c r="AN13" s="1"/>
      <c r="AP13" s="1"/>
      <c r="AQ13" s="1"/>
      <c r="AR13" s="1"/>
      <c r="AS13" s="1"/>
      <c r="AU13" s="1"/>
      <c r="AV13" s="1"/>
      <c r="AW13" s="1"/>
      <c r="AX13" s="1"/>
    </row>
    <row r="14" spans="1:50" x14ac:dyDescent="0.2">
      <c r="A14">
        <v>120</v>
      </c>
      <c r="B14" s="1">
        <v>1.937675</v>
      </c>
      <c r="C14" s="1">
        <v>1.93692</v>
      </c>
      <c r="E14" s="2">
        <v>1.938914</v>
      </c>
      <c r="F14" s="1">
        <v>1.921902</v>
      </c>
      <c r="K14" s="8">
        <f t="shared" si="0"/>
        <v>1.2</v>
      </c>
      <c r="L14" s="1">
        <f t="shared" si="1"/>
        <v>0.66148880074717153</v>
      </c>
      <c r="M14" s="1">
        <f t="shared" si="2"/>
        <v>0.69829772630028608</v>
      </c>
      <c r="N14" s="1">
        <f t="shared" si="3"/>
        <v>1.354897000374729E-3</v>
      </c>
      <c r="O14" s="1">
        <f t="shared" si="4"/>
        <v>2.0442811185656065</v>
      </c>
      <c r="Q14" s="1">
        <f>LN(C14)</f>
        <v>0.66109908259105155</v>
      </c>
      <c r="R14" s="1">
        <f t="shared" si="6"/>
        <v>0.66112444749129007</v>
      </c>
      <c r="S14" s="1">
        <f t="shared" ref="S14:S21" si="35">(R14-Q14)^2</f>
        <v>6.4337816411020171E-10</v>
      </c>
      <c r="T14" s="1">
        <f t="shared" ref="T14:T21" si="36">(Q14-Q$16)^2</f>
        <v>1.4149964340658676</v>
      </c>
      <c r="V14" s="1"/>
      <c r="W14" s="1"/>
      <c r="X14" s="1"/>
      <c r="Y14" s="1"/>
      <c r="AA14" s="1">
        <f t="shared" si="13"/>
        <v>0.66212802251774783</v>
      </c>
      <c r="AB14" s="1">
        <f t="shared" si="14"/>
        <v>0.74221552972990579</v>
      </c>
      <c r="AC14" s="1">
        <f t="shared" ref="AC14:AC21" si="37">(AB14-AA14)^2</f>
        <v>6.414008811457453E-3</v>
      </c>
      <c r="AD14" s="1">
        <f t="shared" ref="AD14:AD21" si="38">(AA14-AA$16)^2</f>
        <v>2.2769098345544361</v>
      </c>
      <c r="AF14" s="1">
        <f t="shared" si="17"/>
        <v>0.65331532069455023</v>
      </c>
      <c r="AG14" s="1">
        <f t="shared" si="18"/>
        <v>0.65357121609611935</v>
      </c>
      <c r="AH14" s="1">
        <f t="shared" ref="AH14:AH21" si="39">(AG14-AF14)^2</f>
        <v>6.5482456544219784E-8</v>
      </c>
      <c r="AI14" s="1">
        <f t="shared" ref="AI14:AI21" si="40">(AF14-AF$16)^2</f>
        <v>1.3823386386198115</v>
      </c>
      <c r="AK14" s="1"/>
      <c r="AL14" s="1"/>
      <c r="AM14" s="1"/>
      <c r="AN14" s="1"/>
      <c r="AP14" s="1"/>
      <c r="AQ14" s="1"/>
      <c r="AR14" s="1"/>
      <c r="AS14" s="1"/>
      <c r="AU14" s="1"/>
      <c r="AV14" s="1"/>
      <c r="AW14" s="1"/>
      <c r="AX14" s="1"/>
    </row>
    <row r="15" spans="1:50" x14ac:dyDescent="0.2">
      <c r="K15" s="1"/>
      <c r="L15" s="1"/>
      <c r="M15" s="1"/>
      <c r="N15" s="1"/>
      <c r="O15" s="1"/>
      <c r="Q15" s="1"/>
      <c r="R15" s="1"/>
      <c r="S15" s="1"/>
      <c r="T15" s="1"/>
      <c r="V15" s="1"/>
      <c r="W15" s="1"/>
      <c r="X15" s="1"/>
      <c r="Y15" s="1"/>
      <c r="AA15" s="1"/>
      <c r="AB15" s="1"/>
      <c r="AC15" s="1"/>
      <c r="AD15" s="1"/>
      <c r="AF15" s="1"/>
      <c r="AG15" s="1"/>
      <c r="AH15" s="1"/>
      <c r="AI15" s="1"/>
      <c r="AK15" s="1"/>
      <c r="AL15" s="1"/>
      <c r="AM15" s="1"/>
      <c r="AN15" s="1"/>
      <c r="AP15" s="1"/>
      <c r="AQ15" s="1"/>
      <c r="AR15" s="1"/>
      <c r="AS15" s="1"/>
      <c r="AU15" s="1"/>
      <c r="AV15" s="1"/>
      <c r="AW15" s="1"/>
      <c r="AX15" s="1"/>
    </row>
    <row r="16" spans="1:50" x14ac:dyDescent="0.2">
      <c r="K16" s="1"/>
      <c r="L16" s="9">
        <f>AVERAGE(L4:L14)</f>
        <v>-0.76829479076785445</v>
      </c>
      <c r="M16" s="10"/>
      <c r="N16" s="9">
        <f>SUM(N4:N8,N14)</f>
        <v>6.8560197028292849E-3</v>
      </c>
      <c r="O16" s="9">
        <f>SUM(O4:O14)</f>
        <v>14.625510148453426</v>
      </c>
      <c r="Q16" s="9">
        <f>AVERAGE(Q4:Q14)</f>
        <v>-0.52843714387112206</v>
      </c>
      <c r="R16" s="10"/>
      <c r="S16" s="9">
        <f>SUM(S4:S8,S14)</f>
        <v>1.2362290199679164E-2</v>
      </c>
      <c r="T16" s="9">
        <f>SUM(T4:T14)</f>
        <v>9.738638299486448</v>
      </c>
      <c r="V16" s="9">
        <f>AVERAGE(V4:V14)</f>
        <v>-0.67244384575009342</v>
      </c>
      <c r="W16" s="10"/>
      <c r="X16" s="9">
        <f>SUM(X4:X14)</f>
        <v>6.4960895285702216E-2</v>
      </c>
      <c r="Y16" s="9">
        <f>SUM(Y4:Y14)</f>
        <v>12.958374047920886</v>
      </c>
      <c r="AA16" s="9">
        <f>AVERAGE(AA4:AA14)</f>
        <v>-0.84681526155705</v>
      </c>
      <c r="AB16" s="10"/>
      <c r="AC16" s="9">
        <f>SUM(AC4:AC14)</f>
        <v>7.1307324778280529E-2</v>
      </c>
      <c r="AD16" s="9">
        <f>SUM(AD4:AD14)</f>
        <v>16.917152705773617</v>
      </c>
      <c r="AF16" s="9">
        <f>AVERAGE(AF4:AF14)</f>
        <v>-0.52241366109496556</v>
      </c>
      <c r="AG16" s="10"/>
      <c r="AH16" s="9">
        <f>SUM(AH4:AH14)</f>
        <v>1.3822546034127909E-2</v>
      </c>
      <c r="AI16" s="9">
        <f>SUM(AI4:AI14)</f>
        <v>9.516775607045501</v>
      </c>
      <c r="AK16" s="9">
        <f>AVERAGE(AK4:AK14)</f>
        <v>-2.4074131325642143</v>
      </c>
      <c r="AL16" s="10"/>
      <c r="AM16" s="9">
        <f>SUM(AM4:AM14)</f>
        <v>1.5441180513774638E-3</v>
      </c>
      <c r="AN16" s="9">
        <f>SUM(AN4:AN14)</f>
        <v>12.141221018300675</v>
      </c>
      <c r="AP16" s="9">
        <f>AVERAGE(AP4:AP14)</f>
        <v>-3.2005150383139771</v>
      </c>
      <c r="AQ16" s="10"/>
      <c r="AR16" s="9">
        <f>SUM(AR4:AR14)</f>
        <v>0.17528159795878773</v>
      </c>
      <c r="AS16" s="9">
        <f>SUM(AS4:AS14)</f>
        <v>26.613472200206296</v>
      </c>
      <c r="AU16" s="9">
        <f>AVERAGE(AU4:AU14)</f>
        <v>-2.2323694456673078</v>
      </c>
      <c r="AV16" s="10"/>
      <c r="AW16" s="9">
        <f>SUM(AW4:AW14)</f>
        <v>1.0769953552779141E-2</v>
      </c>
      <c r="AX16" s="9">
        <f>SUM(AX4:AX14)</f>
        <v>9.2732292712560422</v>
      </c>
    </row>
    <row r="17" spans="1:50" x14ac:dyDescent="0.2">
      <c r="K17" s="1"/>
      <c r="L17" s="9" t="s">
        <v>13</v>
      </c>
      <c r="M17" s="10"/>
      <c r="N17" s="9" t="s">
        <v>14</v>
      </c>
      <c r="O17" s="9" t="s">
        <v>15</v>
      </c>
      <c r="Q17" s="9" t="s">
        <v>13</v>
      </c>
      <c r="R17" s="10"/>
      <c r="S17" s="9" t="s">
        <v>14</v>
      </c>
      <c r="T17" s="9" t="s">
        <v>15</v>
      </c>
      <c r="V17" s="9" t="s">
        <v>13</v>
      </c>
      <c r="W17" s="10"/>
      <c r="X17" s="9" t="s">
        <v>14</v>
      </c>
      <c r="Y17" s="9" t="s">
        <v>15</v>
      </c>
      <c r="AA17" s="9" t="s">
        <v>13</v>
      </c>
      <c r="AB17" s="10"/>
      <c r="AC17" s="9" t="s">
        <v>14</v>
      </c>
      <c r="AD17" s="9" t="s">
        <v>15</v>
      </c>
      <c r="AF17" s="9" t="s">
        <v>13</v>
      </c>
      <c r="AG17" s="10"/>
      <c r="AH17" s="9" t="s">
        <v>14</v>
      </c>
      <c r="AI17" s="9" t="s">
        <v>15</v>
      </c>
      <c r="AK17" s="9" t="s">
        <v>13</v>
      </c>
      <c r="AL17" s="10"/>
      <c r="AM17" s="9" t="s">
        <v>14</v>
      </c>
      <c r="AN17" s="9" t="s">
        <v>15</v>
      </c>
      <c r="AP17" s="9" t="s">
        <v>13</v>
      </c>
      <c r="AQ17" s="10"/>
      <c r="AR17" s="9" t="s">
        <v>14</v>
      </c>
      <c r="AS17" s="9" t="s">
        <v>15</v>
      </c>
      <c r="AU17" s="9" t="s">
        <v>13</v>
      </c>
      <c r="AV17" s="10"/>
      <c r="AW17" s="9" t="s">
        <v>14</v>
      </c>
      <c r="AX17" s="9" t="s">
        <v>15</v>
      </c>
    </row>
    <row r="18" spans="1:50" x14ac:dyDescent="0.2">
      <c r="K18" s="1"/>
      <c r="L18" s="1"/>
      <c r="M18" s="1"/>
      <c r="N18" s="1"/>
      <c r="O18" s="1"/>
      <c r="Q18" s="1"/>
      <c r="R18" s="1"/>
      <c r="S18" s="1"/>
      <c r="T18" s="1"/>
      <c r="V18" s="1"/>
      <c r="W18" s="1"/>
      <c r="X18" s="1"/>
      <c r="Y18" s="1"/>
      <c r="AA18" s="1"/>
      <c r="AB18" s="1"/>
      <c r="AC18" s="1"/>
      <c r="AD18" s="1"/>
      <c r="AF18" s="1"/>
      <c r="AG18" s="1"/>
      <c r="AH18" s="1"/>
      <c r="AI18" s="1"/>
      <c r="AK18" s="1"/>
      <c r="AL18" s="1"/>
      <c r="AM18" s="1"/>
      <c r="AN18" s="1"/>
      <c r="AP18" s="1"/>
      <c r="AQ18" s="1"/>
      <c r="AR18" s="1"/>
      <c r="AS18" s="1"/>
      <c r="AU18" s="1"/>
      <c r="AV18" s="1"/>
      <c r="AW18" s="1"/>
      <c r="AX18" s="1"/>
    </row>
    <row r="19" spans="1:50" x14ac:dyDescent="0.2">
      <c r="L19" s="1"/>
      <c r="M19" s="1"/>
      <c r="N19" s="1"/>
      <c r="O19" s="1"/>
      <c r="Q19" s="1"/>
      <c r="R19" s="1"/>
      <c r="S19" s="1"/>
      <c r="T19" s="1"/>
      <c r="V19" s="1"/>
      <c r="W19" s="1"/>
      <c r="X19" s="1"/>
      <c r="Y19" s="1"/>
      <c r="AA19" s="1"/>
      <c r="AB19" s="1"/>
      <c r="AC19" s="1"/>
      <c r="AD19" s="1"/>
      <c r="AF19" s="1"/>
      <c r="AG19" s="1"/>
      <c r="AH19" s="1"/>
      <c r="AI19" s="1"/>
      <c r="AK19" s="1"/>
      <c r="AL19" s="1"/>
      <c r="AM19" s="1"/>
      <c r="AN19" s="1"/>
      <c r="AP19" s="1"/>
      <c r="AQ19" s="1"/>
      <c r="AR19" s="1"/>
      <c r="AS19" s="1"/>
      <c r="AU19" s="1"/>
      <c r="AV19" s="1"/>
      <c r="AW19" s="1"/>
      <c r="AX19" s="1"/>
    </row>
    <row r="20" spans="1:50" x14ac:dyDescent="0.2">
      <c r="L20" s="1"/>
      <c r="M20" s="1"/>
      <c r="N20" s="1"/>
      <c r="O20" s="1"/>
      <c r="Q20" s="1"/>
      <c r="R20" s="1"/>
      <c r="S20" s="1"/>
      <c r="T20" s="1"/>
      <c r="V20" s="1"/>
      <c r="W20" s="1"/>
      <c r="X20" s="1"/>
      <c r="Y20" s="1"/>
      <c r="AA20" s="1"/>
      <c r="AB20" s="1"/>
      <c r="AC20" s="1"/>
      <c r="AD20" s="1"/>
      <c r="AF20" s="1"/>
      <c r="AG20" s="1"/>
      <c r="AH20" s="1"/>
      <c r="AI20" s="1"/>
      <c r="AK20" s="1"/>
      <c r="AL20" s="1"/>
      <c r="AM20" s="1"/>
      <c r="AN20" s="1"/>
      <c r="AP20" s="1"/>
      <c r="AQ20" s="1"/>
      <c r="AR20" s="1"/>
      <c r="AS20" s="1"/>
      <c r="AU20" s="1"/>
      <c r="AV20" s="1"/>
      <c r="AW20" s="1"/>
      <c r="AX20" s="1"/>
    </row>
    <row r="21" spans="1:50" x14ac:dyDescent="0.2">
      <c r="L21" s="1"/>
      <c r="M21" s="11" t="s">
        <v>16</v>
      </c>
      <c r="N21" s="11">
        <f>1-N16/O16</f>
        <v>0.99953122867966737</v>
      </c>
      <c r="O21" s="1"/>
      <c r="Q21" s="1"/>
      <c r="R21" s="11" t="s">
        <v>16</v>
      </c>
      <c r="S21" s="11">
        <f>1-S16/T16</f>
        <v>0.99873059355738358</v>
      </c>
      <c r="T21" s="1"/>
      <c r="V21" s="1"/>
      <c r="W21" s="11" t="s">
        <v>16</v>
      </c>
      <c r="X21" s="11">
        <f>1-X16/Y16</f>
        <v>0.99498695630752187</v>
      </c>
      <c r="Y21" s="1"/>
      <c r="AA21" s="1"/>
      <c r="AB21" s="11" t="s">
        <v>16</v>
      </c>
      <c r="AC21" s="11">
        <f>1-AC16/AD16</f>
        <v>0.99578490978839818</v>
      </c>
      <c r="AD21" s="1"/>
      <c r="AF21" s="1"/>
      <c r="AG21" s="11" t="s">
        <v>16</v>
      </c>
      <c r="AH21" s="11">
        <f>1-AH16/AI16</f>
        <v>0.99854755995046318</v>
      </c>
      <c r="AI21" s="1"/>
      <c r="AK21" s="1"/>
      <c r="AL21" s="11" t="s">
        <v>16</v>
      </c>
      <c r="AM21" s="11">
        <f>1-AM16/AN16</f>
        <v>0.99987282020078128</v>
      </c>
      <c r="AN21" s="1"/>
      <c r="AP21" s="1"/>
      <c r="AQ21" s="11" t="s">
        <v>16</v>
      </c>
      <c r="AR21" s="11">
        <f>1-AR16/AS16</f>
        <v>0.99341380197817897</v>
      </c>
      <c r="AS21" s="1"/>
      <c r="AU21" s="1"/>
      <c r="AV21" s="11" t="s">
        <v>16</v>
      </c>
      <c r="AW21" s="11">
        <f>1-AW16/AX16</f>
        <v>0.99883859729574864</v>
      </c>
      <c r="AX21" s="1"/>
    </row>
    <row r="22" spans="1:50" x14ac:dyDescent="0.2">
      <c r="A22" s="13" t="s">
        <v>19</v>
      </c>
      <c r="B22" s="13" t="s">
        <v>0</v>
      </c>
      <c r="C22" s="13" t="s">
        <v>1</v>
      </c>
      <c r="D22" s="13" t="s">
        <v>2</v>
      </c>
      <c r="E22" s="13" t="s">
        <v>3</v>
      </c>
      <c r="F22" s="13" t="s">
        <v>4</v>
      </c>
      <c r="G22" s="13" t="s">
        <v>5</v>
      </c>
      <c r="H22" s="13" t="s">
        <v>6</v>
      </c>
      <c r="I22" s="13" t="s">
        <v>7</v>
      </c>
    </row>
    <row r="23" spans="1:50" x14ac:dyDescent="0.2">
      <c r="A23" s="13" t="s">
        <v>18</v>
      </c>
      <c r="B23" s="13" t="s">
        <v>26</v>
      </c>
      <c r="C23" s="13" t="s">
        <v>26</v>
      </c>
      <c r="D23" s="13" t="s">
        <v>26</v>
      </c>
      <c r="E23" s="13" t="s">
        <v>26</v>
      </c>
      <c r="F23" s="13" t="s">
        <v>26</v>
      </c>
      <c r="G23" s="13" t="s">
        <v>26</v>
      </c>
      <c r="H23" s="13" t="s">
        <v>26</v>
      </c>
      <c r="I23" s="13" t="s">
        <v>26</v>
      </c>
      <c r="M23" s="13"/>
      <c r="N23" s="13"/>
    </row>
    <row r="24" spans="1:50" x14ac:dyDescent="0.2">
      <c r="A24">
        <v>0</v>
      </c>
      <c r="B24">
        <f>12*EXP(-M$2*$A24^2/(M$3+$A24))</f>
        <v>12</v>
      </c>
      <c r="C24">
        <f>12*EXP(-R$2*$A24^2/(R$3+$A24))</f>
        <v>12</v>
      </c>
      <c r="D24">
        <f>12*EXP(-W$2*$A24^2/(W$3+$A24))</f>
        <v>12</v>
      </c>
      <c r="E24">
        <f>12*EXP(-AB$2*$A24^2/(AB$3+$A24))</f>
        <v>12</v>
      </c>
      <c r="F24">
        <f>12*EXP(-AG$2*$A24^2/(AG$3+$A24))</f>
        <v>12</v>
      </c>
      <c r="G24">
        <f>12*EXP(-AL$2*$A24^2/(AL$3+$A24))</f>
        <v>12</v>
      </c>
      <c r="H24">
        <f>12*EXP(-AQ$2*$A24^2/(AQ$3+$A24))</f>
        <v>12</v>
      </c>
      <c r="I24">
        <v>12</v>
      </c>
      <c r="L24" s="13"/>
      <c r="M24" s="13"/>
      <c r="N24" s="13"/>
    </row>
    <row r="25" spans="1:50" x14ac:dyDescent="0.2">
      <c r="A25">
        <v>0.1</v>
      </c>
      <c r="B25">
        <f t="shared" ref="B25:B40" si="41">12*EXP(-M$2*$A25^2/(M$3+$A25))</f>
        <v>11.658843910211074</v>
      </c>
      <c r="C25">
        <f t="shared" ref="C25:C40" si="42">12*EXP(-R$2*$A25^2/(R$3+$A25))</f>
        <v>11.357318975428864</v>
      </c>
      <c r="D25">
        <f t="shared" ref="D25:D40" si="43">12*EXP(-W$2*$A25^2/(W$3+$A25))</f>
        <v>11.612018460081817</v>
      </c>
      <c r="E25">
        <f t="shared" ref="E25:E40" si="44">12*EXP(-AB$2*$A25^2/(AB$3+$A25))</f>
        <v>11.721611018230405</v>
      </c>
      <c r="F25">
        <f t="shared" ref="F25:F40" si="45">12*EXP(-AG$2*$A25^2/(AG$3+$A25))</f>
        <v>11.313873727053046</v>
      </c>
      <c r="G25">
        <f t="shared" ref="G25:G40" si="46">12*EXP(-AL$2*$A25^2/(AL$3+$A25))</f>
        <v>11.268108385385913</v>
      </c>
      <c r="H25">
        <f t="shared" ref="H25:H40" si="47">12*EXP(-AQ$2*$A25^2/(AQ$3+$A25))</f>
        <v>11.788717806284389</v>
      </c>
      <c r="I25">
        <f t="shared" ref="I25:I40" si="48">12*EXP(-AV$2*$A25^2/(AV$3+$A25))</f>
        <v>10.152351128735734</v>
      </c>
      <c r="N25" s="1"/>
    </row>
    <row r="26" spans="1:50" x14ac:dyDescent="0.2">
      <c r="A26">
        <v>0.2</v>
      </c>
      <c r="B26">
        <f t="shared" si="41"/>
        <v>10.825879262347156</v>
      </c>
      <c r="C26">
        <f t="shared" si="42"/>
        <v>10.135905684692666</v>
      </c>
      <c r="D26">
        <f t="shared" si="43"/>
        <v>10.704032276903188</v>
      </c>
      <c r="E26">
        <f t="shared" si="44"/>
        <v>11.005612144984914</v>
      </c>
      <c r="F26">
        <f t="shared" si="45"/>
        <v>10.052565627381044</v>
      </c>
      <c r="G26">
        <f t="shared" si="46"/>
        <v>9.9427540353841195</v>
      </c>
      <c r="H26">
        <f t="shared" si="47"/>
        <v>11.218659003871572</v>
      </c>
      <c r="I26">
        <f t="shared" si="48"/>
        <v>8.589186120095146</v>
      </c>
      <c r="N26" s="1"/>
    </row>
    <row r="27" spans="1:50" x14ac:dyDescent="0.2">
      <c r="A27" s="8">
        <v>0.35</v>
      </c>
      <c r="B27">
        <f t="shared" si="41"/>
        <v>9.1462991263274667</v>
      </c>
      <c r="C27">
        <f t="shared" si="42"/>
        <v>8.1816254105038624</v>
      </c>
      <c r="D27">
        <f t="shared" si="43"/>
        <v>8.9554592246365932</v>
      </c>
      <c r="E27">
        <f t="shared" si="44"/>
        <v>9.4684432800161193</v>
      </c>
      <c r="F27">
        <f t="shared" si="45"/>
        <v>8.0823586864184058</v>
      </c>
      <c r="G27">
        <f t="shared" si="46"/>
        <v>7.9039071521217501</v>
      </c>
      <c r="H27">
        <f t="shared" si="47"/>
        <v>9.9120543268946584</v>
      </c>
      <c r="I27">
        <f t="shared" si="48"/>
        <v>6.6839022416465568</v>
      </c>
      <c r="N27" s="1"/>
    </row>
    <row r="28" spans="1:50" x14ac:dyDescent="0.2">
      <c r="A28" s="8">
        <v>0.5</v>
      </c>
      <c r="B28">
        <f t="shared" si="41"/>
        <v>7.3762835263775974</v>
      </c>
      <c r="C28">
        <f t="shared" si="42"/>
        <v>6.4503585944345314</v>
      </c>
      <c r="D28">
        <f t="shared" si="43"/>
        <v>7.1833662337704531</v>
      </c>
      <c r="E28">
        <f t="shared" si="44"/>
        <v>7.7487217671508857</v>
      </c>
      <c r="F28">
        <f t="shared" si="45"/>
        <v>6.3624485688554788</v>
      </c>
      <c r="G28">
        <f t="shared" si="46"/>
        <v>6.1507115547599511</v>
      </c>
      <c r="H28">
        <f t="shared" si="47"/>
        <v>8.3420721578408141</v>
      </c>
      <c r="I28">
        <f t="shared" si="48"/>
        <v>5.2012552238643277</v>
      </c>
      <c r="N28" s="1"/>
    </row>
    <row r="29" spans="1:50" x14ac:dyDescent="0.2">
      <c r="A29" s="8">
        <v>0.75</v>
      </c>
      <c r="B29">
        <f t="shared" si="41"/>
        <v>4.8301418447076383</v>
      </c>
      <c r="C29">
        <f t="shared" si="42"/>
        <v>4.2416017372876578</v>
      </c>
      <c r="D29">
        <f t="shared" si="43"/>
        <v>4.7104899845276602</v>
      </c>
      <c r="E29">
        <f t="shared" si="44"/>
        <v>5.1342073145337217</v>
      </c>
      <c r="F29">
        <f t="shared" si="45"/>
        <v>4.1861206426262578</v>
      </c>
      <c r="G29">
        <f t="shared" si="46"/>
        <v>3.970077890977695</v>
      </c>
      <c r="H29">
        <f t="shared" si="47"/>
        <v>5.7549894856911639</v>
      </c>
      <c r="I29">
        <f t="shared" si="48"/>
        <v>3.4242985697926569</v>
      </c>
    </row>
    <row r="30" spans="1:50" x14ac:dyDescent="0.2">
      <c r="A30" s="8">
        <v>1</v>
      </c>
      <c r="B30">
        <f t="shared" si="41"/>
        <v>3.0065931237932273</v>
      </c>
      <c r="C30">
        <f t="shared" si="42"/>
        <v>2.7517647314569325</v>
      </c>
      <c r="D30">
        <f t="shared" si="43"/>
        <v>2.9683062189726961</v>
      </c>
      <c r="E30">
        <f t="shared" si="44"/>
        <v>3.1829891753869051</v>
      </c>
      <c r="F30">
        <f t="shared" si="45"/>
        <v>2.72297814163114</v>
      </c>
      <c r="G30">
        <f t="shared" si="46"/>
        <v>2.5337778037667995</v>
      </c>
      <c r="H30">
        <f t="shared" si="47"/>
        <v>3.6663085922389627</v>
      </c>
      <c r="I30">
        <f t="shared" si="48"/>
        <v>2.2544213253146634</v>
      </c>
    </row>
    <row r="31" spans="1:50" x14ac:dyDescent="0.2">
      <c r="A31" s="8">
        <v>1.25</v>
      </c>
      <c r="B31">
        <f t="shared" si="41"/>
        <v>1.8134948143505369</v>
      </c>
      <c r="C31">
        <f t="shared" si="42"/>
        <v>1.7733830916121156</v>
      </c>
      <c r="D31">
        <f t="shared" si="43"/>
        <v>1.827264981049483</v>
      </c>
      <c r="E31">
        <f t="shared" si="44"/>
        <v>1.8864657672390395</v>
      </c>
      <c r="F31">
        <f t="shared" si="45"/>
        <v>1.7614854945457548</v>
      </c>
      <c r="G31">
        <f t="shared" si="46"/>
        <v>1.6083424532032502</v>
      </c>
      <c r="H31">
        <f t="shared" si="47"/>
        <v>2.2009005272939977</v>
      </c>
      <c r="I31">
        <f t="shared" si="48"/>
        <v>1.4842209020171004</v>
      </c>
    </row>
    <row r="32" spans="1:50" x14ac:dyDescent="0.2">
      <c r="A32" s="8">
        <v>1.5</v>
      </c>
      <c r="B32">
        <f t="shared" si="41"/>
        <v>1.0712296042147353</v>
      </c>
      <c r="C32">
        <f t="shared" si="42"/>
        <v>1.1385642585795543</v>
      </c>
      <c r="D32">
        <f t="shared" si="43"/>
        <v>1.108231234092548</v>
      </c>
      <c r="E32">
        <f t="shared" si="44"/>
        <v>1.0829730267193387</v>
      </c>
      <c r="F32">
        <f t="shared" si="45"/>
        <v>1.1359842335496406</v>
      </c>
      <c r="G32">
        <f t="shared" si="46"/>
        <v>1.0178242342398325</v>
      </c>
      <c r="H32">
        <f t="shared" si="47"/>
        <v>1.2623969838864317</v>
      </c>
      <c r="I32">
        <f t="shared" si="48"/>
        <v>0.97715172459033628</v>
      </c>
    </row>
    <row r="33" spans="1:9" x14ac:dyDescent="0.2">
      <c r="A33" s="8">
        <v>1.75</v>
      </c>
      <c r="B33">
        <f t="shared" si="41"/>
        <v>0.62361638071188452</v>
      </c>
      <c r="C33">
        <f t="shared" si="42"/>
        <v>0.72928360030606354</v>
      </c>
      <c r="D33">
        <f t="shared" si="43"/>
        <v>0.66540973137494785</v>
      </c>
      <c r="E33">
        <f t="shared" si="44"/>
        <v>0.60732683865166337</v>
      </c>
      <c r="F33">
        <f t="shared" si="45"/>
        <v>0.7312048689294659</v>
      </c>
      <c r="G33">
        <f t="shared" si="46"/>
        <v>0.64292239588082278</v>
      </c>
      <c r="H33">
        <f t="shared" si="47"/>
        <v>0.69872508112819087</v>
      </c>
      <c r="I33">
        <f t="shared" si="48"/>
        <v>0.64331764333208896</v>
      </c>
    </row>
    <row r="34" spans="1:9" x14ac:dyDescent="0.2">
      <c r="A34" s="8">
        <v>2</v>
      </c>
      <c r="B34">
        <f t="shared" si="41"/>
        <v>0.35921979476948501</v>
      </c>
      <c r="C34">
        <f t="shared" si="42"/>
        <v>0.4664028456286865</v>
      </c>
      <c r="D34">
        <f t="shared" si="43"/>
        <v>0.39669385079225961</v>
      </c>
      <c r="E34">
        <f t="shared" si="44"/>
        <v>0.33461532833304652</v>
      </c>
      <c r="F34">
        <f t="shared" si="45"/>
        <v>0.47006805653674516</v>
      </c>
      <c r="G34">
        <f t="shared" si="46"/>
        <v>0.4056131484974782</v>
      </c>
      <c r="H34">
        <f t="shared" si="47"/>
        <v>0.37589343405771591</v>
      </c>
      <c r="I34">
        <f t="shared" si="48"/>
        <v>0.42353462600279357</v>
      </c>
    </row>
    <row r="35" spans="1:9" x14ac:dyDescent="0.2">
      <c r="A35" s="8">
        <v>2.25</v>
      </c>
      <c r="B35">
        <f t="shared" si="41"/>
        <v>0.20528933847029163</v>
      </c>
      <c r="C35">
        <f t="shared" si="42"/>
        <v>0.29795848695230298</v>
      </c>
      <c r="D35">
        <f t="shared" si="43"/>
        <v>0.23526275368069152</v>
      </c>
      <c r="E35">
        <f t="shared" si="44"/>
        <v>0.18185388339950756</v>
      </c>
      <c r="F35">
        <f t="shared" si="45"/>
        <v>0.30192839584523018</v>
      </c>
      <c r="G35">
        <f t="shared" si="46"/>
        <v>0.25567981947797658</v>
      </c>
      <c r="H35">
        <f t="shared" si="47"/>
        <v>0.19761162272585647</v>
      </c>
      <c r="I35">
        <f t="shared" si="48"/>
        <v>0.27883827108209297</v>
      </c>
    </row>
    <row r="36" spans="1:9" x14ac:dyDescent="0.2">
      <c r="A36" s="8">
        <v>2.5</v>
      </c>
      <c r="B36">
        <f t="shared" si="41"/>
        <v>0.11660946123161267</v>
      </c>
      <c r="C36">
        <f t="shared" si="42"/>
        <v>0.19019950506172018</v>
      </c>
      <c r="D36">
        <f t="shared" si="43"/>
        <v>0.13897521042952962</v>
      </c>
      <c r="E36">
        <f t="shared" si="44"/>
        <v>9.7769125999962653E-2</v>
      </c>
      <c r="F36">
        <f t="shared" si="45"/>
        <v>0.19380890980838272</v>
      </c>
      <c r="G36">
        <f t="shared" si="46"/>
        <v>0.16106994830442595</v>
      </c>
      <c r="H36">
        <f t="shared" si="47"/>
        <v>0.10193758016981617</v>
      </c>
      <c r="I36">
        <f t="shared" si="48"/>
        <v>0.18357597383203794</v>
      </c>
    </row>
    <row r="37" spans="1:9" x14ac:dyDescent="0.2">
      <c r="A37" s="8">
        <v>2.75</v>
      </c>
      <c r="B37">
        <f t="shared" si="41"/>
        <v>6.5922104899030387E-2</v>
      </c>
      <c r="C37">
        <f t="shared" si="42"/>
        <v>0.12134109317115588</v>
      </c>
      <c r="D37">
        <f t="shared" si="43"/>
        <v>8.1845650503042988E-2</v>
      </c>
      <c r="E37">
        <f t="shared" si="44"/>
        <v>5.2108120139626499E-2</v>
      </c>
      <c r="F37">
        <f t="shared" si="45"/>
        <v>0.12434820584661813</v>
      </c>
      <c r="G37">
        <f t="shared" si="46"/>
        <v>0.10142243963770592</v>
      </c>
      <c r="H37">
        <f t="shared" si="47"/>
        <v>5.17624158837715E-2</v>
      </c>
      <c r="I37">
        <f t="shared" si="48"/>
        <v>0.12085908450658608</v>
      </c>
    </row>
    <row r="38" spans="1:9" x14ac:dyDescent="0.2">
      <c r="A38" s="8">
        <v>3</v>
      </c>
      <c r="B38">
        <f t="shared" si="41"/>
        <v>3.7125680483727656E-2</v>
      </c>
      <c r="C38">
        <f t="shared" si="42"/>
        <v>7.7376766974605549E-2</v>
      </c>
      <c r="D38">
        <f t="shared" si="43"/>
        <v>4.8084697297163637E-2</v>
      </c>
      <c r="E38">
        <f t="shared" si="44"/>
        <v>2.7575868062414938E-2</v>
      </c>
      <c r="F38">
        <f t="shared" si="45"/>
        <v>7.9753376629807304E-2</v>
      </c>
      <c r="G38">
        <f t="shared" si="46"/>
        <v>6.3841289440518284E-2</v>
      </c>
      <c r="H38">
        <f t="shared" si="47"/>
        <v>2.5938408247873392E-2</v>
      </c>
      <c r="I38">
        <f t="shared" si="48"/>
        <v>7.9568791072489042E-2</v>
      </c>
    </row>
    <row r="39" spans="1:9" x14ac:dyDescent="0.2">
      <c r="A39" s="8">
        <v>3.5</v>
      </c>
      <c r="B39">
        <f t="shared" si="41"/>
        <v>1.1672724896404234E-2</v>
      </c>
      <c r="C39">
        <f t="shared" si="42"/>
        <v>3.1433009845207582E-2</v>
      </c>
      <c r="D39">
        <f t="shared" si="43"/>
        <v>1.6506732888645223E-2</v>
      </c>
      <c r="E39">
        <f t="shared" si="44"/>
        <v>7.5955385064526391E-3</v>
      </c>
      <c r="F39">
        <f t="shared" si="45"/>
        <v>3.2781292434348068E-2</v>
      </c>
      <c r="G39">
        <f t="shared" si="46"/>
        <v>2.527576909807102E-2</v>
      </c>
      <c r="H39">
        <f t="shared" si="47"/>
        <v>6.3075459650062532E-3</v>
      </c>
      <c r="I39">
        <f t="shared" si="48"/>
        <v>3.4488132518529405E-2</v>
      </c>
    </row>
    <row r="40" spans="1:9" x14ac:dyDescent="0.2">
      <c r="A40" s="8">
        <v>4</v>
      </c>
      <c r="B40">
        <f t="shared" si="41"/>
        <v>3.6387579304422487E-3</v>
      </c>
      <c r="C40">
        <f t="shared" si="42"/>
        <v>1.2757263711828642E-2</v>
      </c>
      <c r="D40">
        <f t="shared" si="43"/>
        <v>5.6366647147254399E-3</v>
      </c>
      <c r="E40">
        <f t="shared" si="44"/>
        <v>2.0574825772938492E-3</v>
      </c>
      <c r="F40">
        <f t="shared" si="45"/>
        <v>1.3464262437505054E-2</v>
      </c>
      <c r="G40">
        <f t="shared" si="46"/>
        <v>9.9999055021729507E-3</v>
      </c>
      <c r="H40">
        <f t="shared" si="47"/>
        <v>1.4834113019118861E-3</v>
      </c>
      <c r="I40">
        <f t="shared" si="48"/>
        <v>1.4948464951943852E-2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Data</vt:lpstr>
      <vt:lpstr>Plot</vt:lpstr>
    </vt:vector>
  </TitlesOfParts>
  <Company>NMSU College of Engineering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Manz, Thomas</dc:creator>
  <cp:lastModifiedBy>Manz, Thomas</cp:lastModifiedBy>
  <dcterms:created xsi:type="dcterms:W3CDTF">2017-03-31T21:49:10Z</dcterms:created>
  <dcterms:modified xsi:type="dcterms:W3CDTF">2017-08-09T22:25:17Z</dcterms:modified>
</cp:coreProperties>
</file>