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y_papers\c_submitted\bond_orders\third_submission\supporting_data\to_evaluate\"/>
    </mc:Choice>
  </mc:AlternateContent>
  <bookViews>
    <workbookView xWindow="0" yWindow="0" windowWidth="25245" windowHeight="11850"/>
  </bookViews>
  <sheets>
    <sheet name="dat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4" i="1" l="1"/>
  <c r="Q36" i="1" l="1"/>
  <c r="Q4" i="1"/>
  <c r="Q6" i="1"/>
  <c r="Q7" i="1"/>
  <c r="Q39" i="1" s="1"/>
  <c r="Q8" i="1"/>
  <c r="Q9" i="1"/>
  <c r="Q11" i="1"/>
  <c r="Q12" i="1"/>
  <c r="Q13" i="1"/>
  <c r="Q15" i="1"/>
  <c r="Q16" i="1"/>
  <c r="Q17" i="1"/>
  <c r="Q18" i="1"/>
  <c r="Q19" i="1"/>
  <c r="Q21" i="1"/>
  <c r="Q22" i="1"/>
  <c r="Q24" i="1"/>
  <c r="Q25" i="1"/>
  <c r="Q26" i="1"/>
  <c r="Q27" i="1"/>
  <c r="Q29" i="1"/>
  <c r="Q30" i="1"/>
  <c r="Q31" i="1"/>
  <c r="Q32" i="1"/>
  <c r="Q34" i="1"/>
  <c r="Q3" i="1"/>
  <c r="Q38" i="1" l="1"/>
  <c r="M22" i="1"/>
  <c r="M36" i="1"/>
  <c r="K36" i="1"/>
  <c r="U36" i="1"/>
  <c r="V36" i="1" s="1"/>
  <c r="O36" i="1"/>
  <c r="K34" i="1"/>
  <c r="M34" i="1"/>
  <c r="O34" i="1"/>
  <c r="U34" i="1"/>
  <c r="V34" i="1" s="1"/>
  <c r="M29" i="1"/>
  <c r="M30" i="1"/>
  <c r="M31" i="1"/>
  <c r="M32" i="1"/>
  <c r="K29" i="1"/>
  <c r="K30" i="1"/>
  <c r="K31" i="1"/>
  <c r="K32" i="1"/>
  <c r="U29" i="1"/>
  <c r="V29" i="1" s="1"/>
  <c r="U30" i="1"/>
  <c r="V30" i="1" s="1"/>
  <c r="U31" i="1"/>
  <c r="V31" i="1" s="1"/>
  <c r="U32" i="1"/>
  <c r="V32" i="1" s="1"/>
  <c r="O29" i="1"/>
  <c r="O30" i="1"/>
  <c r="O31" i="1"/>
  <c r="O32" i="1"/>
  <c r="U24" i="1"/>
  <c r="V24" i="1" s="1"/>
  <c r="U25" i="1"/>
  <c r="V25" i="1" s="1"/>
  <c r="U26" i="1"/>
  <c r="V26" i="1" s="1"/>
  <c r="U27" i="1"/>
  <c r="V27" i="1" s="1"/>
  <c r="M24" i="1"/>
  <c r="M25" i="1"/>
  <c r="M26" i="1"/>
  <c r="M27" i="1"/>
  <c r="K25" i="1"/>
  <c r="K26" i="1"/>
  <c r="K27" i="1"/>
  <c r="O24" i="1"/>
  <c r="O25" i="1"/>
  <c r="O26" i="1"/>
  <c r="O27" i="1"/>
  <c r="M21" i="1"/>
  <c r="K21" i="1"/>
  <c r="U21" i="1"/>
  <c r="V21" i="1" s="1"/>
  <c r="U22" i="1"/>
  <c r="V22" i="1" s="1"/>
  <c r="O21" i="1"/>
  <c r="O22" i="1"/>
  <c r="U15" i="1"/>
  <c r="V15" i="1" s="1"/>
  <c r="U16" i="1"/>
  <c r="V16" i="1" s="1"/>
  <c r="U17" i="1"/>
  <c r="V17" i="1" s="1"/>
  <c r="U18" i="1"/>
  <c r="V18" i="1" s="1"/>
  <c r="U19" i="1"/>
  <c r="V19" i="1" s="1"/>
  <c r="M19" i="1"/>
  <c r="M15" i="1"/>
  <c r="M16" i="1"/>
  <c r="M17" i="1"/>
  <c r="M18" i="1"/>
  <c r="K15" i="1"/>
  <c r="K16" i="1"/>
  <c r="K17" i="1"/>
  <c r="K18" i="1"/>
  <c r="K19" i="1"/>
  <c r="O15" i="1"/>
  <c r="O16" i="1"/>
  <c r="O17" i="1"/>
  <c r="O18" i="1"/>
  <c r="O19" i="1"/>
  <c r="M11" i="1"/>
  <c r="M12" i="1"/>
  <c r="M13" i="1"/>
  <c r="K11" i="1"/>
  <c r="K12" i="1"/>
  <c r="K13" i="1"/>
  <c r="O11" i="1"/>
  <c r="O12" i="1"/>
  <c r="O13" i="1"/>
  <c r="U11" i="1"/>
  <c r="V11" i="1" s="1"/>
  <c r="U12" i="1"/>
  <c r="V12" i="1" s="1"/>
  <c r="U13" i="1"/>
  <c r="V13" i="1" s="1"/>
  <c r="M4" i="1"/>
  <c r="M6" i="1"/>
  <c r="M7" i="1"/>
  <c r="M8" i="1"/>
  <c r="M9" i="1"/>
  <c r="K4" i="1"/>
  <c r="K6" i="1"/>
  <c r="K7" i="1"/>
  <c r="K8" i="1"/>
  <c r="K9" i="1"/>
  <c r="M3" i="1"/>
  <c r="K3" i="1"/>
  <c r="U6" i="1"/>
  <c r="V6" i="1" s="1"/>
  <c r="U7" i="1"/>
  <c r="V7" i="1" s="1"/>
  <c r="U8" i="1"/>
  <c r="V8" i="1" s="1"/>
  <c r="U9" i="1"/>
  <c r="V9" i="1" s="1"/>
  <c r="O6" i="1"/>
  <c r="O7" i="1"/>
  <c r="O8" i="1"/>
  <c r="O9" i="1"/>
  <c r="O4" i="1"/>
  <c r="U4" i="1"/>
  <c r="V4" i="1" s="1"/>
  <c r="U3" i="1"/>
  <c r="O3" i="1"/>
  <c r="G4" i="1"/>
  <c r="G6" i="1"/>
  <c r="G7" i="1"/>
  <c r="G8" i="1"/>
  <c r="G9" i="1"/>
  <c r="G11" i="1"/>
  <c r="G12" i="1"/>
  <c r="G13" i="1"/>
  <c r="G15" i="1"/>
  <c r="G16" i="1"/>
  <c r="G17" i="1"/>
  <c r="G18" i="1"/>
  <c r="G19" i="1"/>
  <c r="G21" i="1"/>
  <c r="G22" i="1"/>
  <c r="G24" i="1"/>
  <c r="G25" i="1"/>
  <c r="G26" i="1"/>
  <c r="G27" i="1"/>
  <c r="G29" i="1"/>
  <c r="G30" i="1"/>
  <c r="G31" i="1"/>
  <c r="G32" i="1"/>
  <c r="G34" i="1"/>
  <c r="G36" i="1"/>
  <c r="G3" i="1"/>
  <c r="M39" i="1" l="1"/>
  <c r="M38" i="1"/>
  <c r="O39" i="1"/>
  <c r="O38" i="1"/>
  <c r="U38" i="1"/>
  <c r="V3" i="1"/>
  <c r="V39" i="1" s="1"/>
  <c r="K22" i="1"/>
  <c r="K39" i="1" s="1"/>
  <c r="K38" i="1" l="1"/>
</calcChain>
</file>

<file path=xl/sharedStrings.xml><?xml version="1.0" encoding="utf-8"?>
<sst xmlns="http://schemas.openxmlformats.org/spreadsheetml/2006/main" count="242" uniqueCount="94">
  <si>
    <t>halogen dimers</t>
  </si>
  <si>
    <t>halogen acids</t>
  </si>
  <si>
    <t>HF</t>
  </si>
  <si>
    <t>HCl</t>
  </si>
  <si>
    <t>HBr</t>
  </si>
  <si>
    <t>alkali metal dimers</t>
  </si>
  <si>
    <t>weakly bound</t>
  </si>
  <si>
    <t>group 16 dimers</t>
  </si>
  <si>
    <t>other p-block dimers</t>
  </si>
  <si>
    <t>CO</t>
  </si>
  <si>
    <t>NO</t>
  </si>
  <si>
    <t>d-block dimers</t>
  </si>
  <si>
    <t>f-block dimers</t>
  </si>
  <si>
    <t>2S+1</t>
  </si>
  <si>
    <t>B.D.E.</t>
  </si>
  <si>
    <t>kJ/mole</t>
  </si>
  <si>
    <t>reference</t>
  </si>
  <si>
    <t>CRC</t>
  </si>
  <si>
    <t>B.O.</t>
  </si>
  <si>
    <t>~1</t>
  </si>
  <si>
    <t>&gt; 0</t>
  </si>
  <si>
    <t>~2</t>
  </si>
  <si>
    <t>2–3</t>
  </si>
  <si>
    <t>~3</t>
  </si>
  <si>
    <t>~2½</t>
  </si>
  <si>
    <t>bound</t>
  </si>
  <si>
    <t>BO upper</t>
  </si>
  <si>
    <t>C.C.</t>
  </si>
  <si>
    <t>C.C. bond</t>
  </si>
  <si>
    <t>ref. bond</t>
  </si>
  <si>
    <t>bond length</t>
  </si>
  <si>
    <t>B.L.E.</t>
  </si>
  <si>
    <t>C.C. (%)</t>
  </si>
  <si>
    <t>PBE bond</t>
  </si>
  <si>
    <t>PBE (%)</t>
  </si>
  <si>
    <t>basis set</t>
  </si>
  <si>
    <t>theory</t>
  </si>
  <si>
    <t>PBE</t>
  </si>
  <si>
    <t>PBE - CC</t>
  </si>
  <si>
    <t>comment on</t>
  </si>
  <si>
    <t>state convergence</t>
  </si>
  <si>
    <t>def2QZVPPD</t>
  </si>
  <si>
    <t>CCSD</t>
  </si>
  <si>
    <t>great</t>
  </si>
  <si>
    <t>SDD_largecore</t>
  </si>
  <si>
    <t>OK</t>
  </si>
  <si>
    <t>SAC-CI</t>
  </si>
  <si>
    <t>Gagliardi &amp; Roos (Nature 2005)</t>
  </si>
  <si>
    <t>~4</t>
  </si>
  <si>
    <t>Lim et al. (J. Phys. Chem. 2005)</t>
  </si>
  <si>
    <t>Merritt et al. (Science 2009)</t>
  </si>
  <si>
    <t>Ogilvie &amp; Wang (J. Molec. Struct. 1992)</t>
  </si>
  <si>
    <t>Schaad &amp; Hicks (J. Chem. Phys. 1970)</t>
  </si>
  <si>
    <t>~270</t>
  </si>
  <si>
    <t>B.O./C.E.</t>
  </si>
  <si>
    <t>C.C. ratio</t>
  </si>
  <si>
    <t>overlap</t>
  </si>
  <si>
    <t>population</t>
  </si>
  <si>
    <t>B.O./O.P.</t>
  </si>
  <si>
    <t>heuristic</t>
  </si>
  <si>
    <t>&lt;½</t>
  </si>
  <si>
    <t>&lt;1</t>
  </si>
  <si>
    <t>min</t>
  </si>
  <si>
    <t>max</t>
  </si>
  <si>
    <t>rms difference</t>
  </si>
  <si>
    <t>mean difference</t>
  </si>
  <si>
    <t>avg</t>
  </si>
  <si>
    <t>st. dev.</t>
  </si>
  <si>
    <t>length (Angs.)</t>
  </si>
  <si>
    <r>
      <t>H</t>
    </r>
    <r>
      <rPr>
        <b/>
        <vertAlign val="subscript"/>
        <sz val="12"/>
        <color theme="1"/>
        <rFont val="Times New Roman"/>
        <family val="1"/>
      </rPr>
      <t>2</t>
    </r>
  </si>
  <si>
    <r>
      <t>[H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]</t>
    </r>
    <r>
      <rPr>
        <b/>
        <vertAlign val="superscript"/>
        <sz val="12"/>
        <color theme="1"/>
        <rFont val="Times New Roman"/>
        <family val="1"/>
      </rPr>
      <t>+</t>
    </r>
  </si>
  <si>
    <r>
      <t>F</t>
    </r>
    <r>
      <rPr>
        <b/>
        <vertAlign val="subscript"/>
        <sz val="12"/>
        <color theme="1"/>
        <rFont val="Times New Roman"/>
        <family val="1"/>
      </rPr>
      <t>2</t>
    </r>
  </si>
  <si>
    <r>
      <t>Cl</t>
    </r>
    <r>
      <rPr>
        <b/>
        <vertAlign val="subscript"/>
        <sz val="12"/>
        <color theme="1"/>
        <rFont val="Times New Roman"/>
        <family val="1"/>
      </rPr>
      <t>2</t>
    </r>
  </si>
  <si>
    <r>
      <t>Br</t>
    </r>
    <r>
      <rPr>
        <b/>
        <vertAlign val="subscript"/>
        <sz val="12"/>
        <color theme="1"/>
        <rFont val="Times New Roman"/>
        <family val="1"/>
      </rPr>
      <t>2</t>
    </r>
  </si>
  <si>
    <r>
      <t>I</t>
    </r>
    <r>
      <rPr>
        <b/>
        <vertAlign val="subscript"/>
        <sz val="12"/>
        <color theme="1"/>
        <rFont val="Times New Roman"/>
        <family val="1"/>
      </rPr>
      <t>2</t>
    </r>
  </si>
  <si>
    <r>
      <t>Li</t>
    </r>
    <r>
      <rPr>
        <b/>
        <vertAlign val="subscript"/>
        <sz val="12"/>
        <color theme="1"/>
        <rFont val="Times New Roman"/>
        <family val="1"/>
      </rPr>
      <t>2</t>
    </r>
  </si>
  <si>
    <r>
      <t>Na</t>
    </r>
    <r>
      <rPr>
        <b/>
        <vertAlign val="subscript"/>
        <sz val="12"/>
        <color theme="1"/>
        <rFont val="Times New Roman"/>
        <family val="1"/>
      </rPr>
      <t>2</t>
    </r>
  </si>
  <si>
    <r>
      <t>K</t>
    </r>
    <r>
      <rPr>
        <b/>
        <vertAlign val="subscript"/>
        <sz val="12"/>
        <color theme="1"/>
        <rFont val="Times New Roman"/>
        <family val="1"/>
      </rPr>
      <t>2</t>
    </r>
  </si>
  <si>
    <r>
      <t>Rb</t>
    </r>
    <r>
      <rPr>
        <b/>
        <vertAlign val="subscript"/>
        <sz val="12"/>
        <color theme="1"/>
        <rFont val="Times New Roman"/>
        <family val="1"/>
      </rPr>
      <t>2</t>
    </r>
  </si>
  <si>
    <r>
      <t>Cs</t>
    </r>
    <r>
      <rPr>
        <b/>
        <vertAlign val="subscript"/>
        <sz val="12"/>
        <color theme="1"/>
        <rFont val="Times New Roman"/>
        <family val="1"/>
      </rPr>
      <t>2</t>
    </r>
  </si>
  <si>
    <r>
      <t>O</t>
    </r>
    <r>
      <rPr>
        <b/>
        <vertAlign val="subscript"/>
        <sz val="12"/>
        <color theme="1"/>
        <rFont val="Times New Roman"/>
        <family val="1"/>
      </rPr>
      <t>2</t>
    </r>
  </si>
  <si>
    <r>
      <t>S</t>
    </r>
    <r>
      <rPr>
        <b/>
        <vertAlign val="subscript"/>
        <sz val="12"/>
        <color theme="1"/>
        <rFont val="Times New Roman"/>
        <family val="1"/>
      </rPr>
      <t>2</t>
    </r>
  </si>
  <si>
    <r>
      <t>Se</t>
    </r>
    <r>
      <rPr>
        <b/>
        <vertAlign val="subscript"/>
        <sz val="12"/>
        <color theme="1"/>
        <rFont val="Times New Roman"/>
        <family val="1"/>
      </rPr>
      <t>2</t>
    </r>
  </si>
  <si>
    <r>
      <t>Te</t>
    </r>
    <r>
      <rPr>
        <b/>
        <vertAlign val="subscript"/>
        <sz val="12"/>
        <color theme="1"/>
        <rFont val="Times New Roman"/>
        <family val="1"/>
      </rPr>
      <t>2</t>
    </r>
  </si>
  <si>
    <r>
      <t>N</t>
    </r>
    <r>
      <rPr>
        <b/>
        <vertAlign val="subscript"/>
        <sz val="12"/>
        <color theme="1"/>
        <rFont val="Times New Roman"/>
        <family val="1"/>
      </rPr>
      <t>2</t>
    </r>
  </si>
  <si>
    <r>
      <t>P</t>
    </r>
    <r>
      <rPr>
        <b/>
        <vertAlign val="subscript"/>
        <sz val="12"/>
        <color theme="1"/>
        <rFont val="Times New Roman"/>
        <family val="1"/>
      </rPr>
      <t>2</t>
    </r>
  </si>
  <si>
    <r>
      <t>Cu</t>
    </r>
    <r>
      <rPr>
        <b/>
        <vertAlign val="subscript"/>
        <sz val="12"/>
        <color theme="1"/>
        <rFont val="Times New Roman"/>
        <family val="1"/>
      </rPr>
      <t>2</t>
    </r>
  </si>
  <si>
    <r>
      <t>U</t>
    </r>
    <r>
      <rPr>
        <b/>
        <vertAlign val="subscript"/>
        <sz val="12"/>
        <color theme="1"/>
        <rFont val="Times New Roman"/>
        <family val="1"/>
      </rPr>
      <t>2</t>
    </r>
  </si>
  <si>
    <t>BO lower bound</t>
  </si>
  <si>
    <t>(contact exchange)</t>
  </si>
  <si>
    <t>squared</t>
  </si>
  <si>
    <t>(PBE - CC B.O.)</t>
  </si>
  <si>
    <r>
      <t>Be</t>
    </r>
    <r>
      <rPr>
        <b/>
        <vertAlign val="subscript"/>
        <sz val="12"/>
        <color theme="1"/>
        <rFont val="Times New Roman"/>
        <family val="1"/>
      </rPr>
      <t>2</t>
    </r>
  </si>
  <si>
    <r>
      <t>Kr</t>
    </r>
    <r>
      <rPr>
        <b/>
        <vertAlign val="subscript"/>
        <sz val="12"/>
        <color theme="1"/>
        <rFont val="Times New Roman"/>
        <family val="1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</si>
</sst>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00"/>
  </numFmts>
  <fonts count="8" x14ac:knownFonts="1">
    <font>
      <sz val="10"/>
      <color theme="1"/>
      <name val="Arial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vertAlign val="subscript"/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Fill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165" fontId="0" fillId="0" borderId="0" xfId="0" applyNumberFormat="1" applyFill="1" applyAlignment="1">
      <alignment horizontal="center"/>
    </xf>
    <xf numFmtId="11" fontId="0" fillId="0" borderId="0" xfId="0" applyNumberFormat="1" applyAlignment="1">
      <alignment horizontal="center"/>
    </xf>
    <xf numFmtId="0" fontId="2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9"/>
  <sheetViews>
    <sheetView tabSelected="1" topLeftCell="E25" workbookViewId="0">
      <selection activeCell="O38" sqref="O38"/>
    </sheetView>
  </sheetViews>
  <sheetFormatPr defaultRowHeight="12.75" x14ac:dyDescent="0.2"/>
  <cols>
    <col min="4" max="4" width="9.42578125" customWidth="1"/>
    <col min="5" max="5" width="8.28515625" customWidth="1"/>
    <col min="6" max="6" width="18.140625" customWidth="1"/>
    <col min="7" max="7" width="10.28515625" customWidth="1"/>
    <col min="8" max="8" width="13.28515625" customWidth="1"/>
    <col min="9" max="9" width="34.7109375" customWidth="1"/>
    <col min="10" max="10" width="14.140625" customWidth="1"/>
    <col min="11" max="11" width="9.7109375" customWidth="1"/>
    <col min="12" max="12" width="14" customWidth="1"/>
    <col min="13" max="13" width="10.42578125" customWidth="1"/>
    <col min="15" max="17" width="10.5703125" customWidth="1"/>
    <col min="18" max="18" width="13.7109375" customWidth="1"/>
    <col min="20" max="20" width="17.140625" customWidth="1"/>
    <col min="21" max="21" width="16.5703125" customWidth="1"/>
    <col min="22" max="22" width="18.140625" customWidth="1"/>
    <col min="23" max="23" width="25.85546875" customWidth="1"/>
    <col min="24" max="24" width="12.42578125" bestFit="1" customWidth="1"/>
  </cols>
  <sheetData>
    <row r="1" spans="1:24" ht="15.75" x14ac:dyDescent="0.2">
      <c r="A1" s="12"/>
      <c r="B1" s="12"/>
      <c r="C1" s="6" t="s">
        <v>14</v>
      </c>
      <c r="D1" s="6" t="s">
        <v>14</v>
      </c>
      <c r="E1" s="6" t="s">
        <v>59</v>
      </c>
      <c r="F1" s="6" t="s">
        <v>88</v>
      </c>
      <c r="G1" s="6" t="s">
        <v>26</v>
      </c>
      <c r="H1" s="6" t="s">
        <v>29</v>
      </c>
      <c r="I1" s="6" t="s">
        <v>30</v>
      </c>
      <c r="J1" s="6" t="s">
        <v>28</v>
      </c>
      <c r="K1" s="1" t="s">
        <v>31</v>
      </c>
      <c r="L1" s="6" t="s">
        <v>33</v>
      </c>
      <c r="M1" s="1" t="s">
        <v>31</v>
      </c>
      <c r="N1" s="1" t="s">
        <v>18</v>
      </c>
      <c r="O1" s="1" t="s">
        <v>55</v>
      </c>
      <c r="P1" s="1" t="s">
        <v>56</v>
      </c>
      <c r="Q1" s="1" t="s">
        <v>55</v>
      </c>
      <c r="R1" s="1" t="s">
        <v>35</v>
      </c>
      <c r="S1" s="1" t="s">
        <v>36</v>
      </c>
      <c r="T1" s="1" t="s">
        <v>18</v>
      </c>
      <c r="U1" s="1" t="s">
        <v>18</v>
      </c>
      <c r="V1" s="1" t="s">
        <v>90</v>
      </c>
      <c r="W1" s="1" t="s">
        <v>39</v>
      </c>
      <c r="X1" s="12"/>
    </row>
    <row r="2" spans="1:24" ht="15.75" x14ac:dyDescent="0.25">
      <c r="A2" s="12"/>
      <c r="B2" s="6" t="s">
        <v>13</v>
      </c>
      <c r="C2" s="6" t="s">
        <v>15</v>
      </c>
      <c r="D2" s="6" t="s">
        <v>16</v>
      </c>
      <c r="E2" s="6" t="s">
        <v>18</v>
      </c>
      <c r="F2" s="6" t="s">
        <v>89</v>
      </c>
      <c r="G2" s="6" t="s">
        <v>25</v>
      </c>
      <c r="H2" s="6" t="s">
        <v>68</v>
      </c>
      <c r="I2" s="6" t="s">
        <v>16</v>
      </c>
      <c r="J2" s="6" t="s">
        <v>68</v>
      </c>
      <c r="K2" s="7" t="s">
        <v>32</v>
      </c>
      <c r="L2" s="6" t="s">
        <v>68</v>
      </c>
      <c r="M2" s="7" t="s">
        <v>34</v>
      </c>
      <c r="N2" s="7" t="s">
        <v>27</v>
      </c>
      <c r="O2" s="7" t="s">
        <v>54</v>
      </c>
      <c r="P2" s="7" t="s">
        <v>57</v>
      </c>
      <c r="Q2" s="7" t="s">
        <v>58</v>
      </c>
      <c r="R2" s="7" t="s">
        <v>27</v>
      </c>
      <c r="S2" s="7" t="s">
        <v>27</v>
      </c>
      <c r="T2" s="7" t="s">
        <v>37</v>
      </c>
      <c r="U2" s="7" t="s">
        <v>38</v>
      </c>
      <c r="V2" s="7" t="s">
        <v>91</v>
      </c>
      <c r="W2" s="7" t="s">
        <v>40</v>
      </c>
      <c r="X2" s="12"/>
    </row>
    <row r="3" spans="1:24" ht="17.25" x14ac:dyDescent="0.25">
      <c r="A3" s="8" t="s">
        <v>69</v>
      </c>
      <c r="B3" s="3">
        <v>1</v>
      </c>
      <c r="C3" s="10">
        <v>436</v>
      </c>
      <c r="D3" s="11" t="s">
        <v>17</v>
      </c>
      <c r="E3" s="3">
        <v>1</v>
      </c>
      <c r="F3" s="14">
        <v>0.55751399999999995</v>
      </c>
      <c r="G3" s="14">
        <f>F3*2</f>
        <v>1.1150279999999999</v>
      </c>
      <c r="H3" s="12">
        <v>0.74143999999999999</v>
      </c>
      <c r="I3" s="12" t="s">
        <v>17</v>
      </c>
      <c r="J3" s="15">
        <v>0.74221923000000001</v>
      </c>
      <c r="K3" s="13">
        <f>(J3-H3)/H3</f>
        <v>1.0509683858437901E-3</v>
      </c>
      <c r="L3" s="15">
        <v>0.75009999999999999</v>
      </c>
      <c r="M3" s="13">
        <f>(L3-H3)/H3</f>
        <v>1.1679974104445405E-2</v>
      </c>
      <c r="N3" s="14">
        <v>0.93815400000000004</v>
      </c>
      <c r="O3" s="14">
        <f>N3/F3</f>
        <v>1.6827451866679584</v>
      </c>
      <c r="P3" s="14">
        <v>0.5550538505</v>
      </c>
      <c r="Q3" s="14">
        <f>N3/P3</f>
        <v>1.6902035706173342</v>
      </c>
      <c r="R3" s="12" t="s">
        <v>41</v>
      </c>
      <c r="S3" s="12" t="s">
        <v>42</v>
      </c>
      <c r="T3" s="14">
        <v>0.92936700000000005</v>
      </c>
      <c r="U3" s="15">
        <f>T3-N3</f>
        <v>-8.7869999999999893E-3</v>
      </c>
      <c r="V3" s="21">
        <f>U3^2</f>
        <v>7.7211368999999816E-5</v>
      </c>
      <c r="W3" s="12" t="s">
        <v>43</v>
      </c>
    </row>
    <row r="4" spans="1:24" ht="19.5" x14ac:dyDescent="0.2">
      <c r="A4" s="8" t="s">
        <v>70</v>
      </c>
      <c r="B4" s="3">
        <v>2</v>
      </c>
      <c r="C4" s="16" t="s">
        <v>53</v>
      </c>
      <c r="D4" s="16"/>
      <c r="E4" s="3" t="s">
        <v>60</v>
      </c>
      <c r="F4" s="14">
        <v>0.18873300000000001</v>
      </c>
      <c r="G4" s="14">
        <f t="shared" ref="G4:G36" si="0">F4*2</f>
        <v>0.37746600000000002</v>
      </c>
      <c r="H4" s="17">
        <v>1.0569</v>
      </c>
      <c r="I4" s="17" t="s">
        <v>52</v>
      </c>
      <c r="J4" s="15">
        <v>1.0569286600000001</v>
      </c>
      <c r="K4" s="13">
        <f t="shared" ref="K4:K36" si="1">(J4-H4)/H4</f>
        <v>2.7117040401291228E-5</v>
      </c>
      <c r="L4" s="15">
        <v>1.1307</v>
      </c>
      <c r="M4" s="13">
        <f t="shared" ref="M4:M36" si="2">(L4-H4)/H4</f>
        <v>6.9826852114675084E-2</v>
      </c>
      <c r="N4" s="14">
        <v>0.29981799999999997</v>
      </c>
      <c r="O4" s="14">
        <f>N4/F4</f>
        <v>1.5885828127566455</v>
      </c>
      <c r="P4" s="14">
        <v>0.19183873679999999</v>
      </c>
      <c r="Q4" s="14">
        <f>N4/P4</f>
        <v>1.5628647529751665</v>
      </c>
      <c r="R4" s="12" t="s">
        <v>41</v>
      </c>
      <c r="S4" s="12" t="s">
        <v>42</v>
      </c>
      <c r="T4" s="14">
        <v>0.26374500000000001</v>
      </c>
      <c r="U4" s="15">
        <f>T4-N4</f>
        <v>-3.6072999999999966E-2</v>
      </c>
      <c r="V4" s="21">
        <f>U4^2</f>
        <v>1.3012613289999976E-3</v>
      </c>
      <c r="W4" s="12" t="s">
        <v>43</v>
      </c>
    </row>
    <row r="5" spans="1:24" ht="15.75" x14ac:dyDescent="0.2">
      <c r="A5" s="22" t="s">
        <v>0</v>
      </c>
      <c r="B5" s="22"/>
      <c r="C5" s="11"/>
      <c r="D5" s="11"/>
      <c r="E5" s="11"/>
      <c r="F5" s="14"/>
      <c r="G5" s="14"/>
      <c r="H5" s="12"/>
      <c r="I5" s="12"/>
      <c r="J5" s="15"/>
      <c r="K5" s="13"/>
      <c r="L5" s="15"/>
      <c r="M5" s="13"/>
      <c r="N5" s="14"/>
      <c r="O5" s="14"/>
      <c r="P5" s="14"/>
      <c r="Q5" s="14"/>
      <c r="R5" s="12"/>
      <c r="S5" s="12"/>
      <c r="T5" s="14"/>
      <c r="U5" s="15"/>
      <c r="V5" s="21"/>
      <c r="W5" s="12"/>
    </row>
    <row r="6" spans="1:24" ht="17.25" x14ac:dyDescent="0.2">
      <c r="A6" s="8" t="s">
        <v>71</v>
      </c>
      <c r="B6" s="3">
        <v>1</v>
      </c>
      <c r="C6" s="3">
        <v>159</v>
      </c>
      <c r="D6" s="11" t="s">
        <v>17</v>
      </c>
      <c r="E6" s="3" t="s">
        <v>19</v>
      </c>
      <c r="F6" s="14">
        <v>0.63844599999999996</v>
      </c>
      <c r="G6" s="14">
        <f t="shared" si="0"/>
        <v>1.2768919999999999</v>
      </c>
      <c r="H6" s="12">
        <v>1.4126399999999999</v>
      </c>
      <c r="I6" s="12" t="s">
        <v>17</v>
      </c>
      <c r="J6" s="15">
        <v>1.3880469099999999</v>
      </c>
      <c r="K6" s="13">
        <f t="shared" si="1"/>
        <v>-1.7409311643447719E-2</v>
      </c>
      <c r="L6" s="15">
        <v>1.4127000000000001</v>
      </c>
      <c r="M6" s="13">
        <f t="shared" si="2"/>
        <v>4.2473666326998411E-5</v>
      </c>
      <c r="N6" s="14">
        <v>0.98180400000000001</v>
      </c>
      <c r="O6" s="14">
        <f t="shared" ref="O6:O36" si="3">N6/F6</f>
        <v>1.5378027272470969</v>
      </c>
      <c r="P6" s="14">
        <v>0.63758345279999995</v>
      </c>
      <c r="Q6" s="14">
        <f>N6/P6</f>
        <v>1.5398831253984515</v>
      </c>
      <c r="R6" s="12" t="s">
        <v>41</v>
      </c>
      <c r="S6" s="12" t="s">
        <v>42</v>
      </c>
      <c r="T6" s="14">
        <v>0.96793099999999999</v>
      </c>
      <c r="U6" s="15">
        <f>T6-N6</f>
        <v>-1.3873000000000024E-2</v>
      </c>
      <c r="V6" s="21">
        <f>U6^2</f>
        <v>1.9246012900000066E-4</v>
      </c>
      <c r="W6" s="12" t="s">
        <v>43</v>
      </c>
    </row>
    <row r="7" spans="1:24" ht="17.25" x14ac:dyDescent="0.2">
      <c r="A7" s="8" t="s">
        <v>72</v>
      </c>
      <c r="B7" s="3">
        <v>1</v>
      </c>
      <c r="C7" s="3">
        <v>243</v>
      </c>
      <c r="D7" s="11" t="s">
        <v>17</v>
      </c>
      <c r="E7" s="3" t="s">
        <v>19</v>
      </c>
      <c r="F7" s="14">
        <v>0.85043100000000005</v>
      </c>
      <c r="G7" s="14">
        <f t="shared" si="0"/>
        <v>1.7008620000000001</v>
      </c>
      <c r="H7" s="12">
        <v>1.9872000000000001</v>
      </c>
      <c r="I7" s="12" t="s">
        <v>17</v>
      </c>
      <c r="J7" s="15">
        <v>1.9810854499999999</v>
      </c>
      <c r="K7" s="13">
        <f t="shared" si="1"/>
        <v>-3.0769675925926745E-3</v>
      </c>
      <c r="L7" s="15">
        <v>2.0049999999999999</v>
      </c>
      <c r="M7" s="13">
        <f t="shared" si="2"/>
        <v>8.957326892109407E-3</v>
      </c>
      <c r="N7" s="14">
        <v>1.3567229999999999</v>
      </c>
      <c r="O7" s="14">
        <f t="shared" si="3"/>
        <v>1.5953357768002341</v>
      </c>
      <c r="P7" s="14">
        <v>0.84286048329999996</v>
      </c>
      <c r="Q7" s="14">
        <f>N7/P7</f>
        <v>1.6096649764479474</v>
      </c>
      <c r="R7" s="12" t="s">
        <v>41</v>
      </c>
      <c r="S7" s="12" t="s">
        <v>42</v>
      </c>
      <c r="T7" s="14">
        <v>1.3119069999999999</v>
      </c>
      <c r="U7" s="15">
        <f>T7-N7</f>
        <v>-4.4815999999999967E-2</v>
      </c>
      <c r="V7" s="21">
        <f>U7^2</f>
        <v>2.0084738559999972E-3</v>
      </c>
      <c r="W7" s="12" t="s">
        <v>43</v>
      </c>
    </row>
    <row r="8" spans="1:24" ht="17.25" x14ac:dyDescent="0.2">
      <c r="A8" s="8" t="s">
        <v>73</v>
      </c>
      <c r="B8" s="3">
        <v>1</v>
      </c>
      <c r="C8" s="3">
        <v>194</v>
      </c>
      <c r="D8" s="11" t="s">
        <v>17</v>
      </c>
      <c r="E8" s="3" t="s">
        <v>19</v>
      </c>
      <c r="F8" s="14">
        <v>0.797628</v>
      </c>
      <c r="G8" s="14">
        <f t="shared" si="0"/>
        <v>1.595256</v>
      </c>
      <c r="H8" s="12">
        <v>2.2810999999999999</v>
      </c>
      <c r="I8" s="12" t="s">
        <v>17</v>
      </c>
      <c r="J8" s="15">
        <v>2.2728332899999999</v>
      </c>
      <c r="K8" s="13">
        <f t="shared" si="1"/>
        <v>-3.6240015781859678E-3</v>
      </c>
      <c r="L8" s="15">
        <v>2.3066</v>
      </c>
      <c r="M8" s="13">
        <f t="shared" si="2"/>
        <v>1.117881723729783E-2</v>
      </c>
      <c r="N8" s="14">
        <v>1.264124</v>
      </c>
      <c r="O8" s="14">
        <f t="shared" si="3"/>
        <v>1.5848540923839183</v>
      </c>
      <c r="P8" s="14">
        <v>0.79183547030000001</v>
      </c>
      <c r="Q8" s="14">
        <f>N8/P8</f>
        <v>1.5964478069175982</v>
      </c>
      <c r="R8" s="12" t="s">
        <v>41</v>
      </c>
      <c r="S8" s="12" t="s">
        <v>42</v>
      </c>
      <c r="T8" s="14">
        <v>1.1861010000000001</v>
      </c>
      <c r="U8" s="15">
        <f>T8-N8</f>
        <v>-7.8022999999999954E-2</v>
      </c>
      <c r="V8" s="21">
        <f>U8^2</f>
        <v>6.0875885289999928E-3</v>
      </c>
      <c r="W8" s="12" t="s">
        <v>43</v>
      </c>
    </row>
    <row r="9" spans="1:24" ht="17.25" x14ac:dyDescent="0.2">
      <c r="A9" s="8" t="s">
        <v>74</v>
      </c>
      <c r="B9" s="3">
        <v>1</v>
      </c>
      <c r="C9" s="3">
        <v>152</v>
      </c>
      <c r="D9" s="11" t="s">
        <v>17</v>
      </c>
      <c r="E9" s="3" t="s">
        <v>19</v>
      </c>
      <c r="F9" s="14">
        <v>0.79566199999999998</v>
      </c>
      <c r="G9" s="14">
        <f t="shared" si="0"/>
        <v>1.591324</v>
      </c>
      <c r="H9" s="12">
        <v>2.6659999999999999</v>
      </c>
      <c r="I9" s="12" t="s">
        <v>17</v>
      </c>
      <c r="J9" s="15">
        <v>2.6356923000000001</v>
      </c>
      <c r="K9" s="13">
        <f t="shared" si="1"/>
        <v>-1.1368229557389283E-2</v>
      </c>
      <c r="L9" s="15">
        <v>2.6846000000000001</v>
      </c>
      <c r="M9" s="13">
        <f t="shared" si="2"/>
        <v>6.9767441860465766E-3</v>
      </c>
      <c r="N9" s="14">
        <v>1.2618279999999999</v>
      </c>
      <c r="O9" s="14">
        <f t="shared" si="3"/>
        <v>1.5858844584760865</v>
      </c>
      <c r="P9" s="14">
        <v>0.78965189690000004</v>
      </c>
      <c r="Q9" s="14">
        <f>N9/P9</f>
        <v>1.5979547506358935</v>
      </c>
      <c r="R9" s="12" t="s">
        <v>41</v>
      </c>
      <c r="S9" s="12" t="s">
        <v>42</v>
      </c>
      <c r="T9" s="14">
        <v>1.183395</v>
      </c>
      <c r="U9" s="15">
        <f>T9-N9</f>
        <v>-7.8432999999999975E-2</v>
      </c>
      <c r="V9" s="21">
        <f>U9^2</f>
        <v>6.1517354889999961E-3</v>
      </c>
      <c r="W9" s="12" t="s">
        <v>43</v>
      </c>
    </row>
    <row r="10" spans="1:24" ht="15.75" x14ac:dyDescent="0.2">
      <c r="A10" s="22" t="s">
        <v>1</v>
      </c>
      <c r="B10" s="22"/>
      <c r="C10" s="11"/>
      <c r="D10" s="11"/>
      <c r="E10" s="11"/>
      <c r="F10" s="14"/>
      <c r="G10" s="14"/>
      <c r="H10" s="12"/>
      <c r="I10" s="12"/>
      <c r="J10" s="15"/>
      <c r="K10" s="13"/>
      <c r="L10" s="15"/>
      <c r="M10" s="13"/>
      <c r="N10" s="14"/>
      <c r="O10" s="14"/>
      <c r="P10" s="14"/>
      <c r="Q10" s="14"/>
      <c r="R10" s="12"/>
      <c r="S10" s="12"/>
      <c r="T10" s="14"/>
      <c r="U10" s="15"/>
      <c r="V10" s="21"/>
      <c r="W10" s="12"/>
    </row>
    <row r="11" spans="1:24" ht="15.75" x14ac:dyDescent="0.2">
      <c r="A11" s="8" t="s">
        <v>2</v>
      </c>
      <c r="B11" s="3">
        <v>1</v>
      </c>
      <c r="C11" s="3">
        <v>570</v>
      </c>
      <c r="D11" s="11" t="s">
        <v>17</v>
      </c>
      <c r="E11" s="3" t="s">
        <v>61</v>
      </c>
      <c r="F11" s="14">
        <v>0.52199899999999999</v>
      </c>
      <c r="G11" s="14">
        <f t="shared" si="0"/>
        <v>1.043998</v>
      </c>
      <c r="H11" s="12">
        <v>0.91685000000000005</v>
      </c>
      <c r="I11" s="12" t="s">
        <v>17</v>
      </c>
      <c r="J11" s="15">
        <v>0.91320000000000001</v>
      </c>
      <c r="K11" s="13">
        <f t="shared" si="1"/>
        <v>-3.981021977422743E-3</v>
      </c>
      <c r="L11" s="15">
        <v>0.93010000000000004</v>
      </c>
      <c r="M11" s="13">
        <f t="shared" si="2"/>
        <v>1.4451655123520733E-2</v>
      </c>
      <c r="N11" s="14">
        <v>0.79523600000000005</v>
      </c>
      <c r="O11" s="14">
        <f t="shared" si="3"/>
        <v>1.5234435315010184</v>
      </c>
      <c r="P11" s="14">
        <v>0.53178832050000002</v>
      </c>
      <c r="Q11" s="14">
        <f>N11/P11</f>
        <v>1.4953995214718148</v>
      </c>
      <c r="R11" s="12" t="s">
        <v>41</v>
      </c>
      <c r="S11" s="12" t="s">
        <v>42</v>
      </c>
      <c r="T11" s="14">
        <v>0.81990099999999999</v>
      </c>
      <c r="U11" s="15">
        <f>T11-N11</f>
        <v>2.4664999999999937E-2</v>
      </c>
      <c r="V11" s="21">
        <f>U11^2</f>
        <v>6.0836222499999692E-4</v>
      </c>
      <c r="W11" s="12" t="s">
        <v>43</v>
      </c>
    </row>
    <row r="12" spans="1:24" ht="15.75" x14ac:dyDescent="0.2">
      <c r="A12" s="8" t="s">
        <v>3</v>
      </c>
      <c r="B12" s="3">
        <v>1</v>
      </c>
      <c r="C12" s="3">
        <v>431</v>
      </c>
      <c r="D12" s="11" t="s">
        <v>17</v>
      </c>
      <c r="E12" s="3" t="s">
        <v>61</v>
      </c>
      <c r="F12" s="14">
        <v>0.60816000000000003</v>
      </c>
      <c r="G12" s="14">
        <f t="shared" si="0"/>
        <v>1.2163200000000001</v>
      </c>
      <c r="H12" s="12">
        <v>1.2745599999999999</v>
      </c>
      <c r="I12" s="12" t="s">
        <v>17</v>
      </c>
      <c r="J12" s="15">
        <v>1.2699</v>
      </c>
      <c r="K12" s="13">
        <f t="shared" si="1"/>
        <v>-3.6561636957066651E-3</v>
      </c>
      <c r="L12" s="15">
        <v>1.2886</v>
      </c>
      <c r="M12" s="13">
        <f t="shared" si="2"/>
        <v>1.1015566156163737E-2</v>
      </c>
      <c r="N12" s="14">
        <v>0.98542600000000002</v>
      </c>
      <c r="O12" s="14">
        <f t="shared" si="3"/>
        <v>1.6203400420941856</v>
      </c>
      <c r="P12" s="14">
        <v>0.61417396639999999</v>
      </c>
      <c r="Q12" s="14">
        <f>N12/P12</f>
        <v>1.6044737385664611</v>
      </c>
      <c r="R12" s="12" t="s">
        <v>41</v>
      </c>
      <c r="S12" s="12" t="s">
        <v>42</v>
      </c>
      <c r="T12" s="14">
        <v>0.96915200000000001</v>
      </c>
      <c r="U12" s="15">
        <f>T12-N12</f>
        <v>-1.6274000000000011E-2</v>
      </c>
      <c r="V12" s="21">
        <f>U12^2</f>
        <v>2.6484307600000036E-4</v>
      </c>
      <c r="W12" s="12" t="s">
        <v>43</v>
      </c>
    </row>
    <row r="13" spans="1:24" ht="15.75" x14ac:dyDescent="0.2">
      <c r="A13" s="8" t="s">
        <v>4</v>
      </c>
      <c r="B13" s="3">
        <v>1</v>
      </c>
      <c r="C13" s="3">
        <v>366</v>
      </c>
      <c r="D13" s="11" t="s">
        <v>17</v>
      </c>
      <c r="E13" s="3" t="s">
        <v>61</v>
      </c>
      <c r="F13" s="14">
        <v>0.61342699999999994</v>
      </c>
      <c r="G13" s="14">
        <f t="shared" si="0"/>
        <v>1.2268539999999999</v>
      </c>
      <c r="H13" s="12">
        <v>1.4144399999999999</v>
      </c>
      <c r="I13" s="12" t="s">
        <v>17</v>
      </c>
      <c r="J13" s="15">
        <v>1.4095</v>
      </c>
      <c r="K13" s="13">
        <f t="shared" si="1"/>
        <v>-3.492548287661509E-3</v>
      </c>
      <c r="L13" s="15">
        <v>1.4302999999999999</v>
      </c>
      <c r="M13" s="13">
        <f t="shared" si="2"/>
        <v>1.1212918186702855E-2</v>
      </c>
      <c r="N13" s="14">
        <v>0.99434100000000003</v>
      </c>
      <c r="O13" s="14">
        <f t="shared" si="3"/>
        <v>1.6209606032991704</v>
      </c>
      <c r="P13" s="14">
        <v>0.61911845190000003</v>
      </c>
      <c r="Q13" s="14">
        <f>N13/P13</f>
        <v>1.6060593848374041</v>
      </c>
      <c r="R13" s="12" t="s">
        <v>41</v>
      </c>
      <c r="S13" s="12" t="s">
        <v>42</v>
      </c>
      <c r="T13" s="14">
        <v>0.97307100000000002</v>
      </c>
      <c r="U13" s="15">
        <f>T13-N13</f>
        <v>-2.1270000000000011E-2</v>
      </c>
      <c r="V13" s="21">
        <f>U13^2</f>
        <v>4.5241290000000049E-4</v>
      </c>
      <c r="W13" s="12" t="s">
        <v>43</v>
      </c>
    </row>
    <row r="14" spans="1:24" ht="31.5" customHeight="1" x14ac:dyDescent="0.2">
      <c r="A14" s="22" t="s">
        <v>5</v>
      </c>
      <c r="B14" s="22"/>
      <c r="C14" s="11"/>
      <c r="D14" s="11"/>
      <c r="E14" s="11"/>
      <c r="F14" s="14"/>
      <c r="G14" s="14"/>
      <c r="H14" s="12"/>
      <c r="I14" s="12"/>
      <c r="J14" s="15"/>
      <c r="K14" s="13"/>
      <c r="L14" s="15"/>
      <c r="M14" s="13"/>
      <c r="N14" s="14"/>
      <c r="O14" s="14"/>
      <c r="P14" s="14"/>
      <c r="Q14" s="14"/>
      <c r="R14" s="12"/>
      <c r="S14" s="12"/>
      <c r="T14" s="14"/>
      <c r="U14" s="15"/>
      <c r="V14" s="21"/>
      <c r="W14" s="12"/>
    </row>
    <row r="15" spans="1:24" ht="17.25" x14ac:dyDescent="0.2">
      <c r="A15" s="8" t="s">
        <v>75</v>
      </c>
      <c r="B15" s="3">
        <v>1</v>
      </c>
      <c r="C15" s="3">
        <v>105</v>
      </c>
      <c r="D15" s="11" t="s">
        <v>17</v>
      </c>
      <c r="E15" s="3" t="s">
        <v>19</v>
      </c>
      <c r="F15" s="14">
        <v>0.54703599999999997</v>
      </c>
      <c r="G15" s="14">
        <f t="shared" si="0"/>
        <v>1.0940719999999999</v>
      </c>
      <c r="H15" s="12">
        <v>2.6732999999999998</v>
      </c>
      <c r="I15" s="12" t="s">
        <v>17</v>
      </c>
      <c r="J15" s="15">
        <v>2.6806000000000001</v>
      </c>
      <c r="K15" s="13">
        <f t="shared" si="1"/>
        <v>2.7307073654286116E-3</v>
      </c>
      <c r="L15" s="15">
        <v>2.7280000000000002</v>
      </c>
      <c r="M15" s="13">
        <f t="shared" si="2"/>
        <v>2.0461601765608208E-2</v>
      </c>
      <c r="N15" s="14">
        <v>0.92546399999999995</v>
      </c>
      <c r="O15" s="14">
        <f t="shared" si="3"/>
        <v>1.6917789688430012</v>
      </c>
      <c r="P15" s="14">
        <v>0.51772962099999997</v>
      </c>
      <c r="Q15" s="14">
        <f>N15/P15</f>
        <v>1.787543077431917</v>
      </c>
      <c r="R15" s="12" t="s">
        <v>41</v>
      </c>
      <c r="S15" s="12" t="s">
        <v>42</v>
      </c>
      <c r="T15" s="14">
        <v>0.85874200000000001</v>
      </c>
      <c r="U15" s="15">
        <f>T15-N15</f>
        <v>-6.6721999999999948E-2</v>
      </c>
      <c r="V15" s="21">
        <f>U15^2</f>
        <v>4.4518252839999932E-3</v>
      </c>
      <c r="W15" s="12" t="s">
        <v>43</v>
      </c>
    </row>
    <row r="16" spans="1:24" ht="17.25" x14ac:dyDescent="0.2">
      <c r="A16" s="8" t="s">
        <v>76</v>
      </c>
      <c r="B16" s="3">
        <v>1</v>
      </c>
      <c r="C16" s="3">
        <v>75</v>
      </c>
      <c r="D16" s="11" t="s">
        <v>17</v>
      </c>
      <c r="E16" s="3" t="s">
        <v>19</v>
      </c>
      <c r="F16" s="14">
        <v>0.479184</v>
      </c>
      <c r="G16" s="14">
        <f t="shared" si="0"/>
        <v>0.958368</v>
      </c>
      <c r="H16" s="12">
        <v>3.0785800000000001</v>
      </c>
      <c r="I16" s="12" t="s">
        <v>17</v>
      </c>
      <c r="J16" s="15">
        <v>3.0588000000000002</v>
      </c>
      <c r="K16" s="13">
        <f t="shared" si="1"/>
        <v>-6.4250401158975597E-3</v>
      </c>
      <c r="L16" s="15">
        <v>3.0848</v>
      </c>
      <c r="M16" s="13">
        <f t="shared" si="2"/>
        <v>2.020412008133585E-3</v>
      </c>
      <c r="N16" s="14">
        <v>0.78408999999999995</v>
      </c>
      <c r="O16" s="14">
        <f t="shared" si="3"/>
        <v>1.6363025476643627</v>
      </c>
      <c r="P16" s="14">
        <v>0.4308645914</v>
      </c>
      <c r="Q16" s="14">
        <f>N16/P16</f>
        <v>1.8198060728366456</v>
      </c>
      <c r="R16" s="12" t="s">
        <v>41</v>
      </c>
      <c r="S16" s="12" t="s">
        <v>42</v>
      </c>
      <c r="T16" s="14">
        <v>0.71116500000000005</v>
      </c>
      <c r="U16" s="15">
        <f>T16-N16</f>
        <v>-7.2924999999999907E-2</v>
      </c>
      <c r="V16" s="21">
        <f>U16^2</f>
        <v>5.3180556249999861E-3</v>
      </c>
      <c r="W16" s="12" t="s">
        <v>43</v>
      </c>
    </row>
    <row r="17" spans="1:23" ht="17.25" x14ac:dyDescent="0.2">
      <c r="A17" s="8" t="s">
        <v>77</v>
      </c>
      <c r="B17" s="3">
        <v>1</v>
      </c>
      <c r="C17" s="3">
        <v>57</v>
      </c>
      <c r="D17" s="11" t="s">
        <v>17</v>
      </c>
      <c r="E17" s="3" t="s">
        <v>19</v>
      </c>
      <c r="F17" s="14">
        <v>0.43479099999999998</v>
      </c>
      <c r="G17" s="14">
        <f t="shared" si="0"/>
        <v>0.86958199999999997</v>
      </c>
      <c r="H17" s="12">
        <v>3.9239999999999999</v>
      </c>
      <c r="I17" s="12" t="s">
        <v>49</v>
      </c>
      <c r="J17" s="15">
        <v>3.9641000000000002</v>
      </c>
      <c r="K17" s="13">
        <f t="shared" si="1"/>
        <v>1.021916411824675E-2</v>
      </c>
      <c r="L17" s="15">
        <v>3.9815</v>
      </c>
      <c r="M17" s="13">
        <f t="shared" si="2"/>
        <v>1.4653414882772709E-2</v>
      </c>
      <c r="N17" s="14">
        <v>0.704542</v>
      </c>
      <c r="O17" s="14">
        <f t="shared" si="3"/>
        <v>1.6204153259842087</v>
      </c>
      <c r="P17" s="14">
        <v>0.37202395500000002</v>
      </c>
      <c r="Q17" s="14">
        <f>N17/P17</f>
        <v>1.8938081554452588</v>
      </c>
      <c r="R17" s="12" t="s">
        <v>41</v>
      </c>
      <c r="S17" s="12" t="s">
        <v>42</v>
      </c>
      <c r="T17" s="14">
        <v>0.63780800000000004</v>
      </c>
      <c r="U17" s="15">
        <f>T17-N17</f>
        <v>-6.673399999999996E-2</v>
      </c>
      <c r="V17" s="21">
        <f>U17^2</f>
        <v>4.4534267559999943E-3</v>
      </c>
      <c r="W17" s="12" t="s">
        <v>43</v>
      </c>
    </row>
    <row r="18" spans="1:23" ht="17.25" x14ac:dyDescent="0.2">
      <c r="A18" s="8" t="s">
        <v>78</v>
      </c>
      <c r="B18" s="3">
        <v>1</v>
      </c>
      <c r="C18" s="3">
        <v>49</v>
      </c>
      <c r="D18" s="11" t="s">
        <v>17</v>
      </c>
      <c r="E18" s="3" t="s">
        <v>19</v>
      </c>
      <c r="F18" s="14">
        <v>0.410387</v>
      </c>
      <c r="G18" s="14">
        <f t="shared" si="0"/>
        <v>0.820774</v>
      </c>
      <c r="H18" s="17">
        <v>4.18</v>
      </c>
      <c r="I18" s="12" t="s">
        <v>49</v>
      </c>
      <c r="J18" s="15">
        <v>4.2460000000000004</v>
      </c>
      <c r="K18" s="13">
        <f t="shared" si="1"/>
        <v>1.57894736842107E-2</v>
      </c>
      <c r="L18" s="15">
        <v>4.2690999999999999</v>
      </c>
      <c r="M18" s="13">
        <f t="shared" si="2"/>
        <v>2.1315789473684253E-2</v>
      </c>
      <c r="N18" s="14">
        <v>0.65773300000000001</v>
      </c>
      <c r="O18" s="14">
        <f t="shared" si="3"/>
        <v>1.6027140235923654</v>
      </c>
      <c r="P18" s="14">
        <v>0.34703737979999999</v>
      </c>
      <c r="Q18" s="14">
        <f>N18/P18</f>
        <v>1.8952799850524922</v>
      </c>
      <c r="R18" s="12" t="s">
        <v>41</v>
      </c>
      <c r="S18" s="12" t="s">
        <v>42</v>
      </c>
      <c r="T18" s="14">
        <v>0.59949200000000002</v>
      </c>
      <c r="U18" s="15">
        <f>T18-N18</f>
        <v>-5.8240999999999987E-2</v>
      </c>
      <c r="V18" s="21">
        <f>U18^2</f>
        <v>3.3920140809999984E-3</v>
      </c>
      <c r="W18" s="12" t="s">
        <v>43</v>
      </c>
    </row>
    <row r="19" spans="1:23" ht="17.25" x14ac:dyDescent="0.2">
      <c r="A19" s="8" t="s">
        <v>79</v>
      </c>
      <c r="B19" s="3">
        <v>1</v>
      </c>
      <c r="C19" s="3">
        <v>44</v>
      </c>
      <c r="D19" s="11" t="s">
        <v>17</v>
      </c>
      <c r="E19" s="3" t="s">
        <v>19</v>
      </c>
      <c r="F19" s="14">
        <v>0.38557999999999998</v>
      </c>
      <c r="G19" s="14">
        <f t="shared" si="0"/>
        <v>0.77115999999999996</v>
      </c>
      <c r="H19" s="17">
        <v>4.6459999999999999</v>
      </c>
      <c r="I19" s="12" t="s">
        <v>49</v>
      </c>
      <c r="J19" s="15">
        <v>4.7008000000000001</v>
      </c>
      <c r="K19" s="13">
        <f t="shared" si="1"/>
        <v>1.1795092552733574E-2</v>
      </c>
      <c r="L19" s="15">
        <v>4.742</v>
      </c>
      <c r="M19" s="13">
        <f t="shared" si="2"/>
        <v>2.0662935858803289E-2</v>
      </c>
      <c r="N19" s="14">
        <v>0.61846400000000001</v>
      </c>
      <c r="O19" s="14">
        <f t="shared" si="3"/>
        <v>1.6039836091083564</v>
      </c>
      <c r="P19" s="14">
        <v>0.33013545649999998</v>
      </c>
      <c r="Q19" s="14">
        <f>N19/P19</f>
        <v>1.8733643655146144</v>
      </c>
      <c r="R19" s="12" t="s">
        <v>41</v>
      </c>
      <c r="S19" s="12" t="s">
        <v>42</v>
      </c>
      <c r="T19" s="14">
        <v>0.56427300000000002</v>
      </c>
      <c r="U19" s="15">
        <f>T19-N19</f>
        <v>-5.4190999999999989E-2</v>
      </c>
      <c r="V19" s="21">
        <f>U19^2</f>
        <v>2.9366644809999988E-3</v>
      </c>
      <c r="W19" s="12" t="s">
        <v>43</v>
      </c>
    </row>
    <row r="20" spans="1:23" ht="15.75" x14ac:dyDescent="0.2">
      <c r="A20" s="22" t="s">
        <v>6</v>
      </c>
      <c r="B20" s="22"/>
      <c r="C20" s="11"/>
      <c r="D20" s="11"/>
      <c r="E20" s="11"/>
      <c r="F20" s="14"/>
      <c r="G20" s="14"/>
      <c r="H20" s="12"/>
      <c r="I20" s="12"/>
      <c r="J20" s="15"/>
      <c r="K20" s="13"/>
      <c r="L20" s="15"/>
      <c r="M20" s="13"/>
      <c r="N20" s="14"/>
      <c r="O20" s="14"/>
      <c r="P20" s="14"/>
      <c r="Q20" s="14"/>
      <c r="R20" s="12"/>
      <c r="S20" s="12"/>
      <c r="T20" s="14"/>
      <c r="U20" s="15"/>
      <c r="V20" s="21"/>
      <c r="W20" s="12"/>
    </row>
    <row r="21" spans="1:23" ht="17.25" x14ac:dyDescent="0.2">
      <c r="A21" s="8" t="s">
        <v>92</v>
      </c>
      <c r="B21" s="3">
        <v>1</v>
      </c>
      <c r="C21" s="3">
        <v>59</v>
      </c>
      <c r="D21" s="11" t="s">
        <v>17</v>
      </c>
      <c r="E21" s="3" t="s">
        <v>20</v>
      </c>
      <c r="F21" s="18">
        <v>0.41333599999999998</v>
      </c>
      <c r="G21" s="18">
        <f t="shared" si="0"/>
        <v>0.82667199999999996</v>
      </c>
      <c r="H21" s="17">
        <v>2.4500000000000002</v>
      </c>
      <c r="I21" s="17" t="s">
        <v>50</v>
      </c>
      <c r="J21" s="20">
        <v>2.5059999999999998</v>
      </c>
      <c r="K21" s="13">
        <f t="shared" si="1"/>
        <v>2.2857142857142694E-2</v>
      </c>
      <c r="L21" s="20">
        <v>2.3729</v>
      </c>
      <c r="M21" s="13">
        <f t="shared" si="2"/>
        <v>-3.1469387755102107E-2</v>
      </c>
      <c r="N21" s="18">
        <v>0.64841499999999996</v>
      </c>
      <c r="O21" s="14">
        <f t="shared" si="3"/>
        <v>1.5687358468655042</v>
      </c>
      <c r="P21" s="14">
        <v>0.39477807729999997</v>
      </c>
      <c r="Q21" s="14">
        <f>N21/P21</f>
        <v>1.6424797558027926</v>
      </c>
      <c r="R21" s="12" t="s">
        <v>41</v>
      </c>
      <c r="S21" s="17" t="s">
        <v>46</v>
      </c>
      <c r="T21" s="18">
        <v>0.70286700000000002</v>
      </c>
      <c r="U21" s="15">
        <f>T21-N21</f>
        <v>5.4452000000000056E-2</v>
      </c>
      <c r="V21" s="21">
        <f>U21^2</f>
        <v>2.9650203040000062E-3</v>
      </c>
      <c r="W21" s="17" t="s">
        <v>45</v>
      </c>
    </row>
    <row r="22" spans="1:23" ht="17.25" x14ac:dyDescent="0.2">
      <c r="A22" s="8" t="s">
        <v>93</v>
      </c>
      <c r="B22" s="3">
        <v>1</v>
      </c>
      <c r="C22" s="3">
        <v>5</v>
      </c>
      <c r="D22" s="11" t="s">
        <v>17</v>
      </c>
      <c r="E22" s="3" t="s">
        <v>20</v>
      </c>
      <c r="F22" s="14">
        <v>2.3574999999999999E-2</v>
      </c>
      <c r="G22" s="14">
        <f t="shared" si="0"/>
        <v>4.7149999999999997E-2</v>
      </c>
      <c r="H22" s="17">
        <v>4.008</v>
      </c>
      <c r="I22" s="17" t="s">
        <v>51</v>
      </c>
      <c r="J22" s="15">
        <v>4.2148000000000003</v>
      </c>
      <c r="K22" s="13">
        <f t="shared" si="1"/>
        <v>5.1596806387225629E-2</v>
      </c>
      <c r="L22" s="15">
        <v>4.3280000000000003</v>
      </c>
      <c r="M22" s="13">
        <f t="shared" si="2"/>
        <v>7.9840319361277515E-2</v>
      </c>
      <c r="N22" s="14">
        <v>3.3591000000000003E-2</v>
      </c>
      <c r="O22" s="14">
        <f t="shared" si="3"/>
        <v>1.4248568398727468</v>
      </c>
      <c r="P22" s="14">
        <v>2.35719798E-2</v>
      </c>
      <c r="Q22" s="14">
        <f>N22/P22</f>
        <v>1.4250394020785646</v>
      </c>
      <c r="R22" s="12" t="s">
        <v>41</v>
      </c>
      <c r="S22" s="12" t="s">
        <v>42</v>
      </c>
      <c r="T22" s="14">
        <v>3.2341000000000002E-2</v>
      </c>
      <c r="U22" s="15">
        <f>T22-N22</f>
        <v>-1.2500000000000011E-3</v>
      </c>
      <c r="V22" s="21">
        <f>U22^2</f>
        <v>1.5625000000000028E-6</v>
      </c>
      <c r="W22" s="12" t="s">
        <v>43</v>
      </c>
    </row>
    <row r="23" spans="1:23" ht="15.75" x14ac:dyDescent="0.2">
      <c r="A23" s="22" t="s">
        <v>7</v>
      </c>
      <c r="B23" s="22"/>
      <c r="C23" s="11"/>
      <c r="D23" s="11"/>
      <c r="E23" s="11"/>
      <c r="F23" s="14"/>
      <c r="G23" s="14"/>
      <c r="H23" s="12"/>
      <c r="I23" s="12"/>
      <c r="J23" s="15"/>
      <c r="K23" s="13"/>
      <c r="L23" s="15"/>
      <c r="M23" s="13"/>
      <c r="N23" s="14"/>
      <c r="O23" s="14"/>
      <c r="P23" s="14"/>
      <c r="Q23" s="14"/>
      <c r="R23" s="12"/>
      <c r="S23" s="12"/>
      <c r="T23" s="14"/>
      <c r="U23" s="15"/>
      <c r="V23" s="21"/>
      <c r="W23" s="12"/>
    </row>
    <row r="24" spans="1:23" ht="17.25" x14ac:dyDescent="0.2">
      <c r="A24" s="8" t="s">
        <v>80</v>
      </c>
      <c r="B24" s="3">
        <v>3</v>
      </c>
      <c r="C24" s="3">
        <v>498</v>
      </c>
      <c r="D24" s="11" t="s">
        <v>17</v>
      </c>
      <c r="E24" s="3" t="s">
        <v>21</v>
      </c>
      <c r="F24" s="14">
        <v>1.179411</v>
      </c>
      <c r="G24" s="14">
        <f t="shared" si="0"/>
        <v>2.358822</v>
      </c>
      <c r="H24" s="12">
        <v>1.2075199999999999</v>
      </c>
      <c r="I24" s="12" t="s">
        <v>17</v>
      </c>
      <c r="J24" s="15">
        <v>1.1937</v>
      </c>
      <c r="K24" s="13">
        <f>(J24-H24)/H24</f>
        <v>-1.1444945011262708E-2</v>
      </c>
      <c r="L24" s="15">
        <v>1.218</v>
      </c>
      <c r="M24" s="13">
        <f t="shared" si="2"/>
        <v>8.6789452762687531E-3</v>
      </c>
      <c r="N24" s="14">
        <v>1.961992</v>
      </c>
      <c r="O24" s="14">
        <f t="shared" si="3"/>
        <v>1.6635354426913094</v>
      </c>
      <c r="P24" s="14">
        <v>1.1770420562999999</v>
      </c>
      <c r="Q24" s="14">
        <f>N24/P24</f>
        <v>1.6668835149080987</v>
      </c>
      <c r="R24" s="12" t="s">
        <v>41</v>
      </c>
      <c r="S24" s="12" t="s">
        <v>42</v>
      </c>
      <c r="T24" s="14">
        <v>1.8633249999999999</v>
      </c>
      <c r="U24" s="15">
        <f>T24-N24</f>
        <v>-9.866700000000006E-2</v>
      </c>
      <c r="V24" s="21">
        <f>U24^2</f>
        <v>9.7351768890000124E-3</v>
      </c>
      <c r="W24" s="12" t="s">
        <v>43</v>
      </c>
    </row>
    <row r="25" spans="1:23" ht="17.25" x14ac:dyDescent="0.2">
      <c r="A25" s="8" t="s">
        <v>81</v>
      </c>
      <c r="B25" s="3">
        <v>3</v>
      </c>
      <c r="C25" s="3">
        <v>430</v>
      </c>
      <c r="D25" s="11" t="s">
        <v>17</v>
      </c>
      <c r="E25" s="3" t="s">
        <v>21</v>
      </c>
      <c r="F25" s="14">
        <v>1.237646</v>
      </c>
      <c r="G25" s="14">
        <f t="shared" si="0"/>
        <v>2.475292</v>
      </c>
      <c r="H25" s="12">
        <v>1.88941</v>
      </c>
      <c r="I25" s="12" t="s">
        <v>17</v>
      </c>
      <c r="J25" s="15">
        <v>1.8795999999999999</v>
      </c>
      <c r="K25" s="13">
        <f t="shared" si="1"/>
        <v>-5.1920970038266427E-3</v>
      </c>
      <c r="L25" s="15">
        <v>1.9092</v>
      </c>
      <c r="M25" s="13">
        <f t="shared" si="2"/>
        <v>1.0474169185089512E-2</v>
      </c>
      <c r="N25" s="14">
        <v>2.093852</v>
      </c>
      <c r="O25" s="14">
        <f t="shared" si="3"/>
        <v>1.691802017701346</v>
      </c>
      <c r="P25" s="14">
        <v>1.2312698626</v>
      </c>
      <c r="Q25" s="14">
        <f>N25/P25</f>
        <v>1.700563023266513</v>
      </c>
      <c r="R25" s="12" t="s">
        <v>41</v>
      </c>
      <c r="S25" s="12" t="s">
        <v>42</v>
      </c>
      <c r="T25" s="14">
        <v>1.968702</v>
      </c>
      <c r="U25" s="15">
        <f>T25-N25</f>
        <v>-0.12515000000000009</v>
      </c>
      <c r="V25" s="21">
        <f>U25^2</f>
        <v>1.5662522500000022E-2</v>
      </c>
      <c r="W25" s="12" t="s">
        <v>43</v>
      </c>
    </row>
    <row r="26" spans="1:23" ht="17.25" x14ac:dyDescent="0.2">
      <c r="A26" s="8" t="s">
        <v>82</v>
      </c>
      <c r="B26" s="3">
        <v>3</v>
      </c>
      <c r="C26" s="3">
        <v>331</v>
      </c>
      <c r="D26" s="11" t="s">
        <v>17</v>
      </c>
      <c r="E26" s="3" t="s">
        <v>21</v>
      </c>
      <c r="F26" s="14">
        <v>1.1251009999999999</v>
      </c>
      <c r="G26" s="14">
        <f t="shared" si="0"/>
        <v>2.2502019999999998</v>
      </c>
      <c r="H26" s="12">
        <v>2.1659999999999999</v>
      </c>
      <c r="I26" s="12" t="s">
        <v>17</v>
      </c>
      <c r="J26" s="15">
        <v>2.1461999999999999</v>
      </c>
      <c r="K26" s="13">
        <f t="shared" si="1"/>
        <v>-9.141274238227165E-3</v>
      </c>
      <c r="L26" s="15">
        <v>2.1911</v>
      </c>
      <c r="M26" s="13">
        <f t="shared" si="2"/>
        <v>1.1588180978762753E-2</v>
      </c>
      <c r="N26" s="14">
        <v>1.8698939999999999</v>
      </c>
      <c r="O26" s="14">
        <f t="shared" si="3"/>
        <v>1.6619787912374091</v>
      </c>
      <c r="P26" s="14">
        <v>1.1260995908</v>
      </c>
      <c r="Q26" s="14">
        <f>N26/P26</f>
        <v>1.6605049990930163</v>
      </c>
      <c r="R26" s="12" t="s">
        <v>41</v>
      </c>
      <c r="S26" s="12" t="s">
        <v>42</v>
      </c>
      <c r="T26" s="14">
        <v>1.691981</v>
      </c>
      <c r="U26" s="15">
        <f>T26-N26</f>
        <v>-0.17791299999999999</v>
      </c>
      <c r="V26" s="21">
        <f>U26^2</f>
        <v>3.1653035568999996E-2</v>
      </c>
      <c r="W26" s="12" t="s">
        <v>43</v>
      </c>
    </row>
    <row r="27" spans="1:23" ht="17.25" x14ac:dyDescent="0.2">
      <c r="A27" s="8" t="s">
        <v>83</v>
      </c>
      <c r="B27" s="3">
        <v>3</v>
      </c>
      <c r="C27" s="3">
        <v>258</v>
      </c>
      <c r="D27" s="11" t="s">
        <v>17</v>
      </c>
      <c r="E27" s="3" t="s">
        <v>21</v>
      </c>
      <c r="F27" s="14">
        <v>1.066219</v>
      </c>
      <c r="G27" s="14">
        <f t="shared" si="0"/>
        <v>2.1324380000000001</v>
      </c>
      <c r="H27" s="12">
        <v>2.5573999999999999</v>
      </c>
      <c r="I27" s="12" t="s">
        <v>17</v>
      </c>
      <c r="J27" s="15">
        <v>2.5234999999999999</v>
      </c>
      <c r="K27" s="13">
        <f t="shared" si="1"/>
        <v>-1.3255650269805288E-2</v>
      </c>
      <c r="L27" s="15">
        <v>2.5808</v>
      </c>
      <c r="M27" s="13">
        <f t="shared" si="2"/>
        <v>9.1499178853523457E-3</v>
      </c>
      <c r="N27" s="14">
        <v>1.757898</v>
      </c>
      <c r="O27" s="14">
        <f t="shared" si="3"/>
        <v>1.6487213227301332</v>
      </c>
      <c r="P27" s="14">
        <v>1.0702690418</v>
      </c>
      <c r="Q27" s="14">
        <f>N27/P27</f>
        <v>1.642482339808252</v>
      </c>
      <c r="R27" s="12" t="s">
        <v>41</v>
      </c>
      <c r="S27" s="12" t="s">
        <v>42</v>
      </c>
      <c r="T27" s="14">
        <v>1.600028</v>
      </c>
      <c r="U27" s="15">
        <f>T27-N27</f>
        <v>-0.15786999999999995</v>
      </c>
      <c r="V27" s="21">
        <f>U27^2</f>
        <v>2.4922936899999987E-2</v>
      </c>
      <c r="W27" s="12" t="s">
        <v>43</v>
      </c>
    </row>
    <row r="28" spans="1:23" ht="31.5" customHeight="1" x14ac:dyDescent="0.2">
      <c r="A28" s="22" t="s">
        <v>8</v>
      </c>
      <c r="B28" s="22"/>
      <c r="C28" s="11"/>
      <c r="D28" s="11"/>
      <c r="E28" s="11"/>
      <c r="F28" s="14"/>
      <c r="G28" s="14"/>
      <c r="H28" s="12"/>
      <c r="I28" s="12"/>
      <c r="J28" s="15"/>
      <c r="K28" s="13"/>
      <c r="L28" s="15"/>
      <c r="M28" s="13"/>
      <c r="N28" s="14"/>
      <c r="O28" s="14"/>
      <c r="P28" s="14"/>
      <c r="Q28" s="14"/>
      <c r="R28" s="12"/>
      <c r="S28" s="12"/>
      <c r="T28" s="14"/>
      <c r="U28" s="15"/>
      <c r="V28" s="21"/>
      <c r="W28" s="12"/>
    </row>
    <row r="29" spans="1:23" ht="15.75" x14ac:dyDescent="0.2">
      <c r="A29" s="8" t="s">
        <v>9</v>
      </c>
      <c r="B29" s="3">
        <v>1</v>
      </c>
      <c r="C29" s="3">
        <v>1077</v>
      </c>
      <c r="D29" s="11" t="s">
        <v>17</v>
      </c>
      <c r="E29" s="3" t="s">
        <v>22</v>
      </c>
      <c r="F29" s="14">
        <v>1.4753860000000001</v>
      </c>
      <c r="G29" s="14">
        <f t="shared" si="0"/>
        <v>2.9507720000000002</v>
      </c>
      <c r="H29" s="12">
        <v>1.12832</v>
      </c>
      <c r="I29" s="12" t="s">
        <v>17</v>
      </c>
      <c r="J29" s="15">
        <v>1.1224000000000001</v>
      </c>
      <c r="K29" s="13">
        <f t="shared" si="1"/>
        <v>-5.2467385138967012E-3</v>
      </c>
      <c r="L29" s="15">
        <v>1.1349</v>
      </c>
      <c r="M29" s="13">
        <f t="shared" si="2"/>
        <v>5.8316789563244735E-3</v>
      </c>
      <c r="N29" s="14">
        <v>2.5804170000000002</v>
      </c>
      <c r="O29" s="14">
        <f t="shared" si="3"/>
        <v>1.7489775557040665</v>
      </c>
      <c r="P29" s="14">
        <v>1.4481887758</v>
      </c>
      <c r="Q29" s="14">
        <f>N29/P29</f>
        <v>1.7818236428289822</v>
      </c>
      <c r="R29" s="12" t="s">
        <v>41</v>
      </c>
      <c r="S29" s="12" t="s">
        <v>42</v>
      </c>
      <c r="T29" s="14">
        <v>2.5127489999999999</v>
      </c>
      <c r="U29" s="15">
        <f>T29-N29</f>
        <v>-6.7668000000000283E-2</v>
      </c>
      <c r="V29" s="21">
        <f>U29^2</f>
        <v>4.5789582240000383E-3</v>
      </c>
      <c r="W29" s="12" t="s">
        <v>43</v>
      </c>
    </row>
    <row r="30" spans="1:23" ht="17.25" x14ac:dyDescent="0.2">
      <c r="A30" s="8" t="s">
        <v>84</v>
      </c>
      <c r="B30" s="3">
        <v>1</v>
      </c>
      <c r="C30" s="3">
        <v>945</v>
      </c>
      <c r="D30" s="11" t="s">
        <v>17</v>
      </c>
      <c r="E30" s="3" t="s">
        <v>23</v>
      </c>
      <c r="F30" s="14">
        <v>1.6319779999999999</v>
      </c>
      <c r="G30" s="14">
        <f t="shared" si="0"/>
        <v>3.2639559999999999</v>
      </c>
      <c r="H30" s="12">
        <v>1.0976900000000001</v>
      </c>
      <c r="I30" s="12" t="s">
        <v>17</v>
      </c>
      <c r="J30" s="15">
        <v>1.0916999999999999</v>
      </c>
      <c r="K30" s="13">
        <f t="shared" si="1"/>
        <v>-5.4569140649911741E-3</v>
      </c>
      <c r="L30" s="15">
        <v>1.1017999999999999</v>
      </c>
      <c r="M30" s="13">
        <f t="shared" si="2"/>
        <v>3.7442265120387684E-3</v>
      </c>
      <c r="N30" s="14">
        <v>2.917192</v>
      </c>
      <c r="O30" s="14">
        <f t="shared" si="3"/>
        <v>1.7875191944989455</v>
      </c>
      <c r="P30" s="14">
        <v>1.6048217735000001</v>
      </c>
      <c r="Q30" s="14">
        <f>N30/P30</f>
        <v>1.8177669621454695</v>
      </c>
      <c r="R30" s="12" t="s">
        <v>41</v>
      </c>
      <c r="S30" s="12" t="s">
        <v>42</v>
      </c>
      <c r="T30" s="14">
        <v>2.842832</v>
      </c>
      <c r="U30" s="15">
        <f>T30-N30</f>
        <v>-7.4359999999999982E-2</v>
      </c>
      <c r="V30" s="21">
        <f>U30^2</f>
        <v>5.5294095999999975E-3</v>
      </c>
      <c r="W30" s="12" t="s">
        <v>43</v>
      </c>
    </row>
    <row r="31" spans="1:23" ht="15.75" x14ac:dyDescent="0.2">
      <c r="A31" s="8" t="s">
        <v>10</v>
      </c>
      <c r="B31" s="3">
        <v>2</v>
      </c>
      <c r="C31" s="3">
        <v>631</v>
      </c>
      <c r="D31" s="11" t="s">
        <v>17</v>
      </c>
      <c r="E31" s="4" t="s">
        <v>24</v>
      </c>
      <c r="F31" s="14">
        <v>1.3936930000000001</v>
      </c>
      <c r="G31" s="14">
        <f t="shared" si="0"/>
        <v>2.7873860000000001</v>
      </c>
      <c r="H31" s="12">
        <v>1.1507700000000001</v>
      </c>
      <c r="I31" s="12" t="s">
        <v>17</v>
      </c>
      <c r="J31" s="15">
        <v>1.1408</v>
      </c>
      <c r="K31" s="13">
        <f t="shared" si="1"/>
        <v>-8.6637642621896944E-3</v>
      </c>
      <c r="L31" s="15">
        <v>1.1566000000000001</v>
      </c>
      <c r="M31" s="13">
        <f t="shared" si="2"/>
        <v>5.0661730841089023E-3</v>
      </c>
      <c r="N31" s="14">
        <v>2.3953890000000002</v>
      </c>
      <c r="O31" s="14">
        <f t="shared" si="3"/>
        <v>1.7187350442314053</v>
      </c>
      <c r="P31" s="14">
        <v>1.3791130828</v>
      </c>
      <c r="Q31" s="14">
        <f>N31/P31</f>
        <v>1.7369054284777468</v>
      </c>
      <c r="R31" s="12" t="s">
        <v>41</v>
      </c>
      <c r="S31" s="12" t="s">
        <v>42</v>
      </c>
      <c r="T31" s="14">
        <v>2.3184999999999998</v>
      </c>
      <c r="U31" s="15">
        <f>T31-N31</f>
        <v>-7.6889000000000429E-2</v>
      </c>
      <c r="V31" s="21">
        <f>U31^2</f>
        <v>5.9119183210000663E-3</v>
      </c>
      <c r="W31" s="12" t="s">
        <v>43</v>
      </c>
    </row>
    <row r="32" spans="1:23" ht="17.25" x14ac:dyDescent="0.2">
      <c r="A32" s="8" t="s">
        <v>85</v>
      </c>
      <c r="B32" s="3">
        <v>1</v>
      </c>
      <c r="C32" s="3">
        <v>489</v>
      </c>
      <c r="D32" s="11" t="s">
        <v>17</v>
      </c>
      <c r="E32" s="3" t="s">
        <v>23</v>
      </c>
      <c r="F32" s="14">
        <v>1.449824</v>
      </c>
      <c r="G32" s="14">
        <f t="shared" si="0"/>
        <v>2.899648</v>
      </c>
      <c r="H32" s="12">
        <v>1.8934</v>
      </c>
      <c r="I32" s="12" t="s">
        <v>17</v>
      </c>
      <c r="J32" s="15">
        <v>1.8806</v>
      </c>
      <c r="K32" s="13">
        <f t="shared" si="1"/>
        <v>-6.7603253406569785E-3</v>
      </c>
      <c r="L32" s="15">
        <v>1.9032</v>
      </c>
      <c r="M32" s="13">
        <f t="shared" si="2"/>
        <v>5.1758740889405463E-3</v>
      </c>
      <c r="N32" s="14">
        <v>2.5549979999999999</v>
      </c>
      <c r="O32" s="14">
        <f t="shared" si="3"/>
        <v>1.7622814907188733</v>
      </c>
      <c r="P32" s="14">
        <v>1.4483787722000001</v>
      </c>
      <c r="Q32" s="14">
        <f>N32/P32</f>
        <v>1.7640399383367873</v>
      </c>
      <c r="R32" s="12" t="s">
        <v>41</v>
      </c>
      <c r="S32" s="12" t="s">
        <v>42</v>
      </c>
      <c r="T32" s="14">
        <v>2.4260609999999998</v>
      </c>
      <c r="U32" s="15">
        <f>T32-N32</f>
        <v>-0.12893700000000008</v>
      </c>
      <c r="V32" s="21">
        <f>U32^2</f>
        <v>1.662474996900002E-2</v>
      </c>
      <c r="W32" s="12" t="s">
        <v>43</v>
      </c>
    </row>
    <row r="33" spans="1:24" ht="15.75" x14ac:dyDescent="0.2">
      <c r="A33" s="22" t="s">
        <v>11</v>
      </c>
      <c r="B33" s="22"/>
      <c r="C33" s="11"/>
      <c r="D33" s="11"/>
      <c r="E33" s="11"/>
      <c r="F33" s="14"/>
      <c r="G33" s="14"/>
      <c r="H33" s="12"/>
      <c r="I33" s="12"/>
      <c r="J33" s="15"/>
      <c r="K33" s="13"/>
      <c r="L33" s="15"/>
      <c r="M33" s="13"/>
      <c r="N33" s="14"/>
      <c r="O33" s="14"/>
      <c r="P33" s="14"/>
      <c r="Q33" s="14"/>
      <c r="R33" s="12"/>
      <c r="S33" s="12"/>
      <c r="T33" s="14"/>
      <c r="U33" s="15"/>
      <c r="V33" s="21"/>
      <c r="W33" s="12"/>
    </row>
    <row r="34" spans="1:24" ht="17.25" x14ac:dyDescent="0.2">
      <c r="A34" s="8" t="s">
        <v>86</v>
      </c>
      <c r="B34" s="3">
        <v>1</v>
      </c>
      <c r="C34" s="3">
        <v>182</v>
      </c>
      <c r="D34" s="11" t="s">
        <v>17</v>
      </c>
      <c r="E34" s="3" t="s">
        <v>19</v>
      </c>
      <c r="F34" s="14">
        <v>0.66667200000000004</v>
      </c>
      <c r="G34" s="14">
        <f t="shared" si="0"/>
        <v>1.3333440000000001</v>
      </c>
      <c r="H34" s="12">
        <v>2.2197</v>
      </c>
      <c r="I34" s="12" t="s">
        <v>17</v>
      </c>
      <c r="J34" s="15">
        <v>2.2665000000000002</v>
      </c>
      <c r="K34" s="13">
        <f t="shared" si="1"/>
        <v>2.1083930260846141E-2</v>
      </c>
      <c r="L34" s="15">
        <v>2.2193999999999998</v>
      </c>
      <c r="M34" s="13">
        <f t="shared" si="2"/>
        <v>-1.3515339910807271E-4</v>
      </c>
      <c r="N34" s="14">
        <v>1.0519590000000001</v>
      </c>
      <c r="O34" s="14">
        <f t="shared" si="3"/>
        <v>1.5779258765929873</v>
      </c>
      <c r="P34" s="14">
        <v>0.67883265250000002</v>
      </c>
      <c r="Q34" s="14">
        <f>N34/P34</f>
        <v>1.5496588093189876</v>
      </c>
      <c r="R34" s="12" t="s">
        <v>41</v>
      </c>
      <c r="S34" s="12" t="s">
        <v>42</v>
      </c>
      <c r="T34" s="14">
        <v>1.1125620000000001</v>
      </c>
      <c r="U34" s="15">
        <f>T34-N34</f>
        <v>6.0602999999999962E-2</v>
      </c>
      <c r="V34" s="21">
        <f>U34^2</f>
        <v>3.6727236089999955E-3</v>
      </c>
      <c r="W34" s="12" t="s">
        <v>43</v>
      </c>
    </row>
    <row r="35" spans="1:24" ht="15.75" x14ac:dyDescent="0.2">
      <c r="A35" s="22" t="s">
        <v>12</v>
      </c>
      <c r="B35" s="22"/>
      <c r="C35" s="11"/>
      <c r="D35" s="11"/>
      <c r="E35" s="11"/>
      <c r="F35" s="14"/>
      <c r="G35" s="14"/>
      <c r="H35" s="12"/>
      <c r="I35" s="12"/>
      <c r="J35" s="15"/>
      <c r="K35" s="13"/>
      <c r="L35" s="15"/>
      <c r="M35" s="13"/>
      <c r="N35" s="14"/>
      <c r="O35" s="14"/>
      <c r="P35" s="14"/>
      <c r="Q35" s="14"/>
      <c r="R35" s="12"/>
      <c r="S35" s="12"/>
      <c r="T35" s="14"/>
      <c r="U35" s="15"/>
      <c r="V35" s="21"/>
      <c r="W35" s="12"/>
    </row>
    <row r="36" spans="1:24" s="2" customFormat="1" ht="17.25" x14ac:dyDescent="0.25">
      <c r="A36" s="9" t="s">
        <v>87</v>
      </c>
      <c r="B36" s="4">
        <v>7</v>
      </c>
      <c r="C36" s="19">
        <v>222</v>
      </c>
      <c r="D36" s="16" t="s">
        <v>17</v>
      </c>
      <c r="E36" s="5" t="s">
        <v>48</v>
      </c>
      <c r="F36" s="18">
        <v>2.0850789999999999</v>
      </c>
      <c r="G36" s="18">
        <f t="shared" si="0"/>
        <v>4.1701579999999998</v>
      </c>
      <c r="H36" s="17">
        <v>2.4300000000000002</v>
      </c>
      <c r="I36" s="17" t="s">
        <v>47</v>
      </c>
      <c r="J36" s="20">
        <v>2.4615</v>
      </c>
      <c r="K36" s="13">
        <f t="shared" si="1"/>
        <v>1.2962962962962905E-2</v>
      </c>
      <c r="L36" s="20">
        <v>2.2599</v>
      </c>
      <c r="M36" s="13">
        <f t="shared" si="2"/>
        <v>-7.0000000000000048E-2</v>
      </c>
      <c r="N36" s="18">
        <v>3.7883930000000001</v>
      </c>
      <c r="O36" s="14">
        <f t="shared" si="3"/>
        <v>1.8169062179418622</v>
      </c>
      <c r="P36" s="14">
        <v>1.9460178758</v>
      </c>
      <c r="Q36" s="14">
        <f>N36/P36</f>
        <v>1.9467411101979766</v>
      </c>
      <c r="R36" s="17" t="s">
        <v>44</v>
      </c>
      <c r="S36" s="17" t="s">
        <v>42</v>
      </c>
      <c r="T36" s="18">
        <v>4.4815459999999998</v>
      </c>
      <c r="U36" s="15">
        <f>T36-N36</f>
        <v>0.69315299999999969</v>
      </c>
      <c r="V36" s="21">
        <f>U36^2</f>
        <v>0.48046108140899957</v>
      </c>
      <c r="W36" s="17" t="s">
        <v>45</v>
      </c>
    </row>
    <row r="37" spans="1:24" x14ac:dyDescent="0.2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21"/>
      <c r="W37" s="12"/>
      <c r="X37" s="12"/>
    </row>
    <row r="38" spans="1:24" x14ac:dyDescent="0.2">
      <c r="A38" s="12"/>
      <c r="B38" s="12"/>
      <c r="C38" s="12"/>
      <c r="D38" s="12"/>
      <c r="E38" s="12"/>
      <c r="F38" s="12"/>
      <c r="G38" s="12"/>
      <c r="H38" s="12"/>
      <c r="I38" s="12"/>
      <c r="J38" s="6" t="s">
        <v>66</v>
      </c>
      <c r="K38" s="13">
        <f>AVERAGE(K3:K36)</f>
        <v>1.2276297100723699E-3</v>
      </c>
      <c r="L38" s="6" t="s">
        <v>66</v>
      </c>
      <c r="M38" s="13">
        <f>AVERAGE(M3:M36)</f>
        <v>1.0092362531932462E-2</v>
      </c>
      <c r="N38" s="6" t="s">
        <v>62</v>
      </c>
      <c r="O38" s="14">
        <f>MIN(O3:O36)</f>
        <v>1.4248568398727468</v>
      </c>
      <c r="P38" s="6" t="s">
        <v>62</v>
      </c>
      <c r="Q38" s="14">
        <f t="shared" ref="Q38" si="4">MIN(Q3:Q36)</f>
        <v>1.4250394020785646</v>
      </c>
      <c r="R38" s="12"/>
      <c r="S38" s="12"/>
      <c r="T38" s="6" t="s">
        <v>65</v>
      </c>
      <c r="U38" s="15">
        <f>AVERAGE(U3:U36)</f>
        <v>-2.662280769230773E-2</v>
      </c>
    </row>
    <row r="39" spans="1:24" x14ac:dyDescent="0.2">
      <c r="A39" s="12"/>
      <c r="B39" s="12"/>
      <c r="C39" s="12"/>
      <c r="D39" s="12"/>
      <c r="E39" s="12"/>
      <c r="F39" s="12"/>
      <c r="G39" s="12"/>
      <c r="H39" s="12"/>
      <c r="I39" s="12"/>
      <c r="J39" s="6" t="s">
        <v>67</v>
      </c>
      <c r="K39" s="13">
        <f>_xlfn.STDEV.P(K3:K36)</f>
        <v>1.4401384553709902E-2</v>
      </c>
      <c r="L39" s="6" t="s">
        <v>67</v>
      </c>
      <c r="M39" s="13">
        <f>_xlfn.STDEV.P(M3:M36)</f>
        <v>2.5840413555867293E-2</v>
      </c>
      <c r="N39" s="6" t="s">
        <v>63</v>
      </c>
      <c r="O39" s="14">
        <f>MAX(O3:O36)</f>
        <v>1.8169062179418622</v>
      </c>
      <c r="P39" s="6" t="s">
        <v>63</v>
      </c>
      <c r="Q39" s="14">
        <f t="shared" ref="Q39" si="5">MAX(Q3:Q36)</f>
        <v>1.9467411101979766</v>
      </c>
      <c r="R39" s="12"/>
      <c r="S39" s="12"/>
      <c r="T39" s="6" t="s">
        <v>64</v>
      </c>
      <c r="V39" s="15">
        <f>SQRT(AVERAGE(V3:V36))</f>
        <v>0.1568212395989336</v>
      </c>
      <c r="W39" s="12"/>
      <c r="X39" s="12"/>
    </row>
  </sheetData>
  <mergeCells count="8">
    <mergeCell ref="A33:B33"/>
    <mergeCell ref="A35:B35"/>
    <mergeCell ref="A5:B5"/>
    <mergeCell ref="A10:B10"/>
    <mergeCell ref="A14:B14"/>
    <mergeCell ref="A20:B20"/>
    <mergeCell ref="A23:B23"/>
    <mergeCell ref="A28:B28"/>
  </mergeCells>
  <pageMargins left="0.7" right="0.7" top="0.75" bottom="0.75" header="0.3" footer="0.3"/>
  <pageSetup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NMSU College of Engineering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Manz, Thomas</dc:creator>
  <cp:lastModifiedBy>Manz, Thomas</cp:lastModifiedBy>
  <dcterms:created xsi:type="dcterms:W3CDTF">2017-03-07T17:56:30Z</dcterms:created>
  <dcterms:modified xsi:type="dcterms:W3CDTF">2017-08-08T23:41:09Z</dcterms:modified>
</cp:coreProperties>
</file>