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685" windowHeight="8730" tabRatio="652"/>
  </bookViews>
  <sheets>
    <sheet name="INSTRUCTIONS" sheetId="7" r:id="rId1"/>
    <sheet name="Experiment Conditions" sheetId="2" r:id="rId2"/>
    <sheet name="Plate Reader Data" sheetId="4" r:id="rId3"/>
    <sheet name="Coupling Enzyme Parameters" sheetId="6" r:id="rId4"/>
    <sheet name="My 1-Step EZ-MTase RESULTS" sheetId="3" r:id="rId5"/>
  </sheets>
  <definedNames>
    <definedName name="solver_adj" localSheetId="4" hidden="1">'My 1-Step EZ-MTase RESULTS'!$K$47:$K$48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'My 1-Step EZ-MTase RESULTS'!$K$52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2</definedName>
    <definedName name="solver_val" localSheetId="4" hidden="1">0</definedName>
    <definedName name="solver_ver" localSheetId="4" hidden="1">3</definedName>
  </definedNames>
  <calcPr calcId="145621"/>
</workbook>
</file>

<file path=xl/calcChain.xml><?xml version="1.0" encoding="utf-8"?>
<calcChain xmlns="http://schemas.openxmlformats.org/spreadsheetml/2006/main">
  <c r="AP54" i="3" l="1"/>
  <c r="AP55" i="3"/>
  <c r="AP56" i="3"/>
  <c r="AP57" i="3"/>
  <c r="AP58" i="3"/>
  <c r="AP59" i="3"/>
  <c r="AP60" i="3"/>
  <c r="AP61" i="3"/>
  <c r="AP62" i="3"/>
  <c r="AP63" i="3"/>
  <c r="AP64" i="3"/>
  <c r="AP65" i="3"/>
  <c r="AP66" i="3"/>
  <c r="AP67" i="3"/>
  <c r="AP68" i="3"/>
  <c r="AP69" i="3"/>
  <c r="AP70" i="3"/>
  <c r="AP71" i="3"/>
  <c r="AP72" i="3"/>
  <c r="AP73" i="3"/>
  <c r="AP74" i="3"/>
  <c r="AP75" i="3"/>
  <c r="AP76" i="3"/>
  <c r="AP77" i="3"/>
  <c r="AP78" i="3"/>
  <c r="AP79" i="3"/>
  <c r="AP80" i="3"/>
  <c r="AP81" i="3"/>
  <c r="AP82" i="3"/>
  <c r="AP83" i="3"/>
  <c r="AP84" i="3"/>
  <c r="AP85" i="3"/>
  <c r="AP86" i="3"/>
  <c r="AP87" i="3"/>
  <c r="AP88" i="3"/>
  <c r="AP89" i="3"/>
  <c r="AP90" i="3"/>
  <c r="AP91" i="3"/>
  <c r="AP92" i="3"/>
  <c r="AP93" i="3"/>
  <c r="AP94" i="3"/>
  <c r="AP95" i="3"/>
  <c r="AP96" i="3"/>
  <c r="AP97" i="3"/>
  <c r="AP98" i="3"/>
  <c r="AP99" i="3"/>
  <c r="AP100" i="3"/>
  <c r="AP101" i="3"/>
  <c r="AP102" i="3"/>
  <c r="AP103" i="3"/>
  <c r="AP104" i="3"/>
  <c r="AP105" i="3"/>
  <c r="AP106" i="3"/>
  <c r="AP107" i="3"/>
  <c r="AP108" i="3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P143" i="3"/>
  <c r="AP144" i="3"/>
  <c r="AP145" i="3"/>
  <c r="AP146" i="3"/>
  <c r="AP147" i="3"/>
  <c r="AP148" i="3"/>
  <c r="AP149" i="3"/>
  <c r="AP150" i="3"/>
  <c r="AP151" i="3"/>
  <c r="AP152" i="3"/>
  <c r="AP153" i="3"/>
  <c r="AP154" i="3"/>
  <c r="AP155" i="3"/>
  <c r="AP156" i="3"/>
  <c r="AP157" i="3"/>
  <c r="AP158" i="3"/>
  <c r="AP159" i="3"/>
  <c r="AP160" i="3"/>
  <c r="AP161" i="3"/>
  <c r="AP162" i="3"/>
  <c r="AP163" i="3"/>
  <c r="AP164" i="3"/>
  <c r="AP165" i="3"/>
  <c r="AP166" i="3"/>
  <c r="AP167" i="3"/>
  <c r="AP168" i="3"/>
  <c r="AP169" i="3"/>
  <c r="AP170" i="3"/>
  <c r="AP171" i="3"/>
  <c r="AP172" i="3"/>
  <c r="AP173" i="3"/>
  <c r="AP174" i="3"/>
  <c r="AP175" i="3"/>
  <c r="AP176" i="3"/>
  <c r="AP177" i="3"/>
  <c r="AP178" i="3"/>
  <c r="AP179" i="3"/>
  <c r="AP180" i="3"/>
  <c r="AP181" i="3"/>
  <c r="AP182" i="3"/>
  <c r="AP183" i="3"/>
  <c r="AP184" i="3"/>
  <c r="AP185" i="3"/>
  <c r="AP186" i="3"/>
  <c r="AP187" i="3"/>
  <c r="AP188" i="3"/>
  <c r="AP189" i="3"/>
  <c r="AP190" i="3"/>
  <c r="AP191" i="3"/>
  <c r="AP192" i="3"/>
  <c r="AP193" i="3"/>
  <c r="AP194" i="3"/>
  <c r="AP195" i="3"/>
  <c r="AP196" i="3"/>
  <c r="AP197" i="3"/>
  <c r="AP198" i="3"/>
  <c r="AP199" i="3"/>
  <c r="AP200" i="3"/>
  <c r="AP201" i="3"/>
  <c r="AP202" i="3"/>
  <c r="AP203" i="3"/>
  <c r="AP204" i="3"/>
  <c r="AP205" i="3"/>
  <c r="AP206" i="3"/>
  <c r="AP207" i="3"/>
  <c r="AP208" i="3"/>
  <c r="AP209" i="3"/>
  <c r="AP210" i="3"/>
  <c r="AP211" i="3"/>
  <c r="AP212" i="3"/>
  <c r="AP213" i="3"/>
  <c r="AP214" i="3"/>
  <c r="AP215" i="3"/>
  <c r="AP216" i="3"/>
  <c r="AP217" i="3"/>
  <c r="AP218" i="3"/>
  <c r="AP219" i="3"/>
  <c r="AP220" i="3"/>
  <c r="AP221" i="3"/>
  <c r="AP222" i="3"/>
  <c r="AP223" i="3"/>
  <c r="AP224" i="3"/>
  <c r="AP225" i="3"/>
  <c r="AP226" i="3"/>
  <c r="AP227" i="3"/>
  <c r="AP228" i="3"/>
  <c r="AP229" i="3"/>
  <c r="AP230" i="3"/>
  <c r="AP231" i="3"/>
  <c r="AP232" i="3"/>
  <c r="AP233" i="3"/>
  <c r="AP234" i="3"/>
  <c r="AP235" i="3"/>
  <c r="AP236" i="3"/>
  <c r="AP237" i="3"/>
  <c r="AP238" i="3"/>
  <c r="AP239" i="3"/>
  <c r="AP240" i="3"/>
  <c r="AP241" i="3"/>
  <c r="AP242" i="3"/>
  <c r="AP243" i="3"/>
  <c r="AP244" i="3"/>
  <c r="AP245" i="3"/>
  <c r="AP246" i="3"/>
  <c r="AP247" i="3"/>
  <c r="AP248" i="3"/>
  <c r="AP249" i="3"/>
  <c r="AP250" i="3"/>
  <c r="AP251" i="3"/>
  <c r="AP252" i="3"/>
  <c r="AP253" i="3"/>
  <c r="AP254" i="3"/>
  <c r="AP255" i="3"/>
  <c r="AP256" i="3"/>
  <c r="AP257" i="3"/>
  <c r="AP258" i="3"/>
  <c r="AP259" i="3"/>
  <c r="AP260" i="3"/>
  <c r="AP261" i="3"/>
  <c r="AP262" i="3"/>
  <c r="AP263" i="3"/>
  <c r="AP264" i="3"/>
  <c r="AP265" i="3"/>
  <c r="AP266" i="3"/>
  <c r="AP267" i="3"/>
  <c r="AP268" i="3"/>
  <c r="AP269" i="3"/>
  <c r="AP270" i="3"/>
  <c r="AP271" i="3"/>
  <c r="AP272" i="3"/>
  <c r="AP273" i="3"/>
  <c r="AP274" i="3"/>
  <c r="AP275" i="3"/>
  <c r="AP276" i="3"/>
  <c r="AP277" i="3"/>
  <c r="AP278" i="3"/>
  <c r="AP279" i="3"/>
  <c r="AP280" i="3"/>
  <c r="AP281" i="3"/>
  <c r="AP282" i="3"/>
  <c r="AP283" i="3"/>
  <c r="AP284" i="3"/>
  <c r="AP285" i="3"/>
  <c r="AP286" i="3"/>
  <c r="AP287" i="3"/>
  <c r="AP288" i="3"/>
  <c r="AP289" i="3"/>
  <c r="AP290" i="3"/>
  <c r="AP291" i="3"/>
  <c r="AP292" i="3"/>
  <c r="AP293" i="3"/>
  <c r="AP294" i="3"/>
  <c r="AP295" i="3"/>
  <c r="AP296" i="3"/>
  <c r="AP297" i="3"/>
  <c r="AP298" i="3"/>
  <c r="AP299" i="3"/>
  <c r="AP300" i="3"/>
  <c r="AP301" i="3"/>
  <c r="AM55" i="3"/>
  <c r="AM56" i="3" s="1"/>
  <c r="AM57" i="3" s="1"/>
  <c r="AM58" i="3"/>
  <c r="AM59" i="3" s="1"/>
  <c r="AM60" i="3" s="1"/>
  <c r="AM61" i="3" s="1"/>
  <c r="AM62" i="3" s="1"/>
  <c r="AM63" i="3" s="1"/>
  <c r="AM64" i="3" s="1"/>
  <c r="AM65" i="3" s="1"/>
  <c r="AM66" i="3" s="1"/>
  <c r="AM67" i="3" s="1"/>
  <c r="AM68" i="3" s="1"/>
  <c r="AM69" i="3" s="1"/>
  <c r="AM70" i="3" s="1"/>
  <c r="AM71" i="3" s="1"/>
  <c r="AM72" i="3" s="1"/>
  <c r="AM73" i="3" s="1"/>
  <c r="AM74" i="3" s="1"/>
  <c r="AM75" i="3" s="1"/>
  <c r="AM76" i="3" s="1"/>
  <c r="AM77" i="3" s="1"/>
  <c r="AM78" i="3" s="1"/>
  <c r="AM79" i="3" s="1"/>
  <c r="AM80" i="3" s="1"/>
  <c r="AM81" i="3" s="1"/>
  <c r="AM82" i="3" s="1"/>
  <c r="AM83" i="3" s="1"/>
  <c r="AM84" i="3" s="1"/>
  <c r="AM85" i="3" s="1"/>
  <c r="AM86" i="3" s="1"/>
  <c r="AM87" i="3" s="1"/>
  <c r="AM88" i="3" s="1"/>
  <c r="AM89" i="3" s="1"/>
  <c r="AM90" i="3" s="1"/>
  <c r="AM91" i="3" s="1"/>
  <c r="AM92" i="3" s="1"/>
  <c r="AM93" i="3" s="1"/>
  <c r="AM94" i="3" s="1"/>
  <c r="AM95" i="3" s="1"/>
  <c r="AM96" i="3" s="1"/>
  <c r="AM97" i="3" s="1"/>
  <c r="AM98" i="3" s="1"/>
  <c r="AM99" i="3" s="1"/>
  <c r="AM100" i="3" s="1"/>
  <c r="AM101" i="3" s="1"/>
  <c r="AM102" i="3" s="1"/>
  <c r="AM103" i="3" s="1"/>
  <c r="AM104" i="3" s="1"/>
  <c r="AM105" i="3" s="1"/>
  <c r="AM106" i="3" s="1"/>
  <c r="AM107" i="3" s="1"/>
  <c r="AM108" i="3" s="1"/>
  <c r="AM109" i="3" s="1"/>
  <c r="AM110" i="3" s="1"/>
  <c r="AM111" i="3" s="1"/>
  <c r="AM112" i="3" s="1"/>
  <c r="AM113" i="3" s="1"/>
  <c r="AM114" i="3" s="1"/>
  <c r="AM115" i="3" s="1"/>
  <c r="AM116" i="3" s="1"/>
  <c r="AM117" i="3" s="1"/>
  <c r="AM118" i="3" s="1"/>
  <c r="AM119" i="3" s="1"/>
  <c r="AM120" i="3" s="1"/>
  <c r="AM121" i="3" s="1"/>
  <c r="AM122" i="3" s="1"/>
  <c r="AM123" i="3" s="1"/>
  <c r="AM124" i="3" s="1"/>
  <c r="AM125" i="3" s="1"/>
  <c r="AM126" i="3" s="1"/>
  <c r="AM127" i="3" s="1"/>
  <c r="AM128" i="3" s="1"/>
  <c r="AM129" i="3" s="1"/>
  <c r="AM130" i="3" s="1"/>
  <c r="AM131" i="3" s="1"/>
  <c r="AM132" i="3" s="1"/>
  <c r="AM133" i="3" s="1"/>
  <c r="AM134" i="3" s="1"/>
  <c r="AM135" i="3" s="1"/>
  <c r="AM136" i="3" s="1"/>
  <c r="AM137" i="3" s="1"/>
  <c r="AM138" i="3" s="1"/>
  <c r="AM139" i="3" s="1"/>
  <c r="AM140" i="3" s="1"/>
  <c r="AM141" i="3" s="1"/>
  <c r="AM142" i="3" s="1"/>
  <c r="AM143" i="3" s="1"/>
  <c r="AM144" i="3" s="1"/>
  <c r="AM145" i="3" s="1"/>
  <c r="AM146" i="3" s="1"/>
  <c r="AM147" i="3" s="1"/>
  <c r="AM148" i="3" s="1"/>
  <c r="AM149" i="3" s="1"/>
  <c r="AM150" i="3" s="1"/>
  <c r="AM151" i="3" s="1"/>
  <c r="AM152" i="3" s="1"/>
  <c r="AM153" i="3" s="1"/>
  <c r="AM154" i="3" s="1"/>
  <c r="AM155" i="3" s="1"/>
  <c r="AM156" i="3" s="1"/>
  <c r="AM157" i="3" s="1"/>
  <c r="AM158" i="3" s="1"/>
  <c r="AM159" i="3" s="1"/>
  <c r="AM160" i="3" s="1"/>
  <c r="AM161" i="3" s="1"/>
  <c r="AM162" i="3" s="1"/>
  <c r="AM163" i="3" s="1"/>
  <c r="AM164" i="3" s="1"/>
  <c r="AM165" i="3" s="1"/>
  <c r="AM166" i="3" s="1"/>
  <c r="AM167" i="3" s="1"/>
  <c r="AM168" i="3" s="1"/>
  <c r="AM169" i="3" s="1"/>
  <c r="AM170" i="3" s="1"/>
  <c r="AM171" i="3" s="1"/>
  <c r="AM172" i="3" s="1"/>
  <c r="AM173" i="3" s="1"/>
  <c r="AM174" i="3" s="1"/>
  <c r="AM175" i="3" s="1"/>
  <c r="AM176" i="3" s="1"/>
  <c r="AM177" i="3" s="1"/>
  <c r="AM178" i="3" s="1"/>
  <c r="AM179" i="3" s="1"/>
  <c r="AM180" i="3" s="1"/>
  <c r="AM181" i="3" s="1"/>
  <c r="AM182" i="3" s="1"/>
  <c r="AM183" i="3" s="1"/>
  <c r="AM184" i="3" s="1"/>
  <c r="AM185" i="3" s="1"/>
  <c r="AM186" i="3" s="1"/>
  <c r="AM187" i="3" s="1"/>
  <c r="AM188" i="3" s="1"/>
  <c r="AM189" i="3" s="1"/>
  <c r="AM190" i="3" s="1"/>
  <c r="AM191" i="3" s="1"/>
  <c r="AM192" i="3" s="1"/>
  <c r="AM193" i="3" s="1"/>
  <c r="AM194" i="3" s="1"/>
  <c r="AM195" i="3" s="1"/>
  <c r="AM196" i="3" s="1"/>
  <c r="AM197" i="3" s="1"/>
  <c r="AM198" i="3" s="1"/>
  <c r="AM199" i="3" s="1"/>
  <c r="AM200" i="3" s="1"/>
  <c r="AM201" i="3" s="1"/>
  <c r="AM202" i="3" s="1"/>
  <c r="AM203" i="3" s="1"/>
  <c r="AM204" i="3" s="1"/>
  <c r="AM205" i="3" s="1"/>
  <c r="AM206" i="3" s="1"/>
  <c r="AM207" i="3" s="1"/>
  <c r="AM208" i="3" s="1"/>
  <c r="AM209" i="3" s="1"/>
  <c r="AM210" i="3" s="1"/>
  <c r="AM211" i="3" s="1"/>
  <c r="AM212" i="3" s="1"/>
  <c r="AM213" i="3" s="1"/>
  <c r="AM214" i="3" s="1"/>
  <c r="AM215" i="3" s="1"/>
  <c r="AM216" i="3" s="1"/>
  <c r="AM217" i="3" s="1"/>
  <c r="AM218" i="3" s="1"/>
  <c r="AM219" i="3" s="1"/>
  <c r="AM220" i="3" s="1"/>
  <c r="AM221" i="3" s="1"/>
  <c r="AM222" i="3" s="1"/>
  <c r="AM223" i="3" s="1"/>
  <c r="AM224" i="3" s="1"/>
  <c r="AM225" i="3" s="1"/>
  <c r="AM226" i="3" s="1"/>
  <c r="AM227" i="3" s="1"/>
  <c r="AM228" i="3" s="1"/>
  <c r="AM229" i="3" s="1"/>
  <c r="AM230" i="3" s="1"/>
  <c r="AM231" i="3" s="1"/>
  <c r="AM232" i="3" s="1"/>
  <c r="AM233" i="3" s="1"/>
  <c r="AM234" i="3" s="1"/>
  <c r="AM235" i="3" s="1"/>
  <c r="AM236" i="3" s="1"/>
  <c r="AM237" i="3" s="1"/>
  <c r="AM238" i="3" s="1"/>
  <c r="AM239" i="3" s="1"/>
  <c r="AM240" i="3" s="1"/>
  <c r="AM241" i="3" s="1"/>
  <c r="AM242" i="3" s="1"/>
  <c r="AM243" i="3" s="1"/>
  <c r="AM244" i="3" s="1"/>
  <c r="AM245" i="3" s="1"/>
  <c r="AM246" i="3" s="1"/>
  <c r="AM247" i="3" s="1"/>
  <c r="AM248" i="3" s="1"/>
  <c r="AM249" i="3" s="1"/>
  <c r="AM250" i="3" s="1"/>
  <c r="AM251" i="3" s="1"/>
  <c r="AM252" i="3" s="1"/>
  <c r="AM253" i="3" s="1"/>
  <c r="AM254" i="3" s="1"/>
  <c r="AM255" i="3" s="1"/>
  <c r="AM256" i="3" s="1"/>
  <c r="AM257" i="3" s="1"/>
  <c r="AM258" i="3" s="1"/>
  <c r="AM259" i="3" s="1"/>
  <c r="AM260" i="3" s="1"/>
  <c r="AM261" i="3" s="1"/>
  <c r="AM262" i="3" s="1"/>
  <c r="AM263" i="3" s="1"/>
  <c r="AM264" i="3" s="1"/>
  <c r="AM265" i="3" s="1"/>
  <c r="AM266" i="3" s="1"/>
  <c r="AM267" i="3" s="1"/>
  <c r="AM268" i="3" s="1"/>
  <c r="AM269" i="3" s="1"/>
  <c r="AM270" i="3" s="1"/>
  <c r="AM271" i="3" s="1"/>
  <c r="AM272" i="3" s="1"/>
  <c r="AM273" i="3" s="1"/>
  <c r="AM274" i="3" s="1"/>
  <c r="AM275" i="3" s="1"/>
  <c r="AM276" i="3" s="1"/>
  <c r="AM277" i="3" s="1"/>
  <c r="AM278" i="3" s="1"/>
  <c r="AM279" i="3" s="1"/>
  <c r="AM280" i="3" s="1"/>
  <c r="AM281" i="3" s="1"/>
  <c r="AM282" i="3" s="1"/>
  <c r="AM283" i="3" s="1"/>
  <c r="AM284" i="3" s="1"/>
  <c r="AM285" i="3" s="1"/>
  <c r="AM286" i="3" s="1"/>
  <c r="AM287" i="3" s="1"/>
  <c r="AM288" i="3" s="1"/>
  <c r="AM289" i="3" s="1"/>
  <c r="AM290" i="3" s="1"/>
  <c r="AM291" i="3" s="1"/>
  <c r="AM292" i="3" s="1"/>
  <c r="AM293" i="3" s="1"/>
  <c r="AM294" i="3" s="1"/>
  <c r="AM295" i="3" s="1"/>
  <c r="AM296" i="3" s="1"/>
  <c r="AM297" i="3" s="1"/>
  <c r="AM298" i="3" s="1"/>
  <c r="AM299" i="3" s="1"/>
  <c r="AM300" i="3" s="1"/>
  <c r="AM301" i="3" s="1"/>
  <c r="L46" i="2" l="1"/>
  <c r="M46" i="2"/>
  <c r="N46" i="2"/>
  <c r="O46" i="2"/>
  <c r="P46" i="2"/>
  <c r="Q46" i="2"/>
  <c r="R46" i="2"/>
  <c r="S46" i="2"/>
  <c r="T46" i="2"/>
  <c r="U46" i="2"/>
  <c r="V46" i="2"/>
  <c r="K46" i="2"/>
  <c r="V269" i="4" l="1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0" i="4"/>
  <c r="V311" i="4"/>
  <c r="V312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V443" i="4"/>
  <c r="V444" i="4"/>
  <c r="V445" i="4"/>
  <c r="V446" i="4"/>
  <c r="V447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446" i="4"/>
  <c r="T44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R443" i="4"/>
  <c r="R444" i="4"/>
  <c r="R445" i="4"/>
  <c r="R446" i="4"/>
  <c r="R44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1" i="4"/>
  <c r="P442" i="4"/>
  <c r="P443" i="4"/>
  <c r="P444" i="4"/>
  <c r="P445" i="4"/>
  <c r="P446" i="4"/>
  <c r="P44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E11" i="3" l="1"/>
  <c r="D20" i="3"/>
  <c r="D19" i="3"/>
  <c r="D18" i="3"/>
  <c r="D17" i="3"/>
  <c r="D16" i="3"/>
  <c r="D15" i="3"/>
  <c r="D14" i="3"/>
  <c r="D13" i="3"/>
  <c r="D12" i="3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12" i="4"/>
  <c r="F12" i="4"/>
  <c r="L42" i="2" l="1"/>
  <c r="M42" i="2"/>
  <c r="N42" i="2"/>
  <c r="O42" i="2"/>
  <c r="P42" i="2"/>
  <c r="Q42" i="2"/>
  <c r="R42" i="2"/>
  <c r="S42" i="2"/>
  <c r="T42" i="2"/>
  <c r="U42" i="2"/>
  <c r="V42" i="2"/>
  <c r="K42" i="2"/>
  <c r="D50" i="3" l="1"/>
  <c r="F50" i="3" s="1"/>
  <c r="G20" i="3"/>
  <c r="G19" i="3"/>
  <c r="G18" i="3"/>
  <c r="G17" i="3"/>
  <c r="G16" i="3"/>
  <c r="G15" i="3"/>
  <c r="G14" i="3"/>
  <c r="G13" i="3"/>
  <c r="G12" i="3"/>
  <c r="G11" i="3"/>
  <c r="H11" i="3" s="1"/>
  <c r="I11" i="3" s="1"/>
  <c r="E50" i="3" s="1"/>
  <c r="D59" i="3"/>
  <c r="F59" i="3" s="1"/>
  <c r="D58" i="3"/>
  <c r="F58" i="3" s="1"/>
  <c r="D57" i="3"/>
  <c r="F57" i="3" s="1"/>
  <c r="D56" i="3"/>
  <c r="F56" i="3" s="1"/>
  <c r="D55" i="3"/>
  <c r="F55" i="3" s="1"/>
  <c r="D54" i="3"/>
  <c r="F54" i="3" s="1"/>
  <c r="D53" i="3"/>
  <c r="F53" i="3" s="1"/>
  <c r="D52" i="3"/>
  <c r="F52" i="3" s="1"/>
  <c r="D51" i="3"/>
  <c r="I23" i="6"/>
  <c r="I21" i="6"/>
  <c r="G19" i="6" s="1"/>
  <c r="I19" i="6"/>
  <c r="C13" i="4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L39" i="2"/>
  <c r="M39" i="2"/>
  <c r="N39" i="2"/>
  <c r="O39" i="2"/>
  <c r="P39" i="2"/>
  <c r="Q39" i="2"/>
  <c r="R39" i="2"/>
  <c r="S39" i="2"/>
  <c r="T39" i="2"/>
  <c r="U39" i="2"/>
  <c r="V39" i="2"/>
  <c r="K39" i="2"/>
  <c r="L37" i="2"/>
  <c r="M37" i="2"/>
  <c r="N37" i="2"/>
  <c r="O37" i="2"/>
  <c r="P37" i="2"/>
  <c r="Q37" i="2"/>
  <c r="R37" i="2"/>
  <c r="S37" i="2"/>
  <c r="T37" i="2"/>
  <c r="U37" i="2"/>
  <c r="V37" i="2"/>
  <c r="K37" i="2"/>
  <c r="L36" i="2"/>
  <c r="M36" i="2"/>
  <c r="N36" i="2"/>
  <c r="O36" i="2"/>
  <c r="P36" i="2"/>
  <c r="Q36" i="2"/>
  <c r="R36" i="2"/>
  <c r="S36" i="2"/>
  <c r="T36" i="2"/>
  <c r="U36" i="2"/>
  <c r="V36" i="2"/>
  <c r="K36" i="2"/>
  <c r="L38" i="2"/>
  <c r="M38" i="2"/>
  <c r="N38" i="2"/>
  <c r="O38" i="2"/>
  <c r="P38" i="2"/>
  <c r="Q38" i="2"/>
  <c r="R38" i="2"/>
  <c r="S38" i="2"/>
  <c r="T38" i="2"/>
  <c r="U38" i="2"/>
  <c r="V38" i="2"/>
  <c r="K38" i="2"/>
  <c r="L35" i="2"/>
  <c r="M35" i="2"/>
  <c r="N35" i="2"/>
  <c r="O35" i="2"/>
  <c r="P35" i="2"/>
  <c r="Q35" i="2"/>
  <c r="R35" i="2"/>
  <c r="S35" i="2"/>
  <c r="T35" i="2"/>
  <c r="U35" i="2"/>
  <c r="V35" i="2"/>
  <c r="K35" i="2"/>
  <c r="L34" i="2"/>
  <c r="M34" i="2"/>
  <c r="N34" i="2"/>
  <c r="O34" i="2"/>
  <c r="P34" i="2"/>
  <c r="Q34" i="2"/>
  <c r="R34" i="2"/>
  <c r="S34" i="2"/>
  <c r="T34" i="2"/>
  <c r="U34" i="2"/>
  <c r="V34" i="2"/>
  <c r="K34" i="2"/>
  <c r="L33" i="2"/>
  <c r="L32" i="2" s="1"/>
  <c r="M33" i="2"/>
  <c r="M32" i="2" s="1"/>
  <c r="N33" i="2"/>
  <c r="N32" i="2" s="1"/>
  <c r="O33" i="2"/>
  <c r="O32" i="2" s="1"/>
  <c r="P33" i="2"/>
  <c r="Q33" i="2"/>
  <c r="Q32" i="2" s="1"/>
  <c r="R33" i="2"/>
  <c r="R32" i="2" s="1"/>
  <c r="S33" i="2"/>
  <c r="S32" i="2" s="1"/>
  <c r="T33" i="2"/>
  <c r="T32" i="2" s="1"/>
  <c r="U33" i="2"/>
  <c r="U32" i="2" s="1"/>
  <c r="V33" i="2"/>
  <c r="V32" i="2" s="1"/>
  <c r="K33" i="2"/>
  <c r="K32" i="2" s="1"/>
  <c r="AM53" i="3" l="1"/>
  <c r="AP53" i="3" s="1"/>
  <c r="F51" i="3"/>
  <c r="P32" i="2"/>
  <c r="G50" i="3"/>
  <c r="H12" i="3"/>
  <c r="H15" i="3"/>
  <c r="I15" i="3" s="1"/>
  <c r="E54" i="3" s="1"/>
  <c r="G54" i="3" s="1"/>
  <c r="H19" i="3"/>
  <c r="H13" i="3"/>
  <c r="H17" i="3"/>
  <c r="H16" i="3"/>
  <c r="H20" i="3"/>
  <c r="H14" i="3"/>
  <c r="H18" i="3"/>
  <c r="I18" i="3" l="1"/>
  <c r="E57" i="3" s="1"/>
  <c r="G57" i="3" s="1"/>
  <c r="I14" i="3"/>
  <c r="E53" i="3" s="1"/>
  <c r="G53" i="3" s="1"/>
  <c r="I17" i="3"/>
  <c r="E56" i="3" s="1"/>
  <c r="G56" i="3" s="1"/>
  <c r="I12" i="3"/>
  <c r="E51" i="3" s="1"/>
  <c r="G51" i="3" s="1"/>
  <c r="I20" i="3"/>
  <c r="E59" i="3" s="1"/>
  <c r="G59" i="3" s="1"/>
  <c r="I13" i="3"/>
  <c r="E52" i="3" s="1"/>
  <c r="G52" i="3" s="1"/>
  <c r="I16" i="3"/>
  <c r="E55" i="3" s="1"/>
  <c r="G55" i="3" s="1"/>
  <c r="I19" i="3"/>
  <c r="E58" i="3" s="1"/>
  <c r="G58" i="3" s="1"/>
  <c r="AM54" i="3"/>
  <c r="K52" i="3" l="1"/>
</calcChain>
</file>

<file path=xl/sharedStrings.xml><?xml version="1.0" encoding="utf-8"?>
<sst xmlns="http://schemas.openxmlformats.org/spreadsheetml/2006/main" count="175" uniqueCount="138">
  <si>
    <t>Init slope (10 mm; mAbs/min)</t>
  </si>
  <si>
    <t>TIME FRAME</t>
  </si>
  <si>
    <t>Speed (10 mm; Abs/min)</t>
  </si>
  <si>
    <t>SAM</t>
  </si>
  <si>
    <t>8-aza-SAM</t>
  </si>
  <si>
    <t>deaminated product</t>
  </si>
  <si>
    <t>282 nm</t>
  </si>
  <si>
    <t>292 nm</t>
  </si>
  <si>
    <t>recorded at (Select ONE)</t>
  </si>
  <si>
    <t>pH of EXPERIMENT</t>
  </si>
  <si>
    <t>NO</t>
  </si>
  <si>
    <t>YES</t>
  </si>
  <si>
    <t>INSTRUCTIONS:</t>
  </si>
  <si>
    <t>DEAMINATION REACTION</t>
  </si>
  <si>
    <r>
      <rPr>
        <b/>
        <sz val="16"/>
        <color theme="0"/>
        <rFont val="Symbol"/>
        <family val="1"/>
        <charset val="2"/>
      </rPr>
      <t>De</t>
    </r>
    <r>
      <rPr>
        <b/>
        <sz val="16"/>
        <color theme="0"/>
        <rFont val="Calibri"/>
        <family val="2"/>
        <scheme val="minor"/>
      </rPr>
      <t xml:space="preserve"> Parameters for DEAMINATION RECTIONS</t>
    </r>
  </si>
  <si>
    <r>
      <rPr>
        <sz val="13"/>
        <color theme="0"/>
        <rFont val="Symbol"/>
        <family val="1"/>
        <charset val="2"/>
      </rPr>
      <t>De</t>
    </r>
    <r>
      <rPr>
        <sz val="13"/>
        <color theme="0"/>
        <rFont val="Calibri"/>
        <family val="2"/>
        <scheme val="minor"/>
      </rPr>
      <t xml:space="preserve"> MAX (ACIDIC)</t>
    </r>
  </si>
  <si>
    <r>
      <rPr>
        <sz val="13"/>
        <color theme="0"/>
        <rFont val="Symbol"/>
        <family val="1"/>
        <charset val="2"/>
      </rPr>
      <t>De</t>
    </r>
    <r>
      <rPr>
        <sz val="13"/>
        <color theme="0"/>
        <rFont val="Calibri"/>
        <family val="2"/>
        <scheme val="minor"/>
      </rPr>
      <t xml:space="preserve"> MAX (BASIC)</t>
    </r>
  </si>
  <si>
    <r>
      <t>p</t>
    </r>
    <r>
      <rPr>
        <i/>
        <sz val="13"/>
        <color theme="0"/>
        <rFont val="Calibri"/>
        <family val="2"/>
        <scheme val="minor"/>
      </rPr>
      <t>K</t>
    </r>
    <r>
      <rPr>
        <sz val="13"/>
        <color theme="0"/>
        <rFont val="Calibri"/>
        <family val="2"/>
        <scheme val="minor"/>
      </rPr>
      <t>a</t>
    </r>
  </si>
  <si>
    <r>
      <rPr>
        <b/>
        <i/>
        <sz val="16"/>
        <color theme="0"/>
        <rFont val="Calibri"/>
        <family val="2"/>
        <scheme val="minor"/>
      </rPr>
      <t>with</t>
    </r>
    <r>
      <rPr>
        <b/>
        <sz val="16"/>
        <color theme="0"/>
        <rFont val="Calibri"/>
        <family val="2"/>
        <scheme val="minor"/>
      </rPr>
      <t xml:space="preserve"> SAM (recorded at </t>
    </r>
    <r>
      <rPr>
        <b/>
        <i/>
        <sz val="16"/>
        <color theme="0"/>
        <rFont val="Calibri"/>
        <family val="2"/>
        <scheme val="minor"/>
      </rPr>
      <t>263 nm</t>
    </r>
    <r>
      <rPr>
        <b/>
        <sz val="16"/>
        <color theme="0"/>
        <rFont val="Calibri"/>
        <family val="2"/>
        <scheme val="minor"/>
      </rPr>
      <t>)</t>
    </r>
  </si>
  <si>
    <r>
      <rPr>
        <b/>
        <i/>
        <sz val="16"/>
        <color theme="0"/>
        <rFont val="Calibri"/>
        <family val="2"/>
        <scheme val="minor"/>
      </rPr>
      <t>with</t>
    </r>
    <r>
      <rPr>
        <b/>
        <sz val="16"/>
        <color theme="0"/>
        <rFont val="Calibri"/>
        <family val="2"/>
        <scheme val="minor"/>
      </rPr>
      <t xml:space="preserve"> 8-aza-SAM</t>
    </r>
  </si>
  <si>
    <r>
      <rPr>
        <b/>
        <u/>
        <sz val="16"/>
        <color theme="0"/>
        <rFont val="Symbol"/>
        <family val="1"/>
        <charset val="2"/>
      </rPr>
      <t>De</t>
    </r>
    <r>
      <rPr>
        <b/>
        <u/>
        <sz val="16"/>
        <color theme="0"/>
        <rFont val="Calibri"/>
        <family val="2"/>
        <scheme val="minor"/>
      </rPr>
      <t xml:space="preserve"> for SPECIFIC EXPERIMENTAL CONDITIONS is:</t>
    </r>
  </si>
  <si>
    <t>SENSITIVE FOR MOST pHs (&lt;8.00)</t>
  </si>
  <si>
    <t>SENSITIVE FOR HIGH pHs (&gt;8.00)</t>
  </si>
  <si>
    <t>Co-Substrate for Methyl Transfer (Select ONE)</t>
  </si>
  <si>
    <r>
      <t xml:space="preserve">The PINK cells </t>
    </r>
    <r>
      <rPr>
        <u/>
        <sz val="20"/>
        <color theme="0"/>
        <rFont val="Calibri"/>
        <family val="2"/>
        <scheme val="minor"/>
      </rPr>
      <t>MUST NOT</t>
    </r>
    <r>
      <rPr>
        <sz val="20"/>
        <color theme="0"/>
        <rFont val="Calibri"/>
        <family val="2"/>
        <scheme val="minor"/>
      </rPr>
      <t xml:space="preserve"> be edited; data in these cells correspond to universal parameters established within the article.</t>
    </r>
  </si>
  <si>
    <r>
      <rPr>
        <u/>
        <sz val="20"/>
        <color theme="0"/>
        <rFont val="Calibri"/>
        <family val="2"/>
        <scheme val="minor"/>
      </rPr>
      <t>ONLY</t>
    </r>
    <r>
      <rPr>
        <sz val="20"/>
        <color theme="0"/>
        <rFont val="Calibri"/>
        <family val="2"/>
        <scheme val="minor"/>
      </rPr>
      <t xml:space="preserve"> GREEN and BLUE cells should be filed: user </t>
    </r>
    <r>
      <rPr>
        <u/>
        <sz val="20"/>
        <color theme="0"/>
        <rFont val="Calibri"/>
        <family val="2"/>
        <scheme val="minor"/>
      </rPr>
      <t>MUST</t>
    </r>
    <r>
      <rPr>
        <sz val="20"/>
        <color theme="0"/>
        <rFont val="Calibri"/>
        <family val="2"/>
        <scheme val="minor"/>
      </rPr>
      <t xml:space="preserve"> input a '</t>
    </r>
    <r>
      <rPr>
        <i/>
        <sz val="20"/>
        <color theme="0"/>
        <rFont val="Calibri"/>
        <family val="2"/>
        <scheme val="minor"/>
      </rPr>
      <t>YES</t>
    </r>
    <r>
      <rPr>
        <sz val="20"/>
        <color theme="0"/>
        <rFont val="Calibri"/>
        <family val="2"/>
        <scheme val="minor"/>
      </rPr>
      <t>' or '</t>
    </r>
    <r>
      <rPr>
        <i/>
        <sz val="20"/>
        <color theme="0"/>
        <rFont val="Calibri"/>
        <family val="2"/>
        <scheme val="minor"/>
      </rPr>
      <t>NO</t>
    </r>
    <r>
      <rPr>
        <sz val="20"/>
        <color theme="0"/>
        <rFont val="Calibri"/>
        <family val="2"/>
        <scheme val="minor"/>
      </rPr>
      <t>' answer within GREEN cells.</t>
    </r>
  </si>
  <si>
    <t>Experimental set-up and data analysis made easy.</t>
  </si>
  <si>
    <r>
      <rPr>
        <b/>
        <u/>
        <sz val="14"/>
        <color rgb="FFFF0000"/>
        <rFont val="Arial"/>
        <family val="2"/>
      </rPr>
      <t>NOTE</t>
    </r>
    <r>
      <rPr>
        <b/>
        <sz val="14"/>
        <color rgb="FFFF0000"/>
        <rFont val="Arial"/>
        <family val="2"/>
      </rPr>
      <t>:</t>
    </r>
  </si>
  <si>
    <t>Reagents</t>
  </si>
  <si>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Arial"/>
        <family val="2"/>
      </rPr>
      <t>ME (stock at 100 mM)</t>
    </r>
  </si>
  <si>
    <r>
      <t>TM0936 (</t>
    </r>
    <r>
      <rPr>
        <b/>
        <sz val="11"/>
        <color rgb="FFFF0000"/>
        <rFont val="Arial"/>
        <family val="2"/>
      </rPr>
      <t xml:space="preserve">final 4 </t>
    </r>
    <r>
      <rPr>
        <b/>
        <sz val="11"/>
        <color rgb="FFFF0000"/>
        <rFont val="Symbol"/>
        <family val="1"/>
        <charset val="2"/>
      </rPr>
      <t>m</t>
    </r>
    <r>
      <rPr>
        <b/>
        <sz val="11"/>
        <color rgb="FFFF0000"/>
        <rFont val="Arial"/>
        <family val="2"/>
      </rPr>
      <t>M</t>
    </r>
    <r>
      <rPr>
        <sz val="11"/>
        <color theme="1"/>
        <rFont val="Arial"/>
        <family val="2"/>
      </rPr>
      <t>)</t>
    </r>
  </si>
  <si>
    <t>WATER</t>
  </si>
  <si>
    <t>BUFFER (stock at 200 mM; your favorite pH)</t>
  </si>
  <si>
    <t>GLYCEROL (stock at 50%)</t>
  </si>
  <si>
    <t>Final in well</t>
  </si>
  <si>
    <t>mM</t>
  </si>
  <si>
    <t>%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</si>
  <si>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Arial"/>
        <family val="2"/>
      </rPr>
      <t>M</t>
    </r>
  </si>
  <si>
    <t>nM</t>
  </si>
  <si>
    <t>various</t>
  </si>
  <si>
    <t>Stock is at:</t>
  </si>
  <si>
    <r>
      <t>NaCl (</t>
    </r>
    <r>
      <rPr>
        <b/>
        <i/>
        <sz val="11"/>
        <color rgb="FFFF0000"/>
        <rFont val="Arial"/>
        <family val="2"/>
      </rPr>
      <t>optional</t>
    </r>
    <r>
      <rPr>
        <sz val="11"/>
        <color theme="1"/>
        <rFont val="Arial"/>
        <family val="2"/>
      </rPr>
      <t>)</t>
    </r>
  </si>
  <si>
    <r>
      <t>Additive #2 (</t>
    </r>
    <r>
      <rPr>
        <b/>
        <i/>
        <sz val="11"/>
        <color rgb="FFFF0000"/>
        <rFont val="Arial"/>
        <family val="2"/>
      </rPr>
      <t>optional</t>
    </r>
    <r>
      <rPr>
        <sz val="11"/>
        <color theme="1"/>
        <rFont val="Arial"/>
        <family val="2"/>
      </rPr>
      <t>)</t>
    </r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</si>
  <si>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</si>
  <si>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</si>
  <si>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</si>
  <si>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</si>
  <si>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</si>
  <si>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</si>
  <si>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</si>
  <si>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</si>
  <si>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</si>
  <si>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</si>
  <si>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</si>
  <si>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</si>
  <si>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NOTE:</t>
  </si>
  <si>
    <t>Cells in GREEN are ACTIVE and MUST be filed by user.</t>
  </si>
  <si>
    <t>Step 1</t>
  </si>
  <si>
    <t>Step 2</t>
  </si>
  <si>
    <t>Step 3</t>
  </si>
  <si>
    <t>Step 4</t>
  </si>
  <si>
    <t>Step 5</t>
  </si>
  <si>
    <t>Step 6</t>
  </si>
  <si>
    <r>
      <rPr>
        <b/>
        <i/>
        <sz val="11"/>
        <color rgb="FFFF0000"/>
        <rFont val="Arial"/>
        <family val="2"/>
      </rPr>
      <t>MIX WELL!</t>
    </r>
    <r>
      <rPr>
        <sz val="11"/>
        <color theme="1"/>
        <rFont val="Arial"/>
        <family val="2"/>
      </rPr>
      <t xml:space="preserve"> Step 7</t>
    </r>
  </si>
  <si>
    <t>Step 8</t>
  </si>
  <si>
    <t>This step STARTS the MethylTranferase Reaction!</t>
  </si>
  <si>
    <t>My 1-Step EZ-MTase Assay</t>
  </si>
  <si>
    <r>
      <rPr>
        <u/>
        <sz val="11"/>
        <color theme="1"/>
        <rFont val="Symbol"/>
        <family val="1"/>
        <charset val="2"/>
      </rPr>
      <t>m</t>
    </r>
    <r>
      <rPr>
        <u/>
        <sz val="11"/>
        <color theme="1"/>
        <rFont val="Arial"/>
        <family val="2"/>
      </rPr>
      <t>L</t>
    </r>
  </si>
  <si>
    <r>
      <t xml:space="preserve">Please enter the interval </t>
    </r>
    <r>
      <rPr>
        <b/>
        <sz val="14"/>
        <color rgb="FFFF0000"/>
        <rFont val="Arial"/>
        <family val="2"/>
      </rPr>
      <t>T</t>
    </r>
    <r>
      <rPr>
        <sz val="14"/>
        <color theme="1"/>
        <rFont val="Arial"/>
        <family val="2"/>
      </rPr>
      <t xml:space="preserve"> (</t>
    </r>
    <r>
      <rPr>
        <u/>
        <sz val="14"/>
        <color rgb="FFFF0000"/>
        <rFont val="Arial"/>
        <family val="2"/>
      </rPr>
      <t>in second</t>
    </r>
    <r>
      <rPr>
        <sz val="14"/>
        <color theme="1"/>
        <rFont val="Arial"/>
        <family val="2"/>
      </rPr>
      <t xml:space="preserve">) within the ORANGE cell. </t>
    </r>
  </si>
  <si>
    <r>
      <t xml:space="preserve">For each well, your plate reader recorded absorbance values. Absorbance was measured every </t>
    </r>
    <r>
      <rPr>
        <b/>
        <sz val="14"/>
        <color rgb="FFFF0000"/>
        <rFont val="Arial"/>
        <family val="2"/>
      </rPr>
      <t>T</t>
    </r>
    <r>
      <rPr>
        <sz val="14"/>
        <color theme="1"/>
        <rFont val="Arial"/>
        <family val="2"/>
      </rPr>
      <t xml:space="preserve"> second over an extanded period of time.</t>
    </r>
  </si>
  <si>
    <t>interval T (s)</t>
  </si>
  <si>
    <t>Meas</t>
  </si>
  <si>
    <t>Time   (min)</t>
  </si>
  <si>
    <t>Step 1:</t>
  </si>
  <si>
    <t>Step 2:</t>
  </si>
  <si>
    <t>Step 3:</t>
  </si>
  <si>
    <r>
      <rPr>
        <b/>
        <u/>
        <sz val="11"/>
        <color theme="1"/>
        <rFont val="Arial"/>
        <family val="2"/>
      </rPr>
      <t>Optical Factor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correction to a LIGHT PATH of 10 mm using the PLATE </t>
    </r>
    <r>
      <rPr>
        <b/>
        <sz val="11"/>
        <color theme="1"/>
        <rFont val="Arial"/>
        <family val="2"/>
      </rPr>
      <t>#655801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250 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Arial"/>
        <family val="2"/>
      </rPr>
      <t>L</t>
    </r>
    <r>
      <rPr>
        <sz val="11"/>
        <color theme="1"/>
        <rFont val="Arial"/>
        <family val="2"/>
      </rPr>
      <t xml:space="preserve"> per well.</t>
    </r>
  </si>
  <si>
    <r>
      <t>Copy/Paste, within GREEN cells, the plate reader values for MTase experiments (</t>
    </r>
    <r>
      <rPr>
        <i/>
        <sz val="14"/>
        <color theme="1"/>
        <rFont val="Arial"/>
        <family val="2"/>
      </rPr>
      <t>Meas</t>
    </r>
    <r>
      <rPr>
        <sz val="14"/>
        <color theme="1"/>
        <rFont val="Arial"/>
        <family val="2"/>
      </rPr>
      <t>).</t>
    </r>
  </si>
  <si>
    <r>
      <t>Copy/Paste, within GREEN cells, the plate reader values for BLANK experiments (</t>
    </r>
    <r>
      <rPr>
        <i/>
        <sz val="14"/>
        <color theme="1"/>
        <rFont val="Arial"/>
        <family val="2"/>
      </rPr>
      <t>Blk</t>
    </r>
    <r>
      <rPr>
        <sz val="14"/>
        <color theme="1"/>
        <rFont val="Arial"/>
        <family val="2"/>
      </rPr>
      <t>).</t>
    </r>
  </si>
  <si>
    <r>
      <t xml:space="preserve">Likewise, user </t>
    </r>
    <r>
      <rPr>
        <u/>
        <sz val="20"/>
        <color theme="0"/>
        <rFont val="Calibri"/>
        <family val="2"/>
        <scheme val="minor"/>
      </rPr>
      <t>MUST</t>
    </r>
    <r>
      <rPr>
        <sz val="20"/>
        <color theme="0"/>
        <rFont val="Calibri"/>
        <family val="2"/>
        <scheme val="minor"/>
      </rPr>
      <t xml:space="preserve"> input the experimental pH value she/he used within BLUE cell.</t>
    </r>
  </si>
  <si>
    <t>For each substrate concentration, input the value (mAbs/min)</t>
  </si>
  <si>
    <t>of the matching Initial Slope from the GRAPH onto the left.</t>
  </si>
  <si>
    <t>MTase Experiments</t>
  </si>
  <si>
    <t>My 1-Step EZ-MTase Assay *** Data Input ***</t>
  </si>
  <si>
    <t>You will also need to identify the methyl donor you selected for your experiments (SAM, 8-aza-SAM).</t>
  </si>
  <si>
    <t>My 1-STEP EZ-MTase ASSAY</t>
  </si>
  <si>
    <r>
      <t>Establish your experimental conditions (</t>
    </r>
    <r>
      <rPr>
        <i/>
        <sz val="15"/>
        <color theme="0"/>
        <rFont val="Arial"/>
        <family val="2"/>
      </rPr>
      <t>e.g.</t>
    </r>
    <r>
      <rPr>
        <sz val="15"/>
        <color theme="0"/>
        <rFont val="Arial"/>
        <family val="2"/>
      </rPr>
      <t xml:space="preserve"> buffer, pH, MTase and other additives' concentrations) using worksheet "</t>
    </r>
    <r>
      <rPr>
        <u/>
        <sz val="15"/>
        <color theme="0"/>
        <rFont val="Arial"/>
        <family val="2"/>
      </rPr>
      <t>Experiment Conditions</t>
    </r>
    <r>
      <rPr>
        <sz val="15"/>
        <color theme="0"/>
        <rFont val="Arial"/>
        <family val="2"/>
      </rPr>
      <t xml:space="preserve">". </t>
    </r>
  </si>
  <si>
    <r>
      <t>Once your kinetics are complete, insert your experimental data within worksheet "</t>
    </r>
    <r>
      <rPr>
        <u/>
        <sz val="15"/>
        <color theme="0"/>
        <rFont val="Arial"/>
        <family val="2"/>
      </rPr>
      <t>Plate Reader Data</t>
    </r>
    <r>
      <rPr>
        <sz val="15"/>
        <color theme="0"/>
        <rFont val="Arial"/>
        <family val="2"/>
      </rPr>
      <t>".</t>
    </r>
  </si>
  <si>
    <r>
      <t>Within worksheet "</t>
    </r>
    <r>
      <rPr>
        <u/>
        <sz val="15"/>
        <color theme="0"/>
        <rFont val="Arial"/>
        <family val="2"/>
      </rPr>
      <t>Coupling Enzyme Parameters</t>
    </r>
    <r>
      <rPr>
        <sz val="15"/>
        <color theme="0"/>
        <rFont val="Arial"/>
        <family val="2"/>
      </rPr>
      <t>", input the pH at which your experiments were performed.</t>
    </r>
  </si>
  <si>
    <t>LEVEL 1:</t>
  </si>
  <si>
    <t>LEVEL 2:</t>
  </si>
  <si>
    <t>YOUR KINETIC DATA</t>
  </si>
  <si>
    <t>CONGRATS!</t>
  </si>
  <si>
    <r>
      <rPr>
        <i/>
        <sz val="16"/>
        <color theme="1"/>
        <rFont val="Calibri"/>
        <family val="2"/>
        <scheme val="minor"/>
      </rPr>
      <t>k</t>
    </r>
    <r>
      <rPr>
        <vertAlign val="subscript"/>
        <sz val="16"/>
        <color theme="1"/>
        <rFont val="Calibri"/>
        <family val="2"/>
        <scheme val="minor"/>
      </rPr>
      <t>cat</t>
    </r>
    <r>
      <rPr>
        <sz val="16"/>
        <color theme="1"/>
        <rFont val="Calibri"/>
        <family val="2"/>
        <scheme val="minor"/>
      </rPr>
      <t xml:space="preserve"> (h</t>
    </r>
    <r>
      <rPr>
        <vertAlign val="superscript"/>
        <sz val="16"/>
        <color theme="1"/>
        <rFont val="Calibri"/>
        <family val="2"/>
        <scheme val="minor"/>
      </rPr>
      <t>-1</t>
    </r>
    <r>
      <rPr>
        <sz val="16"/>
        <color theme="1"/>
        <rFont val="Calibri"/>
        <family val="2"/>
        <scheme val="minor"/>
      </rPr>
      <t>)</t>
    </r>
  </si>
  <si>
    <r>
      <rPr>
        <sz val="20"/>
        <color theme="1"/>
        <rFont val="Symbol"/>
        <family val="1"/>
        <charset val="2"/>
      </rPr>
      <t>c</t>
    </r>
    <r>
      <rPr>
        <sz val="20"/>
        <color theme="1"/>
        <rFont val="Calibri"/>
        <family val="2"/>
        <scheme val="minor"/>
      </rPr>
      <t xml:space="preserve"> </t>
    </r>
    <r>
      <rPr>
        <vertAlign val="superscript"/>
        <sz val="20"/>
        <color theme="1"/>
        <rFont val="Calibri"/>
        <family val="2"/>
        <scheme val="minor"/>
      </rPr>
      <t xml:space="preserve">2                              </t>
    </r>
  </si>
  <si>
    <r>
      <rPr>
        <sz val="22"/>
        <color theme="1"/>
        <rFont val="Symbol"/>
        <family val="1"/>
        <charset val="2"/>
      </rPr>
      <t>Sc</t>
    </r>
    <r>
      <rPr>
        <vertAlign val="superscript"/>
        <sz val="22"/>
        <color theme="1"/>
        <rFont val="Calibri"/>
        <family val="2"/>
        <scheme val="minor"/>
      </rPr>
      <t>2</t>
    </r>
  </si>
  <si>
    <t>Curve Fit</t>
  </si>
  <si>
    <r>
      <t xml:space="preserve">Use </t>
    </r>
    <r>
      <rPr>
        <u/>
        <sz val="20"/>
        <color theme="1"/>
        <rFont val="Calibri"/>
        <family val="2"/>
        <scheme val="minor"/>
      </rPr>
      <t>SOLVER</t>
    </r>
    <r>
      <rPr>
        <sz val="20"/>
        <color theme="1"/>
        <rFont val="Calibri"/>
        <family val="2"/>
        <scheme val="minor"/>
      </rPr>
      <t xml:space="preserve"> to fit your data (see picture on the RIGHT).</t>
    </r>
  </si>
  <si>
    <t>FOR FIT ONLY</t>
  </si>
  <si>
    <t>Best Fit Values</t>
  </si>
  <si>
    <t>Enter your MTase enzyme concentration (BLUE cell).</t>
  </si>
  <si>
    <t>with its FIT</t>
  </si>
  <si>
    <r>
      <t xml:space="preserve">Using the </t>
    </r>
    <r>
      <rPr>
        <i/>
        <sz val="15"/>
        <color theme="0"/>
        <rFont val="Arial"/>
        <family val="2"/>
      </rPr>
      <t>least square difference fit</t>
    </r>
    <r>
      <rPr>
        <sz val="15"/>
        <color theme="0"/>
        <rFont val="Arial"/>
        <family val="2"/>
      </rPr>
      <t xml:space="preserve"> and '</t>
    </r>
    <r>
      <rPr>
        <b/>
        <sz val="15"/>
        <color theme="0"/>
        <rFont val="Arial"/>
        <family val="2"/>
      </rPr>
      <t>SOLVER</t>
    </r>
    <r>
      <rPr>
        <sz val="15"/>
        <color theme="0"/>
        <rFont val="Arial"/>
        <family val="2"/>
      </rPr>
      <t>', this worksheet will deliver the kinetic parameters for your favorite MTase.</t>
    </r>
  </si>
  <si>
    <r>
      <t>Determine: kinetic parameters for Acceptor (</t>
    </r>
    <r>
      <rPr>
        <i/>
        <sz val="22"/>
        <color theme="1"/>
        <rFont val="Arial"/>
        <family val="2"/>
      </rPr>
      <t>K</t>
    </r>
    <r>
      <rPr>
        <vertAlign val="subscript"/>
        <sz val="22"/>
        <color theme="1"/>
        <rFont val="Arial"/>
        <family val="2"/>
      </rPr>
      <t>m</t>
    </r>
    <r>
      <rPr>
        <sz val="22"/>
        <color theme="1"/>
        <rFont val="Arial"/>
        <family val="2"/>
      </rPr>
      <t xml:space="preserve"> and </t>
    </r>
    <r>
      <rPr>
        <i/>
        <sz val="22"/>
        <color theme="1"/>
        <rFont val="Arial"/>
        <family val="2"/>
      </rPr>
      <t>k</t>
    </r>
    <r>
      <rPr>
        <vertAlign val="subscript"/>
        <sz val="22"/>
        <color theme="1"/>
        <rFont val="Arial"/>
        <family val="2"/>
      </rPr>
      <t>cat</t>
    </r>
    <r>
      <rPr>
        <sz val="22"/>
        <color theme="1"/>
        <rFont val="Arial"/>
        <family val="2"/>
      </rPr>
      <t>) of your favorite MethylTransferase.</t>
    </r>
  </si>
  <si>
    <r>
      <rPr>
        <b/>
        <i/>
        <sz val="11"/>
        <color rgb="FFFF0000"/>
        <rFont val="Arial"/>
        <family val="2"/>
      </rPr>
      <t>MIX WELL</t>
    </r>
    <r>
      <rPr>
        <sz val="11"/>
        <color theme="1"/>
        <rFont val="Arial"/>
        <family val="2"/>
      </rPr>
      <t xml:space="preserve"> &amp; </t>
    </r>
    <r>
      <rPr>
        <b/>
        <i/>
        <sz val="11"/>
        <color rgb="FFFF0000"/>
        <rFont val="Arial"/>
        <family val="2"/>
      </rPr>
      <t>READ DIRECTLY!</t>
    </r>
  </si>
  <si>
    <r>
      <t>Step 9 Add Methyl Acceptor</t>
    </r>
    <r>
      <rPr>
        <b/>
        <i/>
        <sz val="11"/>
        <color rgb="FFFF0000"/>
        <rFont val="Arial"/>
        <family val="2"/>
      </rPr>
      <t/>
    </r>
  </si>
  <si>
    <t>Original Acceptor Concentration:</t>
  </si>
  <si>
    <r>
      <t xml:space="preserve">Desired Final Acceptor Concentration (in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Arial"/>
        <family val="2"/>
      </rPr>
      <t>M)</t>
    </r>
  </si>
  <si>
    <r>
      <t>Methyl Acceptor (</t>
    </r>
    <r>
      <rPr>
        <u/>
        <sz val="11"/>
        <color theme="1"/>
        <rFont val="Arial"/>
        <family val="2"/>
      </rPr>
      <t>for Meas in #2 - #12)</t>
    </r>
  </si>
  <si>
    <r>
      <t>or Water (</t>
    </r>
    <r>
      <rPr>
        <u/>
        <sz val="11"/>
        <color theme="1"/>
        <rFont val="Arial"/>
        <family val="2"/>
      </rPr>
      <t>for Blk in #1</t>
    </r>
    <r>
      <rPr>
        <sz val="11"/>
        <color theme="1"/>
        <rFont val="Arial"/>
        <family val="2"/>
      </rPr>
      <t>)</t>
    </r>
  </si>
  <si>
    <t>Enter your Acceptor experimental concentrations withing the PINK cells.</t>
  </si>
  <si>
    <t>RED cells are not to be modified.</t>
  </si>
  <si>
    <t>Blk (#1)</t>
  </si>
  <si>
    <t>(CORRECTED for SAM DECOMPOSITION)</t>
  </si>
  <si>
    <t>[H4 1-20]</t>
  </si>
  <si>
    <r>
      <t xml:space="preserve">Enter guess values for </t>
    </r>
    <r>
      <rPr>
        <i/>
        <sz val="20"/>
        <color theme="1"/>
        <rFont val="Calibri"/>
        <family val="2"/>
        <scheme val="minor"/>
      </rPr>
      <t>k</t>
    </r>
    <r>
      <rPr>
        <vertAlign val="subscript"/>
        <sz val="20"/>
        <color theme="1"/>
        <rFont val="Calibri"/>
        <family val="2"/>
        <scheme val="minor"/>
      </rPr>
      <t xml:space="preserve">cat </t>
    </r>
    <r>
      <rPr>
        <sz val="20"/>
        <color theme="1"/>
        <rFont val="Calibri"/>
        <family val="2"/>
        <scheme val="minor"/>
      </rPr>
      <t xml:space="preserve">and </t>
    </r>
    <r>
      <rPr>
        <i/>
        <sz val="20"/>
        <color theme="1"/>
        <rFont val="Calibri"/>
        <family val="2"/>
        <scheme val="minor"/>
      </rPr>
      <t>K</t>
    </r>
    <r>
      <rPr>
        <vertAlign val="subscript"/>
        <sz val="20"/>
        <color theme="1"/>
        <rFont val="Calibri"/>
        <family val="2"/>
        <scheme val="minor"/>
      </rPr>
      <t>m</t>
    </r>
    <r>
      <rPr>
        <sz val="20"/>
        <color theme="1"/>
        <rFont val="Calibri"/>
        <family val="2"/>
        <scheme val="minor"/>
      </rPr>
      <t xml:space="preserve"> </t>
    </r>
    <r>
      <rPr>
        <sz val="20"/>
        <color theme="1"/>
        <rFont val="Calibri"/>
        <family val="2"/>
        <scheme val="minor"/>
      </rPr>
      <t>in GREEN cells.</t>
    </r>
  </si>
  <si>
    <t>0-15 min</t>
  </si>
  <si>
    <r>
      <t>Data in this file are pertinent to the kinetic behavior of H4</t>
    </r>
    <r>
      <rPr>
        <vertAlign val="subscript"/>
        <sz val="26"/>
        <color theme="0"/>
        <rFont val="Arial"/>
        <family val="2"/>
      </rPr>
      <t>(1-20)</t>
    </r>
    <r>
      <rPr>
        <sz val="26"/>
        <color theme="0"/>
        <rFont val="Arial"/>
        <family val="2"/>
      </rPr>
      <t xml:space="preserve"> peptide with </t>
    </r>
    <r>
      <rPr>
        <i/>
        <sz val="26"/>
        <color theme="0"/>
        <rFont val="Arial"/>
        <family val="2"/>
      </rPr>
      <t>Tb</t>
    </r>
    <r>
      <rPr>
        <sz val="26"/>
        <color theme="0"/>
        <rFont val="Arial"/>
        <family val="2"/>
      </rPr>
      <t>PRMT7</t>
    </r>
  </si>
  <si>
    <r>
      <t xml:space="preserve">Your favorite MTase (final </t>
    </r>
    <r>
      <rPr>
        <b/>
        <i/>
        <sz val="11"/>
        <color rgb="FFFF0000"/>
        <rFont val="Arial"/>
        <family val="2"/>
      </rPr>
      <t>1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Arial"/>
        <family val="2"/>
      </rPr>
      <t>M)</t>
    </r>
  </si>
  <si>
    <r>
      <rPr>
        <b/>
        <sz val="11"/>
        <color rgb="FFFF0000"/>
        <rFont val="Arial"/>
        <family val="2"/>
      </rPr>
      <t>SAM</t>
    </r>
    <r>
      <rPr>
        <sz val="11"/>
        <color theme="1"/>
        <rFont val="Arial"/>
        <family val="2"/>
      </rPr>
      <t xml:space="preserve"> or </t>
    </r>
    <r>
      <rPr>
        <b/>
        <sz val="11"/>
        <color theme="1"/>
        <rFont val="Arial"/>
        <family val="2"/>
      </rPr>
      <t>8-aza-SAM</t>
    </r>
  </si>
  <si>
    <t>Cells in GREY (Methyl Acceptor) are ACTIVE and MUST be filed by user.</t>
  </si>
  <si>
    <r>
      <t xml:space="preserve">The well A1 is dedicated to </t>
    </r>
    <r>
      <rPr>
        <u/>
        <sz val="14"/>
        <color theme="1"/>
        <rFont val="Arial"/>
        <family val="2"/>
      </rPr>
      <t>Blank Sample</t>
    </r>
    <r>
      <rPr>
        <sz val="14"/>
        <color theme="1"/>
        <rFont val="Arial"/>
        <family val="2"/>
      </rPr>
      <t xml:space="preserve"> (Methyl Acceptor is omitted).</t>
    </r>
  </si>
  <si>
    <r>
      <t xml:space="preserve">Data in well A1 will account for </t>
    </r>
    <r>
      <rPr>
        <u/>
        <sz val="14"/>
        <color theme="1"/>
        <rFont val="Arial"/>
        <family val="2"/>
      </rPr>
      <t>Background Signal</t>
    </r>
    <r>
      <rPr>
        <sz val="14"/>
        <color theme="1"/>
        <rFont val="Arial"/>
        <family val="2"/>
      </rPr>
      <t xml:space="preserve"> (</t>
    </r>
    <r>
      <rPr>
        <i/>
        <sz val="14"/>
        <color theme="1"/>
        <rFont val="Arial"/>
        <family val="2"/>
      </rPr>
      <t>natural decomposition of cofactor</t>
    </r>
    <r>
      <rPr>
        <sz val="14"/>
        <color theme="1"/>
        <rFont val="Arial"/>
        <family val="2"/>
      </rPr>
      <t>).</t>
    </r>
  </si>
  <si>
    <r>
      <t>[H4</t>
    </r>
    <r>
      <rPr>
        <b/>
        <vertAlign val="subscript"/>
        <sz val="13"/>
        <color theme="1"/>
        <rFont val="Calibri"/>
        <family val="2"/>
        <scheme val="minor"/>
      </rPr>
      <t>(1-20)</t>
    </r>
    <r>
      <rPr>
        <b/>
        <sz val="13"/>
        <color theme="1"/>
        <rFont val="Calibri"/>
        <family val="2"/>
        <scheme val="minor"/>
      </rPr>
      <t>] (</t>
    </r>
    <r>
      <rPr>
        <b/>
        <sz val="13"/>
        <color theme="1"/>
        <rFont val="Symbol"/>
        <family val="1"/>
        <charset val="2"/>
      </rPr>
      <t>m</t>
    </r>
    <r>
      <rPr>
        <b/>
        <sz val="13"/>
        <color theme="1"/>
        <rFont val="Calibri"/>
        <family val="2"/>
        <scheme val="minor"/>
      </rPr>
      <t>M)</t>
    </r>
  </si>
  <si>
    <r>
      <t>(M</t>
    </r>
    <r>
      <rPr>
        <vertAlign val="superscript"/>
        <sz val="13"/>
        <color theme="0"/>
        <rFont val="Calibri"/>
        <family val="2"/>
        <scheme val="minor"/>
      </rPr>
      <t xml:space="preserve">-1 </t>
    </r>
    <r>
      <rPr>
        <sz val="13"/>
        <color theme="0"/>
        <rFont val="Calibri"/>
        <family val="2"/>
        <scheme val="minor"/>
      </rPr>
      <t>cm</t>
    </r>
    <r>
      <rPr>
        <vertAlign val="superscript"/>
        <sz val="13"/>
        <color theme="0"/>
        <rFont val="Calibri"/>
        <family val="2"/>
        <scheme val="minor"/>
      </rPr>
      <t>-1</t>
    </r>
    <r>
      <rPr>
        <sz val="13"/>
        <color theme="0"/>
        <rFont val="Calibri"/>
        <family val="2"/>
        <scheme val="minor"/>
      </rPr>
      <t>)</t>
    </r>
  </si>
  <si>
    <r>
      <t>(M</t>
    </r>
    <r>
      <rPr>
        <b/>
        <vertAlign val="superscript"/>
        <sz val="18"/>
        <color theme="0"/>
        <rFont val="Calibri"/>
        <family val="2"/>
        <scheme val="minor"/>
      </rPr>
      <t xml:space="preserve">-1 </t>
    </r>
    <r>
      <rPr>
        <b/>
        <sz val="18"/>
        <color theme="0"/>
        <rFont val="Calibri"/>
        <family val="2"/>
        <scheme val="minor"/>
      </rPr>
      <t>cm</t>
    </r>
    <r>
      <rPr>
        <b/>
        <vertAlign val="superscript"/>
        <sz val="18"/>
        <color theme="0"/>
        <rFont val="Calibri"/>
        <family val="2"/>
        <scheme val="minor"/>
      </rPr>
      <t>-1</t>
    </r>
    <r>
      <rPr>
        <b/>
        <sz val="18"/>
        <color theme="0"/>
        <rFont val="Calibri"/>
        <family val="2"/>
        <scheme val="minor"/>
      </rPr>
      <t>)</t>
    </r>
  </si>
  <si>
    <r>
      <t xml:space="preserve">In a </t>
    </r>
    <r>
      <rPr>
        <i/>
        <sz val="14"/>
        <color theme="1"/>
        <rFont val="Arial"/>
        <family val="2"/>
      </rPr>
      <t>UV-star 96-well flat bottom plate</t>
    </r>
    <r>
      <rPr>
        <sz val="14"/>
        <color theme="1"/>
        <rFont val="Arial"/>
        <family val="2"/>
      </rPr>
      <t xml:space="preserve"> (Greiner Bio One, #655801), add the following reagents in row A.</t>
    </r>
  </si>
  <si>
    <r>
      <t>Finally, determine initial velocities using worksheet "</t>
    </r>
    <r>
      <rPr>
        <u/>
        <sz val="15"/>
        <color theme="0"/>
        <rFont val="Arial"/>
        <family val="2"/>
      </rPr>
      <t>My 1-Step EZ-MTase RESULTS</t>
    </r>
    <r>
      <rPr>
        <sz val="15"/>
        <color theme="0"/>
        <rFont val="Arial"/>
        <family val="2"/>
      </rPr>
      <t>".</t>
    </r>
  </si>
  <si>
    <t>TbPRMT7 RATES</t>
  </si>
  <si>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</t>
    </r>
  </si>
  <si>
    <r>
      <t>Rate with Peptide Acceptor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M/h)</t>
    </r>
  </si>
  <si>
    <r>
      <t>Corrected Rate (</t>
    </r>
    <r>
      <rPr>
        <b/>
        <sz val="11"/>
        <color theme="1"/>
        <rFont val="Symbol"/>
        <family val="1"/>
        <charset val="2"/>
      </rPr>
      <t>m</t>
    </r>
    <r>
      <rPr>
        <b/>
        <sz val="11"/>
        <color theme="1"/>
        <rFont val="Calibri"/>
        <family val="2"/>
        <scheme val="minor"/>
      </rPr>
      <t>M/h)</t>
    </r>
  </si>
  <si>
    <r>
      <t>[H4</t>
    </r>
    <r>
      <rPr>
        <vertAlign val="subscript"/>
        <sz val="11"/>
        <color theme="1"/>
        <rFont val="Calibri"/>
        <family val="2"/>
        <scheme val="minor"/>
      </rPr>
      <t>(1-20)</t>
    </r>
    <r>
      <rPr>
        <sz val="11"/>
        <color theme="1"/>
        <rFont val="Calibri"/>
        <family val="2"/>
        <scheme val="minor"/>
      </rPr>
      <t>]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M)</t>
    </r>
  </si>
  <si>
    <r>
      <t>Corrected MTase Rate        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M/h)</t>
    </r>
  </si>
  <si>
    <r>
      <t>Predicted Rate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M/h)</t>
    </r>
  </si>
  <si>
    <r>
      <rPr>
        <i/>
        <sz val="16"/>
        <color theme="1"/>
        <rFont val="Calibri"/>
        <family val="2"/>
        <scheme val="minor"/>
      </rPr>
      <t>K</t>
    </r>
    <r>
      <rPr>
        <vertAlign val="subscript"/>
        <sz val="16"/>
        <color theme="1"/>
        <rFont val="Calibri"/>
        <family val="2"/>
        <scheme val="minor"/>
      </rPr>
      <t>m</t>
    </r>
    <r>
      <rPr>
        <sz val="16"/>
        <color theme="1"/>
        <rFont val="Calibri"/>
        <family val="2"/>
        <scheme val="minor"/>
      </rPr>
      <t xml:space="preserve"> (</t>
    </r>
    <r>
      <rPr>
        <sz val="16"/>
        <color theme="1"/>
        <rFont val="Symbol"/>
        <family val="1"/>
        <charset val="2"/>
      </rPr>
      <t>m</t>
    </r>
    <r>
      <rPr>
        <sz val="16"/>
        <color theme="1"/>
        <rFont val="Calibri"/>
        <family val="2"/>
        <scheme val="minor"/>
      </rPr>
      <t>M)</t>
    </r>
  </si>
  <si>
    <r>
      <t>[</t>
    </r>
    <r>
      <rPr>
        <i/>
        <sz val="16"/>
        <color theme="1"/>
        <rFont val="Calibri"/>
        <family val="2"/>
        <scheme val="minor"/>
      </rPr>
      <t>MTase</t>
    </r>
    <r>
      <rPr>
        <sz val="16"/>
        <color theme="1"/>
        <rFont val="Calibri"/>
        <family val="2"/>
        <scheme val="minor"/>
      </rPr>
      <t>]</t>
    </r>
    <r>
      <rPr>
        <i/>
        <sz val="16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>(</t>
    </r>
    <r>
      <rPr>
        <sz val="16"/>
        <color theme="1"/>
        <rFont val="Symbol"/>
        <family val="1"/>
        <charset val="2"/>
      </rPr>
      <t>m</t>
    </r>
    <r>
      <rPr>
        <sz val="16"/>
        <color theme="1"/>
        <rFont val="Calibri"/>
        <family val="2"/>
        <scheme val="minor"/>
      </rPr>
      <t>M)</t>
    </r>
  </si>
  <si>
    <r>
      <t>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Calibri"/>
        <family val="2"/>
        <scheme val="minor"/>
      </rPr>
      <t>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</si>
</sst>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u/>
      <sz val="28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3"/>
      <color theme="1"/>
      <name val="Symbol"/>
      <family val="1"/>
      <charset val="2"/>
    </font>
    <font>
      <b/>
      <i/>
      <sz val="16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6"/>
      <color theme="0"/>
      <name val="Symbol"/>
      <family val="1"/>
      <charset val="2"/>
    </font>
    <font>
      <sz val="13"/>
      <color theme="0"/>
      <name val="Calibri"/>
      <family val="2"/>
      <scheme val="minor"/>
    </font>
    <font>
      <sz val="13"/>
      <color theme="0"/>
      <name val="Symbol"/>
      <family val="1"/>
      <charset val="2"/>
    </font>
    <font>
      <i/>
      <sz val="13"/>
      <color theme="0"/>
      <name val="Calibri"/>
      <family val="2"/>
      <scheme val="minor"/>
    </font>
    <font>
      <vertAlign val="superscript"/>
      <sz val="13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u/>
      <sz val="16"/>
      <color theme="0"/>
      <name val="Symbol"/>
      <family val="1"/>
      <charset val="2"/>
    </font>
    <font>
      <b/>
      <sz val="18"/>
      <color theme="0"/>
      <name val="Calibri"/>
      <family val="2"/>
      <scheme val="minor"/>
    </font>
    <font>
      <b/>
      <vertAlign val="superscript"/>
      <sz val="18"/>
      <color theme="0"/>
      <name val="Calibri"/>
      <family val="2"/>
      <scheme val="minor"/>
    </font>
    <font>
      <i/>
      <sz val="20"/>
      <color theme="0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i/>
      <sz val="22"/>
      <color theme="1"/>
      <name val="Arial"/>
      <family val="2"/>
    </font>
    <font>
      <vertAlign val="subscript"/>
      <sz val="22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u/>
      <sz val="14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Symbol"/>
      <family val="1"/>
      <charset val="2"/>
    </font>
    <font>
      <i/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Symbol"/>
      <family val="1"/>
      <charset val="2"/>
    </font>
    <font>
      <b/>
      <sz val="11"/>
      <color rgb="FFFF0000"/>
      <name val="Arial"/>
      <family val="2"/>
    </font>
    <font>
      <b/>
      <sz val="11"/>
      <color rgb="FFFF0000"/>
      <name val="Symbol"/>
      <family val="1"/>
      <charset val="2"/>
    </font>
    <font>
      <u/>
      <sz val="11"/>
      <color theme="1"/>
      <name val="Symbol"/>
      <family val="1"/>
      <charset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u/>
      <sz val="14"/>
      <color rgb="FFFF0000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i/>
      <sz val="11"/>
      <name val="Calibri"/>
      <family val="2"/>
      <scheme val="minor"/>
    </font>
    <font>
      <b/>
      <sz val="40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sz val="22"/>
      <color theme="0"/>
      <name val="Arial"/>
      <family val="2"/>
    </font>
    <font>
      <sz val="15"/>
      <color theme="0"/>
      <name val="Arial"/>
      <family val="2"/>
    </font>
    <font>
      <i/>
      <sz val="15"/>
      <color theme="0"/>
      <name val="Arial"/>
      <family val="2"/>
    </font>
    <font>
      <u/>
      <sz val="15"/>
      <color theme="0"/>
      <name val="Arial"/>
      <family val="2"/>
    </font>
    <font>
      <b/>
      <sz val="20"/>
      <color rgb="FFFF0000"/>
      <name val="Calibri"/>
      <family val="2"/>
      <scheme val="minor"/>
    </font>
    <font>
      <i/>
      <sz val="20"/>
      <color theme="1"/>
      <name val="Calibri"/>
      <family val="2"/>
      <scheme val="minor"/>
    </font>
    <font>
      <vertAlign val="subscript"/>
      <sz val="20"/>
      <color theme="1"/>
      <name val="Calibri"/>
      <family val="2"/>
      <scheme val="minor"/>
    </font>
    <font>
      <vertAlign val="superscript"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sz val="20"/>
      <color theme="1"/>
      <name val="Symbol"/>
      <family val="1"/>
      <charset val="2"/>
    </font>
    <font>
      <sz val="22"/>
      <color theme="1"/>
      <name val="Symbol"/>
      <family val="1"/>
      <charset val="2"/>
    </font>
    <font>
      <vertAlign val="superscript"/>
      <sz val="2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5"/>
      <color theme="0"/>
      <name val="Arial"/>
      <family val="2"/>
    </font>
    <font>
      <b/>
      <sz val="24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i/>
      <sz val="13"/>
      <color theme="1"/>
      <name val="Calibri"/>
      <family val="2"/>
      <scheme val="minor"/>
    </font>
    <font>
      <b/>
      <sz val="24"/>
      <color rgb="FFFF2D2D"/>
      <name val="Calibri"/>
      <family val="2"/>
      <scheme val="minor"/>
    </font>
    <font>
      <sz val="26"/>
      <color theme="0"/>
      <name val="Arial"/>
      <family val="2"/>
    </font>
    <font>
      <vertAlign val="subscript"/>
      <sz val="26"/>
      <color theme="0"/>
      <name val="Arial"/>
      <family val="2"/>
    </font>
    <font>
      <i/>
      <sz val="26"/>
      <color theme="0"/>
      <name val="Arial"/>
      <family val="2"/>
    </font>
    <font>
      <b/>
      <vertAlign val="subscript"/>
      <sz val="13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6"/>
      <color theme="1"/>
      <name val="Symbol"/>
      <family val="1"/>
      <charset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0" fillId="0" borderId="6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Border="1"/>
    <xf numFmtId="11" fontId="0" fillId="0" borderId="0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1" fontId="0" fillId="0" borderId="0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vertical="center"/>
    </xf>
    <xf numFmtId="11" fontId="0" fillId="0" borderId="0" xfId="0" applyNumberForma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vertical="center"/>
    </xf>
    <xf numFmtId="0" fontId="23" fillId="3" borderId="36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33" fillId="0" borderId="0" xfId="0" applyFont="1"/>
    <xf numFmtId="0" fontId="41" fillId="0" borderId="0" xfId="0" applyFont="1" applyAlignment="1">
      <alignment vertical="center"/>
    </xf>
    <xf numFmtId="0" fontId="33" fillId="0" borderId="22" xfId="0" applyFont="1" applyBorder="1"/>
    <xf numFmtId="0" fontId="33" fillId="0" borderId="18" xfId="0" applyFont="1" applyBorder="1"/>
    <xf numFmtId="0" fontId="33" fillId="0" borderId="19" xfId="0" applyFont="1" applyBorder="1"/>
    <xf numFmtId="0" fontId="33" fillId="0" borderId="23" xfId="0" applyFont="1" applyBorder="1"/>
    <xf numFmtId="0" fontId="33" fillId="0" borderId="0" xfId="0" applyFont="1" applyBorder="1"/>
    <xf numFmtId="0" fontId="33" fillId="0" borderId="41" xfId="0" applyFont="1" applyBorder="1"/>
    <xf numFmtId="0" fontId="33" fillId="0" borderId="24" xfId="0" applyFont="1" applyBorder="1"/>
    <xf numFmtId="0" fontId="33" fillId="0" borderId="21" xfId="0" applyFont="1" applyBorder="1"/>
    <xf numFmtId="0" fontId="33" fillId="0" borderId="20" xfId="0" applyFont="1" applyBorder="1"/>
    <xf numFmtId="0" fontId="33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33" fillId="6" borderId="0" xfId="0" applyFont="1" applyFill="1" applyAlignment="1">
      <alignment horizontal="center" vertical="center"/>
    </xf>
    <xf numFmtId="0" fontId="33" fillId="0" borderId="41" xfId="0" applyFont="1" applyBorder="1" applyAlignment="1">
      <alignment vertical="center"/>
    </xf>
    <xf numFmtId="0" fontId="33" fillId="0" borderId="42" xfId="0" applyFont="1" applyBorder="1"/>
    <xf numFmtId="0" fontId="33" fillId="0" borderId="43" xfId="0" applyFont="1" applyBorder="1"/>
    <xf numFmtId="0" fontId="33" fillId="0" borderId="45" xfId="0" applyFont="1" applyBorder="1" applyAlignment="1">
      <alignment vertical="center"/>
    </xf>
    <xf numFmtId="0" fontId="47" fillId="0" borderId="23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54" fillId="0" borderId="0" xfId="0" applyFont="1"/>
    <xf numFmtId="164" fontId="57" fillId="0" borderId="0" xfId="0" applyNumberFormat="1" applyFont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58" fillId="0" borderId="4" xfId="0" applyFont="1" applyFill="1" applyBorder="1" applyAlignment="1">
      <alignment horizontal="center" vertical="center"/>
    </xf>
    <xf numFmtId="0" fontId="0" fillId="3" borderId="0" xfId="0" applyFill="1"/>
    <xf numFmtId="0" fontId="23" fillId="3" borderId="0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23" fillId="3" borderId="40" xfId="0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164" fontId="0" fillId="6" borderId="0" xfId="0" applyNumberFormat="1" applyFill="1" applyBorder="1"/>
    <xf numFmtId="0" fontId="12" fillId="0" borderId="8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" fontId="0" fillId="3" borderId="0" xfId="0" applyNumberFormat="1" applyFill="1" applyBorder="1"/>
    <xf numFmtId="0" fontId="4" fillId="3" borderId="0" xfId="0" applyFont="1" applyFill="1"/>
    <xf numFmtId="0" fontId="62" fillId="3" borderId="0" xfId="0" applyFont="1" applyFill="1"/>
    <xf numFmtId="0" fontId="6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7" fillId="4" borderId="0" xfId="0" applyFont="1" applyFill="1" applyAlignment="1">
      <alignment horizontal="right" vertical="center"/>
    </xf>
    <xf numFmtId="2" fontId="0" fillId="0" borderId="23" xfId="0" applyNumberFormat="1" applyBorder="1"/>
    <xf numFmtId="2" fontId="0" fillId="0" borderId="0" xfId="0" applyNumberFormat="1" applyBorder="1"/>
    <xf numFmtId="0" fontId="0" fillId="0" borderId="41" xfId="0" applyBorder="1"/>
    <xf numFmtId="2" fontId="0" fillId="0" borderId="24" xfId="0" applyNumberFormat="1" applyBorder="1"/>
    <xf numFmtId="2" fontId="0" fillId="0" borderId="21" xfId="0" applyNumberFormat="1" applyBorder="1"/>
    <xf numFmtId="0" fontId="0" fillId="0" borderId="21" xfId="0" applyBorder="1"/>
    <xf numFmtId="0" fontId="0" fillId="0" borderId="20" xfId="0" applyBorder="1"/>
    <xf numFmtId="0" fontId="7" fillId="6" borderId="0" xfId="0" applyFont="1" applyFill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18" xfId="0" applyFont="1" applyBorder="1"/>
    <xf numFmtId="0" fontId="7" fillId="6" borderId="18" xfId="0" applyFont="1" applyFill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Border="1"/>
    <xf numFmtId="0" fontId="7" fillId="0" borderId="24" xfId="0" applyFont="1" applyBorder="1" applyAlignment="1">
      <alignment horizontal="left" vertical="center"/>
    </xf>
    <xf numFmtId="0" fontId="7" fillId="0" borderId="21" xfId="0" applyFont="1" applyBorder="1"/>
    <xf numFmtId="0" fontId="77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right"/>
    </xf>
    <xf numFmtId="0" fontId="33" fillId="6" borderId="18" xfId="0" applyFont="1" applyFill="1" applyBorder="1" applyAlignment="1">
      <alignment vertical="center"/>
    </xf>
    <xf numFmtId="0" fontId="33" fillId="0" borderId="19" xfId="0" applyFont="1" applyBorder="1" applyAlignment="1">
      <alignment vertical="center"/>
    </xf>
    <xf numFmtId="2" fontId="78" fillId="6" borderId="21" xfId="0" applyNumberFormat="1" applyFont="1" applyFill="1" applyBorder="1" applyAlignment="1">
      <alignment horizontal="right"/>
    </xf>
    <xf numFmtId="0" fontId="8" fillId="0" borderId="17" xfId="0" applyFont="1" applyFill="1" applyBorder="1" applyAlignment="1">
      <alignment vertical="center"/>
    </xf>
    <xf numFmtId="0" fontId="79" fillId="0" borderId="16" xfId="0" applyFont="1" applyFill="1" applyBorder="1" applyAlignment="1">
      <alignment horizontal="center" vertical="center"/>
    </xf>
    <xf numFmtId="0" fontId="0" fillId="6" borderId="0" xfId="0" applyFill="1"/>
    <xf numFmtId="164" fontId="57" fillId="0" borderId="0" xfId="0" applyNumberFormat="1" applyFont="1" applyFill="1"/>
    <xf numFmtId="0" fontId="33" fillId="0" borderId="0" xfId="0" applyFont="1" applyFill="1"/>
    <xf numFmtId="0" fontId="57" fillId="0" borderId="0" xfId="0" applyFont="1" applyFill="1"/>
    <xf numFmtId="0" fontId="0" fillId="0" borderId="0" xfId="0" applyFill="1" applyBorder="1"/>
    <xf numFmtId="0" fontId="0" fillId="13" borderId="0" xfId="0" applyFill="1" applyBorder="1"/>
    <xf numFmtId="2" fontId="1" fillId="0" borderId="28" xfId="0" applyNumberFormat="1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0" fontId="77" fillId="0" borderId="0" xfId="0" applyFont="1" applyAlignment="1">
      <alignment vertical="center"/>
    </xf>
    <xf numFmtId="0" fontId="77" fillId="0" borderId="0" xfId="0" applyFont="1" applyAlignment="1">
      <alignment vertical="top"/>
    </xf>
    <xf numFmtId="0" fontId="7" fillId="0" borderId="21" xfId="0" applyFont="1" applyFill="1" applyBorder="1" applyAlignment="1">
      <alignment horizontal="right" vertical="center"/>
    </xf>
    <xf numFmtId="0" fontId="77" fillId="0" borderId="0" xfId="0" applyFont="1" applyAlignment="1">
      <alignment horizontal="left" vertical="center"/>
    </xf>
    <xf numFmtId="0" fontId="45" fillId="6" borderId="0" xfId="0" applyFont="1" applyFill="1" applyAlignment="1">
      <alignment horizontal="right" vertical="center"/>
    </xf>
    <xf numFmtId="0" fontId="45" fillId="6" borderId="0" xfId="0" applyFont="1" applyFill="1" applyAlignment="1">
      <alignment vertical="center"/>
    </xf>
    <xf numFmtId="0" fontId="47" fillId="3" borderId="0" xfId="0" applyFont="1" applyFill="1" applyBorder="1" applyAlignment="1">
      <alignment horizontal="center" vertical="center"/>
    </xf>
    <xf numFmtId="0" fontId="47" fillId="3" borderId="43" xfId="0" applyFont="1" applyFill="1" applyBorder="1" applyAlignment="1">
      <alignment horizontal="center" vertical="center"/>
    </xf>
    <xf numFmtId="0" fontId="33" fillId="3" borderId="0" xfId="0" applyFont="1" applyFill="1" applyBorder="1"/>
    <xf numFmtId="0" fontId="33" fillId="3" borderId="43" xfId="0" applyFont="1" applyFill="1" applyBorder="1"/>
    <xf numFmtId="0" fontId="33" fillId="3" borderId="18" xfId="0" applyFont="1" applyFill="1" applyBorder="1"/>
    <xf numFmtId="0" fontId="33" fillId="3" borderId="42" xfId="0" applyFont="1" applyFill="1" applyBorder="1"/>
    <xf numFmtId="166" fontId="33" fillId="0" borderId="26" xfId="0" applyNumberFormat="1" applyFont="1" applyBorder="1"/>
    <xf numFmtId="2" fontId="33" fillId="0" borderId="26" xfId="0" applyNumberFormat="1" applyFont="1" applyBorder="1"/>
    <xf numFmtId="2" fontId="33" fillId="3" borderId="25" xfId="0" applyNumberFormat="1" applyFont="1" applyFill="1" applyBorder="1"/>
    <xf numFmtId="166" fontId="33" fillId="3" borderId="26" xfId="0" applyNumberFormat="1" applyFont="1" applyFill="1" applyBorder="1"/>
    <xf numFmtId="166" fontId="33" fillId="3" borderId="25" xfId="0" applyNumberFormat="1" applyFont="1" applyFill="1" applyBorder="1"/>
    <xf numFmtId="2" fontId="33" fillId="0" borderId="23" xfId="0" applyNumberFormat="1" applyFont="1" applyBorder="1"/>
    <xf numFmtId="2" fontId="33" fillId="0" borderId="43" xfId="0" applyNumberFormat="1" applyFont="1" applyBorder="1"/>
    <xf numFmtId="2" fontId="33" fillId="0" borderId="0" xfId="0" applyNumberFormat="1" applyFont="1" applyBorder="1"/>
    <xf numFmtId="2" fontId="33" fillId="3" borderId="0" xfId="0" applyNumberFormat="1" applyFont="1" applyFill="1" applyBorder="1"/>
    <xf numFmtId="2" fontId="33" fillId="3" borderId="43" xfId="0" applyNumberFormat="1" applyFont="1" applyFill="1" applyBorder="1"/>
    <xf numFmtId="2" fontId="33" fillId="0" borderId="25" xfId="0" applyNumberFormat="1" applyFont="1" applyBorder="1"/>
    <xf numFmtId="2" fontId="33" fillId="0" borderId="44" xfId="0" applyNumberFormat="1" applyFont="1" applyBorder="1"/>
    <xf numFmtId="2" fontId="33" fillId="3" borderId="44" xfId="0" applyNumberFormat="1" applyFont="1" applyFill="1" applyBorder="1"/>
    <xf numFmtId="166" fontId="33" fillId="0" borderId="22" xfId="0" applyNumberFormat="1" applyFont="1" applyBorder="1"/>
    <xf numFmtId="166" fontId="33" fillId="0" borderId="42" xfId="0" applyNumberFormat="1" applyFont="1" applyBorder="1"/>
    <xf numFmtId="166" fontId="33" fillId="0" borderId="18" xfId="0" applyNumberFormat="1" applyFont="1" applyBorder="1"/>
    <xf numFmtId="166" fontId="33" fillId="3" borderId="18" xfId="0" applyNumberFormat="1" applyFont="1" applyFill="1" applyBorder="1"/>
    <xf numFmtId="166" fontId="33" fillId="3" borderId="42" xfId="0" applyNumberFormat="1" applyFont="1" applyFill="1" applyBorder="1"/>
    <xf numFmtId="166" fontId="33" fillId="0" borderId="23" xfId="0" applyNumberFormat="1" applyFont="1" applyBorder="1"/>
    <xf numFmtId="166" fontId="33" fillId="0" borderId="43" xfId="0" applyNumberFormat="1" applyFont="1" applyBorder="1"/>
    <xf numFmtId="166" fontId="33" fillId="0" borderId="0" xfId="0" applyNumberFormat="1" applyFont="1" applyBorder="1"/>
    <xf numFmtId="166" fontId="33" fillId="3" borderId="0" xfId="0" applyNumberFormat="1" applyFont="1" applyFill="1" applyBorder="1"/>
    <xf numFmtId="166" fontId="33" fillId="3" borderId="43" xfId="0" applyNumberFormat="1" applyFont="1" applyFill="1" applyBorder="1"/>
    <xf numFmtId="166" fontId="33" fillId="0" borderId="25" xfId="0" applyNumberFormat="1" applyFont="1" applyBorder="1"/>
    <xf numFmtId="166" fontId="33" fillId="0" borderId="44" xfId="0" applyNumberFormat="1" applyFont="1" applyBorder="1"/>
    <xf numFmtId="166" fontId="33" fillId="3" borderId="44" xfId="0" applyNumberFormat="1" applyFont="1" applyFill="1" applyBorder="1"/>
    <xf numFmtId="0" fontId="81" fillId="3" borderId="0" xfId="0" applyFont="1" applyFill="1" applyAlignment="1">
      <alignment horizontal="center" vertical="center"/>
    </xf>
    <xf numFmtId="0" fontId="62" fillId="3" borderId="0" xfId="0" applyFont="1" applyFill="1" applyAlignment="1">
      <alignment horizontal="center" vertical="center"/>
    </xf>
    <xf numFmtId="0" fontId="61" fillId="3" borderId="0" xfId="0" applyFont="1" applyFill="1" applyAlignment="1">
      <alignment horizontal="center"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41" xfId="0" applyFont="1" applyBorder="1" applyAlignment="1">
      <alignment horizontal="center"/>
    </xf>
    <xf numFmtId="0" fontId="33" fillId="0" borderId="18" xfId="0" applyFont="1" applyBorder="1" applyAlignment="1">
      <alignment horizontal="right" vertical="center"/>
    </xf>
    <xf numFmtId="0" fontId="33" fillId="0" borderId="23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166" fontId="33" fillId="0" borderId="42" xfId="0" applyNumberFormat="1" applyFont="1" applyFill="1" applyBorder="1" applyAlignment="1">
      <alignment horizontal="center" vertical="center"/>
    </xf>
    <xf numFmtId="166" fontId="33" fillId="0" borderId="43" xfId="0" applyNumberFormat="1" applyFont="1" applyFill="1" applyBorder="1" applyAlignment="1">
      <alignment horizontal="center" vertical="center"/>
    </xf>
    <xf numFmtId="166" fontId="33" fillId="0" borderId="27" xfId="0" applyNumberFormat="1" applyFont="1" applyFill="1" applyBorder="1" applyAlignment="1">
      <alignment horizontal="center" vertical="center"/>
    </xf>
    <xf numFmtId="2" fontId="33" fillId="3" borderId="42" xfId="0" applyNumberFormat="1" applyFont="1" applyFill="1" applyBorder="1" applyAlignment="1">
      <alignment horizontal="center" vertical="center"/>
    </xf>
    <xf numFmtId="2" fontId="33" fillId="3" borderId="27" xfId="0" applyNumberFormat="1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2" fontId="47" fillId="0" borderId="22" xfId="0" applyNumberFormat="1" applyFont="1" applyBorder="1" applyAlignment="1">
      <alignment horizontal="center" vertical="center"/>
    </xf>
    <xf numFmtId="2" fontId="47" fillId="0" borderId="24" xfId="0" applyNumberFormat="1" applyFont="1" applyBorder="1" applyAlignment="1">
      <alignment horizontal="center" vertical="center"/>
    </xf>
    <xf numFmtId="166" fontId="47" fillId="3" borderId="22" xfId="0" applyNumberFormat="1" applyFont="1" applyFill="1" applyBorder="1" applyAlignment="1">
      <alignment horizontal="center" vertical="center"/>
    </xf>
    <xf numFmtId="166" fontId="47" fillId="3" borderId="24" xfId="0" applyNumberFormat="1" applyFont="1" applyFill="1" applyBorder="1" applyAlignment="1">
      <alignment horizontal="center" vertical="center"/>
    </xf>
    <xf numFmtId="166" fontId="33" fillId="3" borderId="42" xfId="0" applyNumberFormat="1" applyFont="1" applyFill="1" applyBorder="1" applyAlignment="1">
      <alignment horizontal="center" vertical="center"/>
    </xf>
    <xf numFmtId="166" fontId="33" fillId="3" borderId="43" xfId="0" applyNumberFormat="1" applyFont="1" applyFill="1" applyBorder="1" applyAlignment="1">
      <alignment horizontal="center" vertical="center"/>
    </xf>
    <xf numFmtId="166" fontId="33" fillId="3" borderId="27" xfId="0" applyNumberFormat="1" applyFont="1" applyFill="1" applyBorder="1" applyAlignment="1">
      <alignment horizontal="center" vertical="center"/>
    </xf>
    <xf numFmtId="166" fontId="47" fillId="3" borderId="42" xfId="0" applyNumberFormat="1" applyFont="1" applyFill="1" applyBorder="1" applyAlignment="1">
      <alignment horizontal="center" vertical="center"/>
    </xf>
    <xf numFmtId="166" fontId="47" fillId="3" borderId="27" xfId="0" applyNumberFormat="1" applyFont="1" applyFill="1" applyBorder="1" applyAlignment="1">
      <alignment horizontal="center" vertical="center"/>
    </xf>
    <xf numFmtId="166" fontId="47" fillId="0" borderId="22" xfId="0" applyNumberFormat="1" applyFont="1" applyBorder="1" applyAlignment="1">
      <alignment horizontal="center" vertical="center"/>
    </xf>
    <xf numFmtId="166" fontId="47" fillId="0" borderId="24" xfId="0" applyNumberFormat="1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0" xfId="0" applyFont="1" applyBorder="1" applyAlignment="1">
      <alignment horizontal="right" vertical="center"/>
    </xf>
    <xf numFmtId="0" fontId="33" fillId="6" borderId="0" xfId="0" applyFont="1" applyFill="1" applyBorder="1" applyAlignment="1">
      <alignment horizontal="right" vertical="center"/>
    </xf>
    <xf numFmtId="0" fontId="33" fillId="0" borderId="22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44" xfId="0" applyFont="1" applyBorder="1" applyAlignment="1">
      <alignment horizontal="right" vertical="center"/>
    </xf>
    <xf numFmtId="0" fontId="33" fillId="6" borderId="44" xfId="0" applyFont="1" applyFill="1" applyBorder="1" applyAlignment="1">
      <alignment horizontal="right" vertical="center"/>
    </xf>
    <xf numFmtId="0" fontId="47" fillId="0" borderId="22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2" fontId="33" fillId="2" borderId="42" xfId="0" applyNumberFormat="1" applyFont="1" applyFill="1" applyBorder="1" applyAlignment="1">
      <alignment horizontal="center" vertical="center"/>
    </xf>
    <xf numFmtId="2" fontId="33" fillId="2" borderId="27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45" fillId="0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45" fillId="6" borderId="0" xfId="0" applyFont="1" applyFill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7" fillId="0" borderId="15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56" fillId="13" borderId="1" xfId="0" applyFont="1" applyFill="1" applyBorder="1" applyAlignment="1">
      <alignment horizontal="center" vertical="center"/>
    </xf>
    <xf numFmtId="0" fontId="56" fillId="13" borderId="2" xfId="0" applyFont="1" applyFill="1" applyBorder="1" applyAlignment="1">
      <alignment horizontal="center" vertical="center"/>
    </xf>
    <xf numFmtId="0" fontId="56" fillId="13" borderId="3" xfId="0" applyFont="1" applyFill="1" applyBorder="1" applyAlignment="1">
      <alignment horizontal="center" vertical="center"/>
    </xf>
    <xf numFmtId="0" fontId="56" fillId="13" borderId="5" xfId="0" applyFont="1" applyFill="1" applyBorder="1" applyAlignment="1">
      <alignment horizontal="center" vertical="center"/>
    </xf>
    <xf numFmtId="0" fontId="56" fillId="7" borderId="1" xfId="0" applyFont="1" applyFill="1" applyBorder="1" applyAlignment="1">
      <alignment horizontal="center" vertical="center"/>
    </xf>
    <xf numFmtId="0" fontId="56" fillId="7" borderId="2" xfId="0" applyFont="1" applyFill="1" applyBorder="1" applyAlignment="1">
      <alignment horizontal="center" vertical="center"/>
    </xf>
    <xf numFmtId="0" fontId="56" fillId="7" borderId="3" xfId="0" applyFont="1" applyFill="1" applyBorder="1" applyAlignment="1">
      <alignment horizontal="center" vertical="center"/>
    </xf>
    <xf numFmtId="0" fontId="56" fillId="7" borderId="5" xfId="0" applyFont="1" applyFill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/>
    </xf>
    <xf numFmtId="2" fontId="14" fillId="5" borderId="2" xfId="0" applyNumberFormat="1" applyFont="1" applyFill="1" applyBorder="1" applyAlignment="1">
      <alignment horizontal="center" vertical="center"/>
    </xf>
    <xf numFmtId="2" fontId="17" fillId="11" borderId="1" xfId="0" applyNumberFormat="1" applyFont="1" applyFill="1" applyBorder="1" applyAlignment="1">
      <alignment horizontal="center" vertical="center"/>
    </xf>
    <xf numFmtId="2" fontId="17" fillId="11" borderId="2" xfId="0" applyNumberFormat="1" applyFont="1" applyFill="1" applyBorder="1" applyAlignment="1">
      <alignment horizontal="center" vertical="center"/>
    </xf>
    <xf numFmtId="2" fontId="17" fillId="12" borderId="1" xfId="0" applyNumberFormat="1" applyFont="1" applyFill="1" applyBorder="1" applyAlignment="1">
      <alignment horizontal="center" vertical="center"/>
    </xf>
    <xf numFmtId="2" fontId="17" fillId="12" borderId="2" xfId="0" applyNumberFormat="1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164" fontId="33" fillId="0" borderId="28" xfId="0" applyNumberFormat="1" applyFont="1" applyBorder="1" applyAlignment="1">
      <alignment horizontal="center" vertical="center" wrapText="1"/>
    </xf>
    <xf numFmtId="2" fontId="14" fillId="9" borderId="1" xfId="0" applyNumberFormat="1" applyFont="1" applyFill="1" applyBorder="1" applyAlignment="1">
      <alignment horizontal="center" vertical="center"/>
    </xf>
    <xf numFmtId="2" fontId="14" fillId="9" borderId="2" xfId="0" applyNumberFormat="1" applyFont="1" applyFill="1" applyBorder="1" applyAlignment="1">
      <alignment horizontal="center" vertical="center"/>
    </xf>
    <xf numFmtId="2" fontId="14" fillId="10" borderId="1" xfId="0" applyNumberFormat="1" applyFont="1" applyFill="1" applyBorder="1" applyAlignment="1">
      <alignment horizontal="center" vertical="center"/>
    </xf>
    <xf numFmtId="2" fontId="14" fillId="10" borderId="2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/>
    </xf>
    <xf numFmtId="1" fontId="9" fillId="5" borderId="0" xfId="0" applyNumberFormat="1" applyFont="1" applyFill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8" fillId="3" borderId="31" xfId="0" applyFont="1" applyFill="1" applyBorder="1" applyAlignment="1">
      <alignment horizontal="center" vertical="center"/>
    </xf>
    <xf numFmtId="0" fontId="28" fillId="3" borderId="32" xfId="0" applyFont="1" applyFill="1" applyBorder="1" applyAlignment="1">
      <alignment horizontal="center" vertical="center"/>
    </xf>
    <xf numFmtId="0" fontId="28" fillId="3" borderId="38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39" xfId="0" applyFont="1" applyFill="1" applyBorder="1" applyAlignment="1">
      <alignment horizontal="center" vertical="center"/>
    </xf>
    <xf numFmtId="0" fontId="28" fillId="3" borderId="33" xfId="0" applyFont="1" applyFill="1" applyBorder="1" applyAlignment="1">
      <alignment horizontal="center" vertical="center"/>
    </xf>
    <xf numFmtId="0" fontId="28" fillId="3" borderId="34" xfId="0" applyFont="1" applyFill="1" applyBorder="1" applyAlignment="1">
      <alignment horizontal="center" vertical="center"/>
    </xf>
    <xf numFmtId="0" fontId="28" fillId="3" borderId="37" xfId="0" applyFont="1" applyFill="1" applyBorder="1" applyAlignment="1">
      <alignment horizontal="center" vertical="center"/>
    </xf>
    <xf numFmtId="0" fontId="30" fillId="3" borderId="36" xfId="0" applyFont="1" applyFill="1" applyBorder="1" applyAlignment="1">
      <alignment horizontal="center" vertical="center"/>
    </xf>
    <xf numFmtId="0" fontId="30" fillId="3" borderId="40" xfId="0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/>
    </xf>
    <xf numFmtId="1" fontId="59" fillId="5" borderId="36" xfId="0" applyNumberFormat="1" applyFont="1" applyFill="1" applyBorder="1" applyAlignment="1">
      <alignment horizontal="center" vertical="center"/>
    </xf>
    <xf numFmtId="1" fontId="59" fillId="5" borderId="40" xfId="0" applyNumberFormat="1" applyFont="1" applyFill="1" applyBorder="1" applyAlignment="1">
      <alignment horizontal="center" vertical="center"/>
    </xf>
    <xf numFmtId="1" fontId="59" fillId="5" borderId="35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2" fontId="6" fillId="5" borderId="38" xfId="0" applyNumberFormat="1" applyFont="1" applyFill="1" applyBorder="1" applyAlignment="1">
      <alignment horizontal="center" vertical="center"/>
    </xf>
    <xf numFmtId="2" fontId="6" fillId="5" borderId="0" xfId="0" applyNumberFormat="1" applyFont="1" applyFill="1" applyBorder="1" applyAlignment="1">
      <alignment horizontal="center" vertical="center"/>
    </xf>
    <xf numFmtId="2" fontId="6" fillId="5" borderId="39" xfId="0" applyNumberFormat="1" applyFont="1" applyFill="1" applyBorder="1" applyAlignment="1">
      <alignment horizontal="center" vertical="center"/>
    </xf>
    <xf numFmtId="2" fontId="6" fillId="5" borderId="33" xfId="0" applyNumberFormat="1" applyFont="1" applyFill="1" applyBorder="1" applyAlignment="1">
      <alignment horizontal="center" vertical="center"/>
    </xf>
    <xf numFmtId="2" fontId="6" fillId="5" borderId="34" xfId="0" applyNumberFormat="1" applyFont="1" applyFill="1" applyBorder="1" applyAlignment="1">
      <alignment horizontal="center" vertical="center"/>
    </xf>
    <xf numFmtId="2" fontId="6" fillId="5" borderId="37" xfId="0" applyNumberFormat="1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2" fontId="6" fillId="5" borderId="30" xfId="0" applyNumberFormat="1" applyFont="1" applyFill="1" applyBorder="1" applyAlignment="1">
      <alignment horizontal="center" vertical="center"/>
    </xf>
    <xf numFmtId="2" fontId="6" fillId="5" borderId="31" xfId="0" applyNumberFormat="1" applyFont="1" applyFill="1" applyBorder="1" applyAlignment="1">
      <alignment horizontal="center" vertical="center"/>
    </xf>
    <xf numFmtId="2" fontId="6" fillId="5" borderId="32" xfId="0" applyNumberFormat="1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center" vertical="center"/>
    </xf>
    <xf numFmtId="0" fontId="27" fillId="3" borderId="36" xfId="0" applyFont="1" applyFill="1" applyBorder="1" applyAlignment="1">
      <alignment horizontal="center" vertical="center" textRotation="90" wrapText="1"/>
    </xf>
    <xf numFmtId="0" fontId="27" fillId="3" borderId="40" xfId="0" applyFont="1" applyFill="1" applyBorder="1" applyAlignment="1">
      <alignment horizontal="center" vertical="center" textRotation="90" wrapText="1"/>
    </xf>
    <xf numFmtId="0" fontId="27" fillId="3" borderId="35" xfId="0" applyFont="1" applyFill="1" applyBorder="1" applyAlignment="1">
      <alignment horizontal="center" vertical="center" textRotation="90" wrapText="1"/>
    </xf>
    <xf numFmtId="0" fontId="17" fillId="3" borderId="30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2" fontId="9" fillId="8" borderId="32" xfId="0" applyNumberFormat="1" applyFont="1" applyFill="1" applyBorder="1" applyAlignment="1">
      <alignment horizontal="center" vertical="center"/>
    </xf>
    <xf numFmtId="2" fontId="9" fillId="8" borderId="37" xfId="0" applyNumberFormat="1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32" xfId="0" applyFont="1" applyFill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center" vertical="center" textRotation="90" wrapText="1"/>
    </xf>
    <xf numFmtId="0" fontId="10" fillId="0" borderId="41" xfId="0" applyFont="1" applyBorder="1" applyAlignment="1">
      <alignment horizontal="center" vertical="center" textRotation="90" wrapText="1"/>
    </xf>
    <xf numFmtId="0" fontId="10" fillId="0" borderId="20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5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80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77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165" fontId="1" fillId="14" borderId="17" xfId="0" applyNumberFormat="1" applyFont="1" applyFill="1" applyBorder="1" applyAlignment="1">
      <alignment horizontal="center" vertical="center"/>
    </xf>
    <xf numFmtId="165" fontId="1" fillId="14" borderId="28" xfId="0" applyNumberFormat="1" applyFont="1" applyFill="1" applyBorder="1" applyAlignment="1">
      <alignment horizontal="center" vertical="center"/>
    </xf>
    <xf numFmtId="165" fontId="1" fillId="14" borderId="16" xfId="0" applyNumberFormat="1" applyFont="1" applyFill="1" applyBorder="1" applyAlignment="1">
      <alignment horizontal="center" vertical="center"/>
    </xf>
    <xf numFmtId="0" fontId="7" fillId="1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Kinetic Parameters for your MTase</a:t>
            </a:r>
          </a:p>
        </c:rich>
      </c:tx>
      <c:layout>
        <c:manualLayout>
          <c:xMode val="edge"/>
          <c:yMode val="edge"/>
          <c:x val="0.18554491728038447"/>
          <c:y val="4.4497108325187898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square"/>
            <c:size val="1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'My 1-Step EZ-MTase RESULTS'!$D$11:$D$20</c:f>
              <c:numCache>
                <c:formatCode>0.00</c:formatCode>
                <c:ptCount val="10"/>
                <c:pt idx="0" formatCode="General">
                  <c:v>0</c:v>
                </c:pt>
                <c:pt idx="1">
                  <c:v>16.59</c:v>
                </c:pt>
                <c:pt idx="2">
                  <c:v>24.9956</c:v>
                </c:pt>
                <c:pt idx="3">
                  <c:v>35.392000000000003</c:v>
                </c:pt>
                <c:pt idx="4">
                  <c:v>49.991199999999999</c:v>
                </c:pt>
                <c:pt idx="5">
                  <c:v>69.899199999999993</c:v>
                </c:pt>
                <c:pt idx="6">
                  <c:v>99.982399999999998</c:v>
                </c:pt>
                <c:pt idx="7">
                  <c:v>149.9736</c:v>
                </c:pt>
                <c:pt idx="8">
                  <c:v>199.9648</c:v>
                </c:pt>
                <c:pt idx="9">
                  <c:v>243.32</c:v>
                </c:pt>
              </c:numCache>
            </c:numRef>
          </c:xVal>
          <c:yVal>
            <c:numRef>
              <c:f>'My 1-Step EZ-MTase RESULTS'!$I$11:$I$20</c:f>
              <c:numCache>
                <c:formatCode>0.0000</c:formatCode>
                <c:ptCount val="10"/>
                <c:pt idx="0">
                  <c:v>0</c:v>
                </c:pt>
                <c:pt idx="1">
                  <c:v>9.4394381030501133</c:v>
                </c:pt>
                <c:pt idx="2">
                  <c:v>10.835519204937212</c:v>
                </c:pt>
                <c:pt idx="3">
                  <c:v>13.45001228329297</c:v>
                </c:pt>
                <c:pt idx="4">
                  <c:v>15.299455981075385</c:v>
                </c:pt>
                <c:pt idx="5">
                  <c:v>17.053172779386657</c:v>
                </c:pt>
                <c:pt idx="6">
                  <c:v>19.709019878313946</c:v>
                </c:pt>
                <c:pt idx="7">
                  <c:v>22.164223395949733</c:v>
                </c:pt>
                <c:pt idx="8">
                  <c:v>22.966031905919998</c:v>
                </c:pt>
                <c:pt idx="9">
                  <c:v>24.779482289501264</c:v>
                </c:pt>
              </c:numCache>
            </c:numRef>
          </c:yVal>
          <c:smooth val="0"/>
        </c:ser>
        <c:ser>
          <c:idx val="0"/>
          <c:order val="1"/>
          <c:tx>
            <c:v>CURVE FIT</c:v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'My 1-Step EZ-MTase RESULTS'!$AM$53:$AM$301</c:f>
              <c:numCache>
                <c:formatCode>General</c:formatCode>
                <c:ptCount val="249"/>
                <c:pt idx="0" formatCode="0.00">
                  <c:v>0</c:v>
                </c:pt>
                <c:pt idx="1">
                  <c:v>0.97327999999999992</c:v>
                </c:pt>
                <c:pt idx="2">
                  <c:v>1.9465599999999998</c:v>
                </c:pt>
                <c:pt idx="3">
                  <c:v>2.9198399999999998</c:v>
                </c:pt>
                <c:pt idx="4">
                  <c:v>3.8931199999999997</c:v>
                </c:pt>
                <c:pt idx="5">
                  <c:v>4.8663999999999996</c:v>
                </c:pt>
                <c:pt idx="6">
                  <c:v>5.8396799999999995</c:v>
                </c:pt>
                <c:pt idx="7">
                  <c:v>6.8129599999999995</c:v>
                </c:pt>
                <c:pt idx="8">
                  <c:v>7.7862399999999994</c:v>
                </c:pt>
                <c:pt idx="9">
                  <c:v>8.7595199999999984</c:v>
                </c:pt>
                <c:pt idx="10">
                  <c:v>9.7327999999999975</c:v>
                </c:pt>
                <c:pt idx="11">
                  <c:v>10.706079999999996</c:v>
                </c:pt>
                <c:pt idx="12">
                  <c:v>11.679359999999996</c:v>
                </c:pt>
                <c:pt idx="13">
                  <c:v>12.652639999999995</c:v>
                </c:pt>
                <c:pt idx="14">
                  <c:v>13.625919999999994</c:v>
                </c:pt>
                <c:pt idx="15">
                  <c:v>14.599199999999993</c:v>
                </c:pt>
                <c:pt idx="16">
                  <c:v>15.572479999999992</c:v>
                </c:pt>
                <c:pt idx="17">
                  <c:v>16.545759999999991</c:v>
                </c:pt>
                <c:pt idx="18">
                  <c:v>17.51903999999999</c:v>
                </c:pt>
                <c:pt idx="19">
                  <c:v>18.492319999999989</c:v>
                </c:pt>
                <c:pt idx="20">
                  <c:v>19.465599999999988</c:v>
                </c:pt>
                <c:pt idx="21">
                  <c:v>20.438879999999987</c:v>
                </c:pt>
                <c:pt idx="22">
                  <c:v>21.412159999999986</c:v>
                </c:pt>
                <c:pt idx="23">
                  <c:v>22.385439999999985</c:v>
                </c:pt>
                <c:pt idx="24">
                  <c:v>23.358719999999984</c:v>
                </c:pt>
                <c:pt idx="25">
                  <c:v>24.331999999999983</c:v>
                </c:pt>
                <c:pt idx="26">
                  <c:v>25.305279999999982</c:v>
                </c:pt>
                <c:pt idx="27">
                  <c:v>26.278559999999981</c:v>
                </c:pt>
                <c:pt idx="28">
                  <c:v>27.25183999999998</c:v>
                </c:pt>
                <c:pt idx="29">
                  <c:v>28.225119999999979</c:v>
                </c:pt>
                <c:pt idx="30">
                  <c:v>29.198399999999978</c:v>
                </c:pt>
                <c:pt idx="31">
                  <c:v>30.171679999999977</c:v>
                </c:pt>
                <c:pt idx="32">
                  <c:v>31.144959999999976</c:v>
                </c:pt>
                <c:pt idx="33">
                  <c:v>32.118239999999979</c:v>
                </c:pt>
                <c:pt idx="34">
                  <c:v>33.091519999999981</c:v>
                </c:pt>
                <c:pt idx="35">
                  <c:v>34.064799999999984</c:v>
                </c:pt>
                <c:pt idx="36">
                  <c:v>35.038079999999987</c:v>
                </c:pt>
                <c:pt idx="37">
                  <c:v>36.011359999999989</c:v>
                </c:pt>
                <c:pt idx="38">
                  <c:v>36.984639999999992</c:v>
                </c:pt>
                <c:pt idx="39">
                  <c:v>37.957919999999994</c:v>
                </c:pt>
                <c:pt idx="40">
                  <c:v>38.931199999999997</c:v>
                </c:pt>
                <c:pt idx="41">
                  <c:v>39.90448</c:v>
                </c:pt>
                <c:pt idx="42">
                  <c:v>40.877760000000002</c:v>
                </c:pt>
                <c:pt idx="43">
                  <c:v>41.851040000000005</c:v>
                </c:pt>
                <c:pt idx="44">
                  <c:v>42.824320000000007</c:v>
                </c:pt>
                <c:pt idx="45">
                  <c:v>43.79760000000001</c:v>
                </c:pt>
                <c:pt idx="46">
                  <c:v>44.770880000000012</c:v>
                </c:pt>
                <c:pt idx="47">
                  <c:v>45.744160000000015</c:v>
                </c:pt>
                <c:pt idx="48">
                  <c:v>46.717440000000018</c:v>
                </c:pt>
                <c:pt idx="49">
                  <c:v>47.69072000000002</c:v>
                </c:pt>
                <c:pt idx="50">
                  <c:v>48.664000000000023</c:v>
                </c:pt>
                <c:pt idx="51">
                  <c:v>49.637280000000025</c:v>
                </c:pt>
                <c:pt idx="52">
                  <c:v>50.610560000000028</c:v>
                </c:pt>
                <c:pt idx="53">
                  <c:v>51.583840000000031</c:v>
                </c:pt>
                <c:pt idx="54">
                  <c:v>52.557120000000033</c:v>
                </c:pt>
                <c:pt idx="55">
                  <c:v>53.530400000000036</c:v>
                </c:pt>
                <c:pt idx="56">
                  <c:v>54.503680000000038</c:v>
                </c:pt>
                <c:pt idx="57">
                  <c:v>55.476960000000041</c:v>
                </c:pt>
                <c:pt idx="58">
                  <c:v>56.450240000000043</c:v>
                </c:pt>
                <c:pt idx="59">
                  <c:v>57.423520000000046</c:v>
                </c:pt>
                <c:pt idx="60">
                  <c:v>58.396800000000049</c:v>
                </c:pt>
                <c:pt idx="61">
                  <c:v>59.370080000000051</c:v>
                </c:pt>
                <c:pt idx="62">
                  <c:v>60.343360000000054</c:v>
                </c:pt>
                <c:pt idx="63">
                  <c:v>61.316640000000056</c:v>
                </c:pt>
                <c:pt idx="64">
                  <c:v>62.289920000000059</c:v>
                </c:pt>
                <c:pt idx="65">
                  <c:v>63.263200000000062</c:v>
                </c:pt>
                <c:pt idx="66">
                  <c:v>64.236480000000057</c:v>
                </c:pt>
                <c:pt idx="67">
                  <c:v>65.20976000000006</c:v>
                </c:pt>
                <c:pt idx="68">
                  <c:v>66.183040000000062</c:v>
                </c:pt>
                <c:pt idx="69">
                  <c:v>67.156320000000065</c:v>
                </c:pt>
                <c:pt idx="70">
                  <c:v>68.129600000000067</c:v>
                </c:pt>
                <c:pt idx="71">
                  <c:v>69.10288000000007</c:v>
                </c:pt>
                <c:pt idx="72">
                  <c:v>70.076160000000073</c:v>
                </c:pt>
                <c:pt idx="73">
                  <c:v>71.049440000000075</c:v>
                </c:pt>
                <c:pt idx="74">
                  <c:v>72.022720000000078</c:v>
                </c:pt>
                <c:pt idx="75">
                  <c:v>72.99600000000008</c:v>
                </c:pt>
                <c:pt idx="76">
                  <c:v>73.969280000000083</c:v>
                </c:pt>
                <c:pt idx="77">
                  <c:v>74.942560000000086</c:v>
                </c:pt>
                <c:pt idx="78">
                  <c:v>75.915840000000088</c:v>
                </c:pt>
                <c:pt idx="79">
                  <c:v>76.889120000000091</c:v>
                </c:pt>
                <c:pt idx="80">
                  <c:v>77.862400000000093</c:v>
                </c:pt>
                <c:pt idx="81">
                  <c:v>78.835680000000096</c:v>
                </c:pt>
                <c:pt idx="82">
                  <c:v>79.808960000000098</c:v>
                </c:pt>
                <c:pt idx="83">
                  <c:v>80.782240000000101</c:v>
                </c:pt>
                <c:pt idx="84">
                  <c:v>81.755520000000104</c:v>
                </c:pt>
                <c:pt idx="85">
                  <c:v>82.728800000000106</c:v>
                </c:pt>
                <c:pt idx="86">
                  <c:v>83.702080000000109</c:v>
                </c:pt>
                <c:pt idx="87">
                  <c:v>84.675360000000111</c:v>
                </c:pt>
                <c:pt idx="88">
                  <c:v>85.648640000000114</c:v>
                </c:pt>
                <c:pt idx="89">
                  <c:v>86.621920000000117</c:v>
                </c:pt>
                <c:pt idx="90">
                  <c:v>87.595200000000119</c:v>
                </c:pt>
                <c:pt idx="91">
                  <c:v>88.568480000000122</c:v>
                </c:pt>
                <c:pt idx="92">
                  <c:v>89.541760000000124</c:v>
                </c:pt>
                <c:pt idx="93">
                  <c:v>90.515040000000127</c:v>
                </c:pt>
                <c:pt idx="94">
                  <c:v>91.48832000000013</c:v>
                </c:pt>
                <c:pt idx="95">
                  <c:v>92.461600000000132</c:v>
                </c:pt>
                <c:pt idx="96">
                  <c:v>93.434880000000135</c:v>
                </c:pt>
                <c:pt idx="97">
                  <c:v>94.408160000000137</c:v>
                </c:pt>
                <c:pt idx="98">
                  <c:v>95.38144000000014</c:v>
                </c:pt>
                <c:pt idx="99">
                  <c:v>96.354720000000142</c:v>
                </c:pt>
                <c:pt idx="100">
                  <c:v>97.328000000000145</c:v>
                </c:pt>
                <c:pt idx="101">
                  <c:v>98.301280000000148</c:v>
                </c:pt>
                <c:pt idx="102">
                  <c:v>99.27456000000015</c:v>
                </c:pt>
                <c:pt idx="103">
                  <c:v>100.24784000000015</c:v>
                </c:pt>
                <c:pt idx="104">
                  <c:v>101.22112000000016</c:v>
                </c:pt>
                <c:pt idx="105">
                  <c:v>102.19440000000016</c:v>
                </c:pt>
                <c:pt idx="106">
                  <c:v>103.16768000000016</c:v>
                </c:pt>
                <c:pt idx="107">
                  <c:v>104.14096000000016</c:v>
                </c:pt>
                <c:pt idx="108">
                  <c:v>105.11424000000017</c:v>
                </c:pt>
                <c:pt idx="109">
                  <c:v>106.08752000000017</c:v>
                </c:pt>
                <c:pt idx="110">
                  <c:v>107.06080000000017</c:v>
                </c:pt>
                <c:pt idx="111">
                  <c:v>108.03408000000017</c:v>
                </c:pt>
                <c:pt idx="112">
                  <c:v>109.00736000000018</c:v>
                </c:pt>
                <c:pt idx="113">
                  <c:v>109.98064000000018</c:v>
                </c:pt>
                <c:pt idx="114">
                  <c:v>110.95392000000018</c:v>
                </c:pt>
                <c:pt idx="115">
                  <c:v>111.92720000000018</c:v>
                </c:pt>
                <c:pt idx="116">
                  <c:v>112.90048000000019</c:v>
                </c:pt>
                <c:pt idx="117">
                  <c:v>113.87376000000019</c:v>
                </c:pt>
                <c:pt idx="118">
                  <c:v>114.84704000000019</c:v>
                </c:pt>
                <c:pt idx="119">
                  <c:v>115.82032000000019</c:v>
                </c:pt>
                <c:pt idx="120">
                  <c:v>116.7936000000002</c:v>
                </c:pt>
                <c:pt idx="121">
                  <c:v>117.7668800000002</c:v>
                </c:pt>
                <c:pt idx="122">
                  <c:v>118.7401600000002</c:v>
                </c:pt>
                <c:pt idx="123">
                  <c:v>119.7134400000002</c:v>
                </c:pt>
                <c:pt idx="124">
                  <c:v>120.68672000000021</c:v>
                </c:pt>
                <c:pt idx="125">
                  <c:v>121.66000000000021</c:v>
                </c:pt>
                <c:pt idx="126">
                  <c:v>122.63328000000021</c:v>
                </c:pt>
                <c:pt idx="127">
                  <c:v>123.60656000000021</c:v>
                </c:pt>
                <c:pt idx="128">
                  <c:v>124.57984000000022</c:v>
                </c:pt>
                <c:pt idx="129">
                  <c:v>125.55312000000022</c:v>
                </c:pt>
                <c:pt idx="130">
                  <c:v>126.52640000000022</c:v>
                </c:pt>
                <c:pt idx="131">
                  <c:v>127.49968000000023</c:v>
                </c:pt>
                <c:pt idx="132">
                  <c:v>128.47296000000023</c:v>
                </c:pt>
                <c:pt idx="133">
                  <c:v>129.44624000000022</c:v>
                </c:pt>
                <c:pt idx="134">
                  <c:v>130.4195200000002</c:v>
                </c:pt>
                <c:pt idx="135">
                  <c:v>131.39280000000019</c:v>
                </c:pt>
                <c:pt idx="136">
                  <c:v>132.36608000000018</c:v>
                </c:pt>
                <c:pt idx="137">
                  <c:v>133.33936000000017</c:v>
                </c:pt>
                <c:pt idx="138">
                  <c:v>134.31264000000016</c:v>
                </c:pt>
                <c:pt idx="139">
                  <c:v>135.28592000000015</c:v>
                </c:pt>
                <c:pt idx="140">
                  <c:v>136.25920000000013</c:v>
                </c:pt>
                <c:pt idx="141">
                  <c:v>137.23248000000012</c:v>
                </c:pt>
                <c:pt idx="142">
                  <c:v>138.20576000000011</c:v>
                </c:pt>
                <c:pt idx="143">
                  <c:v>139.1790400000001</c:v>
                </c:pt>
                <c:pt idx="144">
                  <c:v>140.15232000000009</c:v>
                </c:pt>
                <c:pt idx="145">
                  <c:v>141.12560000000008</c:v>
                </c:pt>
                <c:pt idx="146">
                  <c:v>142.09888000000007</c:v>
                </c:pt>
                <c:pt idx="147">
                  <c:v>143.07216000000005</c:v>
                </c:pt>
                <c:pt idx="148">
                  <c:v>144.04544000000004</c:v>
                </c:pt>
                <c:pt idx="149">
                  <c:v>145.01872000000003</c:v>
                </c:pt>
                <c:pt idx="150">
                  <c:v>145.99200000000002</c:v>
                </c:pt>
                <c:pt idx="151">
                  <c:v>146.96528000000001</c:v>
                </c:pt>
                <c:pt idx="152">
                  <c:v>147.93856</c:v>
                </c:pt>
                <c:pt idx="153">
                  <c:v>148.91183999999998</c:v>
                </c:pt>
                <c:pt idx="154">
                  <c:v>149.88511999999997</c:v>
                </c:pt>
                <c:pt idx="155">
                  <c:v>150.85839999999996</c:v>
                </c:pt>
                <c:pt idx="156">
                  <c:v>151.83167999999995</c:v>
                </c:pt>
                <c:pt idx="157">
                  <c:v>152.80495999999994</c:v>
                </c:pt>
                <c:pt idx="158">
                  <c:v>153.77823999999993</c:v>
                </c:pt>
                <c:pt idx="159">
                  <c:v>154.75151999999991</c:v>
                </c:pt>
                <c:pt idx="160">
                  <c:v>155.7247999999999</c:v>
                </c:pt>
                <c:pt idx="161">
                  <c:v>156.69807999999989</c:v>
                </c:pt>
                <c:pt idx="162">
                  <c:v>157.67135999999988</c:v>
                </c:pt>
                <c:pt idx="163">
                  <c:v>158.64463999999987</c:v>
                </c:pt>
                <c:pt idx="164">
                  <c:v>159.61791999999986</c:v>
                </c:pt>
                <c:pt idx="165">
                  <c:v>160.59119999999984</c:v>
                </c:pt>
                <c:pt idx="166">
                  <c:v>161.56447999999983</c:v>
                </c:pt>
                <c:pt idx="167">
                  <c:v>162.53775999999982</c:v>
                </c:pt>
                <c:pt idx="168">
                  <c:v>163.51103999999981</c:v>
                </c:pt>
                <c:pt idx="169">
                  <c:v>164.4843199999998</c:v>
                </c:pt>
                <c:pt idx="170">
                  <c:v>165.45759999999979</c:v>
                </c:pt>
                <c:pt idx="171">
                  <c:v>166.43087999999977</c:v>
                </c:pt>
                <c:pt idx="172">
                  <c:v>167.40415999999976</c:v>
                </c:pt>
                <c:pt idx="173">
                  <c:v>168.37743999999975</c:v>
                </c:pt>
                <c:pt idx="174">
                  <c:v>169.35071999999974</c:v>
                </c:pt>
                <c:pt idx="175">
                  <c:v>170.32399999999973</c:v>
                </c:pt>
                <c:pt idx="176">
                  <c:v>171.29727999999972</c:v>
                </c:pt>
                <c:pt idx="177">
                  <c:v>172.2705599999997</c:v>
                </c:pt>
                <c:pt idx="178">
                  <c:v>173.24383999999969</c:v>
                </c:pt>
                <c:pt idx="179">
                  <c:v>174.21711999999968</c:v>
                </c:pt>
                <c:pt idx="180">
                  <c:v>175.19039999999967</c:v>
                </c:pt>
                <c:pt idx="181">
                  <c:v>176.16367999999966</c:v>
                </c:pt>
                <c:pt idx="182">
                  <c:v>177.13695999999965</c:v>
                </c:pt>
                <c:pt idx="183">
                  <c:v>178.11023999999964</c:v>
                </c:pt>
                <c:pt idx="184">
                  <c:v>179.08351999999962</c:v>
                </c:pt>
                <c:pt idx="185">
                  <c:v>180.05679999999961</c:v>
                </c:pt>
                <c:pt idx="186">
                  <c:v>181.0300799999996</c:v>
                </c:pt>
                <c:pt idx="187">
                  <c:v>182.00335999999959</c:v>
                </c:pt>
                <c:pt idx="188">
                  <c:v>182.97663999999958</c:v>
                </c:pt>
                <c:pt idx="189">
                  <c:v>183.94991999999957</c:v>
                </c:pt>
                <c:pt idx="190">
                  <c:v>184.92319999999955</c:v>
                </c:pt>
                <c:pt idx="191">
                  <c:v>185.89647999999954</c:v>
                </c:pt>
                <c:pt idx="192">
                  <c:v>186.86975999999953</c:v>
                </c:pt>
                <c:pt idx="193">
                  <c:v>187.84303999999952</c:v>
                </c:pt>
                <c:pt idx="194">
                  <c:v>188.81631999999951</c:v>
                </c:pt>
                <c:pt idx="195">
                  <c:v>189.7895999999995</c:v>
                </c:pt>
                <c:pt idx="196">
                  <c:v>190.76287999999948</c:v>
                </c:pt>
                <c:pt idx="197">
                  <c:v>191.73615999999947</c:v>
                </c:pt>
                <c:pt idx="198">
                  <c:v>192.70943999999946</c:v>
                </c:pt>
                <c:pt idx="199">
                  <c:v>193.68271999999945</c:v>
                </c:pt>
                <c:pt idx="200">
                  <c:v>194.65599999999944</c:v>
                </c:pt>
                <c:pt idx="201">
                  <c:v>195.62927999999943</c:v>
                </c:pt>
                <c:pt idx="202">
                  <c:v>196.60255999999941</c:v>
                </c:pt>
                <c:pt idx="203">
                  <c:v>197.5758399999994</c:v>
                </c:pt>
                <c:pt idx="204">
                  <c:v>198.54911999999939</c:v>
                </c:pt>
                <c:pt idx="205">
                  <c:v>199.52239999999938</c:v>
                </c:pt>
                <c:pt idx="206">
                  <c:v>200.49567999999937</c:v>
                </c:pt>
                <c:pt idx="207">
                  <c:v>201.46895999999936</c:v>
                </c:pt>
                <c:pt idx="208">
                  <c:v>202.44223999999934</c:v>
                </c:pt>
                <c:pt idx="209">
                  <c:v>203.41551999999933</c:v>
                </c:pt>
                <c:pt idx="210">
                  <c:v>204.38879999999932</c:v>
                </c:pt>
                <c:pt idx="211">
                  <c:v>205.36207999999931</c:v>
                </c:pt>
                <c:pt idx="212">
                  <c:v>206.3353599999993</c:v>
                </c:pt>
                <c:pt idx="213">
                  <c:v>207.30863999999929</c:v>
                </c:pt>
                <c:pt idx="214">
                  <c:v>208.28191999999927</c:v>
                </c:pt>
                <c:pt idx="215">
                  <c:v>209.25519999999926</c:v>
                </c:pt>
                <c:pt idx="216">
                  <c:v>210.22847999999925</c:v>
                </c:pt>
                <c:pt idx="217">
                  <c:v>211.20175999999924</c:v>
                </c:pt>
                <c:pt idx="218">
                  <c:v>212.17503999999923</c:v>
                </c:pt>
                <c:pt idx="219">
                  <c:v>213.14831999999922</c:v>
                </c:pt>
                <c:pt idx="220">
                  <c:v>214.12159999999921</c:v>
                </c:pt>
                <c:pt idx="221">
                  <c:v>215.09487999999919</c:v>
                </c:pt>
                <c:pt idx="222">
                  <c:v>216.06815999999918</c:v>
                </c:pt>
                <c:pt idx="223">
                  <c:v>217.04143999999917</c:v>
                </c:pt>
                <c:pt idx="224">
                  <c:v>218.01471999999916</c:v>
                </c:pt>
                <c:pt idx="225">
                  <c:v>218.98799999999915</c:v>
                </c:pt>
                <c:pt idx="226">
                  <c:v>219.96127999999914</c:v>
                </c:pt>
                <c:pt idx="227">
                  <c:v>220.93455999999912</c:v>
                </c:pt>
                <c:pt idx="228">
                  <c:v>221.90783999999911</c:v>
                </c:pt>
                <c:pt idx="229">
                  <c:v>222.8811199999991</c:v>
                </c:pt>
                <c:pt idx="230">
                  <c:v>223.85439999999909</c:v>
                </c:pt>
                <c:pt idx="231">
                  <c:v>224.82767999999908</c:v>
                </c:pt>
                <c:pt idx="232">
                  <c:v>225.80095999999907</c:v>
                </c:pt>
                <c:pt idx="233">
                  <c:v>226.77423999999905</c:v>
                </c:pt>
                <c:pt idx="234">
                  <c:v>227.74751999999904</c:v>
                </c:pt>
                <c:pt idx="235">
                  <c:v>228.72079999999903</c:v>
                </c:pt>
                <c:pt idx="236">
                  <c:v>229.69407999999902</c:v>
                </c:pt>
                <c:pt idx="237">
                  <c:v>230.66735999999901</c:v>
                </c:pt>
                <c:pt idx="238">
                  <c:v>231.640639999999</c:v>
                </c:pt>
                <c:pt idx="239">
                  <c:v>232.61391999999898</c:v>
                </c:pt>
                <c:pt idx="240">
                  <c:v>233.58719999999897</c:v>
                </c:pt>
                <c:pt idx="241">
                  <c:v>234.56047999999896</c:v>
                </c:pt>
                <c:pt idx="242">
                  <c:v>235.53375999999895</c:v>
                </c:pt>
                <c:pt idx="243">
                  <c:v>236.50703999999894</c:v>
                </c:pt>
                <c:pt idx="244">
                  <c:v>237.48031999999893</c:v>
                </c:pt>
                <c:pt idx="245">
                  <c:v>238.45359999999891</c:v>
                </c:pt>
                <c:pt idx="246">
                  <c:v>239.4268799999989</c:v>
                </c:pt>
                <c:pt idx="247">
                  <c:v>240.40015999999889</c:v>
                </c:pt>
                <c:pt idx="248">
                  <c:v>241.37343999999888</c:v>
                </c:pt>
              </c:numCache>
            </c:numRef>
          </c:xVal>
          <c:yVal>
            <c:numRef>
              <c:f>'My 1-Step EZ-MTase RESULTS'!$AP$53:$AP$301</c:f>
              <c:numCache>
                <c:formatCode>General</c:formatCode>
                <c:ptCount val="249"/>
                <c:pt idx="0">
                  <c:v>0</c:v>
                </c:pt>
                <c:pt idx="1">
                  <c:v>0.68213444415492863</c:v>
                </c:pt>
                <c:pt idx="2">
                  <c:v>1.3315325288234214</c:v>
                </c:pt>
                <c:pt idx="3">
                  <c:v>1.9504956109276137</c:v>
                </c:pt>
                <c:pt idx="4">
                  <c:v>2.5411142735067909</c:v>
                </c:pt>
                <c:pt idx="5">
                  <c:v>3.1052919157124403</c:v>
                </c:pt>
                <c:pt idx="6">
                  <c:v>3.6447652439142164</c:v>
                </c:pt>
                <c:pt idx="7">
                  <c:v>4.1611221286729494</c:v>
                </c:pt>
                <c:pt idx="8">
                  <c:v>4.6558172143484668</c:v>
                </c:pt>
                <c:pt idx="9">
                  <c:v>5.1301856045418823</c:v>
                </c:pt>
                <c:pt idx="10">
                  <c:v>5.5854548945211189</c:v>
                </c:pt>
                <c:pt idx="11">
                  <c:v>6.0227557789720292</c:v>
                </c:pt>
                <c:pt idx="12">
                  <c:v>6.4431314280665468</c:v>
                </c:pt>
                <c:pt idx="13">
                  <c:v>6.8475457955284558</c:v>
                </c:pt>
                <c:pt idx="14">
                  <c:v>7.2368909979813081</c:v>
                </c:pt>
                <c:pt idx="15">
                  <c:v>7.6119938844828168</c:v>
                </c:pt>
                <c:pt idx="16">
                  <c:v>7.9736218980643585</c:v>
                </c:pt>
                <c:pt idx="17">
                  <c:v>8.3224883167218309</c:v>
                </c:pt>
                <c:pt idx="18">
                  <c:v>8.6592569491744218</c:v>
                </c:pt>
                <c:pt idx="19">
                  <c:v>8.9845463504388192</c:v>
                </c:pt>
                <c:pt idx="20">
                  <c:v>9.2989336135460228</c:v>
                </c:pt>
                <c:pt idx="21">
                  <c:v>9.6029577863011397</c:v>
                </c:pt>
                <c:pt idx="22">
                  <c:v>9.8971229556434839</c:v>
                </c:pt>
                <c:pt idx="23">
                  <c:v>10.181901036732162</c:v>
                </c:pt>
                <c:pt idx="24">
                  <c:v>10.457734299217902</c:v>
                </c:pt>
                <c:pt idx="25">
                  <c:v>10.725037659146642</c:v>
                </c:pt>
                <c:pt idx="26">
                  <c:v>10.984200761475352</c:v>
                </c:pt>
                <c:pt idx="27">
                  <c:v>11.235589875183203</c:v>
                </c:pt>
                <c:pt idx="28">
                  <c:v>11.479549620362622</c:v>
                </c:pt>
                <c:pt idx="29">
                  <c:v>11.716404544416489</c:v>
                </c:pt>
                <c:pt idx="30">
                  <c:v>11.94646056252142</c:v>
                </c:pt>
                <c:pt idx="31">
                  <c:v>12.170006275800995</c:v>
                </c:pt>
                <c:pt idx="32">
                  <c:v>12.387314179152204</c:v>
                </c:pt>
                <c:pt idx="33">
                  <c:v>12.598641769353799</c:v>
                </c:pt>
                <c:pt idx="34">
                  <c:v>12.804232562930931</c:v>
                </c:pt>
                <c:pt idx="35">
                  <c:v>13.004317032235619</c:v>
                </c:pt>
                <c:pt idx="36">
                  <c:v>13.199113467308166</c:v>
                </c:pt>
                <c:pt idx="37">
                  <c:v>13.388828770295387</c:v>
                </c:pt>
                <c:pt idx="38">
                  <c:v>13.573659188503582</c:v>
                </c:pt>
                <c:pt idx="39">
                  <c:v>13.753790991546223</c:v>
                </c:pt>
                <c:pt idx="40">
                  <c:v>13.929401097498017</c:v>
                </c:pt>
                <c:pt idx="41">
                  <c:v>14.10065765248001</c:v>
                </c:pt>
                <c:pt idx="42">
                  <c:v>14.267720567666972</c:v>
                </c:pt>
                <c:pt idx="43">
                  <c:v>14.430742017322112</c:v>
                </c:pt>
                <c:pt idx="44">
                  <c:v>14.589866901119429</c:v>
                </c:pt>
                <c:pt idx="45">
                  <c:v>14.745233273706095</c:v>
                </c:pt>
                <c:pt idx="46">
                  <c:v>14.896972744181475</c:v>
                </c:pt>
                <c:pt idx="47">
                  <c:v>15.04521084792238</c:v>
                </c:pt>
                <c:pt idx="48">
                  <c:v>15.190067392962442</c:v>
                </c:pt>
                <c:pt idx="49">
                  <c:v>15.331656782934347</c:v>
                </c:pt>
                <c:pt idx="50">
                  <c:v>15.470088318404432</c:v>
                </c:pt>
                <c:pt idx="51">
                  <c:v>15.605466478267688</c:v>
                </c:pt>
                <c:pt idx="52">
                  <c:v>15.737891182725788</c:v>
                </c:pt>
                <c:pt idx="53">
                  <c:v>15.867458039239137</c:v>
                </c:pt>
                <c:pt idx="54">
                  <c:v>15.994258572725348</c:v>
                </c:pt>
                <c:pt idx="55">
                  <c:v>16.118380441168803</c:v>
                </c:pt>
                <c:pt idx="56">
                  <c:v>16.239907637708814</c:v>
                </c:pt>
                <c:pt idx="57">
                  <c:v>16.35892068018536</c:v>
                </c:pt>
                <c:pt idx="58">
                  <c:v>16.475496789041308</c:v>
                </c:pt>
                <c:pt idx="59">
                  <c:v>16.589710054407103</c:v>
                </c:pt>
                <c:pt idx="60">
                  <c:v>16.701631593127637</c:v>
                </c:pt>
                <c:pt idx="61">
                  <c:v>16.811329696430615</c:v>
                </c:pt>
                <c:pt idx="62">
                  <c:v>16.918869968880728</c:v>
                </c:pt>
                <c:pt idx="63">
                  <c:v>17.024315459213756</c:v>
                </c:pt>
                <c:pt idx="64">
                  <c:v>17.127726783598835</c:v>
                </c:pt>
                <c:pt idx="65">
                  <c:v>17.229162241835255</c:v>
                </c:pt>
                <c:pt idx="66">
                  <c:v>17.328677926951819</c:v>
                </c:pt>
                <c:pt idx="67">
                  <c:v>17.426327828641703</c:v>
                </c:pt>
                <c:pt idx="68">
                  <c:v>17.522163930933527</c:v>
                </c:pt>
                <c:pt idx="69">
                  <c:v>17.61623630446995</c:v>
                </c:pt>
                <c:pt idx="70">
                  <c:v>17.708593193737965</c:v>
                </c:pt>
                <c:pt idx="71">
                  <c:v>17.799281099570113</c:v>
                </c:pt>
                <c:pt idx="72">
                  <c:v>17.888344857213177</c:v>
                </c:pt>
                <c:pt idx="73">
                  <c:v>17.975827710239585</c:v>
                </c:pt>
                <c:pt idx="74">
                  <c:v>18.061771380557676</c:v>
                </c:pt>
                <c:pt idx="75">
                  <c:v>18.146216134758802</c:v>
                </c:pt>
                <c:pt idx="76">
                  <c:v>18.229200847023101</c:v>
                </c:pt>
                <c:pt idx="77">
                  <c:v>18.310763058790261</c:v>
                </c:pt>
                <c:pt idx="78">
                  <c:v>18.390939035387859</c:v>
                </c:pt>
                <c:pt idx="79">
                  <c:v>18.469763819796579</c:v>
                </c:pt>
                <c:pt idx="80">
                  <c:v>18.547271283719912</c:v>
                </c:pt>
                <c:pt idx="81">
                  <c:v>18.623494176114612</c:v>
                </c:pt>
                <c:pt idx="82">
                  <c:v>18.698464169328048</c:v>
                </c:pt>
                <c:pt idx="83">
                  <c:v>18.772211902978935</c:v>
                </c:pt>
                <c:pt idx="84">
                  <c:v>18.844767025709274</c:v>
                </c:pt>
                <c:pt idx="85">
                  <c:v>18.916158234926918</c:v>
                </c:pt>
                <c:pt idx="86">
                  <c:v>18.986413314650747</c:v>
                </c:pt>
                <c:pt idx="87">
                  <c:v>19.055559171563299</c:v>
                </c:pt>
                <c:pt idx="88">
                  <c:v>19.123621869369106</c:v>
                </c:pt>
                <c:pt idx="89">
                  <c:v>19.19062666155093</c:v>
                </c:pt>
                <c:pt idx="90">
                  <c:v>19.256598022610394</c:v>
                </c:pt>
                <c:pt idx="91">
                  <c:v>19.321559677874138</c:v>
                </c:pt>
                <c:pt idx="92">
                  <c:v>19.385534631941859</c:v>
                </c:pt>
                <c:pt idx="93">
                  <c:v>19.448545195847764</c:v>
                </c:pt>
                <c:pt idx="94">
                  <c:v>19.510613013002946</c:v>
                </c:pt>
                <c:pt idx="95">
                  <c:v>19.571759083981902</c:v>
                </c:pt>
                <c:pt idx="96">
                  <c:v>19.632003790213002</c:v>
                </c:pt>
                <c:pt idx="97">
                  <c:v>19.691366916628823</c:v>
                </c:pt>
                <c:pt idx="98">
                  <c:v>19.749867673329486</c:v>
                </c:pt>
                <c:pt idx="99">
                  <c:v>19.807524716308578</c:v>
                </c:pt>
                <c:pt idx="100">
                  <c:v>19.86435616728885</c:v>
                </c:pt>
                <c:pt idx="101">
                  <c:v>19.920379632711793</c:v>
                </c:pt>
                <c:pt idx="102">
                  <c:v>19.975612221923068</c:v>
                </c:pt>
                <c:pt idx="103">
                  <c:v>20.030070564593135</c:v>
                </c:pt>
                <c:pt idx="104">
                  <c:v>20.083770827410383</c:v>
                </c:pt>
                <c:pt idx="105">
                  <c:v>20.136728730081945</c:v>
                </c:pt>
                <c:pt idx="106">
                  <c:v>20.188959560675514</c:v>
                </c:pt>
                <c:pt idx="107">
                  <c:v>20.24047819033353</c:v>
                </c:pt>
                <c:pt idx="108">
                  <c:v>20.291299087389532</c:v>
                </c:pt>
                <c:pt idx="109">
                  <c:v>20.341436330914867</c:v>
                </c:pt>
                <c:pt idx="110">
                  <c:v>20.390903623722302</c:v>
                </c:pt>
                <c:pt idx="111">
                  <c:v>20.439714304851826</c:v>
                </c:pt>
                <c:pt idx="112">
                  <c:v>20.487881361562582</c:v>
                </c:pt>
                <c:pt idx="113">
                  <c:v>20.535417440853454</c:v>
                </c:pt>
                <c:pt idx="114">
                  <c:v>20.582334860533908</c:v>
                </c:pt>
                <c:pt idx="115">
                  <c:v>20.628645619865335</c:v>
                </c:pt>
                <c:pt idx="116">
                  <c:v>20.674361409792294</c:v>
                </c:pt>
                <c:pt idx="117">
                  <c:v>20.719493622781918</c:v>
                </c:pt>
                <c:pt idx="118">
                  <c:v>20.764053362288923</c:v>
                </c:pt>
                <c:pt idx="119">
                  <c:v>20.808051451862649</c:v>
                </c:pt>
                <c:pt idx="120">
                  <c:v>20.851498443912</c:v>
                </c:pt>
                <c:pt idx="121">
                  <c:v>20.894404628142976</c:v>
                </c:pt>
                <c:pt idx="122">
                  <c:v>20.936780039683125</c:v>
                </c:pt>
                <c:pt idx="123">
                  <c:v>20.978634466906335</c:v>
                </c:pt>
                <c:pt idx="124">
                  <c:v>21.019977458970764</c:v>
                </c:pt>
                <c:pt idx="125">
                  <c:v>21.060818333082139</c:v>
                </c:pt>
                <c:pt idx="126">
                  <c:v>21.101166181494019</c:v>
                </c:pt>
                <c:pt idx="127">
                  <c:v>21.141029878256006</c:v>
                </c:pt>
                <c:pt idx="128">
                  <c:v>21.180418085720575</c:v>
                </c:pt>
                <c:pt idx="129">
                  <c:v>21.219339260818348</c:v>
                </c:pt>
                <c:pt idx="130">
                  <c:v>21.257801661111518</c:v>
                </c:pt>
                <c:pt idx="131">
                  <c:v>21.295813350634468</c:v>
                </c:pt>
                <c:pt idx="132">
                  <c:v>21.333382205530246</c:v>
                </c:pt>
                <c:pt idx="133">
                  <c:v>21.370515919491158</c:v>
                </c:pt>
                <c:pt idx="134">
                  <c:v>21.407222009011491</c:v>
                </c:pt>
                <c:pt idx="135">
                  <c:v>21.44350781845969</c:v>
                </c:pt>
                <c:pt idx="136">
                  <c:v>21.479380524977412</c:v>
                </c:pt>
                <c:pt idx="137">
                  <c:v>21.514847143212108</c:v>
                </c:pt>
                <c:pt idx="138">
                  <c:v>21.549914529889865</c:v>
                </c:pt>
                <c:pt idx="139">
                  <c:v>21.584589388234626</c:v>
                </c:pt>
                <c:pt idx="140">
                  <c:v>21.618878272239897</c:v>
                </c:pt>
                <c:pt idx="141">
                  <c:v>21.652787590798528</c:v>
                </c:pt>
                <c:pt idx="142">
                  <c:v>21.686323611696174</c:v>
                </c:pt>
                <c:pt idx="143">
                  <c:v>21.719492465473518</c:v>
                </c:pt>
                <c:pt idx="144">
                  <c:v>21.752300149162405</c:v>
                </c:pt>
                <c:pt idx="145">
                  <c:v>21.784752529900505</c:v>
                </c:pt>
                <c:pt idx="146">
                  <c:v>21.816855348429264</c:v>
                </c:pt>
                <c:pt idx="147">
                  <c:v>21.848614222479327</c:v>
                </c:pt>
                <c:pt idx="148">
                  <c:v>21.880034650047818</c:v>
                </c:pt>
                <c:pt idx="149">
                  <c:v>21.911122012571333</c:v>
                </c:pt>
                <c:pt idx="150">
                  <c:v>21.941881577998608</c:v>
                </c:pt>
                <c:pt idx="151">
                  <c:v>21.972318503766452</c:v>
                </c:pt>
                <c:pt idx="152">
                  <c:v>22.002437839682582</c:v>
                </c:pt>
                <c:pt idx="153">
                  <c:v>22.032244530718629</c:v>
                </c:pt>
                <c:pt idx="154">
                  <c:v>22.061743419716642</c:v>
                </c:pt>
                <c:pt idx="155">
                  <c:v>22.090939250012195</c:v>
                </c:pt>
                <c:pt idx="156">
                  <c:v>22.119836667977019</c:v>
                </c:pt>
                <c:pt idx="157">
                  <c:v>22.148440225484105</c:v>
                </c:pt>
                <c:pt idx="158">
                  <c:v>22.17675438229794</c:v>
                </c:pt>
                <c:pt idx="159">
                  <c:v>22.204783508392616</c:v>
                </c:pt>
                <c:pt idx="160">
                  <c:v>22.232531886200235</c:v>
                </c:pt>
                <c:pt idx="161">
                  <c:v>22.260003712792095</c:v>
                </c:pt>
                <c:pt idx="162">
                  <c:v>22.287203101995001</c:v>
                </c:pt>
                <c:pt idx="163">
                  <c:v>22.31413408644492</c:v>
                </c:pt>
                <c:pt idx="164">
                  <c:v>22.340800619580126</c:v>
                </c:pt>
                <c:pt idx="165">
                  <c:v>22.367206577575935</c:v>
                </c:pt>
                <c:pt idx="166">
                  <c:v>22.39335576122296</c:v>
                </c:pt>
                <c:pt idx="167">
                  <c:v>22.419251897750904</c:v>
                </c:pt>
                <c:pt idx="168">
                  <c:v>22.444898642599597</c:v>
                </c:pt>
                <c:pt idx="169">
                  <c:v>22.470299581139148</c:v>
                </c:pt>
                <c:pt idx="170">
                  <c:v>22.495458230340851</c:v>
                </c:pt>
                <c:pt idx="171">
                  <c:v>22.520378040400534</c:v>
                </c:pt>
                <c:pt idx="172">
                  <c:v>22.545062396315849</c:v>
                </c:pt>
                <c:pt idx="173">
                  <c:v>22.56951461941912</c:v>
                </c:pt>
                <c:pt idx="174">
                  <c:v>22.593737968867082</c:v>
                </c:pt>
                <c:pt idx="175">
                  <c:v>22.617735643089048</c:v>
                </c:pt>
                <c:pt idx="176">
                  <c:v>22.641510781194739</c:v>
                </c:pt>
                <c:pt idx="177">
                  <c:v>22.665066464343166</c:v>
                </c:pt>
                <c:pt idx="178">
                  <c:v>22.688405717073731</c:v>
                </c:pt>
                <c:pt idx="179">
                  <c:v>22.711531508600885</c:v>
                </c:pt>
                <c:pt idx="180">
                  <c:v>22.734446754073328</c:v>
                </c:pt>
                <c:pt idx="181">
                  <c:v>22.757154315799063</c:v>
                </c:pt>
                <c:pt idx="182">
                  <c:v>22.779657004437205</c:v>
                </c:pt>
                <c:pt idx="183">
                  <c:v>22.801957580157765</c:v>
                </c:pt>
                <c:pt idx="184">
                  <c:v>22.824058753770256</c:v>
                </c:pt>
                <c:pt idx="185">
                  <c:v>22.845963187822182</c:v>
                </c:pt>
                <c:pt idx="186">
                  <c:v>22.867673497668321</c:v>
                </c:pt>
                <c:pt idx="187">
                  <c:v>22.889192252511727</c:v>
                </c:pt>
                <c:pt idx="188">
                  <c:v>22.910521976417247</c:v>
                </c:pt>
                <c:pt idx="189">
                  <c:v>22.931665149298492</c:v>
                </c:pt>
                <c:pt idx="190">
                  <c:v>22.952624207879005</c:v>
                </c:pt>
                <c:pt idx="191">
                  <c:v>22.973401546628416</c:v>
                </c:pt>
                <c:pt idx="192">
                  <c:v>22.9939995186744</c:v>
                </c:pt>
                <c:pt idx="193">
                  <c:v>23.014420436691047</c:v>
                </c:pt>
                <c:pt idx="194">
                  <c:v>23.034666573764483</c:v>
                </c:pt>
                <c:pt idx="195">
                  <c:v>23.054740164236318</c:v>
                </c:pt>
                <c:pt idx="196">
                  <c:v>23.074643404525663</c:v>
                </c:pt>
                <c:pt idx="197">
                  <c:v>23.094378453930261</c:v>
                </c:pt>
                <c:pt idx="198">
                  <c:v>23.113947435407429</c:v>
                </c:pt>
                <c:pt idx="199">
                  <c:v>23.13335243633534</c:v>
                </c:pt>
                <c:pt idx="200">
                  <c:v>23.152595509255281</c:v>
                </c:pt>
                <c:pt idx="201">
                  <c:v>23.171678672595377</c:v>
                </c:pt>
                <c:pt idx="202">
                  <c:v>23.190603911376364</c:v>
                </c:pt>
                <c:pt idx="203">
                  <c:v>23.209373177899884</c:v>
                </c:pt>
                <c:pt idx="204">
                  <c:v>23.227988392419896</c:v>
                </c:pt>
                <c:pt idx="205">
                  <c:v>23.24645144379754</c:v>
                </c:pt>
                <c:pt idx="206">
                  <c:v>23.26476419014007</c:v>
                </c:pt>
                <c:pt idx="207">
                  <c:v>23.28292845942422</c:v>
                </c:pt>
                <c:pt idx="208">
                  <c:v>23.300946050104464</c:v>
                </c:pt>
                <c:pt idx="209">
                  <c:v>23.318818731706624</c:v>
                </c:pt>
                <c:pt idx="210">
                  <c:v>23.336548245407194</c:v>
                </c:pt>
                <c:pt idx="211">
                  <c:v>23.354136304598772</c:v>
                </c:pt>
                <c:pt idx="212">
                  <c:v>23.371584595442091</c:v>
                </c:pt>
                <c:pt idx="213">
                  <c:v>23.388894777404857</c:v>
                </c:pt>
                <c:pt idx="214">
                  <c:v>23.406068483787887</c:v>
                </c:pt>
                <c:pt idx="215">
                  <c:v>23.423107322238831</c:v>
                </c:pt>
                <c:pt idx="216">
                  <c:v>23.440012875253871</c:v>
                </c:pt>
                <c:pt idx="217">
                  <c:v>23.456786700667642</c:v>
                </c:pt>
                <c:pt idx="218">
                  <c:v>23.473430332131802</c:v>
                </c:pt>
                <c:pt idx="219">
                  <c:v>23.489945279582443</c:v>
                </c:pt>
                <c:pt idx="220">
                  <c:v>23.506333029696755</c:v>
                </c:pt>
                <c:pt idx="221">
                  <c:v>23.522595046339145</c:v>
                </c:pt>
                <c:pt idx="222">
                  <c:v>23.538732770997136</c:v>
                </c:pt>
                <c:pt idx="223">
                  <c:v>23.554747623207309</c:v>
                </c:pt>
                <c:pt idx="224">
                  <c:v>23.570641000971563</c:v>
                </c:pt>
                <c:pt idx="225">
                  <c:v>23.586414281163922</c:v>
                </c:pt>
                <c:pt idx="226">
                  <c:v>23.602068819928171</c:v>
                </c:pt>
                <c:pt idx="227">
                  <c:v>23.617605953066516</c:v>
                </c:pt>
                <c:pt idx="228">
                  <c:v>23.633026996419574</c:v>
                </c:pt>
                <c:pt idx="229">
                  <c:v>23.648333246237851</c:v>
                </c:pt>
                <c:pt idx="230">
                  <c:v>23.663525979544957</c:v>
                </c:pt>
                <c:pt idx="231">
                  <c:v>23.678606454492765</c:v>
                </c:pt>
                <c:pt idx="232">
                  <c:v>23.693575910708748</c:v>
                </c:pt>
                <c:pt idx="233">
                  <c:v>23.70843556963565</c:v>
                </c:pt>
                <c:pt idx="234">
                  <c:v>23.72318663486373</c:v>
                </c:pt>
                <c:pt idx="235">
                  <c:v>23.737830292455708</c:v>
                </c:pt>
                <c:pt idx="236">
                  <c:v>23.752367711264707</c:v>
                </c:pt>
                <c:pt idx="237">
                  <c:v>23.766800043245233</c:v>
                </c:pt>
                <c:pt idx="238">
                  <c:v>23.78112842375748</c:v>
                </c:pt>
                <c:pt idx="239">
                  <c:v>23.795353971865051</c:v>
                </c:pt>
                <c:pt idx="240">
                  <c:v>23.809477790626321</c:v>
                </c:pt>
                <c:pt idx="241">
                  <c:v>23.823500967379552</c:v>
                </c:pt>
                <c:pt idx="242">
                  <c:v>23.837424574021941</c:v>
                </c:pt>
                <c:pt idx="243">
                  <c:v>23.85124966728274</c:v>
                </c:pt>
                <c:pt idx="244">
                  <c:v>23.864977288990616</c:v>
                </c:pt>
                <c:pt idx="245">
                  <c:v>23.878608466335351</c:v>
                </c:pt>
                <c:pt idx="246">
                  <c:v>23.892144212124066</c:v>
                </c:pt>
                <c:pt idx="247">
                  <c:v>23.90558552503207</c:v>
                </c:pt>
                <c:pt idx="248">
                  <c:v>23.91893338984848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269120"/>
        <c:axId val="295271424"/>
      </c:scatterChart>
      <c:valAx>
        <c:axId val="295269120"/>
        <c:scaling>
          <c:orientation val="minMax"/>
          <c:max val="2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[H4</a:t>
                </a:r>
                <a:r>
                  <a:rPr lang="en-US" sz="1600" baseline="-25000"/>
                  <a:t>(1-20)</a:t>
                </a:r>
                <a:r>
                  <a:rPr lang="en-US" sz="1600"/>
                  <a:t>] (</a:t>
                </a:r>
                <a:r>
                  <a:rPr lang="en-US" sz="1600">
                    <a:latin typeface="Symbol" panose="05050102010706020507" pitchFamily="18" charset="2"/>
                  </a:rPr>
                  <a:t>m</a:t>
                </a:r>
                <a:r>
                  <a:rPr lang="en-US" sz="1600"/>
                  <a:t>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8100">
            <a:solidFill>
              <a:schemeClr val="tx1"/>
            </a:solidFill>
          </a:ln>
        </c:spPr>
        <c:txPr>
          <a:bodyPr/>
          <a:lstStyle/>
          <a:p>
            <a:pPr>
              <a:defRPr sz="1600" i="1"/>
            </a:pPr>
            <a:endParaRPr lang="en-US"/>
          </a:p>
        </c:txPr>
        <c:crossAx val="295271424"/>
        <c:crosses val="autoZero"/>
        <c:crossBetween val="midCat"/>
      </c:valAx>
      <c:valAx>
        <c:axId val="295271424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 i="0"/>
                  <a:t>CORRECTED</a:t>
                </a:r>
                <a:r>
                  <a:rPr lang="en-US" sz="1600" i="1" baseline="0"/>
                  <a:t> </a:t>
                </a:r>
                <a:r>
                  <a:rPr lang="en-US" sz="1600"/>
                  <a:t>MTase RATES (</a:t>
                </a:r>
                <a:r>
                  <a:rPr lang="en-US" sz="1600">
                    <a:latin typeface="Symbol" panose="05050102010706020507" pitchFamily="18" charset="2"/>
                  </a:rPr>
                  <a:t>m</a:t>
                </a:r>
                <a:r>
                  <a:rPr lang="en-US" sz="1600"/>
                  <a:t>M h</a:t>
                </a:r>
                <a:r>
                  <a:rPr lang="en-US" sz="1600" baseline="30000"/>
                  <a:t>-1</a:t>
                </a:r>
                <a:r>
                  <a:rPr lang="en-US" sz="1600"/>
                  <a:t>)</a:t>
                </a:r>
              </a:p>
            </c:rich>
          </c:tx>
          <c:layout>
            <c:manualLayout>
              <c:xMode val="edge"/>
              <c:yMode val="edge"/>
              <c:x val="2.9325034472458503E-2"/>
              <c:y val="0.1536499041914239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8100">
            <a:solidFill>
              <a:schemeClr val="tx1"/>
            </a:solidFill>
          </a:ln>
        </c:spPr>
        <c:txPr>
          <a:bodyPr/>
          <a:lstStyle/>
          <a:p>
            <a:pPr>
              <a:defRPr sz="1600" i="1"/>
            </a:pPr>
            <a:endParaRPr lang="en-US"/>
          </a:p>
        </c:txPr>
        <c:crossAx val="295269120"/>
        <c:crosses val="autoZero"/>
        <c:crossBetween val="midCat"/>
        <c:majorUnit val="5"/>
      </c:valAx>
    </c:plotArea>
    <c:plotVisOnly val="1"/>
    <c:dispBlanksAs val="gap"/>
    <c:showDLblsOverMax val="0"/>
  </c:chart>
  <c:spPr>
    <a:solidFill>
      <a:schemeClr val="bg1"/>
    </a:solidFill>
    <a:ln w="63500" cmpd="thickThin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4000"/>
              <a:t>MTase </a:t>
            </a:r>
            <a:r>
              <a:rPr lang="en-US" sz="4000" baseline="0"/>
              <a:t>TRACES</a:t>
            </a:r>
            <a:endParaRPr lang="en-US" sz="4000"/>
          </a:p>
        </c:rich>
      </c:tx>
      <c:layout>
        <c:manualLayout>
          <c:xMode val="edge"/>
          <c:yMode val="edge"/>
          <c:x val="0.2614090842341375"/>
          <c:y val="0.11326457394190689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12992483623383"/>
          <c:y val="7.059530525836416E-2"/>
          <c:w val="0.64709020664272099"/>
          <c:h val="0.90650955450894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square"/>
            <c:size val="2"/>
          </c:marker>
          <c:trendline>
            <c:spPr>
              <a:ln w="28575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119257551745026"/>
                  <c:y val="-0.3771071815793700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</c:trendlineLbl>
          </c:trendline>
          <c:xVal>
            <c:numRef>
              <c:f>'Plate Reader Data'!$C$12:$C$192</c:f>
              <c:numCache>
                <c:formatCode>0.000</c:formatCode>
                <c:ptCount val="181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1.1666666666666665</c:v>
                </c:pt>
                <c:pt idx="15">
                  <c:v>1.2499999999999998</c:v>
                </c:pt>
                <c:pt idx="16">
                  <c:v>1.333333333333333</c:v>
                </c:pt>
                <c:pt idx="17">
                  <c:v>1.4166666666666663</c:v>
                </c:pt>
                <c:pt idx="18">
                  <c:v>1.4999999999999996</c:v>
                </c:pt>
                <c:pt idx="19">
                  <c:v>1.5833333333333328</c:v>
                </c:pt>
                <c:pt idx="20">
                  <c:v>1.6666666666666661</c:v>
                </c:pt>
                <c:pt idx="21">
                  <c:v>1.7499999999999993</c:v>
                </c:pt>
                <c:pt idx="22">
                  <c:v>1.8333333333333326</c:v>
                </c:pt>
                <c:pt idx="23">
                  <c:v>1.9166666666666659</c:v>
                </c:pt>
                <c:pt idx="24">
                  <c:v>1.9999999999999991</c:v>
                </c:pt>
                <c:pt idx="25">
                  <c:v>2.0833333333333326</c:v>
                </c:pt>
                <c:pt idx="26">
                  <c:v>2.1666666666666661</c:v>
                </c:pt>
                <c:pt idx="27">
                  <c:v>2.2499999999999996</c:v>
                </c:pt>
                <c:pt idx="28">
                  <c:v>2.333333333333333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2.666666666666667</c:v>
                </c:pt>
                <c:pt idx="33">
                  <c:v>2.7500000000000004</c:v>
                </c:pt>
                <c:pt idx="34">
                  <c:v>2.8333333333333339</c:v>
                </c:pt>
                <c:pt idx="35">
                  <c:v>2.9166666666666674</c:v>
                </c:pt>
                <c:pt idx="36">
                  <c:v>3.0000000000000009</c:v>
                </c:pt>
                <c:pt idx="37">
                  <c:v>3.0833333333333344</c:v>
                </c:pt>
                <c:pt idx="38">
                  <c:v>3.1666666666666679</c:v>
                </c:pt>
                <c:pt idx="39">
                  <c:v>3.2500000000000013</c:v>
                </c:pt>
                <c:pt idx="40">
                  <c:v>3.3333333333333348</c:v>
                </c:pt>
                <c:pt idx="41">
                  <c:v>3.4166666666666683</c:v>
                </c:pt>
                <c:pt idx="42">
                  <c:v>3.5000000000000018</c:v>
                </c:pt>
                <c:pt idx="43">
                  <c:v>3.5833333333333353</c:v>
                </c:pt>
                <c:pt idx="44">
                  <c:v>3.6666666666666687</c:v>
                </c:pt>
                <c:pt idx="45">
                  <c:v>3.7500000000000022</c:v>
                </c:pt>
                <c:pt idx="46">
                  <c:v>3.8333333333333357</c:v>
                </c:pt>
                <c:pt idx="47">
                  <c:v>3.9166666666666692</c:v>
                </c:pt>
                <c:pt idx="48">
                  <c:v>4.0000000000000027</c:v>
                </c:pt>
                <c:pt idx="49">
                  <c:v>4.0833333333333357</c:v>
                </c:pt>
                <c:pt idx="50">
                  <c:v>4.1666666666666687</c:v>
                </c:pt>
                <c:pt idx="51">
                  <c:v>4.2500000000000018</c:v>
                </c:pt>
                <c:pt idx="52">
                  <c:v>4.3333333333333348</c:v>
                </c:pt>
                <c:pt idx="53">
                  <c:v>4.4166666666666679</c:v>
                </c:pt>
                <c:pt idx="54">
                  <c:v>4.5000000000000009</c:v>
                </c:pt>
                <c:pt idx="55">
                  <c:v>4.5833333333333339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4.9166666666666661</c:v>
                </c:pt>
                <c:pt idx="60">
                  <c:v>4.9999999999999991</c:v>
                </c:pt>
                <c:pt idx="61">
                  <c:v>5.0833333333333321</c:v>
                </c:pt>
                <c:pt idx="62">
                  <c:v>5.1666666666666652</c:v>
                </c:pt>
                <c:pt idx="63">
                  <c:v>5.2499999999999982</c:v>
                </c:pt>
                <c:pt idx="64">
                  <c:v>5.3333333333333313</c:v>
                </c:pt>
                <c:pt idx="65">
                  <c:v>5.4166666666666643</c:v>
                </c:pt>
                <c:pt idx="66">
                  <c:v>5.4999999999999973</c:v>
                </c:pt>
                <c:pt idx="67">
                  <c:v>5.5833333333333304</c:v>
                </c:pt>
                <c:pt idx="68">
                  <c:v>5.6666666666666634</c:v>
                </c:pt>
                <c:pt idx="69">
                  <c:v>5.7499999999999964</c:v>
                </c:pt>
                <c:pt idx="70">
                  <c:v>5.8333333333333295</c:v>
                </c:pt>
                <c:pt idx="71">
                  <c:v>5.9166666666666625</c:v>
                </c:pt>
                <c:pt idx="72">
                  <c:v>5.9999999999999956</c:v>
                </c:pt>
                <c:pt idx="73">
                  <c:v>6.0833333333333286</c:v>
                </c:pt>
                <c:pt idx="74">
                  <c:v>6.1666666666666616</c:v>
                </c:pt>
                <c:pt idx="75">
                  <c:v>6.2499999999999947</c:v>
                </c:pt>
                <c:pt idx="76">
                  <c:v>6.3333333333333277</c:v>
                </c:pt>
                <c:pt idx="77">
                  <c:v>6.4166666666666607</c:v>
                </c:pt>
                <c:pt idx="78">
                  <c:v>6.4999999999999938</c:v>
                </c:pt>
                <c:pt idx="79">
                  <c:v>6.5833333333333268</c:v>
                </c:pt>
                <c:pt idx="80">
                  <c:v>6.6666666666666599</c:v>
                </c:pt>
                <c:pt idx="81">
                  <c:v>6.7499999999999929</c:v>
                </c:pt>
                <c:pt idx="82">
                  <c:v>6.8333333333333259</c:v>
                </c:pt>
                <c:pt idx="83">
                  <c:v>6.916666666666659</c:v>
                </c:pt>
                <c:pt idx="84">
                  <c:v>6.999999999999992</c:v>
                </c:pt>
                <c:pt idx="85">
                  <c:v>7.083333333333325</c:v>
                </c:pt>
                <c:pt idx="86">
                  <c:v>7.1666666666666581</c:v>
                </c:pt>
                <c:pt idx="87">
                  <c:v>7.2499999999999911</c:v>
                </c:pt>
                <c:pt idx="88">
                  <c:v>7.3333333333333242</c:v>
                </c:pt>
                <c:pt idx="89">
                  <c:v>7.4166666666666572</c:v>
                </c:pt>
                <c:pt idx="90">
                  <c:v>7.4999999999999902</c:v>
                </c:pt>
                <c:pt idx="91">
                  <c:v>7.5833333333333233</c:v>
                </c:pt>
                <c:pt idx="92">
                  <c:v>7.6666666666666563</c:v>
                </c:pt>
                <c:pt idx="93">
                  <c:v>7.7499999999999893</c:v>
                </c:pt>
                <c:pt idx="94">
                  <c:v>7.8333333333333224</c:v>
                </c:pt>
                <c:pt idx="95">
                  <c:v>7.9166666666666554</c:v>
                </c:pt>
                <c:pt idx="96">
                  <c:v>7.9999999999999885</c:v>
                </c:pt>
                <c:pt idx="97">
                  <c:v>8.0833333333333215</c:v>
                </c:pt>
                <c:pt idx="98">
                  <c:v>8.1666666666666554</c:v>
                </c:pt>
                <c:pt idx="99">
                  <c:v>8.2499999999999893</c:v>
                </c:pt>
                <c:pt idx="100">
                  <c:v>8.3333333333333233</c:v>
                </c:pt>
                <c:pt idx="101">
                  <c:v>8.4166666666666572</c:v>
                </c:pt>
                <c:pt idx="102">
                  <c:v>8.4999999999999911</c:v>
                </c:pt>
                <c:pt idx="103">
                  <c:v>8.583333333333325</c:v>
                </c:pt>
                <c:pt idx="104">
                  <c:v>8.666666666666659</c:v>
                </c:pt>
                <c:pt idx="105">
                  <c:v>8.7499999999999929</c:v>
                </c:pt>
                <c:pt idx="106">
                  <c:v>8.8333333333333268</c:v>
                </c:pt>
                <c:pt idx="107">
                  <c:v>8.9166666666666607</c:v>
                </c:pt>
                <c:pt idx="108">
                  <c:v>8.9999999999999947</c:v>
                </c:pt>
                <c:pt idx="109">
                  <c:v>9.0833333333333286</c:v>
                </c:pt>
                <c:pt idx="110">
                  <c:v>9.1666666666666625</c:v>
                </c:pt>
                <c:pt idx="111">
                  <c:v>9.2499999999999964</c:v>
                </c:pt>
                <c:pt idx="112">
                  <c:v>9.3333333333333304</c:v>
                </c:pt>
                <c:pt idx="113">
                  <c:v>9.4166666666666643</c:v>
                </c:pt>
                <c:pt idx="114">
                  <c:v>9.4999999999999982</c:v>
                </c:pt>
                <c:pt idx="115">
                  <c:v>9.5833333333333321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9.9166666666666679</c:v>
                </c:pt>
                <c:pt idx="120">
                  <c:v>10.000000000000002</c:v>
                </c:pt>
                <c:pt idx="121">
                  <c:v>10.083333333333336</c:v>
                </c:pt>
                <c:pt idx="122">
                  <c:v>10.16666666666667</c:v>
                </c:pt>
                <c:pt idx="123">
                  <c:v>10.250000000000004</c:v>
                </c:pt>
                <c:pt idx="124">
                  <c:v>10.333333333333337</c:v>
                </c:pt>
                <c:pt idx="125">
                  <c:v>10.416666666666671</c:v>
                </c:pt>
                <c:pt idx="126">
                  <c:v>10.500000000000005</c:v>
                </c:pt>
                <c:pt idx="127">
                  <c:v>10.583333333333339</c:v>
                </c:pt>
                <c:pt idx="128">
                  <c:v>10.666666666666673</c:v>
                </c:pt>
                <c:pt idx="129">
                  <c:v>10.750000000000007</c:v>
                </c:pt>
                <c:pt idx="130">
                  <c:v>10.833333333333341</c:v>
                </c:pt>
                <c:pt idx="131">
                  <c:v>10.916666666666675</c:v>
                </c:pt>
                <c:pt idx="132">
                  <c:v>11.000000000000009</c:v>
                </c:pt>
                <c:pt idx="133">
                  <c:v>11.083333333333343</c:v>
                </c:pt>
                <c:pt idx="134">
                  <c:v>11.166666666666677</c:v>
                </c:pt>
                <c:pt idx="135">
                  <c:v>11.250000000000011</c:v>
                </c:pt>
                <c:pt idx="136">
                  <c:v>11.333333333333345</c:v>
                </c:pt>
                <c:pt idx="137">
                  <c:v>11.416666666666679</c:v>
                </c:pt>
                <c:pt idx="138">
                  <c:v>11.500000000000012</c:v>
                </c:pt>
                <c:pt idx="139">
                  <c:v>11.583333333333346</c:v>
                </c:pt>
                <c:pt idx="140">
                  <c:v>11.66666666666668</c:v>
                </c:pt>
                <c:pt idx="141">
                  <c:v>11.750000000000014</c:v>
                </c:pt>
                <c:pt idx="142">
                  <c:v>11.833333333333348</c:v>
                </c:pt>
                <c:pt idx="143">
                  <c:v>11.916666666666682</c:v>
                </c:pt>
                <c:pt idx="144">
                  <c:v>12.000000000000016</c:v>
                </c:pt>
                <c:pt idx="145">
                  <c:v>12.08333333333335</c:v>
                </c:pt>
                <c:pt idx="146">
                  <c:v>12.166666666666684</c:v>
                </c:pt>
                <c:pt idx="147">
                  <c:v>12.250000000000018</c:v>
                </c:pt>
                <c:pt idx="148">
                  <c:v>12.333333333333352</c:v>
                </c:pt>
                <c:pt idx="149">
                  <c:v>12.416666666666686</c:v>
                </c:pt>
                <c:pt idx="150">
                  <c:v>12.50000000000002</c:v>
                </c:pt>
                <c:pt idx="151">
                  <c:v>12.583333333333353</c:v>
                </c:pt>
                <c:pt idx="152">
                  <c:v>12.666666666666687</c:v>
                </c:pt>
                <c:pt idx="153">
                  <c:v>12.750000000000021</c:v>
                </c:pt>
                <c:pt idx="154">
                  <c:v>12.833333333333355</c:v>
                </c:pt>
                <c:pt idx="155">
                  <c:v>12.916666666666689</c:v>
                </c:pt>
                <c:pt idx="156">
                  <c:v>13.000000000000023</c:v>
                </c:pt>
                <c:pt idx="157">
                  <c:v>13.083333333333357</c:v>
                </c:pt>
                <c:pt idx="158">
                  <c:v>13.166666666666691</c:v>
                </c:pt>
                <c:pt idx="159">
                  <c:v>13.250000000000025</c:v>
                </c:pt>
                <c:pt idx="160">
                  <c:v>13.333333333333359</c:v>
                </c:pt>
                <c:pt idx="161">
                  <c:v>13.416666666666693</c:v>
                </c:pt>
                <c:pt idx="162">
                  <c:v>13.500000000000027</c:v>
                </c:pt>
                <c:pt idx="163">
                  <c:v>13.583333333333361</c:v>
                </c:pt>
                <c:pt idx="164">
                  <c:v>13.666666666666694</c:v>
                </c:pt>
                <c:pt idx="165">
                  <c:v>13.750000000000028</c:v>
                </c:pt>
                <c:pt idx="166">
                  <c:v>13.833333333333362</c:v>
                </c:pt>
                <c:pt idx="167">
                  <c:v>13.916666666666696</c:v>
                </c:pt>
                <c:pt idx="168">
                  <c:v>14.00000000000003</c:v>
                </c:pt>
                <c:pt idx="169">
                  <c:v>14.083333333333364</c:v>
                </c:pt>
                <c:pt idx="170">
                  <c:v>14.166666666666698</c:v>
                </c:pt>
                <c:pt idx="171">
                  <c:v>14.250000000000032</c:v>
                </c:pt>
                <c:pt idx="172">
                  <c:v>14.333333333333366</c:v>
                </c:pt>
                <c:pt idx="173">
                  <c:v>14.4166666666667</c:v>
                </c:pt>
                <c:pt idx="174">
                  <c:v>14.500000000000034</c:v>
                </c:pt>
                <c:pt idx="175">
                  <c:v>14.583333333333368</c:v>
                </c:pt>
                <c:pt idx="176">
                  <c:v>14.666666666666702</c:v>
                </c:pt>
                <c:pt idx="177">
                  <c:v>14.750000000000036</c:v>
                </c:pt>
                <c:pt idx="178">
                  <c:v>14.833333333333369</c:v>
                </c:pt>
                <c:pt idx="179">
                  <c:v>14.916666666666703</c:v>
                </c:pt>
                <c:pt idx="180">
                  <c:v>15.000000000000037</c:v>
                </c:pt>
              </c:numCache>
            </c:numRef>
          </c:xVal>
          <c:yVal>
            <c:numRef>
              <c:f>'Plate Reader Data'!$F$12:$F$192</c:f>
              <c:numCache>
                <c:formatCode>General</c:formatCode>
                <c:ptCount val="181"/>
                <c:pt idx="0">
                  <c:v>-6.9810000000000514</c:v>
                </c:pt>
                <c:pt idx="1">
                  <c:v>-6.1754999999999898</c:v>
                </c:pt>
                <c:pt idx="2">
                  <c:v>-7.9207499999999484</c:v>
                </c:pt>
                <c:pt idx="3">
                  <c:v>-6.4440000000000355</c:v>
                </c:pt>
                <c:pt idx="4">
                  <c:v>-8.3234999999999779</c:v>
                </c:pt>
                <c:pt idx="5">
                  <c:v>-8.1892499999999924</c:v>
                </c:pt>
                <c:pt idx="6">
                  <c:v>-9.1289999999999623</c:v>
                </c:pt>
                <c:pt idx="7">
                  <c:v>-6.4440000000000355</c:v>
                </c:pt>
                <c:pt idx="8">
                  <c:v>-6.4439999999999609</c:v>
                </c:pt>
                <c:pt idx="9">
                  <c:v>-7.1152500000000369</c:v>
                </c:pt>
                <c:pt idx="10">
                  <c:v>-7.7865000000000366</c:v>
                </c:pt>
                <c:pt idx="11">
                  <c:v>-7.9207500000000222</c:v>
                </c:pt>
                <c:pt idx="12">
                  <c:v>-8.4577500000000363</c:v>
                </c:pt>
                <c:pt idx="13">
                  <c:v>-7.7864999999999629</c:v>
                </c:pt>
                <c:pt idx="14">
                  <c:v>-8.0550000000000068</c:v>
                </c:pt>
                <c:pt idx="15">
                  <c:v>-7.2495000000000225</c:v>
                </c:pt>
                <c:pt idx="16">
                  <c:v>-9.9345000000000248</c:v>
                </c:pt>
                <c:pt idx="17">
                  <c:v>-8.7262500000000074</c:v>
                </c:pt>
                <c:pt idx="18">
                  <c:v>-8.7262500000000074</c:v>
                </c:pt>
                <c:pt idx="19">
                  <c:v>-9.6659999999999791</c:v>
                </c:pt>
                <c:pt idx="20">
                  <c:v>-10.47150000000004</c:v>
                </c:pt>
                <c:pt idx="21">
                  <c:v>-10.202999999999994</c:v>
                </c:pt>
                <c:pt idx="22">
                  <c:v>-8.9947499999999785</c:v>
                </c:pt>
                <c:pt idx="23">
                  <c:v>-8.5920000000000218</c:v>
                </c:pt>
                <c:pt idx="24">
                  <c:v>-9.9344999999999501</c:v>
                </c:pt>
                <c:pt idx="25">
                  <c:v>-10.202999999999994</c:v>
                </c:pt>
                <c:pt idx="26">
                  <c:v>-9.6659999999999791</c:v>
                </c:pt>
                <c:pt idx="27">
                  <c:v>-8.3234999999999779</c:v>
                </c:pt>
                <c:pt idx="28">
                  <c:v>-9.6659999999999791</c:v>
                </c:pt>
                <c:pt idx="29">
                  <c:v>-9.8002500000000392</c:v>
                </c:pt>
                <c:pt idx="30">
                  <c:v>-11.276999999999951</c:v>
                </c:pt>
                <c:pt idx="31">
                  <c:v>-10.874249999999995</c:v>
                </c:pt>
                <c:pt idx="32">
                  <c:v>-10.06875000000001</c:v>
                </c:pt>
                <c:pt idx="33">
                  <c:v>-8.7262500000000074</c:v>
                </c:pt>
                <c:pt idx="34">
                  <c:v>-10.740000000000009</c:v>
                </c:pt>
                <c:pt idx="35">
                  <c:v>-10.740000000000009</c:v>
                </c:pt>
                <c:pt idx="36">
                  <c:v>-12.485250000000041</c:v>
                </c:pt>
                <c:pt idx="37">
                  <c:v>-11.679750000000057</c:v>
                </c:pt>
                <c:pt idx="38">
                  <c:v>-10.605750000000025</c:v>
                </c:pt>
                <c:pt idx="39">
                  <c:v>-9.8002499999999646</c:v>
                </c:pt>
                <c:pt idx="40">
                  <c:v>-10.605750000000025</c:v>
                </c:pt>
                <c:pt idx="41">
                  <c:v>-11.679749999999981</c:v>
                </c:pt>
                <c:pt idx="42">
                  <c:v>-10.874249999999995</c:v>
                </c:pt>
                <c:pt idx="43">
                  <c:v>-10.47150000000004</c:v>
                </c:pt>
                <c:pt idx="44">
                  <c:v>-11.679749999999981</c:v>
                </c:pt>
                <c:pt idx="45">
                  <c:v>-11.142750000000039</c:v>
                </c:pt>
                <c:pt idx="46">
                  <c:v>-11.813999999999965</c:v>
                </c:pt>
                <c:pt idx="47">
                  <c:v>-11.545499999999995</c:v>
                </c:pt>
                <c:pt idx="48">
                  <c:v>-12.08250000000001</c:v>
                </c:pt>
                <c:pt idx="49">
                  <c:v>-12.351000000000056</c:v>
                </c:pt>
                <c:pt idx="50">
                  <c:v>-11.948250000000026</c:v>
                </c:pt>
                <c:pt idx="51">
                  <c:v>-12.082499999999936</c:v>
                </c:pt>
                <c:pt idx="52">
                  <c:v>-12.887999999999998</c:v>
                </c:pt>
                <c:pt idx="53">
                  <c:v>-11.94824999999995</c:v>
                </c:pt>
                <c:pt idx="54">
                  <c:v>-13.961999999999954</c:v>
                </c:pt>
                <c:pt idx="55">
                  <c:v>-14.364750000000056</c:v>
                </c:pt>
                <c:pt idx="56">
                  <c:v>-11.94824999999995</c:v>
                </c:pt>
                <c:pt idx="57">
                  <c:v>-13.425000000000011</c:v>
                </c:pt>
                <c:pt idx="58">
                  <c:v>-12.485250000000041</c:v>
                </c:pt>
                <c:pt idx="59">
                  <c:v>-13.022249999999982</c:v>
                </c:pt>
                <c:pt idx="60">
                  <c:v>-13.022249999999982</c:v>
                </c:pt>
                <c:pt idx="61">
                  <c:v>-13.559249999999997</c:v>
                </c:pt>
                <c:pt idx="62">
                  <c:v>-13.290749999999953</c:v>
                </c:pt>
                <c:pt idx="63">
                  <c:v>-14.633249999999952</c:v>
                </c:pt>
                <c:pt idx="64">
                  <c:v>-13.290749999999953</c:v>
                </c:pt>
                <c:pt idx="65">
                  <c:v>-13.693499999999982</c:v>
                </c:pt>
                <c:pt idx="66">
                  <c:v>-12.753749999999938</c:v>
                </c:pt>
                <c:pt idx="67">
                  <c:v>-12.485249999999969</c:v>
                </c:pt>
                <c:pt idx="68">
                  <c:v>-14.364749999999983</c:v>
                </c:pt>
                <c:pt idx="69">
                  <c:v>-13.962000000000026</c:v>
                </c:pt>
                <c:pt idx="70">
                  <c:v>-14.499000000000045</c:v>
                </c:pt>
                <c:pt idx="71">
                  <c:v>-15.438750000000015</c:v>
                </c:pt>
                <c:pt idx="72">
                  <c:v>-15.841500000000044</c:v>
                </c:pt>
                <c:pt idx="73">
                  <c:v>-15.97575000000003</c:v>
                </c:pt>
                <c:pt idx="74">
                  <c:v>-14.498999999999969</c:v>
                </c:pt>
                <c:pt idx="75">
                  <c:v>-14.767500000000014</c:v>
                </c:pt>
                <c:pt idx="76">
                  <c:v>-15.170249999999967</c:v>
                </c:pt>
                <c:pt idx="77">
                  <c:v>-16.110000000000014</c:v>
                </c:pt>
                <c:pt idx="78">
                  <c:v>-15.573</c:v>
                </c:pt>
                <c:pt idx="79">
                  <c:v>-15.707249999999984</c:v>
                </c:pt>
                <c:pt idx="80">
                  <c:v>-16.512750000000043</c:v>
                </c:pt>
                <c:pt idx="81">
                  <c:v>-15.841500000000044</c:v>
                </c:pt>
                <c:pt idx="82">
                  <c:v>-16.110000000000014</c:v>
                </c:pt>
                <c:pt idx="83">
                  <c:v>-16.781250000000014</c:v>
                </c:pt>
                <c:pt idx="84">
                  <c:v>-16.378499999999985</c:v>
                </c:pt>
                <c:pt idx="85">
                  <c:v>-17.049749999999985</c:v>
                </c:pt>
                <c:pt idx="86">
                  <c:v>-14.633250000000027</c:v>
                </c:pt>
                <c:pt idx="87">
                  <c:v>-17.049749999999985</c:v>
                </c:pt>
                <c:pt idx="88">
                  <c:v>-16.244250000000001</c:v>
                </c:pt>
                <c:pt idx="89">
                  <c:v>-17.049749999999985</c:v>
                </c:pt>
                <c:pt idx="90">
                  <c:v>-14.901749999999998</c:v>
                </c:pt>
                <c:pt idx="91">
                  <c:v>-15.841500000000044</c:v>
                </c:pt>
                <c:pt idx="92">
                  <c:v>-16.781250000000014</c:v>
                </c:pt>
                <c:pt idx="93">
                  <c:v>-16.109999999999939</c:v>
                </c:pt>
                <c:pt idx="94">
                  <c:v>-17.989500000000032</c:v>
                </c:pt>
                <c:pt idx="95">
                  <c:v>-17.318250000000031</c:v>
                </c:pt>
                <c:pt idx="96">
                  <c:v>-19.332000000000033</c:v>
                </c:pt>
                <c:pt idx="97">
                  <c:v>-17.452500000000015</c:v>
                </c:pt>
                <c:pt idx="98">
                  <c:v>-17.049749999999985</c:v>
                </c:pt>
                <c:pt idx="99">
                  <c:v>-17.989499999999957</c:v>
                </c:pt>
                <c:pt idx="100">
                  <c:v>-18.795000000000016</c:v>
                </c:pt>
                <c:pt idx="101">
                  <c:v>-18.929250000000003</c:v>
                </c:pt>
                <c:pt idx="102">
                  <c:v>-17.855249999999973</c:v>
                </c:pt>
                <c:pt idx="103">
                  <c:v>-20.003250000000033</c:v>
                </c:pt>
                <c:pt idx="104">
                  <c:v>-19.197749999999974</c:v>
                </c:pt>
                <c:pt idx="105">
                  <c:v>-18.526499999999974</c:v>
                </c:pt>
                <c:pt idx="106">
                  <c:v>-18.795000000000016</c:v>
                </c:pt>
                <c:pt idx="107">
                  <c:v>-19.197750000000045</c:v>
                </c:pt>
                <c:pt idx="108">
                  <c:v>-17.452500000000015</c:v>
                </c:pt>
                <c:pt idx="109">
                  <c:v>-19.466249999999942</c:v>
                </c:pt>
                <c:pt idx="110">
                  <c:v>-20.137500000000021</c:v>
                </c:pt>
                <c:pt idx="111">
                  <c:v>-18.795000000000016</c:v>
                </c:pt>
                <c:pt idx="112">
                  <c:v>-20.808750000000021</c:v>
                </c:pt>
                <c:pt idx="113">
                  <c:v>-19.466250000000016</c:v>
                </c:pt>
                <c:pt idx="114">
                  <c:v>-20.405999999999988</c:v>
                </c:pt>
                <c:pt idx="115">
                  <c:v>-19.331999999999958</c:v>
                </c:pt>
                <c:pt idx="116">
                  <c:v>-19.86900000000005</c:v>
                </c:pt>
                <c:pt idx="117">
                  <c:v>-20.137500000000021</c:v>
                </c:pt>
                <c:pt idx="118">
                  <c:v>-18.526500000000048</c:v>
                </c:pt>
                <c:pt idx="119">
                  <c:v>-20.406000000000063</c:v>
                </c:pt>
                <c:pt idx="120">
                  <c:v>-20.540249999999972</c:v>
                </c:pt>
                <c:pt idx="121">
                  <c:v>-19.868999999999971</c:v>
                </c:pt>
                <c:pt idx="122">
                  <c:v>-18.929250000000003</c:v>
                </c:pt>
                <c:pt idx="123">
                  <c:v>-20.271750000000001</c:v>
                </c:pt>
                <c:pt idx="124">
                  <c:v>-19.332000000000033</c:v>
                </c:pt>
                <c:pt idx="125">
                  <c:v>-20.54025000000005</c:v>
                </c:pt>
                <c:pt idx="126">
                  <c:v>-19.86900000000005</c:v>
                </c:pt>
                <c:pt idx="127">
                  <c:v>-19.868999999999971</c:v>
                </c:pt>
                <c:pt idx="128">
                  <c:v>-19.600500000000004</c:v>
                </c:pt>
                <c:pt idx="129">
                  <c:v>-20.674499999999959</c:v>
                </c:pt>
                <c:pt idx="130">
                  <c:v>-21.077249999999989</c:v>
                </c:pt>
                <c:pt idx="131">
                  <c:v>-19.600500000000004</c:v>
                </c:pt>
                <c:pt idx="132">
                  <c:v>-20.943000000000005</c:v>
                </c:pt>
                <c:pt idx="133">
                  <c:v>-21.479999999999947</c:v>
                </c:pt>
                <c:pt idx="134">
                  <c:v>-20.674500000000034</c:v>
                </c:pt>
                <c:pt idx="135">
                  <c:v>-19.868999999999971</c:v>
                </c:pt>
                <c:pt idx="136">
                  <c:v>-21.480000000000018</c:v>
                </c:pt>
                <c:pt idx="137">
                  <c:v>-22.285500000000006</c:v>
                </c:pt>
                <c:pt idx="138">
                  <c:v>-22.017000000000035</c:v>
                </c:pt>
                <c:pt idx="139">
                  <c:v>-21.077249999999989</c:v>
                </c:pt>
                <c:pt idx="140">
                  <c:v>-21.211499999999976</c:v>
                </c:pt>
                <c:pt idx="141">
                  <c:v>-21.34574999999996</c:v>
                </c:pt>
                <c:pt idx="142">
                  <c:v>-20.405999999999988</c:v>
                </c:pt>
                <c:pt idx="143">
                  <c:v>-22.285500000000006</c:v>
                </c:pt>
                <c:pt idx="144">
                  <c:v>-21.077249999999989</c:v>
                </c:pt>
                <c:pt idx="145">
                  <c:v>-22.822500000000019</c:v>
                </c:pt>
                <c:pt idx="146">
                  <c:v>-21.077249999999989</c:v>
                </c:pt>
                <c:pt idx="147">
                  <c:v>-22.01699999999996</c:v>
                </c:pt>
                <c:pt idx="148">
                  <c:v>-22.01699999999996</c:v>
                </c:pt>
                <c:pt idx="149">
                  <c:v>-22.41974999999999</c:v>
                </c:pt>
                <c:pt idx="150">
                  <c:v>-20.405999999999988</c:v>
                </c:pt>
                <c:pt idx="151">
                  <c:v>-21.077249999999989</c:v>
                </c:pt>
                <c:pt idx="152">
                  <c:v>-22.956750000000007</c:v>
                </c:pt>
                <c:pt idx="153">
                  <c:v>-23.49375000000002</c:v>
                </c:pt>
                <c:pt idx="154">
                  <c:v>-22.956750000000007</c:v>
                </c:pt>
                <c:pt idx="155">
                  <c:v>-23.225249999999978</c:v>
                </c:pt>
                <c:pt idx="156">
                  <c:v>-22.285500000000006</c:v>
                </c:pt>
                <c:pt idx="157">
                  <c:v>-24.433499999999995</c:v>
                </c:pt>
                <c:pt idx="158">
                  <c:v>-23.225249999999978</c:v>
                </c:pt>
                <c:pt idx="159">
                  <c:v>-23.628000000000007</c:v>
                </c:pt>
                <c:pt idx="160">
                  <c:v>-23.493749999999949</c:v>
                </c:pt>
                <c:pt idx="161">
                  <c:v>-23.896499999999978</c:v>
                </c:pt>
                <c:pt idx="162">
                  <c:v>-23.359499999999962</c:v>
                </c:pt>
                <c:pt idx="163">
                  <c:v>-24.030749999999962</c:v>
                </c:pt>
                <c:pt idx="164">
                  <c:v>-24.567749999999979</c:v>
                </c:pt>
                <c:pt idx="165">
                  <c:v>-24.030750000000037</c:v>
                </c:pt>
                <c:pt idx="166">
                  <c:v>-22.41974999999999</c:v>
                </c:pt>
                <c:pt idx="167">
                  <c:v>-22.956749999999932</c:v>
                </c:pt>
                <c:pt idx="168">
                  <c:v>-24.16500000000002</c:v>
                </c:pt>
                <c:pt idx="169">
                  <c:v>-22.554000000000048</c:v>
                </c:pt>
                <c:pt idx="170">
                  <c:v>-24.836250000000025</c:v>
                </c:pt>
                <c:pt idx="171">
                  <c:v>-24.299250000000008</c:v>
                </c:pt>
                <c:pt idx="172">
                  <c:v>-24.433499999999995</c:v>
                </c:pt>
                <c:pt idx="173">
                  <c:v>-25.910249999999976</c:v>
                </c:pt>
                <c:pt idx="174">
                  <c:v>-25.373249999999967</c:v>
                </c:pt>
                <c:pt idx="175">
                  <c:v>-24.030750000000037</c:v>
                </c:pt>
                <c:pt idx="176">
                  <c:v>-25.775999999999996</c:v>
                </c:pt>
                <c:pt idx="177">
                  <c:v>-24.030750000000037</c:v>
                </c:pt>
                <c:pt idx="178">
                  <c:v>-24.970500000000008</c:v>
                </c:pt>
                <c:pt idx="179">
                  <c:v>-24.567749999999979</c:v>
                </c:pt>
                <c:pt idx="180">
                  <c:v>-26.044500000000038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2"/>
          </c:marker>
          <c:trendline>
            <c:spPr>
              <a:ln w="28575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266066730455987"/>
                  <c:y val="-0.372206962488236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</c:trendlineLbl>
          </c:trendline>
          <c:xVal>
            <c:numRef>
              <c:f>'Plate Reader Data'!$C$12:$C$192</c:f>
              <c:numCache>
                <c:formatCode>0.000</c:formatCode>
                <c:ptCount val="181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1.1666666666666665</c:v>
                </c:pt>
                <c:pt idx="15">
                  <c:v>1.2499999999999998</c:v>
                </c:pt>
                <c:pt idx="16">
                  <c:v>1.333333333333333</c:v>
                </c:pt>
                <c:pt idx="17">
                  <c:v>1.4166666666666663</c:v>
                </c:pt>
                <c:pt idx="18">
                  <c:v>1.4999999999999996</c:v>
                </c:pt>
                <c:pt idx="19">
                  <c:v>1.5833333333333328</c:v>
                </c:pt>
                <c:pt idx="20">
                  <c:v>1.6666666666666661</c:v>
                </c:pt>
                <c:pt idx="21">
                  <c:v>1.7499999999999993</c:v>
                </c:pt>
                <c:pt idx="22">
                  <c:v>1.8333333333333326</c:v>
                </c:pt>
                <c:pt idx="23">
                  <c:v>1.9166666666666659</c:v>
                </c:pt>
                <c:pt idx="24">
                  <c:v>1.9999999999999991</c:v>
                </c:pt>
                <c:pt idx="25">
                  <c:v>2.0833333333333326</c:v>
                </c:pt>
                <c:pt idx="26">
                  <c:v>2.1666666666666661</c:v>
                </c:pt>
                <c:pt idx="27">
                  <c:v>2.2499999999999996</c:v>
                </c:pt>
                <c:pt idx="28">
                  <c:v>2.333333333333333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2.666666666666667</c:v>
                </c:pt>
                <c:pt idx="33">
                  <c:v>2.7500000000000004</c:v>
                </c:pt>
                <c:pt idx="34">
                  <c:v>2.8333333333333339</c:v>
                </c:pt>
                <c:pt idx="35">
                  <c:v>2.9166666666666674</c:v>
                </c:pt>
                <c:pt idx="36">
                  <c:v>3.0000000000000009</c:v>
                </c:pt>
                <c:pt idx="37">
                  <c:v>3.0833333333333344</c:v>
                </c:pt>
                <c:pt idx="38">
                  <c:v>3.1666666666666679</c:v>
                </c:pt>
                <c:pt idx="39">
                  <c:v>3.2500000000000013</c:v>
                </c:pt>
                <c:pt idx="40">
                  <c:v>3.3333333333333348</c:v>
                </c:pt>
                <c:pt idx="41">
                  <c:v>3.4166666666666683</c:v>
                </c:pt>
                <c:pt idx="42">
                  <c:v>3.5000000000000018</c:v>
                </c:pt>
                <c:pt idx="43">
                  <c:v>3.5833333333333353</c:v>
                </c:pt>
                <c:pt idx="44">
                  <c:v>3.6666666666666687</c:v>
                </c:pt>
                <c:pt idx="45">
                  <c:v>3.7500000000000022</c:v>
                </c:pt>
                <c:pt idx="46">
                  <c:v>3.8333333333333357</c:v>
                </c:pt>
                <c:pt idx="47">
                  <c:v>3.9166666666666692</c:v>
                </c:pt>
                <c:pt idx="48">
                  <c:v>4.0000000000000027</c:v>
                </c:pt>
                <c:pt idx="49">
                  <c:v>4.0833333333333357</c:v>
                </c:pt>
                <c:pt idx="50">
                  <c:v>4.1666666666666687</c:v>
                </c:pt>
                <c:pt idx="51">
                  <c:v>4.2500000000000018</c:v>
                </c:pt>
                <c:pt idx="52">
                  <c:v>4.3333333333333348</c:v>
                </c:pt>
                <c:pt idx="53">
                  <c:v>4.4166666666666679</c:v>
                </c:pt>
                <c:pt idx="54">
                  <c:v>4.5000000000000009</c:v>
                </c:pt>
                <c:pt idx="55">
                  <c:v>4.5833333333333339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4.9166666666666661</c:v>
                </c:pt>
                <c:pt idx="60">
                  <c:v>4.9999999999999991</c:v>
                </c:pt>
                <c:pt idx="61">
                  <c:v>5.0833333333333321</c:v>
                </c:pt>
                <c:pt idx="62">
                  <c:v>5.1666666666666652</c:v>
                </c:pt>
                <c:pt idx="63">
                  <c:v>5.2499999999999982</c:v>
                </c:pt>
                <c:pt idx="64">
                  <c:v>5.3333333333333313</c:v>
                </c:pt>
                <c:pt idx="65">
                  <c:v>5.4166666666666643</c:v>
                </c:pt>
                <c:pt idx="66">
                  <c:v>5.4999999999999973</c:v>
                </c:pt>
                <c:pt idx="67">
                  <c:v>5.5833333333333304</c:v>
                </c:pt>
                <c:pt idx="68">
                  <c:v>5.6666666666666634</c:v>
                </c:pt>
                <c:pt idx="69">
                  <c:v>5.7499999999999964</c:v>
                </c:pt>
                <c:pt idx="70">
                  <c:v>5.8333333333333295</c:v>
                </c:pt>
                <c:pt idx="71">
                  <c:v>5.9166666666666625</c:v>
                </c:pt>
                <c:pt idx="72">
                  <c:v>5.9999999999999956</c:v>
                </c:pt>
                <c:pt idx="73">
                  <c:v>6.0833333333333286</c:v>
                </c:pt>
                <c:pt idx="74">
                  <c:v>6.1666666666666616</c:v>
                </c:pt>
                <c:pt idx="75">
                  <c:v>6.2499999999999947</c:v>
                </c:pt>
                <c:pt idx="76">
                  <c:v>6.3333333333333277</c:v>
                </c:pt>
                <c:pt idx="77">
                  <c:v>6.4166666666666607</c:v>
                </c:pt>
                <c:pt idx="78">
                  <c:v>6.4999999999999938</c:v>
                </c:pt>
                <c:pt idx="79">
                  <c:v>6.5833333333333268</c:v>
                </c:pt>
                <c:pt idx="80">
                  <c:v>6.6666666666666599</c:v>
                </c:pt>
                <c:pt idx="81">
                  <c:v>6.7499999999999929</c:v>
                </c:pt>
                <c:pt idx="82">
                  <c:v>6.8333333333333259</c:v>
                </c:pt>
                <c:pt idx="83">
                  <c:v>6.916666666666659</c:v>
                </c:pt>
                <c:pt idx="84">
                  <c:v>6.999999999999992</c:v>
                </c:pt>
                <c:pt idx="85">
                  <c:v>7.083333333333325</c:v>
                </c:pt>
                <c:pt idx="86">
                  <c:v>7.1666666666666581</c:v>
                </c:pt>
                <c:pt idx="87">
                  <c:v>7.2499999999999911</c:v>
                </c:pt>
                <c:pt idx="88">
                  <c:v>7.3333333333333242</c:v>
                </c:pt>
                <c:pt idx="89">
                  <c:v>7.4166666666666572</c:v>
                </c:pt>
                <c:pt idx="90">
                  <c:v>7.4999999999999902</c:v>
                </c:pt>
                <c:pt idx="91">
                  <c:v>7.5833333333333233</c:v>
                </c:pt>
                <c:pt idx="92">
                  <c:v>7.6666666666666563</c:v>
                </c:pt>
                <c:pt idx="93">
                  <c:v>7.7499999999999893</c:v>
                </c:pt>
                <c:pt idx="94">
                  <c:v>7.8333333333333224</c:v>
                </c:pt>
                <c:pt idx="95">
                  <c:v>7.9166666666666554</c:v>
                </c:pt>
                <c:pt idx="96">
                  <c:v>7.9999999999999885</c:v>
                </c:pt>
                <c:pt idx="97">
                  <c:v>8.0833333333333215</c:v>
                </c:pt>
                <c:pt idx="98">
                  <c:v>8.1666666666666554</c:v>
                </c:pt>
                <c:pt idx="99">
                  <c:v>8.2499999999999893</c:v>
                </c:pt>
                <c:pt idx="100">
                  <c:v>8.3333333333333233</c:v>
                </c:pt>
                <c:pt idx="101">
                  <c:v>8.4166666666666572</c:v>
                </c:pt>
                <c:pt idx="102">
                  <c:v>8.4999999999999911</c:v>
                </c:pt>
                <c:pt idx="103">
                  <c:v>8.583333333333325</c:v>
                </c:pt>
                <c:pt idx="104">
                  <c:v>8.666666666666659</c:v>
                </c:pt>
                <c:pt idx="105">
                  <c:v>8.7499999999999929</c:v>
                </c:pt>
                <c:pt idx="106">
                  <c:v>8.8333333333333268</c:v>
                </c:pt>
                <c:pt idx="107">
                  <c:v>8.9166666666666607</c:v>
                </c:pt>
                <c:pt idx="108">
                  <c:v>8.9999999999999947</c:v>
                </c:pt>
                <c:pt idx="109">
                  <c:v>9.0833333333333286</c:v>
                </c:pt>
                <c:pt idx="110">
                  <c:v>9.1666666666666625</c:v>
                </c:pt>
                <c:pt idx="111">
                  <c:v>9.2499999999999964</c:v>
                </c:pt>
                <c:pt idx="112">
                  <c:v>9.3333333333333304</c:v>
                </c:pt>
                <c:pt idx="113">
                  <c:v>9.4166666666666643</c:v>
                </c:pt>
                <c:pt idx="114">
                  <c:v>9.4999999999999982</c:v>
                </c:pt>
                <c:pt idx="115">
                  <c:v>9.5833333333333321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9.9166666666666679</c:v>
                </c:pt>
                <c:pt idx="120">
                  <c:v>10.000000000000002</c:v>
                </c:pt>
                <c:pt idx="121">
                  <c:v>10.083333333333336</c:v>
                </c:pt>
                <c:pt idx="122">
                  <c:v>10.16666666666667</c:v>
                </c:pt>
                <c:pt idx="123">
                  <c:v>10.250000000000004</c:v>
                </c:pt>
                <c:pt idx="124">
                  <c:v>10.333333333333337</c:v>
                </c:pt>
                <c:pt idx="125">
                  <c:v>10.416666666666671</c:v>
                </c:pt>
                <c:pt idx="126">
                  <c:v>10.500000000000005</c:v>
                </c:pt>
                <c:pt idx="127">
                  <c:v>10.583333333333339</c:v>
                </c:pt>
                <c:pt idx="128">
                  <c:v>10.666666666666673</c:v>
                </c:pt>
                <c:pt idx="129">
                  <c:v>10.750000000000007</c:v>
                </c:pt>
                <c:pt idx="130">
                  <c:v>10.833333333333341</c:v>
                </c:pt>
                <c:pt idx="131">
                  <c:v>10.916666666666675</c:v>
                </c:pt>
                <c:pt idx="132">
                  <c:v>11.000000000000009</c:v>
                </c:pt>
                <c:pt idx="133">
                  <c:v>11.083333333333343</c:v>
                </c:pt>
                <c:pt idx="134">
                  <c:v>11.166666666666677</c:v>
                </c:pt>
                <c:pt idx="135">
                  <c:v>11.250000000000011</c:v>
                </c:pt>
                <c:pt idx="136">
                  <c:v>11.333333333333345</c:v>
                </c:pt>
                <c:pt idx="137">
                  <c:v>11.416666666666679</c:v>
                </c:pt>
                <c:pt idx="138">
                  <c:v>11.500000000000012</c:v>
                </c:pt>
                <c:pt idx="139">
                  <c:v>11.583333333333346</c:v>
                </c:pt>
                <c:pt idx="140">
                  <c:v>11.66666666666668</c:v>
                </c:pt>
                <c:pt idx="141">
                  <c:v>11.750000000000014</c:v>
                </c:pt>
                <c:pt idx="142">
                  <c:v>11.833333333333348</c:v>
                </c:pt>
                <c:pt idx="143">
                  <c:v>11.916666666666682</c:v>
                </c:pt>
                <c:pt idx="144">
                  <c:v>12.000000000000016</c:v>
                </c:pt>
                <c:pt idx="145">
                  <c:v>12.08333333333335</c:v>
                </c:pt>
                <c:pt idx="146">
                  <c:v>12.166666666666684</c:v>
                </c:pt>
                <c:pt idx="147">
                  <c:v>12.250000000000018</c:v>
                </c:pt>
                <c:pt idx="148">
                  <c:v>12.333333333333352</c:v>
                </c:pt>
                <c:pt idx="149">
                  <c:v>12.416666666666686</c:v>
                </c:pt>
                <c:pt idx="150">
                  <c:v>12.50000000000002</c:v>
                </c:pt>
                <c:pt idx="151">
                  <c:v>12.583333333333353</c:v>
                </c:pt>
                <c:pt idx="152">
                  <c:v>12.666666666666687</c:v>
                </c:pt>
                <c:pt idx="153">
                  <c:v>12.750000000000021</c:v>
                </c:pt>
                <c:pt idx="154">
                  <c:v>12.833333333333355</c:v>
                </c:pt>
                <c:pt idx="155">
                  <c:v>12.916666666666689</c:v>
                </c:pt>
                <c:pt idx="156">
                  <c:v>13.000000000000023</c:v>
                </c:pt>
                <c:pt idx="157">
                  <c:v>13.083333333333357</c:v>
                </c:pt>
                <c:pt idx="158">
                  <c:v>13.166666666666691</c:v>
                </c:pt>
                <c:pt idx="159">
                  <c:v>13.250000000000025</c:v>
                </c:pt>
                <c:pt idx="160">
                  <c:v>13.333333333333359</c:v>
                </c:pt>
                <c:pt idx="161">
                  <c:v>13.416666666666693</c:v>
                </c:pt>
                <c:pt idx="162">
                  <c:v>13.500000000000027</c:v>
                </c:pt>
                <c:pt idx="163">
                  <c:v>13.583333333333361</c:v>
                </c:pt>
                <c:pt idx="164">
                  <c:v>13.666666666666694</c:v>
                </c:pt>
                <c:pt idx="165">
                  <c:v>13.750000000000028</c:v>
                </c:pt>
                <c:pt idx="166">
                  <c:v>13.833333333333362</c:v>
                </c:pt>
                <c:pt idx="167">
                  <c:v>13.916666666666696</c:v>
                </c:pt>
                <c:pt idx="168">
                  <c:v>14.00000000000003</c:v>
                </c:pt>
                <c:pt idx="169">
                  <c:v>14.083333333333364</c:v>
                </c:pt>
                <c:pt idx="170">
                  <c:v>14.166666666666698</c:v>
                </c:pt>
                <c:pt idx="171">
                  <c:v>14.250000000000032</c:v>
                </c:pt>
                <c:pt idx="172">
                  <c:v>14.333333333333366</c:v>
                </c:pt>
                <c:pt idx="173">
                  <c:v>14.4166666666667</c:v>
                </c:pt>
                <c:pt idx="174">
                  <c:v>14.500000000000034</c:v>
                </c:pt>
                <c:pt idx="175">
                  <c:v>14.583333333333368</c:v>
                </c:pt>
                <c:pt idx="176">
                  <c:v>14.666666666666702</c:v>
                </c:pt>
                <c:pt idx="177">
                  <c:v>14.750000000000036</c:v>
                </c:pt>
                <c:pt idx="178">
                  <c:v>14.833333333333369</c:v>
                </c:pt>
                <c:pt idx="179">
                  <c:v>14.916666666666703</c:v>
                </c:pt>
                <c:pt idx="180">
                  <c:v>15.000000000000037</c:v>
                </c:pt>
              </c:numCache>
            </c:numRef>
          </c:xVal>
          <c:yVal>
            <c:numRef>
              <c:f>'Plate Reader Data'!$H$12:$H$192</c:f>
              <c:numCache>
                <c:formatCode>General</c:formatCode>
                <c:ptCount val="181"/>
                <c:pt idx="0">
                  <c:v>-10.605750000000025</c:v>
                </c:pt>
                <c:pt idx="1">
                  <c:v>-10.47150000000004</c:v>
                </c:pt>
                <c:pt idx="2">
                  <c:v>-11.00849999999998</c:v>
                </c:pt>
                <c:pt idx="3">
                  <c:v>-9.6659999999999791</c:v>
                </c:pt>
                <c:pt idx="4">
                  <c:v>-11.814000000000039</c:v>
                </c:pt>
                <c:pt idx="5">
                  <c:v>-11.142749999999966</c:v>
                </c:pt>
                <c:pt idx="6">
                  <c:v>-12.485249999999969</c:v>
                </c:pt>
                <c:pt idx="7">
                  <c:v>-9.2632500000000242</c:v>
                </c:pt>
                <c:pt idx="8">
                  <c:v>-10.740000000000009</c:v>
                </c:pt>
                <c:pt idx="9">
                  <c:v>-10.605750000000025</c:v>
                </c:pt>
                <c:pt idx="10">
                  <c:v>-12.216749999999998</c:v>
                </c:pt>
                <c:pt idx="11">
                  <c:v>-11.545499999999995</c:v>
                </c:pt>
                <c:pt idx="12">
                  <c:v>-11.41125000000001</c:v>
                </c:pt>
                <c:pt idx="13">
                  <c:v>-11.142749999999966</c:v>
                </c:pt>
                <c:pt idx="14">
                  <c:v>-11.813999999999965</c:v>
                </c:pt>
                <c:pt idx="15">
                  <c:v>-11.008500000000055</c:v>
                </c:pt>
                <c:pt idx="16">
                  <c:v>-12.351000000000056</c:v>
                </c:pt>
                <c:pt idx="17">
                  <c:v>-11.277000000000024</c:v>
                </c:pt>
                <c:pt idx="18">
                  <c:v>-12.35099999999998</c:v>
                </c:pt>
                <c:pt idx="19">
                  <c:v>-12.35099999999998</c:v>
                </c:pt>
                <c:pt idx="20">
                  <c:v>-13.156500000000042</c:v>
                </c:pt>
                <c:pt idx="21">
                  <c:v>-12.619499999999951</c:v>
                </c:pt>
                <c:pt idx="22">
                  <c:v>-12.753750000000013</c:v>
                </c:pt>
                <c:pt idx="23">
                  <c:v>-10.740000000000009</c:v>
                </c:pt>
                <c:pt idx="24">
                  <c:v>-12.753749999999938</c:v>
                </c:pt>
                <c:pt idx="25">
                  <c:v>-12.619499999999951</c:v>
                </c:pt>
                <c:pt idx="26">
                  <c:v>-13.156499999999967</c:v>
                </c:pt>
                <c:pt idx="27">
                  <c:v>-13.022249999999982</c:v>
                </c:pt>
                <c:pt idx="28">
                  <c:v>-12.887999999999998</c:v>
                </c:pt>
                <c:pt idx="29">
                  <c:v>-12.619500000000027</c:v>
                </c:pt>
                <c:pt idx="30">
                  <c:v>-13.424999999999939</c:v>
                </c:pt>
                <c:pt idx="31">
                  <c:v>-13.559249999999997</c:v>
                </c:pt>
                <c:pt idx="32">
                  <c:v>-12.619499999999951</c:v>
                </c:pt>
                <c:pt idx="33">
                  <c:v>-12.753749999999938</c:v>
                </c:pt>
                <c:pt idx="34">
                  <c:v>-13.961999999999954</c:v>
                </c:pt>
                <c:pt idx="35">
                  <c:v>-12.619499999999951</c:v>
                </c:pt>
                <c:pt idx="36">
                  <c:v>-14.230499999999997</c:v>
                </c:pt>
                <c:pt idx="37">
                  <c:v>-12.887999999999998</c:v>
                </c:pt>
                <c:pt idx="38">
                  <c:v>-12.753750000000013</c:v>
                </c:pt>
                <c:pt idx="39">
                  <c:v>-13.559249999999997</c:v>
                </c:pt>
                <c:pt idx="40">
                  <c:v>-14.364749999999983</c:v>
                </c:pt>
                <c:pt idx="41">
                  <c:v>-13.559249999999997</c:v>
                </c:pt>
                <c:pt idx="42">
                  <c:v>-14.096249999999939</c:v>
                </c:pt>
                <c:pt idx="43">
                  <c:v>-13.962000000000026</c:v>
                </c:pt>
                <c:pt idx="44">
                  <c:v>-14.499000000000045</c:v>
                </c:pt>
                <c:pt idx="45">
                  <c:v>-14.096250000000012</c:v>
                </c:pt>
                <c:pt idx="46">
                  <c:v>-13.693499999999982</c:v>
                </c:pt>
                <c:pt idx="47">
                  <c:v>-15.036000000000058</c:v>
                </c:pt>
                <c:pt idx="48">
                  <c:v>-15.170249999999967</c:v>
                </c:pt>
                <c:pt idx="49">
                  <c:v>-15.170250000000044</c:v>
                </c:pt>
                <c:pt idx="50">
                  <c:v>-16.110000000000014</c:v>
                </c:pt>
                <c:pt idx="51">
                  <c:v>-14.767499999999938</c:v>
                </c:pt>
                <c:pt idx="52">
                  <c:v>-15.84149999999997</c:v>
                </c:pt>
                <c:pt idx="53">
                  <c:v>-13.693499999999982</c:v>
                </c:pt>
                <c:pt idx="54">
                  <c:v>-15.304499999999955</c:v>
                </c:pt>
                <c:pt idx="55">
                  <c:v>-15.036000000000058</c:v>
                </c:pt>
                <c:pt idx="56">
                  <c:v>-15.035999999999985</c:v>
                </c:pt>
                <c:pt idx="57">
                  <c:v>-16.378499999999985</c:v>
                </c:pt>
                <c:pt idx="58">
                  <c:v>-15.438750000000015</c:v>
                </c:pt>
                <c:pt idx="59">
                  <c:v>-15.573</c:v>
                </c:pt>
                <c:pt idx="60">
                  <c:v>-17.049749999999985</c:v>
                </c:pt>
                <c:pt idx="61">
                  <c:v>-16.781250000000014</c:v>
                </c:pt>
                <c:pt idx="62">
                  <c:v>-17.049749999999985</c:v>
                </c:pt>
                <c:pt idx="63">
                  <c:v>-17.720999999999986</c:v>
                </c:pt>
                <c:pt idx="64">
                  <c:v>-17.318249999999956</c:v>
                </c:pt>
                <c:pt idx="65">
                  <c:v>-17.989500000000032</c:v>
                </c:pt>
                <c:pt idx="66">
                  <c:v>-17.183999999999969</c:v>
                </c:pt>
                <c:pt idx="67">
                  <c:v>-17.586750000000002</c:v>
                </c:pt>
                <c:pt idx="68">
                  <c:v>-17.989500000000032</c:v>
                </c:pt>
                <c:pt idx="69">
                  <c:v>-18.123750000000015</c:v>
                </c:pt>
                <c:pt idx="70">
                  <c:v>-18.526500000000048</c:v>
                </c:pt>
                <c:pt idx="71">
                  <c:v>-17.989499999999957</c:v>
                </c:pt>
                <c:pt idx="72">
                  <c:v>-18.526500000000048</c:v>
                </c:pt>
                <c:pt idx="73">
                  <c:v>-18.392249999999986</c:v>
                </c:pt>
                <c:pt idx="74">
                  <c:v>-18.795000000000016</c:v>
                </c:pt>
                <c:pt idx="75">
                  <c:v>-18.392249999999986</c:v>
                </c:pt>
                <c:pt idx="76">
                  <c:v>-18.526499999999974</c:v>
                </c:pt>
                <c:pt idx="77">
                  <c:v>-19.86900000000005</c:v>
                </c:pt>
                <c:pt idx="78">
                  <c:v>-19.86900000000005</c:v>
                </c:pt>
                <c:pt idx="79">
                  <c:v>-19.734749999999988</c:v>
                </c:pt>
                <c:pt idx="80">
                  <c:v>-19.466250000000016</c:v>
                </c:pt>
                <c:pt idx="81">
                  <c:v>-19.734750000000062</c:v>
                </c:pt>
                <c:pt idx="82">
                  <c:v>-19.734749999999988</c:v>
                </c:pt>
                <c:pt idx="83">
                  <c:v>-20.003250000000033</c:v>
                </c:pt>
                <c:pt idx="84">
                  <c:v>-21.077249999999989</c:v>
                </c:pt>
                <c:pt idx="85">
                  <c:v>-20.808750000000021</c:v>
                </c:pt>
                <c:pt idx="86">
                  <c:v>-19.86900000000005</c:v>
                </c:pt>
                <c:pt idx="87">
                  <c:v>-21.211499999999976</c:v>
                </c:pt>
                <c:pt idx="88">
                  <c:v>-19.331999999999958</c:v>
                </c:pt>
                <c:pt idx="89">
                  <c:v>-21.077249999999989</c:v>
                </c:pt>
                <c:pt idx="90">
                  <c:v>-18.795000000000016</c:v>
                </c:pt>
                <c:pt idx="91">
                  <c:v>-20.405999999999988</c:v>
                </c:pt>
                <c:pt idx="92">
                  <c:v>-20.54025000000005</c:v>
                </c:pt>
                <c:pt idx="93">
                  <c:v>-20.405999999999988</c:v>
                </c:pt>
                <c:pt idx="94">
                  <c:v>-19.063499999999987</c:v>
                </c:pt>
                <c:pt idx="95">
                  <c:v>-21.882749999999977</c:v>
                </c:pt>
                <c:pt idx="96">
                  <c:v>-22.688250000000036</c:v>
                </c:pt>
                <c:pt idx="97">
                  <c:v>-21.211499999999976</c:v>
                </c:pt>
                <c:pt idx="98">
                  <c:v>-20.943000000000005</c:v>
                </c:pt>
                <c:pt idx="99">
                  <c:v>-22.01699999999996</c:v>
                </c:pt>
                <c:pt idx="100">
                  <c:v>-22.553999999999977</c:v>
                </c:pt>
                <c:pt idx="101">
                  <c:v>-21.882749999999977</c:v>
                </c:pt>
                <c:pt idx="102">
                  <c:v>-22.41974999999999</c:v>
                </c:pt>
                <c:pt idx="103">
                  <c:v>-22.956750000000007</c:v>
                </c:pt>
                <c:pt idx="104">
                  <c:v>-22.285500000000006</c:v>
                </c:pt>
                <c:pt idx="105">
                  <c:v>-22.285500000000006</c:v>
                </c:pt>
                <c:pt idx="106">
                  <c:v>-21.077250000000063</c:v>
                </c:pt>
                <c:pt idx="107">
                  <c:v>-22.956750000000007</c:v>
                </c:pt>
                <c:pt idx="108">
                  <c:v>-21.882749999999977</c:v>
                </c:pt>
                <c:pt idx="109">
                  <c:v>-23.762249999999991</c:v>
                </c:pt>
                <c:pt idx="110">
                  <c:v>-23.628000000000007</c:v>
                </c:pt>
                <c:pt idx="111">
                  <c:v>-24.16500000000002</c:v>
                </c:pt>
                <c:pt idx="112">
                  <c:v>-25.239000000000054</c:v>
                </c:pt>
                <c:pt idx="113">
                  <c:v>-23.628000000000007</c:v>
                </c:pt>
                <c:pt idx="114">
                  <c:v>-24.164999999999949</c:v>
                </c:pt>
                <c:pt idx="115">
                  <c:v>-23.09099999999999</c:v>
                </c:pt>
                <c:pt idx="116">
                  <c:v>-22.956750000000007</c:v>
                </c:pt>
                <c:pt idx="117">
                  <c:v>-23.628000000000007</c:v>
                </c:pt>
                <c:pt idx="118">
                  <c:v>-22.151250000000019</c:v>
                </c:pt>
                <c:pt idx="119">
                  <c:v>-24.567750000000053</c:v>
                </c:pt>
                <c:pt idx="120">
                  <c:v>-24.030749999999962</c:v>
                </c:pt>
                <c:pt idx="121">
                  <c:v>-23.628000000000007</c:v>
                </c:pt>
                <c:pt idx="122">
                  <c:v>-23.762249999999991</c:v>
                </c:pt>
                <c:pt idx="123">
                  <c:v>-24.970500000000008</c:v>
                </c:pt>
                <c:pt idx="124">
                  <c:v>-24.030749999999962</c:v>
                </c:pt>
                <c:pt idx="125">
                  <c:v>-24.433499999999995</c:v>
                </c:pt>
                <c:pt idx="126">
                  <c:v>-24.567749999999979</c:v>
                </c:pt>
                <c:pt idx="127">
                  <c:v>-24.030749999999962</c:v>
                </c:pt>
                <c:pt idx="128">
                  <c:v>-24.164999999999949</c:v>
                </c:pt>
                <c:pt idx="129">
                  <c:v>-24.433499999999995</c:v>
                </c:pt>
                <c:pt idx="130">
                  <c:v>-24.836250000000025</c:v>
                </c:pt>
                <c:pt idx="131">
                  <c:v>-24.433499999999995</c:v>
                </c:pt>
                <c:pt idx="132">
                  <c:v>-24.299250000000008</c:v>
                </c:pt>
                <c:pt idx="133">
                  <c:v>-26.581499999999977</c:v>
                </c:pt>
                <c:pt idx="134">
                  <c:v>-25.507500000000025</c:v>
                </c:pt>
                <c:pt idx="135">
                  <c:v>-24.836249999999946</c:v>
                </c:pt>
                <c:pt idx="136">
                  <c:v>-25.239000000000054</c:v>
                </c:pt>
                <c:pt idx="137">
                  <c:v>-25.775999999999996</c:v>
                </c:pt>
                <c:pt idx="138">
                  <c:v>-25.373249999999967</c:v>
                </c:pt>
                <c:pt idx="139">
                  <c:v>-26.044499999999964</c:v>
                </c:pt>
                <c:pt idx="140">
                  <c:v>-26.178749999999948</c:v>
                </c:pt>
                <c:pt idx="141">
                  <c:v>-26.312999999999935</c:v>
                </c:pt>
                <c:pt idx="142">
                  <c:v>-24.836249999999946</c:v>
                </c:pt>
                <c:pt idx="143">
                  <c:v>-26.715749999999964</c:v>
                </c:pt>
                <c:pt idx="144">
                  <c:v>-27.655500000000011</c:v>
                </c:pt>
                <c:pt idx="145">
                  <c:v>-28.058249999999965</c:v>
                </c:pt>
                <c:pt idx="146">
                  <c:v>-27.521249999999952</c:v>
                </c:pt>
                <c:pt idx="147">
                  <c:v>-26.447249999999993</c:v>
                </c:pt>
                <c:pt idx="148">
                  <c:v>-27.789749999999994</c:v>
                </c:pt>
                <c:pt idx="149">
                  <c:v>-26.715749999999964</c:v>
                </c:pt>
                <c:pt idx="150">
                  <c:v>-27.789749999999994</c:v>
                </c:pt>
                <c:pt idx="151">
                  <c:v>-26.178749999999948</c:v>
                </c:pt>
                <c:pt idx="152">
                  <c:v>-27.521249999999952</c:v>
                </c:pt>
                <c:pt idx="153">
                  <c:v>-27.386999999999965</c:v>
                </c:pt>
                <c:pt idx="154">
                  <c:v>-27.521250000000023</c:v>
                </c:pt>
                <c:pt idx="155">
                  <c:v>-28.595249999999982</c:v>
                </c:pt>
                <c:pt idx="156">
                  <c:v>-26.984250000000014</c:v>
                </c:pt>
                <c:pt idx="157">
                  <c:v>-27.252749999999978</c:v>
                </c:pt>
                <c:pt idx="158">
                  <c:v>-28.460999999999995</c:v>
                </c:pt>
                <c:pt idx="159">
                  <c:v>-28.460999999999995</c:v>
                </c:pt>
                <c:pt idx="160">
                  <c:v>-27.252749999999978</c:v>
                </c:pt>
                <c:pt idx="161">
                  <c:v>-29.132249999999996</c:v>
                </c:pt>
                <c:pt idx="162">
                  <c:v>-29.669250000000012</c:v>
                </c:pt>
                <c:pt idx="163">
                  <c:v>-28.192500000000024</c:v>
                </c:pt>
                <c:pt idx="164">
                  <c:v>-30.072000000000042</c:v>
                </c:pt>
                <c:pt idx="165">
                  <c:v>-29.669250000000012</c:v>
                </c:pt>
                <c:pt idx="166">
                  <c:v>-28.863749999999953</c:v>
                </c:pt>
                <c:pt idx="167">
                  <c:v>-28.595249999999982</c:v>
                </c:pt>
                <c:pt idx="168">
                  <c:v>-29.669250000000012</c:v>
                </c:pt>
                <c:pt idx="169">
                  <c:v>-28.729500000000041</c:v>
                </c:pt>
                <c:pt idx="170">
                  <c:v>-30.87750000000003</c:v>
                </c:pt>
                <c:pt idx="171">
                  <c:v>-30.877499999999952</c:v>
                </c:pt>
                <c:pt idx="172">
                  <c:v>-30.071999999999971</c:v>
                </c:pt>
                <c:pt idx="173">
                  <c:v>-30.608999999999984</c:v>
                </c:pt>
                <c:pt idx="174">
                  <c:v>-30.608999999999984</c:v>
                </c:pt>
                <c:pt idx="175">
                  <c:v>-29.803499999999996</c:v>
                </c:pt>
                <c:pt idx="176">
                  <c:v>-31.011750000000013</c:v>
                </c:pt>
                <c:pt idx="177">
                  <c:v>-31.280249999999981</c:v>
                </c:pt>
                <c:pt idx="178">
                  <c:v>-30.87750000000003</c:v>
                </c:pt>
                <c:pt idx="179">
                  <c:v>-29.937749999999983</c:v>
                </c:pt>
                <c:pt idx="180">
                  <c:v>-31.54875000000003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square"/>
            <c:size val="2"/>
          </c:marker>
          <c:trendline>
            <c:spPr>
              <a:ln w="28575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305305119911452"/>
                  <c:y val="-0.4042178172202610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</c:trendlineLbl>
          </c:trendline>
          <c:xVal>
            <c:numRef>
              <c:f>'Plate Reader Data'!$C$12:$C$192</c:f>
              <c:numCache>
                <c:formatCode>0.000</c:formatCode>
                <c:ptCount val="181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1.1666666666666665</c:v>
                </c:pt>
                <c:pt idx="15">
                  <c:v>1.2499999999999998</c:v>
                </c:pt>
                <c:pt idx="16">
                  <c:v>1.333333333333333</c:v>
                </c:pt>
                <c:pt idx="17">
                  <c:v>1.4166666666666663</c:v>
                </c:pt>
                <c:pt idx="18">
                  <c:v>1.4999999999999996</c:v>
                </c:pt>
                <c:pt idx="19">
                  <c:v>1.5833333333333328</c:v>
                </c:pt>
                <c:pt idx="20">
                  <c:v>1.6666666666666661</c:v>
                </c:pt>
                <c:pt idx="21">
                  <c:v>1.7499999999999993</c:v>
                </c:pt>
                <c:pt idx="22">
                  <c:v>1.8333333333333326</c:v>
                </c:pt>
                <c:pt idx="23">
                  <c:v>1.9166666666666659</c:v>
                </c:pt>
                <c:pt idx="24">
                  <c:v>1.9999999999999991</c:v>
                </c:pt>
                <c:pt idx="25">
                  <c:v>2.0833333333333326</c:v>
                </c:pt>
                <c:pt idx="26">
                  <c:v>2.1666666666666661</c:v>
                </c:pt>
                <c:pt idx="27">
                  <c:v>2.2499999999999996</c:v>
                </c:pt>
                <c:pt idx="28">
                  <c:v>2.333333333333333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2.666666666666667</c:v>
                </c:pt>
                <c:pt idx="33">
                  <c:v>2.7500000000000004</c:v>
                </c:pt>
                <c:pt idx="34">
                  <c:v>2.8333333333333339</c:v>
                </c:pt>
                <c:pt idx="35">
                  <c:v>2.9166666666666674</c:v>
                </c:pt>
                <c:pt idx="36">
                  <c:v>3.0000000000000009</c:v>
                </c:pt>
                <c:pt idx="37">
                  <c:v>3.0833333333333344</c:v>
                </c:pt>
                <c:pt idx="38">
                  <c:v>3.1666666666666679</c:v>
                </c:pt>
                <c:pt idx="39">
                  <c:v>3.2500000000000013</c:v>
                </c:pt>
                <c:pt idx="40">
                  <c:v>3.3333333333333348</c:v>
                </c:pt>
                <c:pt idx="41">
                  <c:v>3.4166666666666683</c:v>
                </c:pt>
                <c:pt idx="42">
                  <c:v>3.5000000000000018</c:v>
                </c:pt>
                <c:pt idx="43">
                  <c:v>3.5833333333333353</c:v>
                </c:pt>
                <c:pt idx="44">
                  <c:v>3.6666666666666687</c:v>
                </c:pt>
                <c:pt idx="45">
                  <c:v>3.7500000000000022</c:v>
                </c:pt>
                <c:pt idx="46">
                  <c:v>3.8333333333333357</c:v>
                </c:pt>
                <c:pt idx="47">
                  <c:v>3.9166666666666692</c:v>
                </c:pt>
                <c:pt idx="48">
                  <c:v>4.0000000000000027</c:v>
                </c:pt>
                <c:pt idx="49">
                  <c:v>4.0833333333333357</c:v>
                </c:pt>
                <c:pt idx="50">
                  <c:v>4.1666666666666687</c:v>
                </c:pt>
                <c:pt idx="51">
                  <c:v>4.2500000000000018</c:v>
                </c:pt>
                <c:pt idx="52">
                  <c:v>4.3333333333333348</c:v>
                </c:pt>
                <c:pt idx="53">
                  <c:v>4.4166666666666679</c:v>
                </c:pt>
                <c:pt idx="54">
                  <c:v>4.5000000000000009</c:v>
                </c:pt>
                <c:pt idx="55">
                  <c:v>4.5833333333333339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4.9166666666666661</c:v>
                </c:pt>
                <c:pt idx="60">
                  <c:v>4.9999999999999991</c:v>
                </c:pt>
                <c:pt idx="61">
                  <c:v>5.0833333333333321</c:v>
                </c:pt>
                <c:pt idx="62">
                  <c:v>5.1666666666666652</c:v>
                </c:pt>
                <c:pt idx="63">
                  <c:v>5.2499999999999982</c:v>
                </c:pt>
                <c:pt idx="64">
                  <c:v>5.3333333333333313</c:v>
                </c:pt>
                <c:pt idx="65">
                  <c:v>5.4166666666666643</c:v>
                </c:pt>
                <c:pt idx="66">
                  <c:v>5.4999999999999973</c:v>
                </c:pt>
                <c:pt idx="67">
                  <c:v>5.5833333333333304</c:v>
                </c:pt>
                <c:pt idx="68">
                  <c:v>5.6666666666666634</c:v>
                </c:pt>
                <c:pt idx="69">
                  <c:v>5.7499999999999964</c:v>
                </c:pt>
                <c:pt idx="70">
                  <c:v>5.8333333333333295</c:v>
                </c:pt>
                <c:pt idx="71">
                  <c:v>5.9166666666666625</c:v>
                </c:pt>
                <c:pt idx="72">
                  <c:v>5.9999999999999956</c:v>
                </c:pt>
                <c:pt idx="73">
                  <c:v>6.0833333333333286</c:v>
                </c:pt>
                <c:pt idx="74">
                  <c:v>6.1666666666666616</c:v>
                </c:pt>
                <c:pt idx="75">
                  <c:v>6.2499999999999947</c:v>
                </c:pt>
                <c:pt idx="76">
                  <c:v>6.3333333333333277</c:v>
                </c:pt>
                <c:pt idx="77">
                  <c:v>6.4166666666666607</c:v>
                </c:pt>
                <c:pt idx="78">
                  <c:v>6.4999999999999938</c:v>
                </c:pt>
                <c:pt idx="79">
                  <c:v>6.5833333333333268</c:v>
                </c:pt>
                <c:pt idx="80">
                  <c:v>6.6666666666666599</c:v>
                </c:pt>
                <c:pt idx="81">
                  <c:v>6.7499999999999929</c:v>
                </c:pt>
                <c:pt idx="82">
                  <c:v>6.8333333333333259</c:v>
                </c:pt>
                <c:pt idx="83">
                  <c:v>6.916666666666659</c:v>
                </c:pt>
                <c:pt idx="84">
                  <c:v>6.999999999999992</c:v>
                </c:pt>
                <c:pt idx="85">
                  <c:v>7.083333333333325</c:v>
                </c:pt>
                <c:pt idx="86">
                  <c:v>7.1666666666666581</c:v>
                </c:pt>
                <c:pt idx="87">
                  <c:v>7.2499999999999911</c:v>
                </c:pt>
                <c:pt idx="88">
                  <c:v>7.3333333333333242</c:v>
                </c:pt>
                <c:pt idx="89">
                  <c:v>7.4166666666666572</c:v>
                </c:pt>
                <c:pt idx="90">
                  <c:v>7.4999999999999902</c:v>
                </c:pt>
                <c:pt idx="91">
                  <c:v>7.5833333333333233</c:v>
                </c:pt>
                <c:pt idx="92">
                  <c:v>7.6666666666666563</c:v>
                </c:pt>
                <c:pt idx="93">
                  <c:v>7.7499999999999893</c:v>
                </c:pt>
                <c:pt idx="94">
                  <c:v>7.8333333333333224</c:v>
                </c:pt>
                <c:pt idx="95">
                  <c:v>7.9166666666666554</c:v>
                </c:pt>
                <c:pt idx="96">
                  <c:v>7.9999999999999885</c:v>
                </c:pt>
                <c:pt idx="97">
                  <c:v>8.0833333333333215</c:v>
                </c:pt>
                <c:pt idx="98">
                  <c:v>8.1666666666666554</c:v>
                </c:pt>
                <c:pt idx="99">
                  <c:v>8.2499999999999893</c:v>
                </c:pt>
                <c:pt idx="100">
                  <c:v>8.3333333333333233</c:v>
                </c:pt>
                <c:pt idx="101">
                  <c:v>8.4166666666666572</c:v>
                </c:pt>
                <c:pt idx="102">
                  <c:v>8.4999999999999911</c:v>
                </c:pt>
                <c:pt idx="103">
                  <c:v>8.583333333333325</c:v>
                </c:pt>
                <c:pt idx="104">
                  <c:v>8.666666666666659</c:v>
                </c:pt>
                <c:pt idx="105">
                  <c:v>8.7499999999999929</c:v>
                </c:pt>
                <c:pt idx="106">
                  <c:v>8.8333333333333268</c:v>
                </c:pt>
                <c:pt idx="107">
                  <c:v>8.9166666666666607</c:v>
                </c:pt>
                <c:pt idx="108">
                  <c:v>8.9999999999999947</c:v>
                </c:pt>
                <c:pt idx="109">
                  <c:v>9.0833333333333286</c:v>
                </c:pt>
                <c:pt idx="110">
                  <c:v>9.1666666666666625</c:v>
                </c:pt>
                <c:pt idx="111">
                  <c:v>9.2499999999999964</c:v>
                </c:pt>
                <c:pt idx="112">
                  <c:v>9.3333333333333304</c:v>
                </c:pt>
                <c:pt idx="113">
                  <c:v>9.4166666666666643</c:v>
                </c:pt>
                <c:pt idx="114">
                  <c:v>9.4999999999999982</c:v>
                </c:pt>
                <c:pt idx="115">
                  <c:v>9.5833333333333321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9.9166666666666679</c:v>
                </c:pt>
                <c:pt idx="120">
                  <c:v>10.000000000000002</c:v>
                </c:pt>
                <c:pt idx="121">
                  <c:v>10.083333333333336</c:v>
                </c:pt>
                <c:pt idx="122">
                  <c:v>10.16666666666667</c:v>
                </c:pt>
                <c:pt idx="123">
                  <c:v>10.250000000000004</c:v>
                </c:pt>
                <c:pt idx="124">
                  <c:v>10.333333333333337</c:v>
                </c:pt>
                <c:pt idx="125">
                  <c:v>10.416666666666671</c:v>
                </c:pt>
                <c:pt idx="126">
                  <c:v>10.500000000000005</c:v>
                </c:pt>
                <c:pt idx="127">
                  <c:v>10.583333333333339</c:v>
                </c:pt>
                <c:pt idx="128">
                  <c:v>10.666666666666673</c:v>
                </c:pt>
                <c:pt idx="129">
                  <c:v>10.750000000000007</c:v>
                </c:pt>
                <c:pt idx="130">
                  <c:v>10.833333333333341</c:v>
                </c:pt>
                <c:pt idx="131">
                  <c:v>10.916666666666675</c:v>
                </c:pt>
                <c:pt idx="132">
                  <c:v>11.000000000000009</c:v>
                </c:pt>
                <c:pt idx="133">
                  <c:v>11.083333333333343</c:v>
                </c:pt>
                <c:pt idx="134">
                  <c:v>11.166666666666677</c:v>
                </c:pt>
                <c:pt idx="135">
                  <c:v>11.250000000000011</c:v>
                </c:pt>
                <c:pt idx="136">
                  <c:v>11.333333333333345</c:v>
                </c:pt>
                <c:pt idx="137">
                  <c:v>11.416666666666679</c:v>
                </c:pt>
                <c:pt idx="138">
                  <c:v>11.500000000000012</c:v>
                </c:pt>
                <c:pt idx="139">
                  <c:v>11.583333333333346</c:v>
                </c:pt>
                <c:pt idx="140">
                  <c:v>11.66666666666668</c:v>
                </c:pt>
                <c:pt idx="141">
                  <c:v>11.750000000000014</c:v>
                </c:pt>
                <c:pt idx="142">
                  <c:v>11.833333333333348</c:v>
                </c:pt>
                <c:pt idx="143">
                  <c:v>11.916666666666682</c:v>
                </c:pt>
                <c:pt idx="144">
                  <c:v>12.000000000000016</c:v>
                </c:pt>
                <c:pt idx="145">
                  <c:v>12.08333333333335</c:v>
                </c:pt>
                <c:pt idx="146">
                  <c:v>12.166666666666684</c:v>
                </c:pt>
                <c:pt idx="147">
                  <c:v>12.250000000000018</c:v>
                </c:pt>
                <c:pt idx="148">
                  <c:v>12.333333333333352</c:v>
                </c:pt>
                <c:pt idx="149">
                  <c:v>12.416666666666686</c:v>
                </c:pt>
                <c:pt idx="150">
                  <c:v>12.50000000000002</c:v>
                </c:pt>
                <c:pt idx="151">
                  <c:v>12.583333333333353</c:v>
                </c:pt>
                <c:pt idx="152">
                  <c:v>12.666666666666687</c:v>
                </c:pt>
                <c:pt idx="153">
                  <c:v>12.750000000000021</c:v>
                </c:pt>
                <c:pt idx="154">
                  <c:v>12.833333333333355</c:v>
                </c:pt>
                <c:pt idx="155">
                  <c:v>12.916666666666689</c:v>
                </c:pt>
                <c:pt idx="156">
                  <c:v>13.000000000000023</c:v>
                </c:pt>
                <c:pt idx="157">
                  <c:v>13.083333333333357</c:v>
                </c:pt>
                <c:pt idx="158">
                  <c:v>13.166666666666691</c:v>
                </c:pt>
                <c:pt idx="159">
                  <c:v>13.250000000000025</c:v>
                </c:pt>
                <c:pt idx="160">
                  <c:v>13.333333333333359</c:v>
                </c:pt>
                <c:pt idx="161">
                  <c:v>13.416666666666693</c:v>
                </c:pt>
                <c:pt idx="162">
                  <c:v>13.500000000000027</c:v>
                </c:pt>
                <c:pt idx="163">
                  <c:v>13.583333333333361</c:v>
                </c:pt>
                <c:pt idx="164">
                  <c:v>13.666666666666694</c:v>
                </c:pt>
                <c:pt idx="165">
                  <c:v>13.750000000000028</c:v>
                </c:pt>
                <c:pt idx="166">
                  <c:v>13.833333333333362</c:v>
                </c:pt>
                <c:pt idx="167">
                  <c:v>13.916666666666696</c:v>
                </c:pt>
                <c:pt idx="168">
                  <c:v>14.00000000000003</c:v>
                </c:pt>
                <c:pt idx="169">
                  <c:v>14.083333333333364</c:v>
                </c:pt>
                <c:pt idx="170">
                  <c:v>14.166666666666698</c:v>
                </c:pt>
                <c:pt idx="171">
                  <c:v>14.250000000000032</c:v>
                </c:pt>
                <c:pt idx="172">
                  <c:v>14.333333333333366</c:v>
                </c:pt>
                <c:pt idx="173">
                  <c:v>14.4166666666667</c:v>
                </c:pt>
                <c:pt idx="174">
                  <c:v>14.500000000000034</c:v>
                </c:pt>
                <c:pt idx="175">
                  <c:v>14.583333333333368</c:v>
                </c:pt>
                <c:pt idx="176">
                  <c:v>14.666666666666702</c:v>
                </c:pt>
                <c:pt idx="177">
                  <c:v>14.750000000000036</c:v>
                </c:pt>
                <c:pt idx="178">
                  <c:v>14.833333333333369</c:v>
                </c:pt>
                <c:pt idx="179">
                  <c:v>14.916666666666703</c:v>
                </c:pt>
                <c:pt idx="180">
                  <c:v>15.000000000000037</c:v>
                </c:pt>
              </c:numCache>
            </c:numRef>
          </c:xVal>
          <c:yVal>
            <c:numRef>
              <c:f>'Plate Reader Data'!$J$12:$J$192</c:f>
              <c:numCache>
                <c:formatCode>General</c:formatCode>
                <c:ptCount val="181"/>
                <c:pt idx="0">
                  <c:v>-11.679750000000057</c:v>
                </c:pt>
                <c:pt idx="1">
                  <c:v>-12.216749999999998</c:v>
                </c:pt>
                <c:pt idx="2">
                  <c:v>-13.827749999999968</c:v>
                </c:pt>
                <c:pt idx="3">
                  <c:v>-12.887999999999998</c:v>
                </c:pt>
                <c:pt idx="4">
                  <c:v>-13.962000000000026</c:v>
                </c:pt>
                <c:pt idx="5">
                  <c:v>-13.827749999999968</c:v>
                </c:pt>
                <c:pt idx="6">
                  <c:v>-15.707249999999984</c:v>
                </c:pt>
                <c:pt idx="7">
                  <c:v>-12.216749999999998</c:v>
                </c:pt>
                <c:pt idx="8">
                  <c:v>-13.827749999999968</c:v>
                </c:pt>
                <c:pt idx="9">
                  <c:v>-13.290750000000028</c:v>
                </c:pt>
                <c:pt idx="10">
                  <c:v>-14.901749999999998</c:v>
                </c:pt>
                <c:pt idx="11">
                  <c:v>-15.035999999999985</c:v>
                </c:pt>
                <c:pt idx="12">
                  <c:v>-14.364750000000056</c:v>
                </c:pt>
                <c:pt idx="13">
                  <c:v>-15.035999999999985</c:v>
                </c:pt>
                <c:pt idx="14">
                  <c:v>-14.498999999999969</c:v>
                </c:pt>
                <c:pt idx="15">
                  <c:v>-15.170250000000044</c:v>
                </c:pt>
                <c:pt idx="16">
                  <c:v>-15.707250000000059</c:v>
                </c:pt>
                <c:pt idx="17">
                  <c:v>-14.767500000000014</c:v>
                </c:pt>
                <c:pt idx="18">
                  <c:v>-15.84149999999997</c:v>
                </c:pt>
                <c:pt idx="19">
                  <c:v>-15.97575000000003</c:v>
                </c:pt>
                <c:pt idx="20">
                  <c:v>-16.64700000000003</c:v>
                </c:pt>
                <c:pt idx="21">
                  <c:v>-15.573</c:v>
                </c:pt>
                <c:pt idx="22">
                  <c:v>-16.244250000000001</c:v>
                </c:pt>
                <c:pt idx="23">
                  <c:v>-15.304500000000029</c:v>
                </c:pt>
                <c:pt idx="24">
                  <c:v>-16.244250000000001</c:v>
                </c:pt>
                <c:pt idx="25">
                  <c:v>-17.049749999999985</c:v>
                </c:pt>
                <c:pt idx="26">
                  <c:v>-15.573</c:v>
                </c:pt>
                <c:pt idx="27">
                  <c:v>-16.244250000000001</c:v>
                </c:pt>
                <c:pt idx="28">
                  <c:v>-17.720999999999986</c:v>
                </c:pt>
                <c:pt idx="29">
                  <c:v>-16.64700000000003</c:v>
                </c:pt>
                <c:pt idx="30">
                  <c:v>-17.318249999999956</c:v>
                </c:pt>
                <c:pt idx="31">
                  <c:v>-17.855249999999973</c:v>
                </c:pt>
                <c:pt idx="32">
                  <c:v>-16.378499999999985</c:v>
                </c:pt>
                <c:pt idx="33">
                  <c:v>-16.915500000000002</c:v>
                </c:pt>
                <c:pt idx="34">
                  <c:v>-17.049749999999985</c:v>
                </c:pt>
                <c:pt idx="35">
                  <c:v>-17.855249999999973</c:v>
                </c:pt>
                <c:pt idx="36">
                  <c:v>-18.392249999999986</c:v>
                </c:pt>
                <c:pt idx="37">
                  <c:v>-17.72100000000006</c:v>
                </c:pt>
                <c:pt idx="38">
                  <c:v>-18.123750000000015</c:v>
                </c:pt>
                <c:pt idx="39">
                  <c:v>-17.452500000000015</c:v>
                </c:pt>
                <c:pt idx="40">
                  <c:v>-17.049749999999985</c:v>
                </c:pt>
                <c:pt idx="41">
                  <c:v>-17.855249999999973</c:v>
                </c:pt>
                <c:pt idx="42">
                  <c:v>-17.989499999999957</c:v>
                </c:pt>
                <c:pt idx="43">
                  <c:v>-18.258000000000003</c:v>
                </c:pt>
                <c:pt idx="44">
                  <c:v>-17.855250000000048</c:v>
                </c:pt>
                <c:pt idx="45">
                  <c:v>-17.72100000000006</c:v>
                </c:pt>
                <c:pt idx="46">
                  <c:v>-19.331999999999958</c:v>
                </c:pt>
                <c:pt idx="47">
                  <c:v>-18.258000000000003</c:v>
                </c:pt>
                <c:pt idx="48">
                  <c:v>-19.600500000000004</c:v>
                </c:pt>
                <c:pt idx="49">
                  <c:v>-19.734750000000062</c:v>
                </c:pt>
                <c:pt idx="50">
                  <c:v>-19.86900000000005</c:v>
                </c:pt>
                <c:pt idx="51">
                  <c:v>-19.197749999999974</c:v>
                </c:pt>
                <c:pt idx="52">
                  <c:v>-20.808750000000021</c:v>
                </c:pt>
                <c:pt idx="53">
                  <c:v>-19.063499999999987</c:v>
                </c:pt>
                <c:pt idx="54">
                  <c:v>-20.271750000000001</c:v>
                </c:pt>
                <c:pt idx="55">
                  <c:v>-20.54025000000005</c:v>
                </c:pt>
                <c:pt idx="56">
                  <c:v>-20.137500000000021</c:v>
                </c:pt>
                <c:pt idx="57">
                  <c:v>-22.017000000000035</c:v>
                </c:pt>
                <c:pt idx="58">
                  <c:v>-21.077249999999989</c:v>
                </c:pt>
                <c:pt idx="59">
                  <c:v>-20.540249999999972</c:v>
                </c:pt>
                <c:pt idx="60">
                  <c:v>-21.34574999999996</c:v>
                </c:pt>
                <c:pt idx="61">
                  <c:v>-21.480000000000018</c:v>
                </c:pt>
                <c:pt idx="62">
                  <c:v>-21.34574999999996</c:v>
                </c:pt>
                <c:pt idx="63">
                  <c:v>-22.41974999999999</c:v>
                </c:pt>
                <c:pt idx="64">
                  <c:v>-21.480000000000018</c:v>
                </c:pt>
                <c:pt idx="65">
                  <c:v>-22.151250000000019</c:v>
                </c:pt>
                <c:pt idx="66">
                  <c:v>-22.41974999999999</c:v>
                </c:pt>
                <c:pt idx="67">
                  <c:v>-21.614250000000002</c:v>
                </c:pt>
                <c:pt idx="68">
                  <c:v>-22.688250000000036</c:v>
                </c:pt>
                <c:pt idx="69">
                  <c:v>-23.359500000000036</c:v>
                </c:pt>
                <c:pt idx="70">
                  <c:v>-22.688250000000036</c:v>
                </c:pt>
                <c:pt idx="71">
                  <c:v>-23.225249999999978</c:v>
                </c:pt>
                <c:pt idx="72">
                  <c:v>-24.299250000000008</c:v>
                </c:pt>
                <c:pt idx="73">
                  <c:v>-24.030750000000037</c:v>
                </c:pt>
                <c:pt idx="74">
                  <c:v>-22.41974999999999</c:v>
                </c:pt>
                <c:pt idx="75">
                  <c:v>-22.956750000000007</c:v>
                </c:pt>
                <c:pt idx="76">
                  <c:v>-25.238999999999976</c:v>
                </c:pt>
                <c:pt idx="77">
                  <c:v>-24.702000000000037</c:v>
                </c:pt>
                <c:pt idx="78">
                  <c:v>-22.822500000000019</c:v>
                </c:pt>
                <c:pt idx="79">
                  <c:v>-23.762249999999991</c:v>
                </c:pt>
                <c:pt idx="80">
                  <c:v>-23.762250000000066</c:v>
                </c:pt>
                <c:pt idx="81">
                  <c:v>-24.433500000000066</c:v>
                </c:pt>
                <c:pt idx="82">
                  <c:v>-24.299250000000008</c:v>
                </c:pt>
                <c:pt idx="83">
                  <c:v>-23.49375000000002</c:v>
                </c:pt>
                <c:pt idx="84">
                  <c:v>-24.836250000000025</c:v>
                </c:pt>
                <c:pt idx="85">
                  <c:v>-26.044500000000038</c:v>
                </c:pt>
                <c:pt idx="86">
                  <c:v>-23.49375000000002</c:v>
                </c:pt>
                <c:pt idx="87">
                  <c:v>-26.447249999999993</c:v>
                </c:pt>
                <c:pt idx="88">
                  <c:v>-25.641750000000009</c:v>
                </c:pt>
                <c:pt idx="89">
                  <c:v>-26.715749999999964</c:v>
                </c:pt>
                <c:pt idx="90">
                  <c:v>-25.238999999999976</c:v>
                </c:pt>
                <c:pt idx="91">
                  <c:v>-25.104749999999996</c:v>
                </c:pt>
                <c:pt idx="92">
                  <c:v>-25.641750000000009</c:v>
                </c:pt>
                <c:pt idx="93">
                  <c:v>-24.836249999999946</c:v>
                </c:pt>
                <c:pt idx="94">
                  <c:v>-26.178750000000026</c:v>
                </c:pt>
                <c:pt idx="95">
                  <c:v>-27.118499999999994</c:v>
                </c:pt>
                <c:pt idx="96">
                  <c:v>-28.05825000000004</c:v>
                </c:pt>
                <c:pt idx="97">
                  <c:v>-27.118499999999994</c:v>
                </c:pt>
                <c:pt idx="98">
                  <c:v>-26.581499999999977</c:v>
                </c:pt>
                <c:pt idx="99">
                  <c:v>-26.715749999999964</c:v>
                </c:pt>
                <c:pt idx="100">
                  <c:v>-27.252749999999978</c:v>
                </c:pt>
                <c:pt idx="101">
                  <c:v>-28.058249999999965</c:v>
                </c:pt>
                <c:pt idx="102">
                  <c:v>-27.789749999999994</c:v>
                </c:pt>
                <c:pt idx="103">
                  <c:v>-29.266499999999983</c:v>
                </c:pt>
                <c:pt idx="104">
                  <c:v>-28.729499999999966</c:v>
                </c:pt>
                <c:pt idx="105">
                  <c:v>-28.729499999999966</c:v>
                </c:pt>
                <c:pt idx="106">
                  <c:v>-27.655500000000011</c:v>
                </c:pt>
                <c:pt idx="107">
                  <c:v>-29.400750000000041</c:v>
                </c:pt>
                <c:pt idx="108">
                  <c:v>-28.326750000000011</c:v>
                </c:pt>
                <c:pt idx="109">
                  <c:v>-29.266499999999983</c:v>
                </c:pt>
                <c:pt idx="110">
                  <c:v>-28.729500000000041</c:v>
                </c:pt>
                <c:pt idx="111">
                  <c:v>-28.058249999999965</c:v>
                </c:pt>
                <c:pt idx="112">
                  <c:v>-31.146000000000001</c:v>
                </c:pt>
                <c:pt idx="113">
                  <c:v>-28.998000000000012</c:v>
                </c:pt>
                <c:pt idx="114">
                  <c:v>-29.400749999999967</c:v>
                </c:pt>
                <c:pt idx="115">
                  <c:v>-30.47475</c:v>
                </c:pt>
                <c:pt idx="116">
                  <c:v>-29.937749999999983</c:v>
                </c:pt>
                <c:pt idx="117">
                  <c:v>-30.47475</c:v>
                </c:pt>
                <c:pt idx="118">
                  <c:v>-29.132249999999996</c:v>
                </c:pt>
                <c:pt idx="119">
                  <c:v>-31.414500000000043</c:v>
                </c:pt>
                <c:pt idx="120">
                  <c:v>-30.608999999999984</c:v>
                </c:pt>
                <c:pt idx="121">
                  <c:v>-29.803499999999996</c:v>
                </c:pt>
                <c:pt idx="122">
                  <c:v>-29.400749999999967</c:v>
                </c:pt>
                <c:pt idx="123">
                  <c:v>-31.54875000000003</c:v>
                </c:pt>
                <c:pt idx="124">
                  <c:v>-30.608999999999984</c:v>
                </c:pt>
                <c:pt idx="125">
                  <c:v>-30.206250000000029</c:v>
                </c:pt>
                <c:pt idx="126">
                  <c:v>-31.414500000000043</c:v>
                </c:pt>
                <c:pt idx="127">
                  <c:v>-31.011750000000013</c:v>
                </c:pt>
                <c:pt idx="128">
                  <c:v>-30.340499999999935</c:v>
                </c:pt>
                <c:pt idx="129">
                  <c:v>-31.548749999999952</c:v>
                </c:pt>
                <c:pt idx="130">
                  <c:v>-31.68300000000001</c:v>
                </c:pt>
                <c:pt idx="131">
                  <c:v>-31.548749999999952</c:v>
                </c:pt>
                <c:pt idx="132">
                  <c:v>-31.414500000000043</c:v>
                </c:pt>
                <c:pt idx="133">
                  <c:v>-32.756999999999969</c:v>
                </c:pt>
                <c:pt idx="134">
                  <c:v>-31.817250000000001</c:v>
                </c:pt>
                <c:pt idx="135">
                  <c:v>-30.47475</c:v>
                </c:pt>
                <c:pt idx="136">
                  <c:v>-33.025500000000015</c:v>
                </c:pt>
                <c:pt idx="137">
                  <c:v>-33.428250000000048</c:v>
                </c:pt>
                <c:pt idx="138">
                  <c:v>-33.29399999999999</c:v>
                </c:pt>
                <c:pt idx="139">
                  <c:v>-31.011750000000013</c:v>
                </c:pt>
                <c:pt idx="140">
                  <c:v>-33.025499999999937</c:v>
                </c:pt>
                <c:pt idx="141">
                  <c:v>-33.562499999999957</c:v>
                </c:pt>
                <c:pt idx="142">
                  <c:v>-32.085749999999969</c:v>
                </c:pt>
                <c:pt idx="143">
                  <c:v>-32.891250000000028</c:v>
                </c:pt>
                <c:pt idx="144">
                  <c:v>-33.562499999999957</c:v>
                </c:pt>
                <c:pt idx="145">
                  <c:v>-34.368000000000016</c:v>
                </c:pt>
                <c:pt idx="146">
                  <c:v>-33.42824999999997</c:v>
                </c:pt>
                <c:pt idx="147">
                  <c:v>-34.770749999999971</c:v>
                </c:pt>
                <c:pt idx="148">
                  <c:v>-34.502249999999997</c:v>
                </c:pt>
                <c:pt idx="149">
                  <c:v>-34.904999999999959</c:v>
                </c:pt>
                <c:pt idx="150">
                  <c:v>-33.696750000000016</c:v>
                </c:pt>
                <c:pt idx="151">
                  <c:v>-34.367999999999938</c:v>
                </c:pt>
                <c:pt idx="152">
                  <c:v>-35.441999999999972</c:v>
                </c:pt>
                <c:pt idx="153">
                  <c:v>-34.90500000000003</c:v>
                </c:pt>
                <c:pt idx="154">
                  <c:v>-34.636500000000062</c:v>
                </c:pt>
                <c:pt idx="155">
                  <c:v>-36.381750000000018</c:v>
                </c:pt>
                <c:pt idx="156">
                  <c:v>-34.636499999999984</c:v>
                </c:pt>
                <c:pt idx="157">
                  <c:v>-35.576250000000037</c:v>
                </c:pt>
                <c:pt idx="158">
                  <c:v>-36.381750000000018</c:v>
                </c:pt>
                <c:pt idx="159">
                  <c:v>-36.113250000000043</c:v>
                </c:pt>
                <c:pt idx="160">
                  <c:v>-36.113249999999972</c:v>
                </c:pt>
                <c:pt idx="161">
                  <c:v>-36.650249999999986</c:v>
                </c:pt>
                <c:pt idx="162">
                  <c:v>-36.24749999999996</c:v>
                </c:pt>
                <c:pt idx="163">
                  <c:v>-36.381750000000018</c:v>
                </c:pt>
                <c:pt idx="164">
                  <c:v>-37.321499999999986</c:v>
                </c:pt>
                <c:pt idx="165">
                  <c:v>-38.261250000000032</c:v>
                </c:pt>
                <c:pt idx="166">
                  <c:v>-36.24749999999996</c:v>
                </c:pt>
                <c:pt idx="167">
                  <c:v>-36.381749999999947</c:v>
                </c:pt>
                <c:pt idx="168">
                  <c:v>-36.650250000000064</c:v>
                </c:pt>
                <c:pt idx="169">
                  <c:v>-37.455750000000045</c:v>
                </c:pt>
                <c:pt idx="170">
                  <c:v>-37.590000000000032</c:v>
                </c:pt>
                <c:pt idx="171">
                  <c:v>-38.261249999999961</c:v>
                </c:pt>
                <c:pt idx="172">
                  <c:v>-37.992749999999987</c:v>
                </c:pt>
                <c:pt idx="173">
                  <c:v>-38.663999999999994</c:v>
                </c:pt>
                <c:pt idx="174">
                  <c:v>-38.529750000000007</c:v>
                </c:pt>
                <c:pt idx="175">
                  <c:v>-37.858500000000006</c:v>
                </c:pt>
                <c:pt idx="176">
                  <c:v>-39.06675000000002</c:v>
                </c:pt>
                <c:pt idx="177">
                  <c:v>-38.127000000000052</c:v>
                </c:pt>
                <c:pt idx="178">
                  <c:v>-37.992749999999987</c:v>
                </c:pt>
                <c:pt idx="179">
                  <c:v>-36.784500000000044</c:v>
                </c:pt>
                <c:pt idx="180">
                  <c:v>-38.529750000000007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square"/>
            <c:size val="2"/>
          </c:marker>
          <c:trendline>
            <c:spPr>
              <a:ln w="28575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119257551745026"/>
                  <c:y val="-0.3726552963388565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</c:trendlineLbl>
          </c:trendline>
          <c:xVal>
            <c:numRef>
              <c:f>'Plate Reader Data'!$C$12:$C$192</c:f>
              <c:numCache>
                <c:formatCode>0.000</c:formatCode>
                <c:ptCount val="181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1.1666666666666665</c:v>
                </c:pt>
                <c:pt idx="15">
                  <c:v>1.2499999999999998</c:v>
                </c:pt>
                <c:pt idx="16">
                  <c:v>1.333333333333333</c:v>
                </c:pt>
                <c:pt idx="17">
                  <c:v>1.4166666666666663</c:v>
                </c:pt>
                <c:pt idx="18">
                  <c:v>1.4999999999999996</c:v>
                </c:pt>
                <c:pt idx="19">
                  <c:v>1.5833333333333328</c:v>
                </c:pt>
                <c:pt idx="20">
                  <c:v>1.6666666666666661</c:v>
                </c:pt>
                <c:pt idx="21">
                  <c:v>1.7499999999999993</c:v>
                </c:pt>
                <c:pt idx="22">
                  <c:v>1.8333333333333326</c:v>
                </c:pt>
                <c:pt idx="23">
                  <c:v>1.9166666666666659</c:v>
                </c:pt>
                <c:pt idx="24">
                  <c:v>1.9999999999999991</c:v>
                </c:pt>
                <c:pt idx="25">
                  <c:v>2.0833333333333326</c:v>
                </c:pt>
                <c:pt idx="26">
                  <c:v>2.1666666666666661</c:v>
                </c:pt>
                <c:pt idx="27">
                  <c:v>2.2499999999999996</c:v>
                </c:pt>
                <c:pt idx="28">
                  <c:v>2.333333333333333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2.666666666666667</c:v>
                </c:pt>
                <c:pt idx="33">
                  <c:v>2.7500000000000004</c:v>
                </c:pt>
                <c:pt idx="34">
                  <c:v>2.8333333333333339</c:v>
                </c:pt>
                <c:pt idx="35">
                  <c:v>2.9166666666666674</c:v>
                </c:pt>
                <c:pt idx="36">
                  <c:v>3.0000000000000009</c:v>
                </c:pt>
                <c:pt idx="37">
                  <c:v>3.0833333333333344</c:v>
                </c:pt>
                <c:pt idx="38">
                  <c:v>3.1666666666666679</c:v>
                </c:pt>
                <c:pt idx="39">
                  <c:v>3.2500000000000013</c:v>
                </c:pt>
                <c:pt idx="40">
                  <c:v>3.3333333333333348</c:v>
                </c:pt>
                <c:pt idx="41">
                  <c:v>3.4166666666666683</c:v>
                </c:pt>
                <c:pt idx="42">
                  <c:v>3.5000000000000018</c:v>
                </c:pt>
                <c:pt idx="43">
                  <c:v>3.5833333333333353</c:v>
                </c:pt>
                <c:pt idx="44">
                  <c:v>3.6666666666666687</c:v>
                </c:pt>
                <c:pt idx="45">
                  <c:v>3.7500000000000022</c:v>
                </c:pt>
                <c:pt idx="46">
                  <c:v>3.8333333333333357</c:v>
                </c:pt>
                <c:pt idx="47">
                  <c:v>3.9166666666666692</c:v>
                </c:pt>
                <c:pt idx="48">
                  <c:v>4.0000000000000027</c:v>
                </c:pt>
                <c:pt idx="49">
                  <c:v>4.0833333333333357</c:v>
                </c:pt>
                <c:pt idx="50">
                  <c:v>4.1666666666666687</c:v>
                </c:pt>
                <c:pt idx="51">
                  <c:v>4.2500000000000018</c:v>
                </c:pt>
                <c:pt idx="52">
                  <c:v>4.3333333333333348</c:v>
                </c:pt>
                <c:pt idx="53">
                  <c:v>4.4166666666666679</c:v>
                </c:pt>
                <c:pt idx="54">
                  <c:v>4.5000000000000009</c:v>
                </c:pt>
                <c:pt idx="55">
                  <c:v>4.5833333333333339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4.9166666666666661</c:v>
                </c:pt>
                <c:pt idx="60">
                  <c:v>4.9999999999999991</c:v>
                </c:pt>
                <c:pt idx="61">
                  <c:v>5.0833333333333321</c:v>
                </c:pt>
                <c:pt idx="62">
                  <c:v>5.1666666666666652</c:v>
                </c:pt>
                <c:pt idx="63">
                  <c:v>5.2499999999999982</c:v>
                </c:pt>
                <c:pt idx="64">
                  <c:v>5.3333333333333313</c:v>
                </c:pt>
                <c:pt idx="65">
                  <c:v>5.4166666666666643</c:v>
                </c:pt>
                <c:pt idx="66">
                  <c:v>5.4999999999999973</c:v>
                </c:pt>
                <c:pt idx="67">
                  <c:v>5.5833333333333304</c:v>
                </c:pt>
                <c:pt idx="68">
                  <c:v>5.6666666666666634</c:v>
                </c:pt>
                <c:pt idx="69">
                  <c:v>5.7499999999999964</c:v>
                </c:pt>
                <c:pt idx="70">
                  <c:v>5.8333333333333295</c:v>
                </c:pt>
                <c:pt idx="71">
                  <c:v>5.9166666666666625</c:v>
                </c:pt>
                <c:pt idx="72">
                  <c:v>5.9999999999999956</c:v>
                </c:pt>
                <c:pt idx="73">
                  <c:v>6.0833333333333286</c:v>
                </c:pt>
                <c:pt idx="74">
                  <c:v>6.1666666666666616</c:v>
                </c:pt>
                <c:pt idx="75">
                  <c:v>6.2499999999999947</c:v>
                </c:pt>
                <c:pt idx="76">
                  <c:v>6.3333333333333277</c:v>
                </c:pt>
                <c:pt idx="77">
                  <c:v>6.4166666666666607</c:v>
                </c:pt>
                <c:pt idx="78">
                  <c:v>6.4999999999999938</c:v>
                </c:pt>
                <c:pt idx="79">
                  <c:v>6.5833333333333268</c:v>
                </c:pt>
                <c:pt idx="80">
                  <c:v>6.6666666666666599</c:v>
                </c:pt>
                <c:pt idx="81">
                  <c:v>6.7499999999999929</c:v>
                </c:pt>
                <c:pt idx="82">
                  <c:v>6.8333333333333259</c:v>
                </c:pt>
                <c:pt idx="83">
                  <c:v>6.916666666666659</c:v>
                </c:pt>
                <c:pt idx="84">
                  <c:v>6.999999999999992</c:v>
                </c:pt>
                <c:pt idx="85">
                  <c:v>7.083333333333325</c:v>
                </c:pt>
                <c:pt idx="86">
                  <c:v>7.1666666666666581</c:v>
                </c:pt>
                <c:pt idx="87">
                  <c:v>7.2499999999999911</c:v>
                </c:pt>
                <c:pt idx="88">
                  <c:v>7.3333333333333242</c:v>
                </c:pt>
                <c:pt idx="89">
                  <c:v>7.4166666666666572</c:v>
                </c:pt>
                <c:pt idx="90">
                  <c:v>7.4999999999999902</c:v>
                </c:pt>
                <c:pt idx="91">
                  <c:v>7.5833333333333233</c:v>
                </c:pt>
                <c:pt idx="92">
                  <c:v>7.6666666666666563</c:v>
                </c:pt>
                <c:pt idx="93">
                  <c:v>7.7499999999999893</c:v>
                </c:pt>
                <c:pt idx="94">
                  <c:v>7.8333333333333224</c:v>
                </c:pt>
                <c:pt idx="95">
                  <c:v>7.9166666666666554</c:v>
                </c:pt>
                <c:pt idx="96">
                  <c:v>7.9999999999999885</c:v>
                </c:pt>
                <c:pt idx="97">
                  <c:v>8.0833333333333215</c:v>
                </c:pt>
                <c:pt idx="98">
                  <c:v>8.1666666666666554</c:v>
                </c:pt>
                <c:pt idx="99">
                  <c:v>8.2499999999999893</c:v>
                </c:pt>
                <c:pt idx="100">
                  <c:v>8.3333333333333233</c:v>
                </c:pt>
                <c:pt idx="101">
                  <c:v>8.4166666666666572</c:v>
                </c:pt>
                <c:pt idx="102">
                  <c:v>8.4999999999999911</c:v>
                </c:pt>
                <c:pt idx="103">
                  <c:v>8.583333333333325</c:v>
                </c:pt>
                <c:pt idx="104">
                  <c:v>8.666666666666659</c:v>
                </c:pt>
                <c:pt idx="105">
                  <c:v>8.7499999999999929</c:v>
                </c:pt>
                <c:pt idx="106">
                  <c:v>8.8333333333333268</c:v>
                </c:pt>
                <c:pt idx="107">
                  <c:v>8.9166666666666607</c:v>
                </c:pt>
                <c:pt idx="108">
                  <c:v>8.9999999999999947</c:v>
                </c:pt>
                <c:pt idx="109">
                  <c:v>9.0833333333333286</c:v>
                </c:pt>
                <c:pt idx="110">
                  <c:v>9.1666666666666625</c:v>
                </c:pt>
                <c:pt idx="111">
                  <c:v>9.2499999999999964</c:v>
                </c:pt>
                <c:pt idx="112">
                  <c:v>9.3333333333333304</c:v>
                </c:pt>
                <c:pt idx="113">
                  <c:v>9.4166666666666643</c:v>
                </c:pt>
                <c:pt idx="114">
                  <c:v>9.4999999999999982</c:v>
                </c:pt>
                <c:pt idx="115">
                  <c:v>9.5833333333333321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9.9166666666666679</c:v>
                </c:pt>
                <c:pt idx="120">
                  <c:v>10.000000000000002</c:v>
                </c:pt>
                <c:pt idx="121">
                  <c:v>10.083333333333336</c:v>
                </c:pt>
                <c:pt idx="122">
                  <c:v>10.16666666666667</c:v>
                </c:pt>
                <c:pt idx="123">
                  <c:v>10.250000000000004</c:v>
                </c:pt>
                <c:pt idx="124">
                  <c:v>10.333333333333337</c:v>
                </c:pt>
                <c:pt idx="125">
                  <c:v>10.416666666666671</c:v>
                </c:pt>
                <c:pt idx="126">
                  <c:v>10.500000000000005</c:v>
                </c:pt>
                <c:pt idx="127">
                  <c:v>10.583333333333339</c:v>
                </c:pt>
                <c:pt idx="128">
                  <c:v>10.666666666666673</c:v>
                </c:pt>
                <c:pt idx="129">
                  <c:v>10.750000000000007</c:v>
                </c:pt>
                <c:pt idx="130">
                  <c:v>10.833333333333341</c:v>
                </c:pt>
                <c:pt idx="131">
                  <c:v>10.916666666666675</c:v>
                </c:pt>
                <c:pt idx="132">
                  <c:v>11.000000000000009</c:v>
                </c:pt>
                <c:pt idx="133">
                  <c:v>11.083333333333343</c:v>
                </c:pt>
                <c:pt idx="134">
                  <c:v>11.166666666666677</c:v>
                </c:pt>
                <c:pt idx="135">
                  <c:v>11.250000000000011</c:v>
                </c:pt>
                <c:pt idx="136">
                  <c:v>11.333333333333345</c:v>
                </c:pt>
                <c:pt idx="137">
                  <c:v>11.416666666666679</c:v>
                </c:pt>
                <c:pt idx="138">
                  <c:v>11.500000000000012</c:v>
                </c:pt>
                <c:pt idx="139">
                  <c:v>11.583333333333346</c:v>
                </c:pt>
                <c:pt idx="140">
                  <c:v>11.66666666666668</c:v>
                </c:pt>
                <c:pt idx="141">
                  <c:v>11.750000000000014</c:v>
                </c:pt>
                <c:pt idx="142">
                  <c:v>11.833333333333348</c:v>
                </c:pt>
                <c:pt idx="143">
                  <c:v>11.916666666666682</c:v>
                </c:pt>
                <c:pt idx="144">
                  <c:v>12.000000000000016</c:v>
                </c:pt>
                <c:pt idx="145">
                  <c:v>12.08333333333335</c:v>
                </c:pt>
                <c:pt idx="146">
                  <c:v>12.166666666666684</c:v>
                </c:pt>
                <c:pt idx="147">
                  <c:v>12.250000000000018</c:v>
                </c:pt>
                <c:pt idx="148">
                  <c:v>12.333333333333352</c:v>
                </c:pt>
                <c:pt idx="149">
                  <c:v>12.416666666666686</c:v>
                </c:pt>
                <c:pt idx="150">
                  <c:v>12.50000000000002</c:v>
                </c:pt>
                <c:pt idx="151">
                  <c:v>12.583333333333353</c:v>
                </c:pt>
                <c:pt idx="152">
                  <c:v>12.666666666666687</c:v>
                </c:pt>
                <c:pt idx="153">
                  <c:v>12.750000000000021</c:v>
                </c:pt>
                <c:pt idx="154">
                  <c:v>12.833333333333355</c:v>
                </c:pt>
                <c:pt idx="155">
                  <c:v>12.916666666666689</c:v>
                </c:pt>
                <c:pt idx="156">
                  <c:v>13.000000000000023</c:v>
                </c:pt>
                <c:pt idx="157">
                  <c:v>13.083333333333357</c:v>
                </c:pt>
                <c:pt idx="158">
                  <c:v>13.166666666666691</c:v>
                </c:pt>
                <c:pt idx="159">
                  <c:v>13.250000000000025</c:v>
                </c:pt>
                <c:pt idx="160">
                  <c:v>13.333333333333359</c:v>
                </c:pt>
                <c:pt idx="161">
                  <c:v>13.416666666666693</c:v>
                </c:pt>
                <c:pt idx="162">
                  <c:v>13.500000000000027</c:v>
                </c:pt>
                <c:pt idx="163">
                  <c:v>13.583333333333361</c:v>
                </c:pt>
                <c:pt idx="164">
                  <c:v>13.666666666666694</c:v>
                </c:pt>
                <c:pt idx="165">
                  <c:v>13.750000000000028</c:v>
                </c:pt>
                <c:pt idx="166">
                  <c:v>13.833333333333362</c:v>
                </c:pt>
                <c:pt idx="167">
                  <c:v>13.916666666666696</c:v>
                </c:pt>
                <c:pt idx="168">
                  <c:v>14.00000000000003</c:v>
                </c:pt>
                <c:pt idx="169">
                  <c:v>14.083333333333364</c:v>
                </c:pt>
                <c:pt idx="170">
                  <c:v>14.166666666666698</c:v>
                </c:pt>
                <c:pt idx="171">
                  <c:v>14.250000000000032</c:v>
                </c:pt>
                <c:pt idx="172">
                  <c:v>14.333333333333366</c:v>
                </c:pt>
                <c:pt idx="173">
                  <c:v>14.4166666666667</c:v>
                </c:pt>
                <c:pt idx="174">
                  <c:v>14.500000000000034</c:v>
                </c:pt>
                <c:pt idx="175">
                  <c:v>14.583333333333368</c:v>
                </c:pt>
                <c:pt idx="176">
                  <c:v>14.666666666666702</c:v>
                </c:pt>
                <c:pt idx="177">
                  <c:v>14.750000000000036</c:v>
                </c:pt>
                <c:pt idx="178">
                  <c:v>14.833333333333369</c:v>
                </c:pt>
                <c:pt idx="179">
                  <c:v>14.916666666666703</c:v>
                </c:pt>
                <c:pt idx="180">
                  <c:v>15.000000000000037</c:v>
                </c:pt>
              </c:numCache>
            </c:numRef>
          </c:xVal>
          <c:yVal>
            <c:numRef>
              <c:f>'Plate Reader Data'!$L$12:$L$192</c:f>
              <c:numCache>
                <c:formatCode>General</c:formatCode>
                <c:ptCount val="181"/>
                <c:pt idx="0">
                  <c:v>-13.156500000000042</c:v>
                </c:pt>
                <c:pt idx="1">
                  <c:v>-12.887999999999998</c:v>
                </c:pt>
                <c:pt idx="2">
                  <c:v>-12.619499999999951</c:v>
                </c:pt>
                <c:pt idx="3">
                  <c:v>-12.216749999999998</c:v>
                </c:pt>
                <c:pt idx="4">
                  <c:v>-14.364749999999983</c:v>
                </c:pt>
                <c:pt idx="5">
                  <c:v>-14.498999999999969</c:v>
                </c:pt>
                <c:pt idx="6">
                  <c:v>-16.646999999999956</c:v>
                </c:pt>
                <c:pt idx="7">
                  <c:v>-12.35099999999998</c:v>
                </c:pt>
                <c:pt idx="8">
                  <c:v>-14.901749999999998</c:v>
                </c:pt>
                <c:pt idx="9">
                  <c:v>-14.096250000000012</c:v>
                </c:pt>
                <c:pt idx="10">
                  <c:v>-15.304500000000029</c:v>
                </c:pt>
                <c:pt idx="11">
                  <c:v>-15.170250000000044</c:v>
                </c:pt>
                <c:pt idx="12">
                  <c:v>-14.767500000000014</c:v>
                </c:pt>
                <c:pt idx="13">
                  <c:v>-15.170249999999967</c:v>
                </c:pt>
                <c:pt idx="14">
                  <c:v>-16.781250000000014</c:v>
                </c:pt>
                <c:pt idx="15">
                  <c:v>-14.633250000000027</c:v>
                </c:pt>
                <c:pt idx="16">
                  <c:v>-16.64700000000003</c:v>
                </c:pt>
                <c:pt idx="17">
                  <c:v>-15.438750000000015</c:v>
                </c:pt>
                <c:pt idx="18">
                  <c:v>-15.035999999999985</c:v>
                </c:pt>
                <c:pt idx="19">
                  <c:v>-16.512749999999969</c:v>
                </c:pt>
                <c:pt idx="20">
                  <c:v>-16.781250000000014</c:v>
                </c:pt>
                <c:pt idx="21">
                  <c:v>-15.573</c:v>
                </c:pt>
                <c:pt idx="22">
                  <c:v>-16.110000000000014</c:v>
                </c:pt>
                <c:pt idx="23">
                  <c:v>-15.304500000000029</c:v>
                </c:pt>
                <c:pt idx="24">
                  <c:v>-16.378499999999985</c:v>
                </c:pt>
                <c:pt idx="25">
                  <c:v>-16.781250000000014</c:v>
                </c:pt>
                <c:pt idx="26">
                  <c:v>-16.64700000000003</c:v>
                </c:pt>
                <c:pt idx="27">
                  <c:v>-16.110000000000014</c:v>
                </c:pt>
                <c:pt idx="28">
                  <c:v>-17.855249999999973</c:v>
                </c:pt>
                <c:pt idx="29">
                  <c:v>-16.915500000000002</c:v>
                </c:pt>
                <c:pt idx="30">
                  <c:v>-18.392249999999986</c:v>
                </c:pt>
                <c:pt idx="31">
                  <c:v>-18.392249999999986</c:v>
                </c:pt>
                <c:pt idx="32">
                  <c:v>-17.452500000000015</c:v>
                </c:pt>
                <c:pt idx="33">
                  <c:v>-18.258000000000003</c:v>
                </c:pt>
                <c:pt idx="34">
                  <c:v>-19.466249999999942</c:v>
                </c:pt>
                <c:pt idx="35">
                  <c:v>-17.183999999999969</c:v>
                </c:pt>
                <c:pt idx="36">
                  <c:v>-20.674500000000034</c:v>
                </c:pt>
                <c:pt idx="37">
                  <c:v>-19.466250000000016</c:v>
                </c:pt>
                <c:pt idx="38">
                  <c:v>-19.063499999999987</c:v>
                </c:pt>
                <c:pt idx="39">
                  <c:v>-18.929250000000003</c:v>
                </c:pt>
                <c:pt idx="40">
                  <c:v>-18.929250000000003</c:v>
                </c:pt>
                <c:pt idx="41">
                  <c:v>-20.808750000000021</c:v>
                </c:pt>
                <c:pt idx="42">
                  <c:v>-20.540249999999972</c:v>
                </c:pt>
                <c:pt idx="43">
                  <c:v>-19.332000000000033</c:v>
                </c:pt>
                <c:pt idx="44">
                  <c:v>-20.943000000000005</c:v>
                </c:pt>
                <c:pt idx="45">
                  <c:v>-20.271750000000001</c:v>
                </c:pt>
                <c:pt idx="46">
                  <c:v>-20.540249999999972</c:v>
                </c:pt>
                <c:pt idx="47">
                  <c:v>-20.674500000000034</c:v>
                </c:pt>
                <c:pt idx="48">
                  <c:v>-20.540249999999972</c:v>
                </c:pt>
                <c:pt idx="49">
                  <c:v>-22.688250000000036</c:v>
                </c:pt>
                <c:pt idx="50">
                  <c:v>-22.285500000000006</c:v>
                </c:pt>
                <c:pt idx="51">
                  <c:v>-20.271750000000001</c:v>
                </c:pt>
                <c:pt idx="52">
                  <c:v>-22.151250000000019</c:v>
                </c:pt>
                <c:pt idx="53">
                  <c:v>-21.882749999999977</c:v>
                </c:pt>
                <c:pt idx="54">
                  <c:v>-23.628000000000007</c:v>
                </c:pt>
                <c:pt idx="55">
                  <c:v>-22.285500000000006</c:v>
                </c:pt>
                <c:pt idx="56">
                  <c:v>-21.748499999999989</c:v>
                </c:pt>
                <c:pt idx="57">
                  <c:v>-23.896499999999978</c:v>
                </c:pt>
                <c:pt idx="58">
                  <c:v>-22.688250000000036</c:v>
                </c:pt>
                <c:pt idx="59">
                  <c:v>-23.762249999999991</c:v>
                </c:pt>
                <c:pt idx="60">
                  <c:v>-23.09099999999999</c:v>
                </c:pt>
                <c:pt idx="61">
                  <c:v>-23.628000000000007</c:v>
                </c:pt>
                <c:pt idx="62">
                  <c:v>-24.299250000000008</c:v>
                </c:pt>
                <c:pt idx="63">
                  <c:v>-24.701999999999959</c:v>
                </c:pt>
                <c:pt idx="64">
                  <c:v>-24.030749999999962</c:v>
                </c:pt>
                <c:pt idx="65">
                  <c:v>-24.702000000000037</c:v>
                </c:pt>
                <c:pt idx="66">
                  <c:v>-24.701999999999959</c:v>
                </c:pt>
                <c:pt idx="67">
                  <c:v>-23.762249999999991</c:v>
                </c:pt>
                <c:pt idx="68">
                  <c:v>-24.702000000000037</c:v>
                </c:pt>
                <c:pt idx="69">
                  <c:v>-25.910250000000055</c:v>
                </c:pt>
                <c:pt idx="70">
                  <c:v>-26.313000000000006</c:v>
                </c:pt>
                <c:pt idx="71">
                  <c:v>-26.313000000000006</c:v>
                </c:pt>
                <c:pt idx="72">
                  <c:v>-25.507500000000025</c:v>
                </c:pt>
                <c:pt idx="73">
                  <c:v>-26.984250000000014</c:v>
                </c:pt>
                <c:pt idx="74">
                  <c:v>-26.313000000000006</c:v>
                </c:pt>
                <c:pt idx="75">
                  <c:v>-25.910249999999976</c:v>
                </c:pt>
                <c:pt idx="76">
                  <c:v>-26.849999999999948</c:v>
                </c:pt>
                <c:pt idx="77">
                  <c:v>-26.313000000000006</c:v>
                </c:pt>
                <c:pt idx="78">
                  <c:v>-27.118499999999994</c:v>
                </c:pt>
                <c:pt idx="79">
                  <c:v>-26.044500000000038</c:v>
                </c:pt>
                <c:pt idx="80">
                  <c:v>-26.581500000000055</c:v>
                </c:pt>
                <c:pt idx="81">
                  <c:v>-25.910250000000055</c:v>
                </c:pt>
                <c:pt idx="82">
                  <c:v>-26.447249999999993</c:v>
                </c:pt>
                <c:pt idx="83">
                  <c:v>-27.923999999999982</c:v>
                </c:pt>
                <c:pt idx="84">
                  <c:v>-27.252749999999978</c:v>
                </c:pt>
                <c:pt idx="85">
                  <c:v>-28.998000000000012</c:v>
                </c:pt>
                <c:pt idx="86">
                  <c:v>-26.447249999999993</c:v>
                </c:pt>
                <c:pt idx="87">
                  <c:v>-28.595249999999982</c:v>
                </c:pt>
                <c:pt idx="88">
                  <c:v>-27.655500000000011</c:v>
                </c:pt>
                <c:pt idx="89">
                  <c:v>-28.863750000000024</c:v>
                </c:pt>
                <c:pt idx="90">
                  <c:v>-27.118499999999994</c:v>
                </c:pt>
                <c:pt idx="91">
                  <c:v>-28.326750000000011</c:v>
                </c:pt>
                <c:pt idx="92">
                  <c:v>-28.998000000000012</c:v>
                </c:pt>
                <c:pt idx="93">
                  <c:v>-27.923999999999982</c:v>
                </c:pt>
                <c:pt idx="94">
                  <c:v>-29.266499999999983</c:v>
                </c:pt>
                <c:pt idx="95">
                  <c:v>-30.608999999999984</c:v>
                </c:pt>
                <c:pt idx="96">
                  <c:v>-30.072000000000042</c:v>
                </c:pt>
                <c:pt idx="97">
                  <c:v>-29.803499999999996</c:v>
                </c:pt>
                <c:pt idx="98">
                  <c:v>-29.266499999999983</c:v>
                </c:pt>
                <c:pt idx="99">
                  <c:v>-30.071999999999971</c:v>
                </c:pt>
                <c:pt idx="100">
                  <c:v>-30.340500000000013</c:v>
                </c:pt>
                <c:pt idx="101">
                  <c:v>-30.608999999999984</c:v>
                </c:pt>
                <c:pt idx="102">
                  <c:v>-30.340499999999935</c:v>
                </c:pt>
                <c:pt idx="103">
                  <c:v>-33.159750000000003</c:v>
                </c:pt>
                <c:pt idx="104">
                  <c:v>-30.877499999999952</c:v>
                </c:pt>
                <c:pt idx="105">
                  <c:v>-31.548749999999952</c:v>
                </c:pt>
                <c:pt idx="106">
                  <c:v>-30.340500000000013</c:v>
                </c:pt>
                <c:pt idx="107">
                  <c:v>-31.68300000000001</c:v>
                </c:pt>
                <c:pt idx="108">
                  <c:v>-30.340500000000013</c:v>
                </c:pt>
                <c:pt idx="109">
                  <c:v>-31.280249999999981</c:v>
                </c:pt>
                <c:pt idx="110">
                  <c:v>-31.68300000000001</c:v>
                </c:pt>
                <c:pt idx="111">
                  <c:v>-32.622749999999989</c:v>
                </c:pt>
                <c:pt idx="112">
                  <c:v>-33.562500000000028</c:v>
                </c:pt>
                <c:pt idx="113">
                  <c:v>-32.488500000000002</c:v>
                </c:pt>
                <c:pt idx="114">
                  <c:v>-32.756999999999969</c:v>
                </c:pt>
                <c:pt idx="115">
                  <c:v>-32.219999999999956</c:v>
                </c:pt>
                <c:pt idx="116">
                  <c:v>-32.622749999999989</c:v>
                </c:pt>
                <c:pt idx="117">
                  <c:v>-32.488500000000002</c:v>
                </c:pt>
                <c:pt idx="118">
                  <c:v>-31.68300000000001</c:v>
                </c:pt>
                <c:pt idx="119">
                  <c:v>-33.159750000000003</c:v>
                </c:pt>
                <c:pt idx="120">
                  <c:v>-33.96524999999999</c:v>
                </c:pt>
                <c:pt idx="121">
                  <c:v>-32.354250000000015</c:v>
                </c:pt>
                <c:pt idx="122">
                  <c:v>-32.756999999999969</c:v>
                </c:pt>
                <c:pt idx="123">
                  <c:v>-33.96524999999999</c:v>
                </c:pt>
                <c:pt idx="124">
                  <c:v>-33.696750000000016</c:v>
                </c:pt>
                <c:pt idx="125">
                  <c:v>-33.025500000000015</c:v>
                </c:pt>
                <c:pt idx="126">
                  <c:v>-33.29399999999999</c:v>
                </c:pt>
                <c:pt idx="127">
                  <c:v>-33.831000000000003</c:v>
                </c:pt>
                <c:pt idx="128">
                  <c:v>-34.367999999999938</c:v>
                </c:pt>
                <c:pt idx="129">
                  <c:v>-33.696749999999938</c:v>
                </c:pt>
                <c:pt idx="130">
                  <c:v>-34.90500000000003</c:v>
                </c:pt>
                <c:pt idx="131">
                  <c:v>-34.636499999999984</c:v>
                </c:pt>
                <c:pt idx="132">
                  <c:v>-34.636499999999984</c:v>
                </c:pt>
                <c:pt idx="133">
                  <c:v>-34.904999999999959</c:v>
                </c:pt>
                <c:pt idx="134">
                  <c:v>-34.233750000000029</c:v>
                </c:pt>
                <c:pt idx="135">
                  <c:v>-34.904999999999959</c:v>
                </c:pt>
                <c:pt idx="136">
                  <c:v>-35.173500000000004</c:v>
                </c:pt>
                <c:pt idx="137">
                  <c:v>-36.113250000000043</c:v>
                </c:pt>
                <c:pt idx="138">
                  <c:v>-36.650249999999986</c:v>
                </c:pt>
                <c:pt idx="139">
                  <c:v>-35.039250000000017</c:v>
                </c:pt>
                <c:pt idx="140">
                  <c:v>-35.710499999999946</c:v>
                </c:pt>
                <c:pt idx="141">
                  <c:v>-37.187250000000006</c:v>
                </c:pt>
                <c:pt idx="142">
                  <c:v>-36.516000000000005</c:v>
                </c:pt>
                <c:pt idx="143">
                  <c:v>-36.918750000000031</c:v>
                </c:pt>
                <c:pt idx="144">
                  <c:v>-37.858500000000006</c:v>
                </c:pt>
                <c:pt idx="145">
                  <c:v>-37.321499999999986</c:v>
                </c:pt>
                <c:pt idx="146">
                  <c:v>-37.455749999999973</c:v>
                </c:pt>
                <c:pt idx="147">
                  <c:v>-37.187250000000006</c:v>
                </c:pt>
                <c:pt idx="148">
                  <c:v>-38.932499999999962</c:v>
                </c:pt>
                <c:pt idx="149">
                  <c:v>-38.529750000000007</c:v>
                </c:pt>
                <c:pt idx="150">
                  <c:v>-38.39550000000002</c:v>
                </c:pt>
                <c:pt idx="151">
                  <c:v>-37.858500000000006</c:v>
                </c:pt>
                <c:pt idx="152">
                  <c:v>-37.858500000000006</c:v>
                </c:pt>
                <c:pt idx="153">
                  <c:v>-38.39550000000002</c:v>
                </c:pt>
                <c:pt idx="154">
                  <c:v>-39.603750000000034</c:v>
                </c:pt>
                <c:pt idx="155">
                  <c:v>-39.738000000000021</c:v>
                </c:pt>
                <c:pt idx="156">
                  <c:v>-38.663999999999994</c:v>
                </c:pt>
                <c:pt idx="157">
                  <c:v>-39.603750000000034</c:v>
                </c:pt>
                <c:pt idx="158">
                  <c:v>-38.798249999999975</c:v>
                </c:pt>
                <c:pt idx="159">
                  <c:v>-40.006499999999996</c:v>
                </c:pt>
                <c:pt idx="160">
                  <c:v>-39.469499999999975</c:v>
                </c:pt>
                <c:pt idx="161">
                  <c:v>-40.140749999999976</c:v>
                </c:pt>
                <c:pt idx="162">
                  <c:v>-41.34899999999999</c:v>
                </c:pt>
                <c:pt idx="163">
                  <c:v>-40.140749999999976</c:v>
                </c:pt>
                <c:pt idx="164">
                  <c:v>-41.88600000000001</c:v>
                </c:pt>
                <c:pt idx="165">
                  <c:v>-40.677750000000067</c:v>
                </c:pt>
                <c:pt idx="166">
                  <c:v>-39.737999999999943</c:v>
                </c:pt>
                <c:pt idx="167">
                  <c:v>-39.87224999999993</c:v>
                </c:pt>
                <c:pt idx="168">
                  <c:v>-41.34899999999999</c:v>
                </c:pt>
                <c:pt idx="169">
                  <c:v>-40.140750000000054</c:v>
                </c:pt>
                <c:pt idx="170">
                  <c:v>-41.617499999999964</c:v>
                </c:pt>
                <c:pt idx="171">
                  <c:v>-41.88600000000001</c:v>
                </c:pt>
                <c:pt idx="172">
                  <c:v>-41.214749999999931</c:v>
                </c:pt>
                <c:pt idx="173">
                  <c:v>-42.154499999999977</c:v>
                </c:pt>
                <c:pt idx="174">
                  <c:v>-42.154499999999977</c:v>
                </c:pt>
                <c:pt idx="175">
                  <c:v>-41.617500000000042</c:v>
                </c:pt>
                <c:pt idx="176">
                  <c:v>-42.825750000000056</c:v>
                </c:pt>
                <c:pt idx="177">
                  <c:v>-42.691499999999991</c:v>
                </c:pt>
                <c:pt idx="178">
                  <c:v>-41.483249999999977</c:v>
                </c:pt>
                <c:pt idx="179">
                  <c:v>-41.483249999999977</c:v>
                </c:pt>
                <c:pt idx="180">
                  <c:v>-42.960000000000036</c:v>
                </c:pt>
              </c:numCache>
            </c:numRef>
          </c:yVal>
          <c:smooth val="0"/>
        </c:ser>
        <c:ser>
          <c:idx val="4"/>
          <c:order val="4"/>
          <c:spPr>
            <a:ln w="28575">
              <a:noFill/>
            </a:ln>
          </c:spPr>
          <c:marker>
            <c:symbol val="square"/>
            <c:size val="2"/>
          </c:marker>
          <c:trendline>
            <c:spPr>
              <a:ln w="28575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119257551745026"/>
                  <c:y val="-0.352318679828221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</c:trendlineLbl>
          </c:trendline>
          <c:xVal>
            <c:numRef>
              <c:f>'Plate Reader Data'!$C$12:$C$192</c:f>
              <c:numCache>
                <c:formatCode>0.000</c:formatCode>
                <c:ptCount val="181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1.1666666666666665</c:v>
                </c:pt>
                <c:pt idx="15">
                  <c:v>1.2499999999999998</c:v>
                </c:pt>
                <c:pt idx="16">
                  <c:v>1.333333333333333</c:v>
                </c:pt>
                <c:pt idx="17">
                  <c:v>1.4166666666666663</c:v>
                </c:pt>
                <c:pt idx="18">
                  <c:v>1.4999999999999996</c:v>
                </c:pt>
                <c:pt idx="19">
                  <c:v>1.5833333333333328</c:v>
                </c:pt>
                <c:pt idx="20">
                  <c:v>1.6666666666666661</c:v>
                </c:pt>
                <c:pt idx="21">
                  <c:v>1.7499999999999993</c:v>
                </c:pt>
                <c:pt idx="22">
                  <c:v>1.8333333333333326</c:v>
                </c:pt>
                <c:pt idx="23">
                  <c:v>1.9166666666666659</c:v>
                </c:pt>
                <c:pt idx="24">
                  <c:v>1.9999999999999991</c:v>
                </c:pt>
                <c:pt idx="25">
                  <c:v>2.0833333333333326</c:v>
                </c:pt>
                <c:pt idx="26">
                  <c:v>2.1666666666666661</c:v>
                </c:pt>
                <c:pt idx="27">
                  <c:v>2.2499999999999996</c:v>
                </c:pt>
                <c:pt idx="28">
                  <c:v>2.333333333333333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2.666666666666667</c:v>
                </c:pt>
                <c:pt idx="33">
                  <c:v>2.7500000000000004</c:v>
                </c:pt>
                <c:pt idx="34">
                  <c:v>2.8333333333333339</c:v>
                </c:pt>
                <c:pt idx="35">
                  <c:v>2.9166666666666674</c:v>
                </c:pt>
                <c:pt idx="36">
                  <c:v>3.0000000000000009</c:v>
                </c:pt>
                <c:pt idx="37">
                  <c:v>3.0833333333333344</c:v>
                </c:pt>
                <c:pt idx="38">
                  <c:v>3.1666666666666679</c:v>
                </c:pt>
                <c:pt idx="39">
                  <c:v>3.2500000000000013</c:v>
                </c:pt>
                <c:pt idx="40">
                  <c:v>3.3333333333333348</c:v>
                </c:pt>
                <c:pt idx="41">
                  <c:v>3.4166666666666683</c:v>
                </c:pt>
                <c:pt idx="42">
                  <c:v>3.5000000000000018</c:v>
                </c:pt>
                <c:pt idx="43">
                  <c:v>3.5833333333333353</c:v>
                </c:pt>
                <c:pt idx="44">
                  <c:v>3.6666666666666687</c:v>
                </c:pt>
                <c:pt idx="45">
                  <c:v>3.7500000000000022</c:v>
                </c:pt>
                <c:pt idx="46">
                  <c:v>3.8333333333333357</c:v>
                </c:pt>
                <c:pt idx="47">
                  <c:v>3.9166666666666692</c:v>
                </c:pt>
                <c:pt idx="48">
                  <c:v>4.0000000000000027</c:v>
                </c:pt>
                <c:pt idx="49">
                  <c:v>4.0833333333333357</c:v>
                </c:pt>
                <c:pt idx="50">
                  <c:v>4.1666666666666687</c:v>
                </c:pt>
                <c:pt idx="51">
                  <c:v>4.2500000000000018</c:v>
                </c:pt>
                <c:pt idx="52">
                  <c:v>4.3333333333333348</c:v>
                </c:pt>
                <c:pt idx="53">
                  <c:v>4.4166666666666679</c:v>
                </c:pt>
                <c:pt idx="54">
                  <c:v>4.5000000000000009</c:v>
                </c:pt>
                <c:pt idx="55">
                  <c:v>4.5833333333333339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4.9166666666666661</c:v>
                </c:pt>
                <c:pt idx="60">
                  <c:v>4.9999999999999991</c:v>
                </c:pt>
                <c:pt idx="61">
                  <c:v>5.0833333333333321</c:v>
                </c:pt>
                <c:pt idx="62">
                  <c:v>5.1666666666666652</c:v>
                </c:pt>
                <c:pt idx="63">
                  <c:v>5.2499999999999982</c:v>
                </c:pt>
                <c:pt idx="64">
                  <c:v>5.3333333333333313</c:v>
                </c:pt>
                <c:pt idx="65">
                  <c:v>5.4166666666666643</c:v>
                </c:pt>
                <c:pt idx="66">
                  <c:v>5.4999999999999973</c:v>
                </c:pt>
                <c:pt idx="67">
                  <c:v>5.5833333333333304</c:v>
                </c:pt>
                <c:pt idx="68">
                  <c:v>5.6666666666666634</c:v>
                </c:pt>
                <c:pt idx="69">
                  <c:v>5.7499999999999964</c:v>
                </c:pt>
                <c:pt idx="70">
                  <c:v>5.8333333333333295</c:v>
                </c:pt>
                <c:pt idx="71">
                  <c:v>5.9166666666666625</c:v>
                </c:pt>
                <c:pt idx="72">
                  <c:v>5.9999999999999956</c:v>
                </c:pt>
                <c:pt idx="73">
                  <c:v>6.0833333333333286</c:v>
                </c:pt>
                <c:pt idx="74">
                  <c:v>6.1666666666666616</c:v>
                </c:pt>
                <c:pt idx="75">
                  <c:v>6.2499999999999947</c:v>
                </c:pt>
                <c:pt idx="76">
                  <c:v>6.3333333333333277</c:v>
                </c:pt>
                <c:pt idx="77">
                  <c:v>6.4166666666666607</c:v>
                </c:pt>
                <c:pt idx="78">
                  <c:v>6.4999999999999938</c:v>
                </c:pt>
                <c:pt idx="79">
                  <c:v>6.5833333333333268</c:v>
                </c:pt>
                <c:pt idx="80">
                  <c:v>6.6666666666666599</c:v>
                </c:pt>
                <c:pt idx="81">
                  <c:v>6.7499999999999929</c:v>
                </c:pt>
                <c:pt idx="82">
                  <c:v>6.8333333333333259</c:v>
                </c:pt>
                <c:pt idx="83">
                  <c:v>6.916666666666659</c:v>
                </c:pt>
                <c:pt idx="84">
                  <c:v>6.999999999999992</c:v>
                </c:pt>
                <c:pt idx="85">
                  <c:v>7.083333333333325</c:v>
                </c:pt>
                <c:pt idx="86">
                  <c:v>7.1666666666666581</c:v>
                </c:pt>
                <c:pt idx="87">
                  <c:v>7.2499999999999911</c:v>
                </c:pt>
                <c:pt idx="88">
                  <c:v>7.3333333333333242</c:v>
                </c:pt>
                <c:pt idx="89">
                  <c:v>7.4166666666666572</c:v>
                </c:pt>
                <c:pt idx="90">
                  <c:v>7.4999999999999902</c:v>
                </c:pt>
                <c:pt idx="91">
                  <c:v>7.5833333333333233</c:v>
                </c:pt>
                <c:pt idx="92">
                  <c:v>7.6666666666666563</c:v>
                </c:pt>
                <c:pt idx="93">
                  <c:v>7.7499999999999893</c:v>
                </c:pt>
                <c:pt idx="94">
                  <c:v>7.8333333333333224</c:v>
                </c:pt>
                <c:pt idx="95">
                  <c:v>7.9166666666666554</c:v>
                </c:pt>
                <c:pt idx="96">
                  <c:v>7.9999999999999885</c:v>
                </c:pt>
                <c:pt idx="97">
                  <c:v>8.0833333333333215</c:v>
                </c:pt>
                <c:pt idx="98">
                  <c:v>8.1666666666666554</c:v>
                </c:pt>
                <c:pt idx="99">
                  <c:v>8.2499999999999893</c:v>
                </c:pt>
                <c:pt idx="100">
                  <c:v>8.3333333333333233</c:v>
                </c:pt>
                <c:pt idx="101">
                  <c:v>8.4166666666666572</c:v>
                </c:pt>
                <c:pt idx="102">
                  <c:v>8.4999999999999911</c:v>
                </c:pt>
                <c:pt idx="103">
                  <c:v>8.583333333333325</c:v>
                </c:pt>
                <c:pt idx="104">
                  <c:v>8.666666666666659</c:v>
                </c:pt>
                <c:pt idx="105">
                  <c:v>8.7499999999999929</c:v>
                </c:pt>
                <c:pt idx="106">
                  <c:v>8.8333333333333268</c:v>
                </c:pt>
                <c:pt idx="107">
                  <c:v>8.9166666666666607</c:v>
                </c:pt>
                <c:pt idx="108">
                  <c:v>8.9999999999999947</c:v>
                </c:pt>
                <c:pt idx="109">
                  <c:v>9.0833333333333286</c:v>
                </c:pt>
                <c:pt idx="110">
                  <c:v>9.1666666666666625</c:v>
                </c:pt>
                <c:pt idx="111">
                  <c:v>9.2499999999999964</c:v>
                </c:pt>
                <c:pt idx="112">
                  <c:v>9.3333333333333304</c:v>
                </c:pt>
                <c:pt idx="113">
                  <c:v>9.4166666666666643</c:v>
                </c:pt>
                <c:pt idx="114">
                  <c:v>9.4999999999999982</c:v>
                </c:pt>
                <c:pt idx="115">
                  <c:v>9.5833333333333321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9.9166666666666679</c:v>
                </c:pt>
                <c:pt idx="120">
                  <c:v>10.000000000000002</c:v>
                </c:pt>
                <c:pt idx="121">
                  <c:v>10.083333333333336</c:v>
                </c:pt>
                <c:pt idx="122">
                  <c:v>10.16666666666667</c:v>
                </c:pt>
                <c:pt idx="123">
                  <c:v>10.250000000000004</c:v>
                </c:pt>
                <c:pt idx="124">
                  <c:v>10.333333333333337</c:v>
                </c:pt>
                <c:pt idx="125">
                  <c:v>10.416666666666671</c:v>
                </c:pt>
                <c:pt idx="126">
                  <c:v>10.500000000000005</c:v>
                </c:pt>
                <c:pt idx="127">
                  <c:v>10.583333333333339</c:v>
                </c:pt>
                <c:pt idx="128">
                  <c:v>10.666666666666673</c:v>
                </c:pt>
                <c:pt idx="129">
                  <c:v>10.750000000000007</c:v>
                </c:pt>
                <c:pt idx="130">
                  <c:v>10.833333333333341</c:v>
                </c:pt>
                <c:pt idx="131">
                  <c:v>10.916666666666675</c:v>
                </c:pt>
                <c:pt idx="132">
                  <c:v>11.000000000000009</c:v>
                </c:pt>
                <c:pt idx="133">
                  <c:v>11.083333333333343</c:v>
                </c:pt>
                <c:pt idx="134">
                  <c:v>11.166666666666677</c:v>
                </c:pt>
                <c:pt idx="135">
                  <c:v>11.250000000000011</c:v>
                </c:pt>
                <c:pt idx="136">
                  <c:v>11.333333333333345</c:v>
                </c:pt>
                <c:pt idx="137">
                  <c:v>11.416666666666679</c:v>
                </c:pt>
                <c:pt idx="138">
                  <c:v>11.500000000000012</c:v>
                </c:pt>
                <c:pt idx="139">
                  <c:v>11.583333333333346</c:v>
                </c:pt>
                <c:pt idx="140">
                  <c:v>11.66666666666668</c:v>
                </c:pt>
                <c:pt idx="141">
                  <c:v>11.750000000000014</c:v>
                </c:pt>
                <c:pt idx="142">
                  <c:v>11.833333333333348</c:v>
                </c:pt>
                <c:pt idx="143">
                  <c:v>11.916666666666682</c:v>
                </c:pt>
                <c:pt idx="144">
                  <c:v>12.000000000000016</c:v>
                </c:pt>
                <c:pt idx="145">
                  <c:v>12.08333333333335</c:v>
                </c:pt>
                <c:pt idx="146">
                  <c:v>12.166666666666684</c:v>
                </c:pt>
                <c:pt idx="147">
                  <c:v>12.250000000000018</c:v>
                </c:pt>
                <c:pt idx="148">
                  <c:v>12.333333333333352</c:v>
                </c:pt>
                <c:pt idx="149">
                  <c:v>12.416666666666686</c:v>
                </c:pt>
                <c:pt idx="150">
                  <c:v>12.50000000000002</c:v>
                </c:pt>
                <c:pt idx="151">
                  <c:v>12.583333333333353</c:v>
                </c:pt>
                <c:pt idx="152">
                  <c:v>12.666666666666687</c:v>
                </c:pt>
                <c:pt idx="153">
                  <c:v>12.750000000000021</c:v>
                </c:pt>
                <c:pt idx="154">
                  <c:v>12.833333333333355</c:v>
                </c:pt>
                <c:pt idx="155">
                  <c:v>12.916666666666689</c:v>
                </c:pt>
                <c:pt idx="156">
                  <c:v>13.000000000000023</c:v>
                </c:pt>
                <c:pt idx="157">
                  <c:v>13.083333333333357</c:v>
                </c:pt>
                <c:pt idx="158">
                  <c:v>13.166666666666691</c:v>
                </c:pt>
                <c:pt idx="159">
                  <c:v>13.250000000000025</c:v>
                </c:pt>
                <c:pt idx="160">
                  <c:v>13.333333333333359</c:v>
                </c:pt>
                <c:pt idx="161">
                  <c:v>13.416666666666693</c:v>
                </c:pt>
                <c:pt idx="162">
                  <c:v>13.500000000000027</c:v>
                </c:pt>
                <c:pt idx="163">
                  <c:v>13.583333333333361</c:v>
                </c:pt>
                <c:pt idx="164">
                  <c:v>13.666666666666694</c:v>
                </c:pt>
                <c:pt idx="165">
                  <c:v>13.750000000000028</c:v>
                </c:pt>
                <c:pt idx="166">
                  <c:v>13.833333333333362</c:v>
                </c:pt>
                <c:pt idx="167">
                  <c:v>13.916666666666696</c:v>
                </c:pt>
                <c:pt idx="168">
                  <c:v>14.00000000000003</c:v>
                </c:pt>
                <c:pt idx="169">
                  <c:v>14.083333333333364</c:v>
                </c:pt>
                <c:pt idx="170">
                  <c:v>14.166666666666698</c:v>
                </c:pt>
                <c:pt idx="171">
                  <c:v>14.250000000000032</c:v>
                </c:pt>
                <c:pt idx="172">
                  <c:v>14.333333333333366</c:v>
                </c:pt>
                <c:pt idx="173">
                  <c:v>14.4166666666667</c:v>
                </c:pt>
                <c:pt idx="174">
                  <c:v>14.500000000000034</c:v>
                </c:pt>
                <c:pt idx="175">
                  <c:v>14.583333333333368</c:v>
                </c:pt>
                <c:pt idx="176">
                  <c:v>14.666666666666702</c:v>
                </c:pt>
                <c:pt idx="177">
                  <c:v>14.750000000000036</c:v>
                </c:pt>
                <c:pt idx="178">
                  <c:v>14.833333333333369</c:v>
                </c:pt>
                <c:pt idx="179">
                  <c:v>14.916666666666703</c:v>
                </c:pt>
                <c:pt idx="180">
                  <c:v>15.000000000000037</c:v>
                </c:pt>
              </c:numCache>
            </c:numRef>
          </c:xVal>
          <c:yVal>
            <c:numRef>
              <c:f>'Plate Reader Data'!$N$12:$N$192</c:f>
              <c:numCache>
                <c:formatCode>General</c:formatCode>
                <c:ptCount val="181"/>
                <c:pt idx="0">
                  <c:v>-15.573</c:v>
                </c:pt>
                <c:pt idx="1">
                  <c:v>-15.036000000000058</c:v>
                </c:pt>
                <c:pt idx="2">
                  <c:v>-16.244250000000001</c:v>
                </c:pt>
                <c:pt idx="3">
                  <c:v>-14.364749999999983</c:v>
                </c:pt>
                <c:pt idx="4">
                  <c:v>-16.64700000000003</c:v>
                </c:pt>
                <c:pt idx="5">
                  <c:v>-16.378499999999985</c:v>
                </c:pt>
                <c:pt idx="6">
                  <c:v>-17.45249999999994</c:v>
                </c:pt>
                <c:pt idx="7">
                  <c:v>-15.438750000000015</c:v>
                </c:pt>
                <c:pt idx="8">
                  <c:v>-14.767499999999938</c:v>
                </c:pt>
                <c:pt idx="9">
                  <c:v>-16.64700000000003</c:v>
                </c:pt>
                <c:pt idx="10">
                  <c:v>-16.378499999999985</c:v>
                </c:pt>
                <c:pt idx="11">
                  <c:v>-15.707249999999984</c:v>
                </c:pt>
                <c:pt idx="12">
                  <c:v>-15.97575000000003</c:v>
                </c:pt>
                <c:pt idx="13">
                  <c:v>-16.512749999999969</c:v>
                </c:pt>
                <c:pt idx="14">
                  <c:v>-16.781250000000014</c:v>
                </c:pt>
                <c:pt idx="15">
                  <c:v>-15.707250000000059</c:v>
                </c:pt>
                <c:pt idx="16">
                  <c:v>-16.781250000000014</c:v>
                </c:pt>
                <c:pt idx="17">
                  <c:v>-17.586750000000002</c:v>
                </c:pt>
                <c:pt idx="18">
                  <c:v>-17.318250000000031</c:v>
                </c:pt>
                <c:pt idx="19">
                  <c:v>-19.197749999999974</c:v>
                </c:pt>
                <c:pt idx="20">
                  <c:v>-19.734749999999988</c:v>
                </c:pt>
                <c:pt idx="21">
                  <c:v>-17.989499999999957</c:v>
                </c:pt>
                <c:pt idx="22">
                  <c:v>-18.929250000000003</c:v>
                </c:pt>
                <c:pt idx="23">
                  <c:v>-16.915500000000002</c:v>
                </c:pt>
                <c:pt idx="24">
                  <c:v>-17.183999999999969</c:v>
                </c:pt>
                <c:pt idx="25">
                  <c:v>-19.734749999999988</c:v>
                </c:pt>
                <c:pt idx="26">
                  <c:v>-18.526499999999974</c:v>
                </c:pt>
                <c:pt idx="27">
                  <c:v>-18.123750000000015</c:v>
                </c:pt>
                <c:pt idx="28">
                  <c:v>-19.332000000000033</c:v>
                </c:pt>
                <c:pt idx="29">
                  <c:v>-18.258000000000003</c:v>
                </c:pt>
                <c:pt idx="30">
                  <c:v>-20.808749999999943</c:v>
                </c:pt>
                <c:pt idx="31">
                  <c:v>-20.137500000000021</c:v>
                </c:pt>
                <c:pt idx="32">
                  <c:v>-20.137500000000021</c:v>
                </c:pt>
                <c:pt idx="33">
                  <c:v>-20.137499999999942</c:v>
                </c:pt>
                <c:pt idx="34">
                  <c:v>-20.674499999999959</c:v>
                </c:pt>
                <c:pt idx="35">
                  <c:v>-20.674499999999959</c:v>
                </c:pt>
                <c:pt idx="36">
                  <c:v>-22.822500000000019</c:v>
                </c:pt>
                <c:pt idx="37">
                  <c:v>-21.614250000000002</c:v>
                </c:pt>
                <c:pt idx="38">
                  <c:v>-21.211499999999976</c:v>
                </c:pt>
                <c:pt idx="39">
                  <c:v>-20.808750000000021</c:v>
                </c:pt>
                <c:pt idx="40">
                  <c:v>-21.614250000000002</c:v>
                </c:pt>
                <c:pt idx="41">
                  <c:v>-22.553999999999977</c:v>
                </c:pt>
                <c:pt idx="42">
                  <c:v>-21.882749999999977</c:v>
                </c:pt>
                <c:pt idx="43">
                  <c:v>-22.419750000000068</c:v>
                </c:pt>
                <c:pt idx="44">
                  <c:v>-22.688250000000036</c:v>
                </c:pt>
                <c:pt idx="45">
                  <c:v>-21.614250000000002</c:v>
                </c:pt>
                <c:pt idx="46">
                  <c:v>-23.359499999999962</c:v>
                </c:pt>
                <c:pt idx="47">
                  <c:v>-23.628000000000007</c:v>
                </c:pt>
                <c:pt idx="48">
                  <c:v>-22.688249999999961</c:v>
                </c:pt>
                <c:pt idx="49">
                  <c:v>-23.091000000000065</c:v>
                </c:pt>
                <c:pt idx="50">
                  <c:v>-24.702000000000037</c:v>
                </c:pt>
                <c:pt idx="51">
                  <c:v>-22.956750000000007</c:v>
                </c:pt>
                <c:pt idx="52">
                  <c:v>-25.104749999999996</c:v>
                </c:pt>
                <c:pt idx="53">
                  <c:v>-23.359499999999962</c:v>
                </c:pt>
                <c:pt idx="54">
                  <c:v>-25.507499999999947</c:v>
                </c:pt>
                <c:pt idx="55">
                  <c:v>-25.641750000000009</c:v>
                </c:pt>
                <c:pt idx="56">
                  <c:v>-24.836250000000025</c:v>
                </c:pt>
                <c:pt idx="57">
                  <c:v>-25.238999999999976</c:v>
                </c:pt>
                <c:pt idx="58">
                  <c:v>-24.970500000000008</c:v>
                </c:pt>
                <c:pt idx="59">
                  <c:v>-25.641750000000009</c:v>
                </c:pt>
                <c:pt idx="60">
                  <c:v>-26.312999999999935</c:v>
                </c:pt>
                <c:pt idx="61">
                  <c:v>-24.836250000000025</c:v>
                </c:pt>
                <c:pt idx="62">
                  <c:v>-24.701999999999959</c:v>
                </c:pt>
                <c:pt idx="63">
                  <c:v>-26.447249999999993</c:v>
                </c:pt>
                <c:pt idx="64">
                  <c:v>-26.044499999999964</c:v>
                </c:pt>
                <c:pt idx="65">
                  <c:v>-26.447249999999993</c:v>
                </c:pt>
                <c:pt idx="66">
                  <c:v>-27.118499999999994</c:v>
                </c:pt>
                <c:pt idx="67">
                  <c:v>-26.581499999999977</c:v>
                </c:pt>
                <c:pt idx="68">
                  <c:v>-27.655500000000011</c:v>
                </c:pt>
                <c:pt idx="69">
                  <c:v>-27.655500000000011</c:v>
                </c:pt>
                <c:pt idx="70">
                  <c:v>-28.863750000000024</c:v>
                </c:pt>
                <c:pt idx="71">
                  <c:v>-28.863749999999953</c:v>
                </c:pt>
                <c:pt idx="72">
                  <c:v>-28.863750000000024</c:v>
                </c:pt>
                <c:pt idx="73">
                  <c:v>-29.669250000000012</c:v>
                </c:pt>
                <c:pt idx="74">
                  <c:v>-27.655500000000011</c:v>
                </c:pt>
                <c:pt idx="75">
                  <c:v>-28.595249999999982</c:v>
                </c:pt>
                <c:pt idx="76">
                  <c:v>-29.534999999999954</c:v>
                </c:pt>
                <c:pt idx="77">
                  <c:v>-29.803499999999996</c:v>
                </c:pt>
                <c:pt idx="78">
                  <c:v>-29.669250000000012</c:v>
                </c:pt>
                <c:pt idx="79">
                  <c:v>-29.535000000000029</c:v>
                </c:pt>
                <c:pt idx="80">
                  <c:v>-30.072000000000042</c:v>
                </c:pt>
                <c:pt idx="81">
                  <c:v>-29.400750000000041</c:v>
                </c:pt>
                <c:pt idx="82">
                  <c:v>-29.669250000000012</c:v>
                </c:pt>
                <c:pt idx="83">
                  <c:v>-30.608999999999984</c:v>
                </c:pt>
                <c:pt idx="84">
                  <c:v>-30.340500000000013</c:v>
                </c:pt>
                <c:pt idx="85">
                  <c:v>-31.146000000000001</c:v>
                </c:pt>
                <c:pt idx="86">
                  <c:v>-29.669250000000012</c:v>
                </c:pt>
                <c:pt idx="87">
                  <c:v>-29.937749999999983</c:v>
                </c:pt>
                <c:pt idx="88">
                  <c:v>-30.340500000000013</c:v>
                </c:pt>
                <c:pt idx="89">
                  <c:v>-30.87750000000003</c:v>
                </c:pt>
                <c:pt idx="90">
                  <c:v>-30.47475</c:v>
                </c:pt>
                <c:pt idx="91">
                  <c:v>-31.414500000000043</c:v>
                </c:pt>
                <c:pt idx="92">
                  <c:v>-32.62275000000006</c:v>
                </c:pt>
                <c:pt idx="93">
                  <c:v>-30.608999999999984</c:v>
                </c:pt>
                <c:pt idx="94">
                  <c:v>-32.622749999999989</c:v>
                </c:pt>
                <c:pt idx="95">
                  <c:v>-33.696750000000016</c:v>
                </c:pt>
                <c:pt idx="96">
                  <c:v>-33.965250000000061</c:v>
                </c:pt>
                <c:pt idx="97">
                  <c:v>-32.488500000000002</c:v>
                </c:pt>
                <c:pt idx="98">
                  <c:v>-32.085749999999969</c:v>
                </c:pt>
                <c:pt idx="99">
                  <c:v>-33.42824999999997</c:v>
                </c:pt>
                <c:pt idx="100">
                  <c:v>-34.099499999999971</c:v>
                </c:pt>
                <c:pt idx="101">
                  <c:v>-33.42824999999997</c:v>
                </c:pt>
                <c:pt idx="102">
                  <c:v>-34.367999999999938</c:v>
                </c:pt>
                <c:pt idx="103">
                  <c:v>-36.113250000000043</c:v>
                </c:pt>
                <c:pt idx="104">
                  <c:v>-33.96524999999999</c:v>
                </c:pt>
                <c:pt idx="105">
                  <c:v>-33.29399999999999</c:v>
                </c:pt>
                <c:pt idx="106">
                  <c:v>-34.90500000000003</c:v>
                </c:pt>
                <c:pt idx="107">
                  <c:v>-35.307750000000063</c:v>
                </c:pt>
                <c:pt idx="108">
                  <c:v>-33.562499999999957</c:v>
                </c:pt>
                <c:pt idx="109">
                  <c:v>-34.904999999999959</c:v>
                </c:pt>
                <c:pt idx="110">
                  <c:v>-35.710500000000017</c:v>
                </c:pt>
                <c:pt idx="111">
                  <c:v>-35.576249999999959</c:v>
                </c:pt>
                <c:pt idx="112">
                  <c:v>-37.992750000000065</c:v>
                </c:pt>
                <c:pt idx="113">
                  <c:v>-36.247500000000031</c:v>
                </c:pt>
                <c:pt idx="114">
                  <c:v>-36.516000000000005</c:v>
                </c:pt>
                <c:pt idx="115">
                  <c:v>-34.904999999999959</c:v>
                </c:pt>
                <c:pt idx="116">
                  <c:v>-36.247500000000031</c:v>
                </c:pt>
                <c:pt idx="117">
                  <c:v>-36.650249999999986</c:v>
                </c:pt>
                <c:pt idx="118">
                  <c:v>-35.039250000000017</c:v>
                </c:pt>
                <c:pt idx="119">
                  <c:v>-36.650250000000064</c:v>
                </c:pt>
                <c:pt idx="120">
                  <c:v>-37.992749999999987</c:v>
                </c:pt>
                <c:pt idx="121">
                  <c:v>-36.784499999999973</c:v>
                </c:pt>
                <c:pt idx="122">
                  <c:v>-37.187250000000006</c:v>
                </c:pt>
                <c:pt idx="123">
                  <c:v>-38.663999999999994</c:v>
                </c:pt>
                <c:pt idx="124">
                  <c:v>-37.590000000000032</c:v>
                </c:pt>
                <c:pt idx="125">
                  <c:v>-36.918750000000031</c:v>
                </c:pt>
                <c:pt idx="126">
                  <c:v>-37.858500000000006</c:v>
                </c:pt>
                <c:pt idx="127">
                  <c:v>-38.39550000000002</c:v>
                </c:pt>
                <c:pt idx="128">
                  <c:v>-38.261249999999961</c:v>
                </c:pt>
                <c:pt idx="129">
                  <c:v>-38.798249999999975</c:v>
                </c:pt>
                <c:pt idx="130">
                  <c:v>-38.127000000000052</c:v>
                </c:pt>
                <c:pt idx="131">
                  <c:v>-38.798249999999975</c:v>
                </c:pt>
                <c:pt idx="132">
                  <c:v>-39.201000000000008</c:v>
                </c:pt>
                <c:pt idx="133">
                  <c:v>-39.469499999999975</c:v>
                </c:pt>
                <c:pt idx="134">
                  <c:v>-38.798249999999975</c:v>
                </c:pt>
                <c:pt idx="135">
                  <c:v>-38.932499999999962</c:v>
                </c:pt>
                <c:pt idx="136">
                  <c:v>-39.335250000000066</c:v>
                </c:pt>
                <c:pt idx="137">
                  <c:v>-41.214750000000009</c:v>
                </c:pt>
                <c:pt idx="138">
                  <c:v>-40.811999999999976</c:v>
                </c:pt>
                <c:pt idx="139">
                  <c:v>-39.603749999999962</c:v>
                </c:pt>
                <c:pt idx="140">
                  <c:v>-40.274999999999963</c:v>
                </c:pt>
                <c:pt idx="141">
                  <c:v>-40.946249999999964</c:v>
                </c:pt>
                <c:pt idx="142">
                  <c:v>-40.543499999999931</c:v>
                </c:pt>
                <c:pt idx="143">
                  <c:v>-41.34899999999999</c:v>
                </c:pt>
                <c:pt idx="144">
                  <c:v>-42.154499999999977</c:v>
                </c:pt>
                <c:pt idx="145">
                  <c:v>-42.02024999999999</c:v>
                </c:pt>
                <c:pt idx="146">
                  <c:v>-40.677749999999989</c:v>
                </c:pt>
                <c:pt idx="147">
                  <c:v>-40.677749999999989</c:v>
                </c:pt>
                <c:pt idx="148">
                  <c:v>-42.691499999999991</c:v>
                </c:pt>
                <c:pt idx="149">
                  <c:v>-42.422999999999952</c:v>
                </c:pt>
                <c:pt idx="150">
                  <c:v>-42.154499999999977</c:v>
                </c:pt>
                <c:pt idx="151">
                  <c:v>-40.811999999999976</c:v>
                </c:pt>
                <c:pt idx="152">
                  <c:v>-42.691499999999991</c:v>
                </c:pt>
                <c:pt idx="153">
                  <c:v>-43.631249999999966</c:v>
                </c:pt>
                <c:pt idx="154">
                  <c:v>-43.228500000000004</c:v>
                </c:pt>
                <c:pt idx="155">
                  <c:v>-43.228500000000004</c:v>
                </c:pt>
                <c:pt idx="156">
                  <c:v>-43.228500000000004</c:v>
                </c:pt>
                <c:pt idx="157">
                  <c:v>-43.362749999999998</c:v>
                </c:pt>
                <c:pt idx="158">
                  <c:v>-42.55725000000001</c:v>
                </c:pt>
                <c:pt idx="159">
                  <c:v>-43.899750000000012</c:v>
                </c:pt>
                <c:pt idx="160">
                  <c:v>-43.362749999999998</c:v>
                </c:pt>
                <c:pt idx="161">
                  <c:v>-44.033999999999999</c:v>
                </c:pt>
                <c:pt idx="162">
                  <c:v>-43.899750000000012</c:v>
                </c:pt>
                <c:pt idx="163">
                  <c:v>-44.168249999999979</c:v>
                </c:pt>
                <c:pt idx="164">
                  <c:v>-44.83949999999998</c:v>
                </c:pt>
                <c:pt idx="165">
                  <c:v>-46.450500000000034</c:v>
                </c:pt>
                <c:pt idx="166">
                  <c:v>-43.631249999999966</c:v>
                </c:pt>
                <c:pt idx="167">
                  <c:v>-44.570999999999941</c:v>
                </c:pt>
                <c:pt idx="168">
                  <c:v>-45.913500000000013</c:v>
                </c:pt>
                <c:pt idx="169">
                  <c:v>-46.182000000000059</c:v>
                </c:pt>
                <c:pt idx="170">
                  <c:v>-46.450500000000034</c:v>
                </c:pt>
                <c:pt idx="171">
                  <c:v>-46.853249999999981</c:v>
                </c:pt>
                <c:pt idx="172">
                  <c:v>-45.242249999999935</c:v>
                </c:pt>
                <c:pt idx="173">
                  <c:v>-47.256000000000014</c:v>
                </c:pt>
                <c:pt idx="174">
                  <c:v>-47.121749999999956</c:v>
                </c:pt>
                <c:pt idx="175">
                  <c:v>-46.450500000000034</c:v>
                </c:pt>
                <c:pt idx="176">
                  <c:v>-48.061499999999995</c:v>
                </c:pt>
                <c:pt idx="177">
                  <c:v>-47.121750000000034</c:v>
                </c:pt>
                <c:pt idx="178">
                  <c:v>-47.256000000000014</c:v>
                </c:pt>
                <c:pt idx="179">
                  <c:v>-47.256000000000014</c:v>
                </c:pt>
                <c:pt idx="180">
                  <c:v>-48.061499999999995</c:v>
                </c:pt>
              </c:numCache>
            </c:numRef>
          </c:y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square"/>
            <c:size val="2"/>
          </c:marker>
          <c:trendline>
            <c:spPr>
              <a:ln w="28575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119257551745026"/>
                  <c:y val="-0.34904537674438729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</c:trendlineLbl>
          </c:trendline>
          <c:xVal>
            <c:numRef>
              <c:f>'Plate Reader Data'!$C$12:$C$192</c:f>
              <c:numCache>
                <c:formatCode>0.000</c:formatCode>
                <c:ptCount val="181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1.1666666666666665</c:v>
                </c:pt>
                <c:pt idx="15">
                  <c:v>1.2499999999999998</c:v>
                </c:pt>
                <c:pt idx="16">
                  <c:v>1.333333333333333</c:v>
                </c:pt>
                <c:pt idx="17">
                  <c:v>1.4166666666666663</c:v>
                </c:pt>
                <c:pt idx="18">
                  <c:v>1.4999999999999996</c:v>
                </c:pt>
                <c:pt idx="19">
                  <c:v>1.5833333333333328</c:v>
                </c:pt>
                <c:pt idx="20">
                  <c:v>1.6666666666666661</c:v>
                </c:pt>
                <c:pt idx="21">
                  <c:v>1.7499999999999993</c:v>
                </c:pt>
                <c:pt idx="22">
                  <c:v>1.8333333333333326</c:v>
                </c:pt>
                <c:pt idx="23">
                  <c:v>1.9166666666666659</c:v>
                </c:pt>
                <c:pt idx="24">
                  <c:v>1.9999999999999991</c:v>
                </c:pt>
                <c:pt idx="25">
                  <c:v>2.0833333333333326</c:v>
                </c:pt>
                <c:pt idx="26">
                  <c:v>2.1666666666666661</c:v>
                </c:pt>
                <c:pt idx="27">
                  <c:v>2.2499999999999996</c:v>
                </c:pt>
                <c:pt idx="28">
                  <c:v>2.333333333333333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2.666666666666667</c:v>
                </c:pt>
                <c:pt idx="33">
                  <c:v>2.7500000000000004</c:v>
                </c:pt>
                <c:pt idx="34">
                  <c:v>2.8333333333333339</c:v>
                </c:pt>
                <c:pt idx="35">
                  <c:v>2.9166666666666674</c:v>
                </c:pt>
                <c:pt idx="36">
                  <c:v>3.0000000000000009</c:v>
                </c:pt>
                <c:pt idx="37">
                  <c:v>3.0833333333333344</c:v>
                </c:pt>
                <c:pt idx="38">
                  <c:v>3.1666666666666679</c:v>
                </c:pt>
                <c:pt idx="39">
                  <c:v>3.2500000000000013</c:v>
                </c:pt>
                <c:pt idx="40">
                  <c:v>3.3333333333333348</c:v>
                </c:pt>
                <c:pt idx="41">
                  <c:v>3.4166666666666683</c:v>
                </c:pt>
                <c:pt idx="42">
                  <c:v>3.5000000000000018</c:v>
                </c:pt>
                <c:pt idx="43">
                  <c:v>3.5833333333333353</c:v>
                </c:pt>
                <c:pt idx="44">
                  <c:v>3.6666666666666687</c:v>
                </c:pt>
                <c:pt idx="45">
                  <c:v>3.7500000000000022</c:v>
                </c:pt>
                <c:pt idx="46">
                  <c:v>3.8333333333333357</c:v>
                </c:pt>
                <c:pt idx="47">
                  <c:v>3.9166666666666692</c:v>
                </c:pt>
                <c:pt idx="48">
                  <c:v>4.0000000000000027</c:v>
                </c:pt>
                <c:pt idx="49">
                  <c:v>4.0833333333333357</c:v>
                </c:pt>
                <c:pt idx="50">
                  <c:v>4.1666666666666687</c:v>
                </c:pt>
                <c:pt idx="51">
                  <c:v>4.2500000000000018</c:v>
                </c:pt>
                <c:pt idx="52">
                  <c:v>4.3333333333333348</c:v>
                </c:pt>
                <c:pt idx="53">
                  <c:v>4.4166666666666679</c:v>
                </c:pt>
                <c:pt idx="54">
                  <c:v>4.5000000000000009</c:v>
                </c:pt>
                <c:pt idx="55">
                  <c:v>4.5833333333333339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4.9166666666666661</c:v>
                </c:pt>
                <c:pt idx="60">
                  <c:v>4.9999999999999991</c:v>
                </c:pt>
                <c:pt idx="61">
                  <c:v>5.0833333333333321</c:v>
                </c:pt>
                <c:pt idx="62">
                  <c:v>5.1666666666666652</c:v>
                </c:pt>
                <c:pt idx="63">
                  <c:v>5.2499999999999982</c:v>
                </c:pt>
                <c:pt idx="64">
                  <c:v>5.3333333333333313</c:v>
                </c:pt>
                <c:pt idx="65">
                  <c:v>5.4166666666666643</c:v>
                </c:pt>
                <c:pt idx="66">
                  <c:v>5.4999999999999973</c:v>
                </c:pt>
                <c:pt idx="67">
                  <c:v>5.5833333333333304</c:v>
                </c:pt>
                <c:pt idx="68">
                  <c:v>5.6666666666666634</c:v>
                </c:pt>
                <c:pt idx="69">
                  <c:v>5.7499999999999964</c:v>
                </c:pt>
                <c:pt idx="70">
                  <c:v>5.8333333333333295</c:v>
                </c:pt>
                <c:pt idx="71">
                  <c:v>5.9166666666666625</c:v>
                </c:pt>
                <c:pt idx="72">
                  <c:v>5.9999999999999956</c:v>
                </c:pt>
                <c:pt idx="73">
                  <c:v>6.0833333333333286</c:v>
                </c:pt>
                <c:pt idx="74">
                  <c:v>6.1666666666666616</c:v>
                </c:pt>
                <c:pt idx="75">
                  <c:v>6.2499999999999947</c:v>
                </c:pt>
                <c:pt idx="76">
                  <c:v>6.3333333333333277</c:v>
                </c:pt>
                <c:pt idx="77">
                  <c:v>6.4166666666666607</c:v>
                </c:pt>
                <c:pt idx="78">
                  <c:v>6.4999999999999938</c:v>
                </c:pt>
                <c:pt idx="79">
                  <c:v>6.5833333333333268</c:v>
                </c:pt>
                <c:pt idx="80">
                  <c:v>6.6666666666666599</c:v>
                </c:pt>
                <c:pt idx="81">
                  <c:v>6.7499999999999929</c:v>
                </c:pt>
                <c:pt idx="82">
                  <c:v>6.8333333333333259</c:v>
                </c:pt>
                <c:pt idx="83">
                  <c:v>6.916666666666659</c:v>
                </c:pt>
                <c:pt idx="84">
                  <c:v>6.999999999999992</c:v>
                </c:pt>
                <c:pt idx="85">
                  <c:v>7.083333333333325</c:v>
                </c:pt>
                <c:pt idx="86">
                  <c:v>7.1666666666666581</c:v>
                </c:pt>
                <c:pt idx="87">
                  <c:v>7.2499999999999911</c:v>
                </c:pt>
                <c:pt idx="88">
                  <c:v>7.3333333333333242</c:v>
                </c:pt>
                <c:pt idx="89">
                  <c:v>7.4166666666666572</c:v>
                </c:pt>
                <c:pt idx="90">
                  <c:v>7.4999999999999902</c:v>
                </c:pt>
                <c:pt idx="91">
                  <c:v>7.5833333333333233</c:v>
                </c:pt>
                <c:pt idx="92">
                  <c:v>7.6666666666666563</c:v>
                </c:pt>
                <c:pt idx="93">
                  <c:v>7.7499999999999893</c:v>
                </c:pt>
                <c:pt idx="94">
                  <c:v>7.8333333333333224</c:v>
                </c:pt>
                <c:pt idx="95">
                  <c:v>7.9166666666666554</c:v>
                </c:pt>
                <c:pt idx="96">
                  <c:v>7.9999999999999885</c:v>
                </c:pt>
                <c:pt idx="97">
                  <c:v>8.0833333333333215</c:v>
                </c:pt>
                <c:pt idx="98">
                  <c:v>8.1666666666666554</c:v>
                </c:pt>
                <c:pt idx="99">
                  <c:v>8.2499999999999893</c:v>
                </c:pt>
                <c:pt idx="100">
                  <c:v>8.3333333333333233</c:v>
                </c:pt>
                <c:pt idx="101">
                  <c:v>8.4166666666666572</c:v>
                </c:pt>
                <c:pt idx="102">
                  <c:v>8.4999999999999911</c:v>
                </c:pt>
                <c:pt idx="103">
                  <c:v>8.583333333333325</c:v>
                </c:pt>
                <c:pt idx="104">
                  <c:v>8.666666666666659</c:v>
                </c:pt>
                <c:pt idx="105">
                  <c:v>8.7499999999999929</c:v>
                </c:pt>
                <c:pt idx="106">
                  <c:v>8.8333333333333268</c:v>
                </c:pt>
                <c:pt idx="107">
                  <c:v>8.9166666666666607</c:v>
                </c:pt>
                <c:pt idx="108">
                  <c:v>8.9999999999999947</c:v>
                </c:pt>
                <c:pt idx="109">
                  <c:v>9.0833333333333286</c:v>
                </c:pt>
                <c:pt idx="110">
                  <c:v>9.1666666666666625</c:v>
                </c:pt>
                <c:pt idx="111">
                  <c:v>9.2499999999999964</c:v>
                </c:pt>
                <c:pt idx="112">
                  <c:v>9.3333333333333304</c:v>
                </c:pt>
                <c:pt idx="113">
                  <c:v>9.4166666666666643</c:v>
                </c:pt>
                <c:pt idx="114">
                  <c:v>9.4999999999999982</c:v>
                </c:pt>
                <c:pt idx="115">
                  <c:v>9.5833333333333321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9.9166666666666679</c:v>
                </c:pt>
                <c:pt idx="120">
                  <c:v>10.000000000000002</c:v>
                </c:pt>
                <c:pt idx="121">
                  <c:v>10.083333333333336</c:v>
                </c:pt>
                <c:pt idx="122">
                  <c:v>10.16666666666667</c:v>
                </c:pt>
                <c:pt idx="123">
                  <c:v>10.250000000000004</c:v>
                </c:pt>
                <c:pt idx="124">
                  <c:v>10.333333333333337</c:v>
                </c:pt>
                <c:pt idx="125">
                  <c:v>10.416666666666671</c:v>
                </c:pt>
                <c:pt idx="126">
                  <c:v>10.500000000000005</c:v>
                </c:pt>
                <c:pt idx="127">
                  <c:v>10.583333333333339</c:v>
                </c:pt>
                <c:pt idx="128">
                  <c:v>10.666666666666673</c:v>
                </c:pt>
                <c:pt idx="129">
                  <c:v>10.750000000000007</c:v>
                </c:pt>
                <c:pt idx="130">
                  <c:v>10.833333333333341</c:v>
                </c:pt>
                <c:pt idx="131">
                  <c:v>10.916666666666675</c:v>
                </c:pt>
                <c:pt idx="132">
                  <c:v>11.000000000000009</c:v>
                </c:pt>
                <c:pt idx="133">
                  <c:v>11.083333333333343</c:v>
                </c:pt>
                <c:pt idx="134">
                  <c:v>11.166666666666677</c:v>
                </c:pt>
                <c:pt idx="135">
                  <c:v>11.250000000000011</c:v>
                </c:pt>
                <c:pt idx="136">
                  <c:v>11.333333333333345</c:v>
                </c:pt>
                <c:pt idx="137">
                  <c:v>11.416666666666679</c:v>
                </c:pt>
                <c:pt idx="138">
                  <c:v>11.500000000000012</c:v>
                </c:pt>
                <c:pt idx="139">
                  <c:v>11.583333333333346</c:v>
                </c:pt>
                <c:pt idx="140">
                  <c:v>11.66666666666668</c:v>
                </c:pt>
                <c:pt idx="141">
                  <c:v>11.750000000000014</c:v>
                </c:pt>
                <c:pt idx="142">
                  <c:v>11.833333333333348</c:v>
                </c:pt>
                <c:pt idx="143">
                  <c:v>11.916666666666682</c:v>
                </c:pt>
                <c:pt idx="144">
                  <c:v>12.000000000000016</c:v>
                </c:pt>
                <c:pt idx="145">
                  <c:v>12.08333333333335</c:v>
                </c:pt>
                <c:pt idx="146">
                  <c:v>12.166666666666684</c:v>
                </c:pt>
                <c:pt idx="147">
                  <c:v>12.250000000000018</c:v>
                </c:pt>
                <c:pt idx="148">
                  <c:v>12.333333333333352</c:v>
                </c:pt>
                <c:pt idx="149">
                  <c:v>12.416666666666686</c:v>
                </c:pt>
                <c:pt idx="150">
                  <c:v>12.50000000000002</c:v>
                </c:pt>
                <c:pt idx="151">
                  <c:v>12.583333333333353</c:v>
                </c:pt>
                <c:pt idx="152">
                  <c:v>12.666666666666687</c:v>
                </c:pt>
                <c:pt idx="153">
                  <c:v>12.750000000000021</c:v>
                </c:pt>
                <c:pt idx="154">
                  <c:v>12.833333333333355</c:v>
                </c:pt>
                <c:pt idx="155">
                  <c:v>12.916666666666689</c:v>
                </c:pt>
                <c:pt idx="156">
                  <c:v>13.000000000000023</c:v>
                </c:pt>
                <c:pt idx="157">
                  <c:v>13.083333333333357</c:v>
                </c:pt>
                <c:pt idx="158">
                  <c:v>13.166666666666691</c:v>
                </c:pt>
                <c:pt idx="159">
                  <c:v>13.250000000000025</c:v>
                </c:pt>
                <c:pt idx="160">
                  <c:v>13.333333333333359</c:v>
                </c:pt>
                <c:pt idx="161">
                  <c:v>13.416666666666693</c:v>
                </c:pt>
                <c:pt idx="162">
                  <c:v>13.500000000000027</c:v>
                </c:pt>
                <c:pt idx="163">
                  <c:v>13.583333333333361</c:v>
                </c:pt>
                <c:pt idx="164">
                  <c:v>13.666666666666694</c:v>
                </c:pt>
                <c:pt idx="165">
                  <c:v>13.750000000000028</c:v>
                </c:pt>
                <c:pt idx="166">
                  <c:v>13.833333333333362</c:v>
                </c:pt>
                <c:pt idx="167">
                  <c:v>13.916666666666696</c:v>
                </c:pt>
                <c:pt idx="168">
                  <c:v>14.00000000000003</c:v>
                </c:pt>
                <c:pt idx="169">
                  <c:v>14.083333333333364</c:v>
                </c:pt>
                <c:pt idx="170">
                  <c:v>14.166666666666698</c:v>
                </c:pt>
                <c:pt idx="171">
                  <c:v>14.250000000000032</c:v>
                </c:pt>
                <c:pt idx="172">
                  <c:v>14.333333333333366</c:v>
                </c:pt>
                <c:pt idx="173">
                  <c:v>14.4166666666667</c:v>
                </c:pt>
                <c:pt idx="174">
                  <c:v>14.500000000000034</c:v>
                </c:pt>
                <c:pt idx="175">
                  <c:v>14.583333333333368</c:v>
                </c:pt>
                <c:pt idx="176">
                  <c:v>14.666666666666702</c:v>
                </c:pt>
                <c:pt idx="177">
                  <c:v>14.750000000000036</c:v>
                </c:pt>
                <c:pt idx="178">
                  <c:v>14.833333333333369</c:v>
                </c:pt>
                <c:pt idx="179">
                  <c:v>14.916666666666703</c:v>
                </c:pt>
                <c:pt idx="180">
                  <c:v>15.000000000000037</c:v>
                </c:pt>
              </c:numCache>
            </c:numRef>
          </c:xVal>
          <c:yVal>
            <c:numRef>
              <c:f>'Plate Reader Data'!$P$12:$P$192</c:f>
              <c:numCache>
                <c:formatCode>General</c:formatCode>
                <c:ptCount val="181"/>
                <c:pt idx="0">
                  <c:v>-15.438750000000015</c:v>
                </c:pt>
                <c:pt idx="1">
                  <c:v>-14.633250000000027</c:v>
                </c:pt>
                <c:pt idx="2">
                  <c:v>-16.512749999999969</c:v>
                </c:pt>
                <c:pt idx="3">
                  <c:v>-15.035999999999985</c:v>
                </c:pt>
                <c:pt idx="4">
                  <c:v>-16.781250000000014</c:v>
                </c:pt>
                <c:pt idx="5">
                  <c:v>-16.244250000000001</c:v>
                </c:pt>
                <c:pt idx="6">
                  <c:v>-18.123749999999944</c:v>
                </c:pt>
                <c:pt idx="7">
                  <c:v>-15.707249999999984</c:v>
                </c:pt>
                <c:pt idx="8">
                  <c:v>-14.498999999999969</c:v>
                </c:pt>
                <c:pt idx="9">
                  <c:v>-15.97575000000003</c:v>
                </c:pt>
                <c:pt idx="10">
                  <c:v>-16.915500000000002</c:v>
                </c:pt>
                <c:pt idx="11">
                  <c:v>-17.586750000000002</c:v>
                </c:pt>
                <c:pt idx="12">
                  <c:v>-17.184000000000044</c:v>
                </c:pt>
                <c:pt idx="13">
                  <c:v>-17.989499999999957</c:v>
                </c:pt>
                <c:pt idx="14">
                  <c:v>-17.720999999999986</c:v>
                </c:pt>
                <c:pt idx="15">
                  <c:v>-17.989500000000032</c:v>
                </c:pt>
                <c:pt idx="16">
                  <c:v>-19.332000000000033</c:v>
                </c:pt>
                <c:pt idx="17">
                  <c:v>-18.660750000000032</c:v>
                </c:pt>
                <c:pt idx="18">
                  <c:v>-19.734749999999988</c:v>
                </c:pt>
                <c:pt idx="19">
                  <c:v>-20.137500000000021</c:v>
                </c:pt>
                <c:pt idx="20">
                  <c:v>-21.077249999999989</c:v>
                </c:pt>
                <c:pt idx="21">
                  <c:v>-18.795000000000016</c:v>
                </c:pt>
                <c:pt idx="22">
                  <c:v>-19.600500000000004</c:v>
                </c:pt>
                <c:pt idx="23">
                  <c:v>-19.466250000000016</c:v>
                </c:pt>
                <c:pt idx="24">
                  <c:v>-20.405999999999988</c:v>
                </c:pt>
                <c:pt idx="25">
                  <c:v>-20.003249999999959</c:v>
                </c:pt>
                <c:pt idx="26">
                  <c:v>-19.600500000000004</c:v>
                </c:pt>
                <c:pt idx="27">
                  <c:v>-19.734749999999988</c:v>
                </c:pt>
                <c:pt idx="28">
                  <c:v>-20.405999999999988</c:v>
                </c:pt>
                <c:pt idx="29">
                  <c:v>-20.271750000000001</c:v>
                </c:pt>
                <c:pt idx="30">
                  <c:v>-22.822499999999948</c:v>
                </c:pt>
                <c:pt idx="31">
                  <c:v>-22.688249999999961</c:v>
                </c:pt>
                <c:pt idx="32">
                  <c:v>-21.34574999999996</c:v>
                </c:pt>
                <c:pt idx="33">
                  <c:v>-21.479999999999947</c:v>
                </c:pt>
                <c:pt idx="34">
                  <c:v>-22.553999999999977</c:v>
                </c:pt>
                <c:pt idx="35">
                  <c:v>-22.01699999999996</c:v>
                </c:pt>
                <c:pt idx="36">
                  <c:v>-22.688250000000036</c:v>
                </c:pt>
                <c:pt idx="37">
                  <c:v>-22.822500000000019</c:v>
                </c:pt>
                <c:pt idx="38">
                  <c:v>-22.688250000000036</c:v>
                </c:pt>
                <c:pt idx="39">
                  <c:v>-22.151250000000019</c:v>
                </c:pt>
                <c:pt idx="40">
                  <c:v>-24.836250000000025</c:v>
                </c:pt>
                <c:pt idx="41">
                  <c:v>-23.896499999999978</c:v>
                </c:pt>
                <c:pt idx="42">
                  <c:v>-23.225249999999978</c:v>
                </c:pt>
                <c:pt idx="43">
                  <c:v>-22.822500000000019</c:v>
                </c:pt>
                <c:pt idx="44">
                  <c:v>-24.299250000000008</c:v>
                </c:pt>
                <c:pt idx="45">
                  <c:v>-24.970500000000008</c:v>
                </c:pt>
                <c:pt idx="46">
                  <c:v>-24.433499999999995</c:v>
                </c:pt>
                <c:pt idx="47">
                  <c:v>-25.641750000000009</c:v>
                </c:pt>
                <c:pt idx="48">
                  <c:v>-24.701999999999959</c:v>
                </c:pt>
                <c:pt idx="49">
                  <c:v>-24.970500000000008</c:v>
                </c:pt>
                <c:pt idx="50">
                  <c:v>-26.044500000000038</c:v>
                </c:pt>
                <c:pt idx="51">
                  <c:v>-25.104749999999996</c:v>
                </c:pt>
                <c:pt idx="52">
                  <c:v>-27.789749999999994</c:v>
                </c:pt>
                <c:pt idx="53">
                  <c:v>-25.910249999999976</c:v>
                </c:pt>
                <c:pt idx="54">
                  <c:v>-26.581499999999977</c:v>
                </c:pt>
                <c:pt idx="55">
                  <c:v>-26.044500000000038</c:v>
                </c:pt>
                <c:pt idx="56">
                  <c:v>-25.775999999999996</c:v>
                </c:pt>
                <c:pt idx="57">
                  <c:v>-28.863750000000024</c:v>
                </c:pt>
                <c:pt idx="58">
                  <c:v>-27.789749999999994</c:v>
                </c:pt>
                <c:pt idx="59">
                  <c:v>-27.521249999999952</c:v>
                </c:pt>
                <c:pt idx="60">
                  <c:v>-27.655499999999936</c:v>
                </c:pt>
                <c:pt idx="61">
                  <c:v>-28.460999999999995</c:v>
                </c:pt>
                <c:pt idx="62">
                  <c:v>-28.729499999999966</c:v>
                </c:pt>
                <c:pt idx="63">
                  <c:v>-29.534999999999954</c:v>
                </c:pt>
                <c:pt idx="64">
                  <c:v>-29.534999999999954</c:v>
                </c:pt>
                <c:pt idx="65">
                  <c:v>-29.937749999999983</c:v>
                </c:pt>
                <c:pt idx="66">
                  <c:v>-28.729499999999966</c:v>
                </c:pt>
                <c:pt idx="67">
                  <c:v>-28.595249999999982</c:v>
                </c:pt>
                <c:pt idx="68">
                  <c:v>-31.146000000000001</c:v>
                </c:pt>
                <c:pt idx="69">
                  <c:v>-31.011750000000013</c:v>
                </c:pt>
                <c:pt idx="70">
                  <c:v>-30.87750000000003</c:v>
                </c:pt>
                <c:pt idx="71">
                  <c:v>-32.219999999999956</c:v>
                </c:pt>
                <c:pt idx="72">
                  <c:v>-31.951499999999982</c:v>
                </c:pt>
                <c:pt idx="73">
                  <c:v>-31.414499999999968</c:v>
                </c:pt>
                <c:pt idx="74">
                  <c:v>-31.146000000000001</c:v>
                </c:pt>
                <c:pt idx="75">
                  <c:v>-29.937749999999983</c:v>
                </c:pt>
                <c:pt idx="76">
                  <c:v>-32.488500000000002</c:v>
                </c:pt>
                <c:pt idx="77">
                  <c:v>-33.159750000000003</c:v>
                </c:pt>
                <c:pt idx="78">
                  <c:v>-31.54875000000003</c:v>
                </c:pt>
                <c:pt idx="79">
                  <c:v>-32.622749999999989</c:v>
                </c:pt>
                <c:pt idx="80">
                  <c:v>-32.62275000000006</c:v>
                </c:pt>
                <c:pt idx="81">
                  <c:v>-33.562500000000028</c:v>
                </c:pt>
                <c:pt idx="82">
                  <c:v>-32.622749999999989</c:v>
                </c:pt>
                <c:pt idx="83">
                  <c:v>-33.696750000000016</c:v>
                </c:pt>
                <c:pt idx="84">
                  <c:v>-33.696750000000016</c:v>
                </c:pt>
                <c:pt idx="85">
                  <c:v>-34.502249999999997</c:v>
                </c:pt>
                <c:pt idx="86">
                  <c:v>-33.294000000000061</c:v>
                </c:pt>
                <c:pt idx="87">
                  <c:v>-34.502249999999997</c:v>
                </c:pt>
                <c:pt idx="88">
                  <c:v>-34.233749999999958</c:v>
                </c:pt>
                <c:pt idx="89">
                  <c:v>-35.307749999999984</c:v>
                </c:pt>
                <c:pt idx="90">
                  <c:v>-34.099500000000049</c:v>
                </c:pt>
                <c:pt idx="91">
                  <c:v>-34.502249999999997</c:v>
                </c:pt>
                <c:pt idx="92">
                  <c:v>-34.368000000000016</c:v>
                </c:pt>
                <c:pt idx="93">
                  <c:v>-33.42824999999997</c:v>
                </c:pt>
                <c:pt idx="94">
                  <c:v>-35.173500000000004</c:v>
                </c:pt>
                <c:pt idx="95">
                  <c:v>-36.247500000000031</c:v>
                </c:pt>
                <c:pt idx="96">
                  <c:v>-36.784500000000044</c:v>
                </c:pt>
                <c:pt idx="97">
                  <c:v>-35.978999999999985</c:v>
                </c:pt>
                <c:pt idx="98">
                  <c:v>-36.650249999999986</c:v>
                </c:pt>
                <c:pt idx="99">
                  <c:v>-37.589999999999961</c:v>
                </c:pt>
                <c:pt idx="100">
                  <c:v>-36.784499999999973</c:v>
                </c:pt>
                <c:pt idx="101">
                  <c:v>-36.784499999999973</c:v>
                </c:pt>
                <c:pt idx="102">
                  <c:v>-37.724249999999948</c:v>
                </c:pt>
                <c:pt idx="103">
                  <c:v>-39.469500000000053</c:v>
                </c:pt>
                <c:pt idx="104">
                  <c:v>-37.992749999999987</c:v>
                </c:pt>
                <c:pt idx="105">
                  <c:v>-37.858500000000006</c:v>
                </c:pt>
                <c:pt idx="106">
                  <c:v>-37.858500000000006</c:v>
                </c:pt>
                <c:pt idx="107">
                  <c:v>-38.798250000000053</c:v>
                </c:pt>
                <c:pt idx="108">
                  <c:v>-38.39550000000002</c:v>
                </c:pt>
                <c:pt idx="109">
                  <c:v>-38.932499999999962</c:v>
                </c:pt>
                <c:pt idx="110">
                  <c:v>-38.932500000000033</c:v>
                </c:pt>
                <c:pt idx="111">
                  <c:v>-39.738000000000021</c:v>
                </c:pt>
                <c:pt idx="112">
                  <c:v>-41.617500000000042</c:v>
                </c:pt>
                <c:pt idx="113">
                  <c:v>-39.872250000000001</c:v>
                </c:pt>
                <c:pt idx="114">
                  <c:v>-41.080499999999944</c:v>
                </c:pt>
                <c:pt idx="115">
                  <c:v>-39.201000000000008</c:v>
                </c:pt>
                <c:pt idx="116">
                  <c:v>-40.275000000000041</c:v>
                </c:pt>
                <c:pt idx="117">
                  <c:v>-40.811999999999976</c:v>
                </c:pt>
                <c:pt idx="118">
                  <c:v>-39.738000000000021</c:v>
                </c:pt>
                <c:pt idx="119">
                  <c:v>-41.080500000000022</c:v>
                </c:pt>
                <c:pt idx="120">
                  <c:v>-41.885999999999932</c:v>
                </c:pt>
                <c:pt idx="121">
                  <c:v>-40.543500000000002</c:v>
                </c:pt>
                <c:pt idx="122">
                  <c:v>-40.140749999999976</c:v>
                </c:pt>
                <c:pt idx="123">
                  <c:v>-42.288750000000036</c:v>
                </c:pt>
                <c:pt idx="124">
                  <c:v>-41.88600000000001</c:v>
                </c:pt>
                <c:pt idx="125">
                  <c:v>-41.214750000000009</c:v>
                </c:pt>
                <c:pt idx="126">
                  <c:v>-41.214750000000009</c:v>
                </c:pt>
                <c:pt idx="127">
                  <c:v>-42.288749999999965</c:v>
                </c:pt>
                <c:pt idx="128">
                  <c:v>-43.22849999999994</c:v>
                </c:pt>
                <c:pt idx="129">
                  <c:v>-43.22849999999994</c:v>
                </c:pt>
                <c:pt idx="130">
                  <c:v>-43.362749999999998</c:v>
                </c:pt>
                <c:pt idx="131">
                  <c:v>-42.959999999999965</c:v>
                </c:pt>
                <c:pt idx="132">
                  <c:v>-43.094250000000024</c:v>
                </c:pt>
                <c:pt idx="133">
                  <c:v>-43.899749999999941</c:v>
                </c:pt>
                <c:pt idx="134">
                  <c:v>-43.362749999999998</c:v>
                </c:pt>
                <c:pt idx="135">
                  <c:v>-42.154499999999977</c:v>
                </c:pt>
                <c:pt idx="136">
                  <c:v>-43.899750000000012</c:v>
                </c:pt>
                <c:pt idx="137">
                  <c:v>-43.631250000000037</c:v>
                </c:pt>
                <c:pt idx="138">
                  <c:v>-45.108000000000025</c:v>
                </c:pt>
                <c:pt idx="139">
                  <c:v>-44.033999999999999</c:v>
                </c:pt>
                <c:pt idx="140">
                  <c:v>-45.3765</c:v>
                </c:pt>
                <c:pt idx="141">
                  <c:v>-45.242249999999935</c:v>
                </c:pt>
                <c:pt idx="142">
                  <c:v>-43.899749999999941</c:v>
                </c:pt>
                <c:pt idx="143">
                  <c:v>-46.450500000000034</c:v>
                </c:pt>
                <c:pt idx="144">
                  <c:v>-46.181999999999981</c:v>
                </c:pt>
                <c:pt idx="145">
                  <c:v>-46.853249999999981</c:v>
                </c:pt>
                <c:pt idx="146">
                  <c:v>-46.853249999999981</c:v>
                </c:pt>
                <c:pt idx="147">
                  <c:v>-46.450499999999955</c:v>
                </c:pt>
                <c:pt idx="148">
                  <c:v>-47.792999999999957</c:v>
                </c:pt>
                <c:pt idx="149">
                  <c:v>-47.524499999999982</c:v>
                </c:pt>
                <c:pt idx="150">
                  <c:v>-46.316249999999961</c:v>
                </c:pt>
                <c:pt idx="151">
                  <c:v>-46.584749999999936</c:v>
                </c:pt>
                <c:pt idx="152">
                  <c:v>-47.256000000000014</c:v>
                </c:pt>
                <c:pt idx="153">
                  <c:v>-48.598500000000016</c:v>
                </c:pt>
                <c:pt idx="154">
                  <c:v>-47.524500000000053</c:v>
                </c:pt>
                <c:pt idx="155">
                  <c:v>-48.32999999999997</c:v>
                </c:pt>
                <c:pt idx="156">
                  <c:v>-47.927250000000015</c:v>
                </c:pt>
                <c:pt idx="157">
                  <c:v>-49.941000000000017</c:v>
                </c:pt>
                <c:pt idx="158">
                  <c:v>-48.464249999999957</c:v>
                </c:pt>
                <c:pt idx="159">
                  <c:v>-48.86699999999999</c:v>
                </c:pt>
                <c:pt idx="160">
                  <c:v>-50.075249999999997</c:v>
                </c:pt>
                <c:pt idx="161">
                  <c:v>-48.464249999999957</c:v>
                </c:pt>
                <c:pt idx="162">
                  <c:v>-49.269750000000016</c:v>
                </c:pt>
                <c:pt idx="163">
                  <c:v>-49.941000000000017</c:v>
                </c:pt>
                <c:pt idx="164">
                  <c:v>-51.283500000000018</c:v>
                </c:pt>
                <c:pt idx="165">
                  <c:v>-51.552000000000064</c:v>
                </c:pt>
                <c:pt idx="166">
                  <c:v>-49.672499999999971</c:v>
                </c:pt>
                <c:pt idx="167">
                  <c:v>-49.940999999999939</c:v>
                </c:pt>
                <c:pt idx="168">
                  <c:v>-50.880750000000063</c:v>
                </c:pt>
                <c:pt idx="169">
                  <c:v>-50.746499999999997</c:v>
                </c:pt>
                <c:pt idx="170">
                  <c:v>-51.954750000000011</c:v>
                </c:pt>
                <c:pt idx="171">
                  <c:v>-52.223249999999993</c:v>
                </c:pt>
                <c:pt idx="172">
                  <c:v>-51.417749999999998</c:v>
                </c:pt>
                <c:pt idx="173">
                  <c:v>-52.491750000000032</c:v>
                </c:pt>
                <c:pt idx="174">
                  <c:v>-52.357499999999973</c:v>
                </c:pt>
                <c:pt idx="175">
                  <c:v>-51.686250000000051</c:v>
                </c:pt>
                <c:pt idx="176">
                  <c:v>-53.163000000000032</c:v>
                </c:pt>
                <c:pt idx="177">
                  <c:v>-53.431500000000007</c:v>
                </c:pt>
                <c:pt idx="178">
                  <c:v>-52.491750000000032</c:v>
                </c:pt>
                <c:pt idx="179">
                  <c:v>-52.089000000000006</c:v>
                </c:pt>
                <c:pt idx="180">
                  <c:v>-54.237000000000066</c:v>
                </c:pt>
              </c:numCache>
            </c:numRef>
          </c:yVal>
          <c:smooth val="0"/>
        </c:ser>
        <c:ser>
          <c:idx val="6"/>
          <c:order val="6"/>
          <c:spPr>
            <a:ln w="28575">
              <a:noFill/>
            </a:ln>
          </c:spPr>
          <c:marker>
            <c:symbol val="square"/>
            <c:size val="2"/>
          </c:marker>
          <c:trendline>
            <c:spPr>
              <a:ln w="28575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119257551745026"/>
                  <c:y val="-0.292540333820664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</c:trendlineLbl>
          </c:trendline>
          <c:xVal>
            <c:numRef>
              <c:f>'Plate Reader Data'!$C$12:$C$192</c:f>
              <c:numCache>
                <c:formatCode>0.000</c:formatCode>
                <c:ptCount val="181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1.1666666666666665</c:v>
                </c:pt>
                <c:pt idx="15">
                  <c:v>1.2499999999999998</c:v>
                </c:pt>
                <c:pt idx="16">
                  <c:v>1.333333333333333</c:v>
                </c:pt>
                <c:pt idx="17">
                  <c:v>1.4166666666666663</c:v>
                </c:pt>
                <c:pt idx="18">
                  <c:v>1.4999999999999996</c:v>
                </c:pt>
                <c:pt idx="19">
                  <c:v>1.5833333333333328</c:v>
                </c:pt>
                <c:pt idx="20">
                  <c:v>1.6666666666666661</c:v>
                </c:pt>
                <c:pt idx="21">
                  <c:v>1.7499999999999993</c:v>
                </c:pt>
                <c:pt idx="22">
                  <c:v>1.8333333333333326</c:v>
                </c:pt>
                <c:pt idx="23">
                  <c:v>1.9166666666666659</c:v>
                </c:pt>
                <c:pt idx="24">
                  <c:v>1.9999999999999991</c:v>
                </c:pt>
                <c:pt idx="25">
                  <c:v>2.0833333333333326</c:v>
                </c:pt>
                <c:pt idx="26">
                  <c:v>2.1666666666666661</c:v>
                </c:pt>
                <c:pt idx="27">
                  <c:v>2.2499999999999996</c:v>
                </c:pt>
                <c:pt idx="28">
                  <c:v>2.333333333333333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2.666666666666667</c:v>
                </c:pt>
                <c:pt idx="33">
                  <c:v>2.7500000000000004</c:v>
                </c:pt>
                <c:pt idx="34">
                  <c:v>2.8333333333333339</c:v>
                </c:pt>
                <c:pt idx="35">
                  <c:v>2.9166666666666674</c:v>
                </c:pt>
                <c:pt idx="36">
                  <c:v>3.0000000000000009</c:v>
                </c:pt>
                <c:pt idx="37">
                  <c:v>3.0833333333333344</c:v>
                </c:pt>
                <c:pt idx="38">
                  <c:v>3.1666666666666679</c:v>
                </c:pt>
                <c:pt idx="39">
                  <c:v>3.2500000000000013</c:v>
                </c:pt>
                <c:pt idx="40">
                  <c:v>3.3333333333333348</c:v>
                </c:pt>
                <c:pt idx="41">
                  <c:v>3.4166666666666683</c:v>
                </c:pt>
                <c:pt idx="42">
                  <c:v>3.5000000000000018</c:v>
                </c:pt>
                <c:pt idx="43">
                  <c:v>3.5833333333333353</c:v>
                </c:pt>
                <c:pt idx="44">
                  <c:v>3.6666666666666687</c:v>
                </c:pt>
                <c:pt idx="45">
                  <c:v>3.7500000000000022</c:v>
                </c:pt>
                <c:pt idx="46">
                  <c:v>3.8333333333333357</c:v>
                </c:pt>
                <c:pt idx="47">
                  <c:v>3.9166666666666692</c:v>
                </c:pt>
                <c:pt idx="48">
                  <c:v>4.0000000000000027</c:v>
                </c:pt>
                <c:pt idx="49">
                  <c:v>4.0833333333333357</c:v>
                </c:pt>
                <c:pt idx="50">
                  <c:v>4.1666666666666687</c:v>
                </c:pt>
                <c:pt idx="51">
                  <c:v>4.2500000000000018</c:v>
                </c:pt>
                <c:pt idx="52">
                  <c:v>4.3333333333333348</c:v>
                </c:pt>
                <c:pt idx="53">
                  <c:v>4.4166666666666679</c:v>
                </c:pt>
                <c:pt idx="54">
                  <c:v>4.5000000000000009</c:v>
                </c:pt>
                <c:pt idx="55">
                  <c:v>4.5833333333333339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4.9166666666666661</c:v>
                </c:pt>
                <c:pt idx="60">
                  <c:v>4.9999999999999991</c:v>
                </c:pt>
                <c:pt idx="61">
                  <c:v>5.0833333333333321</c:v>
                </c:pt>
                <c:pt idx="62">
                  <c:v>5.1666666666666652</c:v>
                </c:pt>
                <c:pt idx="63">
                  <c:v>5.2499999999999982</c:v>
                </c:pt>
                <c:pt idx="64">
                  <c:v>5.3333333333333313</c:v>
                </c:pt>
                <c:pt idx="65">
                  <c:v>5.4166666666666643</c:v>
                </c:pt>
                <c:pt idx="66">
                  <c:v>5.4999999999999973</c:v>
                </c:pt>
                <c:pt idx="67">
                  <c:v>5.5833333333333304</c:v>
                </c:pt>
                <c:pt idx="68">
                  <c:v>5.6666666666666634</c:v>
                </c:pt>
                <c:pt idx="69">
                  <c:v>5.7499999999999964</c:v>
                </c:pt>
                <c:pt idx="70">
                  <c:v>5.8333333333333295</c:v>
                </c:pt>
                <c:pt idx="71">
                  <c:v>5.9166666666666625</c:v>
                </c:pt>
                <c:pt idx="72">
                  <c:v>5.9999999999999956</c:v>
                </c:pt>
                <c:pt idx="73">
                  <c:v>6.0833333333333286</c:v>
                </c:pt>
                <c:pt idx="74">
                  <c:v>6.1666666666666616</c:v>
                </c:pt>
                <c:pt idx="75">
                  <c:v>6.2499999999999947</c:v>
                </c:pt>
                <c:pt idx="76">
                  <c:v>6.3333333333333277</c:v>
                </c:pt>
                <c:pt idx="77">
                  <c:v>6.4166666666666607</c:v>
                </c:pt>
                <c:pt idx="78">
                  <c:v>6.4999999999999938</c:v>
                </c:pt>
                <c:pt idx="79">
                  <c:v>6.5833333333333268</c:v>
                </c:pt>
                <c:pt idx="80">
                  <c:v>6.6666666666666599</c:v>
                </c:pt>
                <c:pt idx="81">
                  <c:v>6.7499999999999929</c:v>
                </c:pt>
                <c:pt idx="82">
                  <c:v>6.8333333333333259</c:v>
                </c:pt>
                <c:pt idx="83">
                  <c:v>6.916666666666659</c:v>
                </c:pt>
                <c:pt idx="84">
                  <c:v>6.999999999999992</c:v>
                </c:pt>
                <c:pt idx="85">
                  <c:v>7.083333333333325</c:v>
                </c:pt>
                <c:pt idx="86">
                  <c:v>7.1666666666666581</c:v>
                </c:pt>
                <c:pt idx="87">
                  <c:v>7.2499999999999911</c:v>
                </c:pt>
                <c:pt idx="88">
                  <c:v>7.3333333333333242</c:v>
                </c:pt>
                <c:pt idx="89">
                  <c:v>7.4166666666666572</c:v>
                </c:pt>
                <c:pt idx="90">
                  <c:v>7.4999999999999902</c:v>
                </c:pt>
                <c:pt idx="91">
                  <c:v>7.5833333333333233</c:v>
                </c:pt>
                <c:pt idx="92">
                  <c:v>7.6666666666666563</c:v>
                </c:pt>
                <c:pt idx="93">
                  <c:v>7.7499999999999893</c:v>
                </c:pt>
                <c:pt idx="94">
                  <c:v>7.8333333333333224</c:v>
                </c:pt>
                <c:pt idx="95">
                  <c:v>7.9166666666666554</c:v>
                </c:pt>
                <c:pt idx="96">
                  <c:v>7.9999999999999885</c:v>
                </c:pt>
                <c:pt idx="97">
                  <c:v>8.0833333333333215</c:v>
                </c:pt>
                <c:pt idx="98">
                  <c:v>8.1666666666666554</c:v>
                </c:pt>
                <c:pt idx="99">
                  <c:v>8.2499999999999893</c:v>
                </c:pt>
                <c:pt idx="100">
                  <c:v>8.3333333333333233</c:v>
                </c:pt>
                <c:pt idx="101">
                  <c:v>8.4166666666666572</c:v>
                </c:pt>
                <c:pt idx="102">
                  <c:v>8.4999999999999911</c:v>
                </c:pt>
                <c:pt idx="103">
                  <c:v>8.583333333333325</c:v>
                </c:pt>
                <c:pt idx="104">
                  <c:v>8.666666666666659</c:v>
                </c:pt>
                <c:pt idx="105">
                  <c:v>8.7499999999999929</c:v>
                </c:pt>
                <c:pt idx="106">
                  <c:v>8.8333333333333268</c:v>
                </c:pt>
                <c:pt idx="107">
                  <c:v>8.9166666666666607</c:v>
                </c:pt>
                <c:pt idx="108">
                  <c:v>8.9999999999999947</c:v>
                </c:pt>
                <c:pt idx="109">
                  <c:v>9.0833333333333286</c:v>
                </c:pt>
                <c:pt idx="110">
                  <c:v>9.1666666666666625</c:v>
                </c:pt>
                <c:pt idx="111">
                  <c:v>9.2499999999999964</c:v>
                </c:pt>
                <c:pt idx="112">
                  <c:v>9.3333333333333304</c:v>
                </c:pt>
                <c:pt idx="113">
                  <c:v>9.4166666666666643</c:v>
                </c:pt>
                <c:pt idx="114">
                  <c:v>9.4999999999999982</c:v>
                </c:pt>
                <c:pt idx="115">
                  <c:v>9.5833333333333321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9.9166666666666679</c:v>
                </c:pt>
                <c:pt idx="120">
                  <c:v>10.000000000000002</c:v>
                </c:pt>
                <c:pt idx="121">
                  <c:v>10.083333333333336</c:v>
                </c:pt>
                <c:pt idx="122">
                  <c:v>10.16666666666667</c:v>
                </c:pt>
                <c:pt idx="123">
                  <c:v>10.250000000000004</c:v>
                </c:pt>
                <c:pt idx="124">
                  <c:v>10.333333333333337</c:v>
                </c:pt>
                <c:pt idx="125">
                  <c:v>10.416666666666671</c:v>
                </c:pt>
                <c:pt idx="126">
                  <c:v>10.500000000000005</c:v>
                </c:pt>
                <c:pt idx="127">
                  <c:v>10.583333333333339</c:v>
                </c:pt>
                <c:pt idx="128">
                  <c:v>10.666666666666673</c:v>
                </c:pt>
                <c:pt idx="129">
                  <c:v>10.750000000000007</c:v>
                </c:pt>
                <c:pt idx="130">
                  <c:v>10.833333333333341</c:v>
                </c:pt>
                <c:pt idx="131">
                  <c:v>10.916666666666675</c:v>
                </c:pt>
                <c:pt idx="132">
                  <c:v>11.000000000000009</c:v>
                </c:pt>
                <c:pt idx="133">
                  <c:v>11.083333333333343</c:v>
                </c:pt>
                <c:pt idx="134">
                  <c:v>11.166666666666677</c:v>
                </c:pt>
                <c:pt idx="135">
                  <c:v>11.250000000000011</c:v>
                </c:pt>
                <c:pt idx="136">
                  <c:v>11.333333333333345</c:v>
                </c:pt>
                <c:pt idx="137">
                  <c:v>11.416666666666679</c:v>
                </c:pt>
                <c:pt idx="138">
                  <c:v>11.500000000000012</c:v>
                </c:pt>
                <c:pt idx="139">
                  <c:v>11.583333333333346</c:v>
                </c:pt>
                <c:pt idx="140">
                  <c:v>11.66666666666668</c:v>
                </c:pt>
                <c:pt idx="141">
                  <c:v>11.750000000000014</c:v>
                </c:pt>
                <c:pt idx="142">
                  <c:v>11.833333333333348</c:v>
                </c:pt>
                <c:pt idx="143">
                  <c:v>11.916666666666682</c:v>
                </c:pt>
                <c:pt idx="144">
                  <c:v>12.000000000000016</c:v>
                </c:pt>
                <c:pt idx="145">
                  <c:v>12.08333333333335</c:v>
                </c:pt>
                <c:pt idx="146">
                  <c:v>12.166666666666684</c:v>
                </c:pt>
                <c:pt idx="147">
                  <c:v>12.250000000000018</c:v>
                </c:pt>
                <c:pt idx="148">
                  <c:v>12.333333333333352</c:v>
                </c:pt>
                <c:pt idx="149">
                  <c:v>12.416666666666686</c:v>
                </c:pt>
                <c:pt idx="150">
                  <c:v>12.50000000000002</c:v>
                </c:pt>
                <c:pt idx="151">
                  <c:v>12.583333333333353</c:v>
                </c:pt>
                <c:pt idx="152">
                  <c:v>12.666666666666687</c:v>
                </c:pt>
                <c:pt idx="153">
                  <c:v>12.750000000000021</c:v>
                </c:pt>
                <c:pt idx="154">
                  <c:v>12.833333333333355</c:v>
                </c:pt>
                <c:pt idx="155">
                  <c:v>12.916666666666689</c:v>
                </c:pt>
                <c:pt idx="156">
                  <c:v>13.000000000000023</c:v>
                </c:pt>
                <c:pt idx="157">
                  <c:v>13.083333333333357</c:v>
                </c:pt>
                <c:pt idx="158">
                  <c:v>13.166666666666691</c:v>
                </c:pt>
                <c:pt idx="159">
                  <c:v>13.250000000000025</c:v>
                </c:pt>
                <c:pt idx="160">
                  <c:v>13.333333333333359</c:v>
                </c:pt>
                <c:pt idx="161">
                  <c:v>13.416666666666693</c:v>
                </c:pt>
                <c:pt idx="162">
                  <c:v>13.500000000000027</c:v>
                </c:pt>
                <c:pt idx="163">
                  <c:v>13.583333333333361</c:v>
                </c:pt>
                <c:pt idx="164">
                  <c:v>13.666666666666694</c:v>
                </c:pt>
                <c:pt idx="165">
                  <c:v>13.750000000000028</c:v>
                </c:pt>
                <c:pt idx="166">
                  <c:v>13.833333333333362</c:v>
                </c:pt>
                <c:pt idx="167">
                  <c:v>13.916666666666696</c:v>
                </c:pt>
                <c:pt idx="168">
                  <c:v>14.00000000000003</c:v>
                </c:pt>
                <c:pt idx="169">
                  <c:v>14.083333333333364</c:v>
                </c:pt>
                <c:pt idx="170">
                  <c:v>14.166666666666698</c:v>
                </c:pt>
                <c:pt idx="171">
                  <c:v>14.250000000000032</c:v>
                </c:pt>
                <c:pt idx="172">
                  <c:v>14.333333333333366</c:v>
                </c:pt>
                <c:pt idx="173">
                  <c:v>14.4166666666667</c:v>
                </c:pt>
                <c:pt idx="174">
                  <c:v>14.500000000000034</c:v>
                </c:pt>
                <c:pt idx="175">
                  <c:v>14.583333333333368</c:v>
                </c:pt>
                <c:pt idx="176">
                  <c:v>14.666666666666702</c:v>
                </c:pt>
                <c:pt idx="177">
                  <c:v>14.750000000000036</c:v>
                </c:pt>
                <c:pt idx="178">
                  <c:v>14.833333333333369</c:v>
                </c:pt>
                <c:pt idx="179">
                  <c:v>14.916666666666703</c:v>
                </c:pt>
                <c:pt idx="180">
                  <c:v>15.000000000000037</c:v>
                </c:pt>
              </c:numCache>
            </c:numRef>
          </c:xVal>
          <c:yVal>
            <c:numRef>
              <c:f>'Plate Reader Data'!$R$12:$R$192</c:f>
              <c:numCache>
                <c:formatCode>General</c:formatCode>
                <c:ptCount val="181"/>
                <c:pt idx="0">
                  <c:v>-12.619500000000027</c:v>
                </c:pt>
                <c:pt idx="1">
                  <c:v>-12.753750000000013</c:v>
                </c:pt>
                <c:pt idx="2">
                  <c:v>-13.156499999999967</c:v>
                </c:pt>
                <c:pt idx="3">
                  <c:v>-12.35099999999998</c:v>
                </c:pt>
                <c:pt idx="4">
                  <c:v>-14.499000000000045</c:v>
                </c:pt>
                <c:pt idx="5">
                  <c:v>-13.693499999999982</c:v>
                </c:pt>
                <c:pt idx="6">
                  <c:v>-15.170249999999967</c:v>
                </c:pt>
                <c:pt idx="7">
                  <c:v>-13.156499999999967</c:v>
                </c:pt>
                <c:pt idx="8">
                  <c:v>-12.619499999999951</c:v>
                </c:pt>
                <c:pt idx="9">
                  <c:v>-12.887999999999998</c:v>
                </c:pt>
                <c:pt idx="10">
                  <c:v>-14.230499999999997</c:v>
                </c:pt>
                <c:pt idx="11">
                  <c:v>-14.499000000000045</c:v>
                </c:pt>
                <c:pt idx="12">
                  <c:v>-15.841500000000044</c:v>
                </c:pt>
                <c:pt idx="13">
                  <c:v>-15.304499999999955</c:v>
                </c:pt>
                <c:pt idx="14">
                  <c:v>-16.110000000000014</c:v>
                </c:pt>
                <c:pt idx="15">
                  <c:v>-15.170250000000044</c:v>
                </c:pt>
                <c:pt idx="16">
                  <c:v>-16.781250000000014</c:v>
                </c:pt>
                <c:pt idx="17">
                  <c:v>-16.512750000000043</c:v>
                </c:pt>
                <c:pt idx="18">
                  <c:v>-16.64700000000003</c:v>
                </c:pt>
                <c:pt idx="19">
                  <c:v>-18.258000000000003</c:v>
                </c:pt>
                <c:pt idx="20">
                  <c:v>-18.795000000000016</c:v>
                </c:pt>
                <c:pt idx="21">
                  <c:v>-17.183999999999969</c:v>
                </c:pt>
                <c:pt idx="22">
                  <c:v>-17.720999999999986</c:v>
                </c:pt>
                <c:pt idx="23">
                  <c:v>-18.123750000000015</c:v>
                </c:pt>
                <c:pt idx="24">
                  <c:v>-18.392249999999986</c:v>
                </c:pt>
                <c:pt idx="25">
                  <c:v>-19.600500000000004</c:v>
                </c:pt>
                <c:pt idx="26">
                  <c:v>-19.063499999999987</c:v>
                </c:pt>
                <c:pt idx="27">
                  <c:v>-18.123750000000015</c:v>
                </c:pt>
                <c:pt idx="28">
                  <c:v>-19.466250000000016</c:v>
                </c:pt>
                <c:pt idx="29">
                  <c:v>-18.929250000000003</c:v>
                </c:pt>
                <c:pt idx="30">
                  <c:v>-20.943000000000005</c:v>
                </c:pt>
                <c:pt idx="31">
                  <c:v>-20.271750000000001</c:v>
                </c:pt>
                <c:pt idx="32">
                  <c:v>-19.466250000000016</c:v>
                </c:pt>
                <c:pt idx="33">
                  <c:v>-20.137499999999942</c:v>
                </c:pt>
                <c:pt idx="34">
                  <c:v>-20.943000000000005</c:v>
                </c:pt>
                <c:pt idx="35">
                  <c:v>-20.137500000000021</c:v>
                </c:pt>
                <c:pt idx="36">
                  <c:v>-20.137500000000021</c:v>
                </c:pt>
                <c:pt idx="37">
                  <c:v>-20.54025000000005</c:v>
                </c:pt>
                <c:pt idx="38">
                  <c:v>-20.003250000000033</c:v>
                </c:pt>
                <c:pt idx="39">
                  <c:v>-20.271750000000001</c:v>
                </c:pt>
                <c:pt idx="40">
                  <c:v>-21.480000000000018</c:v>
                </c:pt>
                <c:pt idx="41">
                  <c:v>-22.41974999999999</c:v>
                </c:pt>
                <c:pt idx="42">
                  <c:v>-21.479999999999947</c:v>
                </c:pt>
                <c:pt idx="43">
                  <c:v>-22.419750000000068</c:v>
                </c:pt>
                <c:pt idx="44">
                  <c:v>-22.956750000000007</c:v>
                </c:pt>
                <c:pt idx="45">
                  <c:v>-23.359500000000036</c:v>
                </c:pt>
                <c:pt idx="46">
                  <c:v>-23.896499999999978</c:v>
                </c:pt>
                <c:pt idx="47">
                  <c:v>-24.702000000000037</c:v>
                </c:pt>
                <c:pt idx="48">
                  <c:v>-24.030749999999962</c:v>
                </c:pt>
                <c:pt idx="49">
                  <c:v>-24.16500000000002</c:v>
                </c:pt>
                <c:pt idx="50">
                  <c:v>-24.702000000000037</c:v>
                </c:pt>
                <c:pt idx="51">
                  <c:v>-25.238999999999976</c:v>
                </c:pt>
                <c:pt idx="52">
                  <c:v>-26.044499999999964</c:v>
                </c:pt>
                <c:pt idx="53">
                  <c:v>-24.701999999999959</c:v>
                </c:pt>
                <c:pt idx="54">
                  <c:v>-25.238999999999976</c:v>
                </c:pt>
                <c:pt idx="55">
                  <c:v>-25.373250000000038</c:v>
                </c:pt>
                <c:pt idx="56">
                  <c:v>-25.641750000000009</c:v>
                </c:pt>
                <c:pt idx="57">
                  <c:v>-27.655500000000011</c:v>
                </c:pt>
                <c:pt idx="58">
                  <c:v>-26.313000000000006</c:v>
                </c:pt>
                <c:pt idx="59">
                  <c:v>-26.044499999999964</c:v>
                </c:pt>
                <c:pt idx="60">
                  <c:v>-27.521249999999952</c:v>
                </c:pt>
                <c:pt idx="61">
                  <c:v>-27.118499999999994</c:v>
                </c:pt>
                <c:pt idx="62">
                  <c:v>-28.326750000000011</c:v>
                </c:pt>
                <c:pt idx="63">
                  <c:v>-28.460999999999995</c:v>
                </c:pt>
                <c:pt idx="64">
                  <c:v>-29.400749999999967</c:v>
                </c:pt>
                <c:pt idx="65">
                  <c:v>-29.669250000000012</c:v>
                </c:pt>
                <c:pt idx="66">
                  <c:v>-28.460999999999995</c:v>
                </c:pt>
                <c:pt idx="67">
                  <c:v>-28.192499999999953</c:v>
                </c:pt>
                <c:pt idx="68">
                  <c:v>-29.132249999999996</c:v>
                </c:pt>
                <c:pt idx="69">
                  <c:v>-30.47475</c:v>
                </c:pt>
                <c:pt idx="70">
                  <c:v>-30.072000000000042</c:v>
                </c:pt>
                <c:pt idx="71">
                  <c:v>-30.47475</c:v>
                </c:pt>
                <c:pt idx="72">
                  <c:v>-30.743250000000042</c:v>
                </c:pt>
                <c:pt idx="73">
                  <c:v>-31.951499999999982</c:v>
                </c:pt>
                <c:pt idx="74">
                  <c:v>-30.608999999999984</c:v>
                </c:pt>
                <c:pt idx="75">
                  <c:v>-31.011750000000013</c:v>
                </c:pt>
                <c:pt idx="76">
                  <c:v>-31.146000000000001</c:v>
                </c:pt>
                <c:pt idx="77">
                  <c:v>-31.68300000000001</c:v>
                </c:pt>
                <c:pt idx="78">
                  <c:v>-31.68300000000001</c:v>
                </c:pt>
                <c:pt idx="79">
                  <c:v>-31.414500000000043</c:v>
                </c:pt>
                <c:pt idx="80">
                  <c:v>-31.280250000000059</c:v>
                </c:pt>
                <c:pt idx="81">
                  <c:v>-32.220000000000027</c:v>
                </c:pt>
                <c:pt idx="82">
                  <c:v>-31.54875000000003</c:v>
                </c:pt>
                <c:pt idx="83">
                  <c:v>-33.159750000000003</c:v>
                </c:pt>
                <c:pt idx="84">
                  <c:v>-33.29399999999999</c:v>
                </c:pt>
                <c:pt idx="85">
                  <c:v>-34.770749999999971</c:v>
                </c:pt>
                <c:pt idx="86">
                  <c:v>-32.220000000000027</c:v>
                </c:pt>
                <c:pt idx="87">
                  <c:v>-34.502249999999997</c:v>
                </c:pt>
                <c:pt idx="88">
                  <c:v>-33.025500000000015</c:v>
                </c:pt>
                <c:pt idx="89">
                  <c:v>-35.441999999999972</c:v>
                </c:pt>
                <c:pt idx="90">
                  <c:v>-32.891250000000028</c:v>
                </c:pt>
                <c:pt idx="91">
                  <c:v>-34.233750000000029</c:v>
                </c:pt>
                <c:pt idx="92">
                  <c:v>-34.636500000000062</c:v>
                </c:pt>
                <c:pt idx="93">
                  <c:v>-35.173500000000004</c:v>
                </c:pt>
                <c:pt idx="94">
                  <c:v>-36.247500000000031</c:v>
                </c:pt>
                <c:pt idx="95">
                  <c:v>-37.053000000000019</c:v>
                </c:pt>
                <c:pt idx="96">
                  <c:v>-36.784500000000044</c:v>
                </c:pt>
                <c:pt idx="97">
                  <c:v>-36.650249999999986</c:v>
                </c:pt>
                <c:pt idx="98">
                  <c:v>-36.113249999999972</c:v>
                </c:pt>
                <c:pt idx="99">
                  <c:v>-37.724250000000019</c:v>
                </c:pt>
                <c:pt idx="100">
                  <c:v>-37.992749999999987</c:v>
                </c:pt>
                <c:pt idx="101">
                  <c:v>-38.261249999999961</c:v>
                </c:pt>
                <c:pt idx="102">
                  <c:v>-37.858500000000006</c:v>
                </c:pt>
                <c:pt idx="103">
                  <c:v>-38.663999999999994</c:v>
                </c:pt>
                <c:pt idx="104">
                  <c:v>-39.469499999999975</c:v>
                </c:pt>
                <c:pt idx="105">
                  <c:v>-39.066749999999942</c:v>
                </c:pt>
                <c:pt idx="106">
                  <c:v>-38.127000000000052</c:v>
                </c:pt>
                <c:pt idx="107">
                  <c:v>-40.140750000000054</c:v>
                </c:pt>
                <c:pt idx="108">
                  <c:v>-38.932499999999962</c:v>
                </c:pt>
                <c:pt idx="109">
                  <c:v>-38.395499999999949</c:v>
                </c:pt>
                <c:pt idx="110">
                  <c:v>-40.006500000000067</c:v>
                </c:pt>
                <c:pt idx="111">
                  <c:v>-40.409250000000021</c:v>
                </c:pt>
                <c:pt idx="112">
                  <c:v>-41.617500000000042</c:v>
                </c:pt>
                <c:pt idx="113">
                  <c:v>-41.214750000000009</c:v>
                </c:pt>
                <c:pt idx="114">
                  <c:v>-41.34899999999999</c:v>
                </c:pt>
                <c:pt idx="115">
                  <c:v>-40.409249999999943</c:v>
                </c:pt>
                <c:pt idx="116">
                  <c:v>-40.543500000000002</c:v>
                </c:pt>
                <c:pt idx="117">
                  <c:v>-41.080500000000022</c:v>
                </c:pt>
                <c:pt idx="118">
                  <c:v>-40.677749999999989</c:v>
                </c:pt>
                <c:pt idx="119">
                  <c:v>-42.02024999999999</c:v>
                </c:pt>
                <c:pt idx="120">
                  <c:v>-42.959999999999965</c:v>
                </c:pt>
                <c:pt idx="121">
                  <c:v>-42.55725000000001</c:v>
                </c:pt>
                <c:pt idx="122">
                  <c:v>-40.677749999999989</c:v>
                </c:pt>
                <c:pt idx="123">
                  <c:v>-44.168249999999979</c:v>
                </c:pt>
                <c:pt idx="124">
                  <c:v>-42.691499999999991</c:v>
                </c:pt>
                <c:pt idx="125">
                  <c:v>-42.288750000000036</c:v>
                </c:pt>
                <c:pt idx="126">
                  <c:v>-42.55725000000001</c:v>
                </c:pt>
                <c:pt idx="127">
                  <c:v>-42.959999999999965</c:v>
                </c:pt>
                <c:pt idx="128">
                  <c:v>-44.033999999999999</c:v>
                </c:pt>
                <c:pt idx="129">
                  <c:v>-43.899749999999941</c:v>
                </c:pt>
                <c:pt idx="130">
                  <c:v>-42.960000000000036</c:v>
                </c:pt>
                <c:pt idx="131">
                  <c:v>-43.496999999999979</c:v>
                </c:pt>
                <c:pt idx="132">
                  <c:v>-44.033999999999999</c:v>
                </c:pt>
                <c:pt idx="133">
                  <c:v>-44.705249999999999</c:v>
                </c:pt>
                <c:pt idx="134">
                  <c:v>-44.033999999999999</c:v>
                </c:pt>
                <c:pt idx="135">
                  <c:v>-44.436749999999954</c:v>
                </c:pt>
                <c:pt idx="136">
                  <c:v>-45.645000000000039</c:v>
                </c:pt>
                <c:pt idx="137">
                  <c:v>-46.450500000000034</c:v>
                </c:pt>
                <c:pt idx="138">
                  <c:v>-47.121750000000034</c:v>
                </c:pt>
                <c:pt idx="139">
                  <c:v>-44.83949999999998</c:v>
                </c:pt>
                <c:pt idx="140">
                  <c:v>-45.3765</c:v>
                </c:pt>
                <c:pt idx="141">
                  <c:v>-47.121749999999956</c:v>
                </c:pt>
                <c:pt idx="142">
                  <c:v>-46.181999999999981</c:v>
                </c:pt>
                <c:pt idx="143">
                  <c:v>-47.524499999999982</c:v>
                </c:pt>
                <c:pt idx="144">
                  <c:v>-47.524499999999982</c:v>
                </c:pt>
                <c:pt idx="145">
                  <c:v>-47.792999999999957</c:v>
                </c:pt>
                <c:pt idx="146">
                  <c:v>-47.524499999999982</c:v>
                </c:pt>
                <c:pt idx="147">
                  <c:v>-48.061499999999995</c:v>
                </c:pt>
                <c:pt idx="148">
                  <c:v>-48.195749999999983</c:v>
                </c:pt>
                <c:pt idx="149">
                  <c:v>-49.00124999999997</c:v>
                </c:pt>
                <c:pt idx="150">
                  <c:v>-48.464249999999957</c:v>
                </c:pt>
                <c:pt idx="151">
                  <c:v>-48.195749999999983</c:v>
                </c:pt>
                <c:pt idx="152">
                  <c:v>-49.941000000000017</c:v>
                </c:pt>
                <c:pt idx="153">
                  <c:v>-50.343749999999972</c:v>
                </c:pt>
                <c:pt idx="154">
                  <c:v>-49.941000000000017</c:v>
                </c:pt>
                <c:pt idx="155">
                  <c:v>-50.209499999999991</c:v>
                </c:pt>
                <c:pt idx="156">
                  <c:v>-49.672500000000049</c:v>
                </c:pt>
                <c:pt idx="157">
                  <c:v>-51.014999999999972</c:v>
                </c:pt>
                <c:pt idx="158">
                  <c:v>-50.612250000000017</c:v>
                </c:pt>
                <c:pt idx="159">
                  <c:v>-50.612250000000017</c:v>
                </c:pt>
                <c:pt idx="160">
                  <c:v>-50.209499999999991</c:v>
                </c:pt>
                <c:pt idx="161">
                  <c:v>-50.343749999999972</c:v>
                </c:pt>
                <c:pt idx="162">
                  <c:v>-51.014999999999972</c:v>
                </c:pt>
                <c:pt idx="163">
                  <c:v>-51.283500000000018</c:v>
                </c:pt>
                <c:pt idx="164">
                  <c:v>-53.028750000000052</c:v>
                </c:pt>
                <c:pt idx="165">
                  <c:v>-52.626000000000012</c:v>
                </c:pt>
                <c:pt idx="166">
                  <c:v>-50.075249999999997</c:v>
                </c:pt>
                <c:pt idx="167">
                  <c:v>-51.417749999999998</c:v>
                </c:pt>
                <c:pt idx="168">
                  <c:v>-53.431500000000007</c:v>
                </c:pt>
                <c:pt idx="169">
                  <c:v>-51.820500000000031</c:v>
                </c:pt>
                <c:pt idx="170">
                  <c:v>-53.834250000000033</c:v>
                </c:pt>
                <c:pt idx="171">
                  <c:v>-54.236999999999988</c:v>
                </c:pt>
                <c:pt idx="172">
                  <c:v>-53.028749999999974</c:v>
                </c:pt>
                <c:pt idx="173">
                  <c:v>-54.102750000000007</c:v>
                </c:pt>
                <c:pt idx="174">
                  <c:v>-55.042499999999976</c:v>
                </c:pt>
                <c:pt idx="175">
                  <c:v>-54.236999999999988</c:v>
                </c:pt>
                <c:pt idx="176">
                  <c:v>-55.176750000000034</c:v>
                </c:pt>
                <c:pt idx="177">
                  <c:v>-53.834250000000033</c:v>
                </c:pt>
                <c:pt idx="178">
                  <c:v>-54.371250000000046</c:v>
                </c:pt>
                <c:pt idx="179">
                  <c:v>-54.371250000000046</c:v>
                </c:pt>
                <c:pt idx="180">
                  <c:v>-55.982250000000022</c:v>
                </c:pt>
              </c:numCache>
            </c:numRef>
          </c:yVal>
          <c:smooth val="0"/>
        </c:ser>
        <c:ser>
          <c:idx val="7"/>
          <c:order val="7"/>
          <c:spPr>
            <a:ln w="28575">
              <a:noFill/>
            </a:ln>
          </c:spPr>
          <c:marker>
            <c:symbol val="square"/>
            <c:size val="2"/>
          </c:marker>
          <c:trendline>
            <c:spPr>
              <a:ln w="28575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119257551745026"/>
                  <c:y val="-0.2200819948360061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</c:trendlineLbl>
          </c:trendline>
          <c:xVal>
            <c:numRef>
              <c:f>'Plate Reader Data'!$C$12:$C$192</c:f>
              <c:numCache>
                <c:formatCode>0.000</c:formatCode>
                <c:ptCount val="181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1.1666666666666665</c:v>
                </c:pt>
                <c:pt idx="15">
                  <c:v>1.2499999999999998</c:v>
                </c:pt>
                <c:pt idx="16">
                  <c:v>1.333333333333333</c:v>
                </c:pt>
                <c:pt idx="17">
                  <c:v>1.4166666666666663</c:v>
                </c:pt>
                <c:pt idx="18">
                  <c:v>1.4999999999999996</c:v>
                </c:pt>
                <c:pt idx="19">
                  <c:v>1.5833333333333328</c:v>
                </c:pt>
                <c:pt idx="20">
                  <c:v>1.6666666666666661</c:v>
                </c:pt>
                <c:pt idx="21">
                  <c:v>1.7499999999999993</c:v>
                </c:pt>
                <c:pt idx="22">
                  <c:v>1.8333333333333326</c:v>
                </c:pt>
                <c:pt idx="23">
                  <c:v>1.9166666666666659</c:v>
                </c:pt>
                <c:pt idx="24">
                  <c:v>1.9999999999999991</c:v>
                </c:pt>
                <c:pt idx="25">
                  <c:v>2.0833333333333326</c:v>
                </c:pt>
                <c:pt idx="26">
                  <c:v>2.1666666666666661</c:v>
                </c:pt>
                <c:pt idx="27">
                  <c:v>2.2499999999999996</c:v>
                </c:pt>
                <c:pt idx="28">
                  <c:v>2.333333333333333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2.666666666666667</c:v>
                </c:pt>
                <c:pt idx="33">
                  <c:v>2.7500000000000004</c:v>
                </c:pt>
                <c:pt idx="34">
                  <c:v>2.8333333333333339</c:v>
                </c:pt>
                <c:pt idx="35">
                  <c:v>2.9166666666666674</c:v>
                </c:pt>
                <c:pt idx="36">
                  <c:v>3.0000000000000009</c:v>
                </c:pt>
                <c:pt idx="37">
                  <c:v>3.0833333333333344</c:v>
                </c:pt>
                <c:pt idx="38">
                  <c:v>3.1666666666666679</c:v>
                </c:pt>
                <c:pt idx="39">
                  <c:v>3.2500000000000013</c:v>
                </c:pt>
                <c:pt idx="40">
                  <c:v>3.3333333333333348</c:v>
                </c:pt>
                <c:pt idx="41">
                  <c:v>3.4166666666666683</c:v>
                </c:pt>
                <c:pt idx="42">
                  <c:v>3.5000000000000018</c:v>
                </c:pt>
                <c:pt idx="43">
                  <c:v>3.5833333333333353</c:v>
                </c:pt>
                <c:pt idx="44">
                  <c:v>3.6666666666666687</c:v>
                </c:pt>
                <c:pt idx="45">
                  <c:v>3.7500000000000022</c:v>
                </c:pt>
                <c:pt idx="46">
                  <c:v>3.8333333333333357</c:v>
                </c:pt>
                <c:pt idx="47">
                  <c:v>3.9166666666666692</c:v>
                </c:pt>
                <c:pt idx="48">
                  <c:v>4.0000000000000027</c:v>
                </c:pt>
                <c:pt idx="49">
                  <c:v>4.0833333333333357</c:v>
                </c:pt>
                <c:pt idx="50">
                  <c:v>4.1666666666666687</c:v>
                </c:pt>
                <c:pt idx="51">
                  <c:v>4.2500000000000018</c:v>
                </c:pt>
                <c:pt idx="52">
                  <c:v>4.3333333333333348</c:v>
                </c:pt>
                <c:pt idx="53">
                  <c:v>4.4166666666666679</c:v>
                </c:pt>
                <c:pt idx="54">
                  <c:v>4.5000000000000009</c:v>
                </c:pt>
                <c:pt idx="55">
                  <c:v>4.5833333333333339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4.9166666666666661</c:v>
                </c:pt>
                <c:pt idx="60">
                  <c:v>4.9999999999999991</c:v>
                </c:pt>
                <c:pt idx="61">
                  <c:v>5.0833333333333321</c:v>
                </c:pt>
                <c:pt idx="62">
                  <c:v>5.1666666666666652</c:v>
                </c:pt>
                <c:pt idx="63">
                  <c:v>5.2499999999999982</c:v>
                </c:pt>
                <c:pt idx="64">
                  <c:v>5.3333333333333313</c:v>
                </c:pt>
                <c:pt idx="65">
                  <c:v>5.4166666666666643</c:v>
                </c:pt>
                <c:pt idx="66">
                  <c:v>5.4999999999999973</c:v>
                </c:pt>
                <c:pt idx="67">
                  <c:v>5.5833333333333304</c:v>
                </c:pt>
                <c:pt idx="68">
                  <c:v>5.6666666666666634</c:v>
                </c:pt>
                <c:pt idx="69">
                  <c:v>5.7499999999999964</c:v>
                </c:pt>
                <c:pt idx="70">
                  <c:v>5.8333333333333295</c:v>
                </c:pt>
                <c:pt idx="71">
                  <c:v>5.9166666666666625</c:v>
                </c:pt>
                <c:pt idx="72">
                  <c:v>5.9999999999999956</c:v>
                </c:pt>
                <c:pt idx="73">
                  <c:v>6.0833333333333286</c:v>
                </c:pt>
                <c:pt idx="74">
                  <c:v>6.1666666666666616</c:v>
                </c:pt>
                <c:pt idx="75">
                  <c:v>6.2499999999999947</c:v>
                </c:pt>
                <c:pt idx="76">
                  <c:v>6.3333333333333277</c:v>
                </c:pt>
                <c:pt idx="77">
                  <c:v>6.4166666666666607</c:v>
                </c:pt>
                <c:pt idx="78">
                  <c:v>6.4999999999999938</c:v>
                </c:pt>
                <c:pt idx="79">
                  <c:v>6.5833333333333268</c:v>
                </c:pt>
                <c:pt idx="80">
                  <c:v>6.6666666666666599</c:v>
                </c:pt>
                <c:pt idx="81">
                  <c:v>6.7499999999999929</c:v>
                </c:pt>
                <c:pt idx="82">
                  <c:v>6.8333333333333259</c:v>
                </c:pt>
                <c:pt idx="83">
                  <c:v>6.916666666666659</c:v>
                </c:pt>
                <c:pt idx="84">
                  <c:v>6.999999999999992</c:v>
                </c:pt>
                <c:pt idx="85">
                  <c:v>7.083333333333325</c:v>
                </c:pt>
                <c:pt idx="86">
                  <c:v>7.1666666666666581</c:v>
                </c:pt>
                <c:pt idx="87">
                  <c:v>7.2499999999999911</c:v>
                </c:pt>
                <c:pt idx="88">
                  <c:v>7.3333333333333242</c:v>
                </c:pt>
                <c:pt idx="89">
                  <c:v>7.4166666666666572</c:v>
                </c:pt>
                <c:pt idx="90">
                  <c:v>7.4999999999999902</c:v>
                </c:pt>
                <c:pt idx="91">
                  <c:v>7.5833333333333233</c:v>
                </c:pt>
                <c:pt idx="92">
                  <c:v>7.6666666666666563</c:v>
                </c:pt>
                <c:pt idx="93">
                  <c:v>7.7499999999999893</c:v>
                </c:pt>
                <c:pt idx="94">
                  <c:v>7.8333333333333224</c:v>
                </c:pt>
                <c:pt idx="95">
                  <c:v>7.9166666666666554</c:v>
                </c:pt>
                <c:pt idx="96">
                  <c:v>7.9999999999999885</c:v>
                </c:pt>
                <c:pt idx="97">
                  <c:v>8.0833333333333215</c:v>
                </c:pt>
                <c:pt idx="98">
                  <c:v>8.1666666666666554</c:v>
                </c:pt>
                <c:pt idx="99">
                  <c:v>8.2499999999999893</c:v>
                </c:pt>
                <c:pt idx="100">
                  <c:v>8.3333333333333233</c:v>
                </c:pt>
                <c:pt idx="101">
                  <c:v>8.4166666666666572</c:v>
                </c:pt>
                <c:pt idx="102">
                  <c:v>8.4999999999999911</c:v>
                </c:pt>
                <c:pt idx="103">
                  <c:v>8.583333333333325</c:v>
                </c:pt>
                <c:pt idx="104">
                  <c:v>8.666666666666659</c:v>
                </c:pt>
                <c:pt idx="105">
                  <c:v>8.7499999999999929</c:v>
                </c:pt>
                <c:pt idx="106">
                  <c:v>8.8333333333333268</c:v>
                </c:pt>
                <c:pt idx="107">
                  <c:v>8.9166666666666607</c:v>
                </c:pt>
                <c:pt idx="108">
                  <c:v>8.9999999999999947</c:v>
                </c:pt>
                <c:pt idx="109">
                  <c:v>9.0833333333333286</c:v>
                </c:pt>
                <c:pt idx="110">
                  <c:v>9.1666666666666625</c:v>
                </c:pt>
                <c:pt idx="111">
                  <c:v>9.2499999999999964</c:v>
                </c:pt>
                <c:pt idx="112">
                  <c:v>9.3333333333333304</c:v>
                </c:pt>
                <c:pt idx="113">
                  <c:v>9.4166666666666643</c:v>
                </c:pt>
                <c:pt idx="114">
                  <c:v>9.4999999999999982</c:v>
                </c:pt>
                <c:pt idx="115">
                  <c:v>9.5833333333333321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9.9166666666666679</c:v>
                </c:pt>
                <c:pt idx="120">
                  <c:v>10.000000000000002</c:v>
                </c:pt>
                <c:pt idx="121">
                  <c:v>10.083333333333336</c:v>
                </c:pt>
                <c:pt idx="122">
                  <c:v>10.16666666666667</c:v>
                </c:pt>
                <c:pt idx="123">
                  <c:v>10.250000000000004</c:v>
                </c:pt>
                <c:pt idx="124">
                  <c:v>10.333333333333337</c:v>
                </c:pt>
                <c:pt idx="125">
                  <c:v>10.416666666666671</c:v>
                </c:pt>
                <c:pt idx="126">
                  <c:v>10.500000000000005</c:v>
                </c:pt>
                <c:pt idx="127">
                  <c:v>10.583333333333339</c:v>
                </c:pt>
                <c:pt idx="128">
                  <c:v>10.666666666666673</c:v>
                </c:pt>
                <c:pt idx="129">
                  <c:v>10.750000000000007</c:v>
                </c:pt>
                <c:pt idx="130">
                  <c:v>10.833333333333341</c:v>
                </c:pt>
                <c:pt idx="131">
                  <c:v>10.916666666666675</c:v>
                </c:pt>
                <c:pt idx="132">
                  <c:v>11.000000000000009</c:v>
                </c:pt>
                <c:pt idx="133">
                  <c:v>11.083333333333343</c:v>
                </c:pt>
                <c:pt idx="134">
                  <c:v>11.166666666666677</c:v>
                </c:pt>
                <c:pt idx="135">
                  <c:v>11.250000000000011</c:v>
                </c:pt>
                <c:pt idx="136">
                  <c:v>11.333333333333345</c:v>
                </c:pt>
                <c:pt idx="137">
                  <c:v>11.416666666666679</c:v>
                </c:pt>
                <c:pt idx="138">
                  <c:v>11.500000000000012</c:v>
                </c:pt>
                <c:pt idx="139">
                  <c:v>11.583333333333346</c:v>
                </c:pt>
                <c:pt idx="140">
                  <c:v>11.66666666666668</c:v>
                </c:pt>
                <c:pt idx="141">
                  <c:v>11.750000000000014</c:v>
                </c:pt>
                <c:pt idx="142">
                  <c:v>11.833333333333348</c:v>
                </c:pt>
                <c:pt idx="143">
                  <c:v>11.916666666666682</c:v>
                </c:pt>
                <c:pt idx="144">
                  <c:v>12.000000000000016</c:v>
                </c:pt>
                <c:pt idx="145">
                  <c:v>12.08333333333335</c:v>
                </c:pt>
                <c:pt idx="146">
                  <c:v>12.166666666666684</c:v>
                </c:pt>
                <c:pt idx="147">
                  <c:v>12.250000000000018</c:v>
                </c:pt>
                <c:pt idx="148">
                  <c:v>12.333333333333352</c:v>
                </c:pt>
                <c:pt idx="149">
                  <c:v>12.416666666666686</c:v>
                </c:pt>
                <c:pt idx="150">
                  <c:v>12.50000000000002</c:v>
                </c:pt>
                <c:pt idx="151">
                  <c:v>12.583333333333353</c:v>
                </c:pt>
                <c:pt idx="152">
                  <c:v>12.666666666666687</c:v>
                </c:pt>
                <c:pt idx="153">
                  <c:v>12.750000000000021</c:v>
                </c:pt>
                <c:pt idx="154">
                  <c:v>12.833333333333355</c:v>
                </c:pt>
                <c:pt idx="155">
                  <c:v>12.916666666666689</c:v>
                </c:pt>
                <c:pt idx="156">
                  <c:v>13.000000000000023</c:v>
                </c:pt>
                <c:pt idx="157">
                  <c:v>13.083333333333357</c:v>
                </c:pt>
                <c:pt idx="158">
                  <c:v>13.166666666666691</c:v>
                </c:pt>
                <c:pt idx="159">
                  <c:v>13.250000000000025</c:v>
                </c:pt>
                <c:pt idx="160">
                  <c:v>13.333333333333359</c:v>
                </c:pt>
                <c:pt idx="161">
                  <c:v>13.416666666666693</c:v>
                </c:pt>
                <c:pt idx="162">
                  <c:v>13.500000000000027</c:v>
                </c:pt>
                <c:pt idx="163">
                  <c:v>13.583333333333361</c:v>
                </c:pt>
                <c:pt idx="164">
                  <c:v>13.666666666666694</c:v>
                </c:pt>
                <c:pt idx="165">
                  <c:v>13.750000000000028</c:v>
                </c:pt>
                <c:pt idx="166">
                  <c:v>13.833333333333362</c:v>
                </c:pt>
                <c:pt idx="167">
                  <c:v>13.916666666666696</c:v>
                </c:pt>
                <c:pt idx="168">
                  <c:v>14.00000000000003</c:v>
                </c:pt>
                <c:pt idx="169">
                  <c:v>14.083333333333364</c:v>
                </c:pt>
                <c:pt idx="170">
                  <c:v>14.166666666666698</c:v>
                </c:pt>
                <c:pt idx="171">
                  <c:v>14.250000000000032</c:v>
                </c:pt>
                <c:pt idx="172">
                  <c:v>14.333333333333366</c:v>
                </c:pt>
                <c:pt idx="173">
                  <c:v>14.4166666666667</c:v>
                </c:pt>
                <c:pt idx="174">
                  <c:v>14.500000000000034</c:v>
                </c:pt>
                <c:pt idx="175">
                  <c:v>14.583333333333368</c:v>
                </c:pt>
                <c:pt idx="176">
                  <c:v>14.666666666666702</c:v>
                </c:pt>
                <c:pt idx="177">
                  <c:v>14.750000000000036</c:v>
                </c:pt>
                <c:pt idx="178">
                  <c:v>14.833333333333369</c:v>
                </c:pt>
                <c:pt idx="179">
                  <c:v>14.916666666666703</c:v>
                </c:pt>
                <c:pt idx="180">
                  <c:v>15.000000000000037</c:v>
                </c:pt>
              </c:numCache>
            </c:numRef>
          </c:xVal>
          <c:yVal>
            <c:numRef>
              <c:f>'Plate Reader Data'!$T$12:$T$192</c:f>
              <c:numCache>
                <c:formatCode>General</c:formatCode>
                <c:ptCount val="181"/>
                <c:pt idx="0">
                  <c:v>-13.425000000000011</c:v>
                </c:pt>
                <c:pt idx="1">
                  <c:v>-14.364750000000056</c:v>
                </c:pt>
                <c:pt idx="2">
                  <c:v>-14.096250000000012</c:v>
                </c:pt>
                <c:pt idx="3">
                  <c:v>-12.216749999999998</c:v>
                </c:pt>
                <c:pt idx="4">
                  <c:v>-13.962000000000026</c:v>
                </c:pt>
                <c:pt idx="5">
                  <c:v>-13.693499999999982</c:v>
                </c:pt>
                <c:pt idx="6">
                  <c:v>-14.633249999999952</c:v>
                </c:pt>
                <c:pt idx="7">
                  <c:v>-11.814000000000039</c:v>
                </c:pt>
                <c:pt idx="8">
                  <c:v>-12.753749999999938</c:v>
                </c:pt>
                <c:pt idx="9">
                  <c:v>-13.962000000000026</c:v>
                </c:pt>
                <c:pt idx="10">
                  <c:v>-14.364749999999983</c:v>
                </c:pt>
                <c:pt idx="11">
                  <c:v>-14.633250000000027</c:v>
                </c:pt>
                <c:pt idx="12">
                  <c:v>-14.364750000000056</c:v>
                </c:pt>
                <c:pt idx="13">
                  <c:v>-13.425000000000011</c:v>
                </c:pt>
                <c:pt idx="14">
                  <c:v>-15.035999999999985</c:v>
                </c:pt>
                <c:pt idx="15">
                  <c:v>-15.707250000000059</c:v>
                </c:pt>
                <c:pt idx="16">
                  <c:v>-16.512750000000043</c:v>
                </c:pt>
                <c:pt idx="17">
                  <c:v>-16.781250000000014</c:v>
                </c:pt>
                <c:pt idx="18">
                  <c:v>-17.720999999999986</c:v>
                </c:pt>
                <c:pt idx="19">
                  <c:v>-17.720999999999986</c:v>
                </c:pt>
                <c:pt idx="20">
                  <c:v>-19.332000000000033</c:v>
                </c:pt>
                <c:pt idx="21">
                  <c:v>-18.392249999999986</c:v>
                </c:pt>
                <c:pt idx="22">
                  <c:v>-17.318250000000031</c:v>
                </c:pt>
                <c:pt idx="23">
                  <c:v>-17.452500000000015</c:v>
                </c:pt>
                <c:pt idx="24">
                  <c:v>-19.331999999999958</c:v>
                </c:pt>
                <c:pt idx="25">
                  <c:v>-19.063499999999987</c:v>
                </c:pt>
                <c:pt idx="26">
                  <c:v>-18.660750000000032</c:v>
                </c:pt>
                <c:pt idx="27">
                  <c:v>-19.063499999999987</c:v>
                </c:pt>
                <c:pt idx="28">
                  <c:v>-19.600500000000004</c:v>
                </c:pt>
                <c:pt idx="29">
                  <c:v>-19.063500000000062</c:v>
                </c:pt>
                <c:pt idx="30">
                  <c:v>-21.34574999999996</c:v>
                </c:pt>
                <c:pt idx="31">
                  <c:v>-21.077249999999989</c:v>
                </c:pt>
                <c:pt idx="32">
                  <c:v>-19.600500000000004</c:v>
                </c:pt>
                <c:pt idx="33">
                  <c:v>-21.614250000000002</c:v>
                </c:pt>
                <c:pt idx="34">
                  <c:v>-21.34574999999996</c:v>
                </c:pt>
                <c:pt idx="35">
                  <c:v>-21.34574999999996</c:v>
                </c:pt>
                <c:pt idx="36">
                  <c:v>-23.09099999999999</c:v>
                </c:pt>
                <c:pt idx="37">
                  <c:v>-23.49375000000002</c:v>
                </c:pt>
                <c:pt idx="38">
                  <c:v>-22.688250000000036</c:v>
                </c:pt>
                <c:pt idx="39">
                  <c:v>-21.077249999999989</c:v>
                </c:pt>
                <c:pt idx="40">
                  <c:v>-22.956750000000007</c:v>
                </c:pt>
                <c:pt idx="41">
                  <c:v>-22.553999999999977</c:v>
                </c:pt>
                <c:pt idx="42">
                  <c:v>-22.553999999999977</c:v>
                </c:pt>
                <c:pt idx="43">
                  <c:v>-22.956750000000007</c:v>
                </c:pt>
                <c:pt idx="44">
                  <c:v>-25.104749999999996</c:v>
                </c:pt>
                <c:pt idx="45">
                  <c:v>-22.017000000000035</c:v>
                </c:pt>
                <c:pt idx="46">
                  <c:v>-23.762249999999991</c:v>
                </c:pt>
                <c:pt idx="47">
                  <c:v>-24.702000000000037</c:v>
                </c:pt>
                <c:pt idx="48">
                  <c:v>-24.16500000000002</c:v>
                </c:pt>
                <c:pt idx="49">
                  <c:v>-24.702000000000037</c:v>
                </c:pt>
                <c:pt idx="50">
                  <c:v>-25.910250000000055</c:v>
                </c:pt>
                <c:pt idx="51">
                  <c:v>-24.567749999999979</c:v>
                </c:pt>
                <c:pt idx="52">
                  <c:v>-26.044499999999964</c:v>
                </c:pt>
                <c:pt idx="53">
                  <c:v>-25.641750000000009</c:v>
                </c:pt>
                <c:pt idx="54">
                  <c:v>-26.984250000000014</c:v>
                </c:pt>
                <c:pt idx="55">
                  <c:v>-27.252750000000052</c:v>
                </c:pt>
                <c:pt idx="56">
                  <c:v>-27.386999999999965</c:v>
                </c:pt>
                <c:pt idx="57">
                  <c:v>-28.595249999999982</c:v>
                </c:pt>
                <c:pt idx="58">
                  <c:v>-27.789749999999994</c:v>
                </c:pt>
                <c:pt idx="59">
                  <c:v>-27.386999999999965</c:v>
                </c:pt>
                <c:pt idx="60">
                  <c:v>-27.789749999999994</c:v>
                </c:pt>
                <c:pt idx="61">
                  <c:v>-28.863750000000024</c:v>
                </c:pt>
                <c:pt idx="62">
                  <c:v>-28.192499999999953</c:v>
                </c:pt>
                <c:pt idx="63">
                  <c:v>-29.132249999999996</c:v>
                </c:pt>
                <c:pt idx="64">
                  <c:v>-29.400749999999967</c:v>
                </c:pt>
                <c:pt idx="65">
                  <c:v>-30.071999999999971</c:v>
                </c:pt>
                <c:pt idx="66">
                  <c:v>-28.997999999999937</c:v>
                </c:pt>
                <c:pt idx="67">
                  <c:v>-28.729499999999966</c:v>
                </c:pt>
                <c:pt idx="68">
                  <c:v>-30.87750000000003</c:v>
                </c:pt>
                <c:pt idx="69">
                  <c:v>-30.47475</c:v>
                </c:pt>
                <c:pt idx="70">
                  <c:v>-30.87750000000003</c:v>
                </c:pt>
                <c:pt idx="71">
                  <c:v>-32.085749999999969</c:v>
                </c:pt>
                <c:pt idx="72">
                  <c:v>-31.817250000000001</c:v>
                </c:pt>
                <c:pt idx="73">
                  <c:v>-31.817250000000001</c:v>
                </c:pt>
                <c:pt idx="74">
                  <c:v>-31.414499999999968</c:v>
                </c:pt>
                <c:pt idx="75">
                  <c:v>-30.743249999999971</c:v>
                </c:pt>
                <c:pt idx="76">
                  <c:v>-32.756999999999969</c:v>
                </c:pt>
                <c:pt idx="77">
                  <c:v>-32.488500000000002</c:v>
                </c:pt>
                <c:pt idx="78">
                  <c:v>-31.011750000000013</c:v>
                </c:pt>
                <c:pt idx="79">
                  <c:v>-32.622749999999989</c:v>
                </c:pt>
                <c:pt idx="80">
                  <c:v>-33.294000000000061</c:v>
                </c:pt>
                <c:pt idx="81">
                  <c:v>-33.696750000000016</c:v>
                </c:pt>
                <c:pt idx="82">
                  <c:v>-32.622749999999989</c:v>
                </c:pt>
                <c:pt idx="83">
                  <c:v>-34.502249999999997</c:v>
                </c:pt>
                <c:pt idx="84">
                  <c:v>-34.636499999999984</c:v>
                </c:pt>
                <c:pt idx="85">
                  <c:v>-35.576250000000037</c:v>
                </c:pt>
                <c:pt idx="86">
                  <c:v>-33.831000000000003</c:v>
                </c:pt>
                <c:pt idx="87">
                  <c:v>-36.247500000000031</c:v>
                </c:pt>
                <c:pt idx="88">
                  <c:v>-34.636499999999984</c:v>
                </c:pt>
                <c:pt idx="89">
                  <c:v>-36.381750000000018</c:v>
                </c:pt>
                <c:pt idx="90">
                  <c:v>-35.307749999999984</c:v>
                </c:pt>
                <c:pt idx="91">
                  <c:v>-35.039250000000017</c:v>
                </c:pt>
                <c:pt idx="92">
                  <c:v>-36.381750000000018</c:v>
                </c:pt>
                <c:pt idx="93">
                  <c:v>-36.24749999999996</c:v>
                </c:pt>
                <c:pt idx="94">
                  <c:v>-37.321499999999986</c:v>
                </c:pt>
                <c:pt idx="95">
                  <c:v>-37.858500000000006</c:v>
                </c:pt>
                <c:pt idx="96">
                  <c:v>-38.39550000000002</c:v>
                </c:pt>
                <c:pt idx="97">
                  <c:v>-37.724250000000019</c:v>
                </c:pt>
                <c:pt idx="98">
                  <c:v>-38.529750000000007</c:v>
                </c:pt>
                <c:pt idx="99">
                  <c:v>-39.469499999999975</c:v>
                </c:pt>
                <c:pt idx="100">
                  <c:v>-39.335249999999995</c:v>
                </c:pt>
                <c:pt idx="101">
                  <c:v>-38.932499999999962</c:v>
                </c:pt>
                <c:pt idx="102">
                  <c:v>-38.395499999999949</c:v>
                </c:pt>
                <c:pt idx="103">
                  <c:v>-40.677749999999989</c:v>
                </c:pt>
                <c:pt idx="104">
                  <c:v>-39.603749999999962</c:v>
                </c:pt>
                <c:pt idx="105">
                  <c:v>-40.946249999999964</c:v>
                </c:pt>
                <c:pt idx="106">
                  <c:v>-39.06675000000002</c:v>
                </c:pt>
                <c:pt idx="107">
                  <c:v>-41.349000000000068</c:v>
                </c:pt>
                <c:pt idx="108">
                  <c:v>-40.140749999999976</c:v>
                </c:pt>
                <c:pt idx="109">
                  <c:v>-40.811999999999976</c:v>
                </c:pt>
                <c:pt idx="110">
                  <c:v>-39.872250000000001</c:v>
                </c:pt>
                <c:pt idx="111">
                  <c:v>-41.214750000000009</c:v>
                </c:pt>
                <c:pt idx="112">
                  <c:v>-43.765500000000024</c:v>
                </c:pt>
                <c:pt idx="113">
                  <c:v>-40.946250000000042</c:v>
                </c:pt>
                <c:pt idx="114">
                  <c:v>-43.765499999999953</c:v>
                </c:pt>
                <c:pt idx="115">
                  <c:v>-41.617499999999964</c:v>
                </c:pt>
                <c:pt idx="116">
                  <c:v>-41.617500000000042</c:v>
                </c:pt>
                <c:pt idx="117">
                  <c:v>-43.765500000000024</c:v>
                </c:pt>
                <c:pt idx="118">
                  <c:v>-42.825750000000056</c:v>
                </c:pt>
                <c:pt idx="119">
                  <c:v>-44.168250000000057</c:v>
                </c:pt>
                <c:pt idx="120">
                  <c:v>-43.899749999999941</c:v>
                </c:pt>
                <c:pt idx="121">
                  <c:v>-43.899750000000012</c:v>
                </c:pt>
                <c:pt idx="122">
                  <c:v>-43.631249999999966</c:v>
                </c:pt>
                <c:pt idx="123">
                  <c:v>-45.779250000000033</c:v>
                </c:pt>
                <c:pt idx="124">
                  <c:v>-44.705249999999999</c:v>
                </c:pt>
                <c:pt idx="125">
                  <c:v>-43.497000000000057</c:v>
                </c:pt>
                <c:pt idx="126">
                  <c:v>-43.631250000000037</c:v>
                </c:pt>
                <c:pt idx="127">
                  <c:v>-44.83949999999998</c:v>
                </c:pt>
                <c:pt idx="128">
                  <c:v>-46.181999999999981</c:v>
                </c:pt>
                <c:pt idx="129">
                  <c:v>-45.779249999999955</c:v>
                </c:pt>
                <c:pt idx="130">
                  <c:v>-46.047750000000001</c:v>
                </c:pt>
                <c:pt idx="131">
                  <c:v>-45.3765</c:v>
                </c:pt>
                <c:pt idx="132">
                  <c:v>-46.584750000000014</c:v>
                </c:pt>
                <c:pt idx="133">
                  <c:v>-46.853249999999981</c:v>
                </c:pt>
                <c:pt idx="134">
                  <c:v>-44.705249999999999</c:v>
                </c:pt>
                <c:pt idx="135">
                  <c:v>-45.913499999999935</c:v>
                </c:pt>
                <c:pt idx="136">
                  <c:v>-46.047750000000001</c:v>
                </c:pt>
                <c:pt idx="137">
                  <c:v>-46.450500000000034</c:v>
                </c:pt>
                <c:pt idx="138">
                  <c:v>-47.793000000000035</c:v>
                </c:pt>
                <c:pt idx="139">
                  <c:v>-45.913500000000013</c:v>
                </c:pt>
                <c:pt idx="140">
                  <c:v>-47.390249999999995</c:v>
                </c:pt>
                <c:pt idx="141">
                  <c:v>-47.390249999999995</c:v>
                </c:pt>
                <c:pt idx="142">
                  <c:v>-46.047750000000001</c:v>
                </c:pt>
                <c:pt idx="143">
                  <c:v>-48.464250000000028</c:v>
                </c:pt>
                <c:pt idx="144">
                  <c:v>-48.464249999999957</c:v>
                </c:pt>
                <c:pt idx="145">
                  <c:v>-49.403999999999996</c:v>
                </c:pt>
                <c:pt idx="146">
                  <c:v>-48.86699999999999</c:v>
                </c:pt>
                <c:pt idx="147">
                  <c:v>-49.806749999999958</c:v>
                </c:pt>
                <c:pt idx="148">
                  <c:v>-51.014999999999972</c:v>
                </c:pt>
                <c:pt idx="149">
                  <c:v>-50.477999999999952</c:v>
                </c:pt>
                <c:pt idx="150">
                  <c:v>-51.149249999999952</c:v>
                </c:pt>
                <c:pt idx="151">
                  <c:v>-49.940999999999939</c:v>
                </c:pt>
                <c:pt idx="152">
                  <c:v>-51.686249999999973</c:v>
                </c:pt>
                <c:pt idx="153">
                  <c:v>-52.223249999999993</c:v>
                </c:pt>
                <c:pt idx="154">
                  <c:v>-52.089000000000006</c:v>
                </c:pt>
                <c:pt idx="155">
                  <c:v>-52.491750000000032</c:v>
                </c:pt>
                <c:pt idx="156">
                  <c:v>-51.417749999999998</c:v>
                </c:pt>
                <c:pt idx="157">
                  <c:v>-52.894499999999987</c:v>
                </c:pt>
                <c:pt idx="158">
                  <c:v>-52.357499999999973</c:v>
                </c:pt>
                <c:pt idx="159">
                  <c:v>-52.894499999999987</c:v>
                </c:pt>
                <c:pt idx="160">
                  <c:v>-52.491749999999954</c:v>
                </c:pt>
                <c:pt idx="161">
                  <c:v>-52.626000000000012</c:v>
                </c:pt>
                <c:pt idx="162">
                  <c:v>-52.357499999999973</c:v>
                </c:pt>
                <c:pt idx="163">
                  <c:v>-52.223249999999993</c:v>
                </c:pt>
                <c:pt idx="164">
                  <c:v>-53.700000000000045</c:v>
                </c:pt>
                <c:pt idx="165">
                  <c:v>-53.163000000000032</c:v>
                </c:pt>
                <c:pt idx="166">
                  <c:v>-51.686249999999973</c:v>
                </c:pt>
                <c:pt idx="167">
                  <c:v>-52.625999999999948</c:v>
                </c:pt>
                <c:pt idx="168">
                  <c:v>-53.834250000000033</c:v>
                </c:pt>
                <c:pt idx="169">
                  <c:v>-52.894500000000065</c:v>
                </c:pt>
                <c:pt idx="170">
                  <c:v>-54.505500000000033</c:v>
                </c:pt>
                <c:pt idx="171">
                  <c:v>-55.311000000000021</c:v>
                </c:pt>
                <c:pt idx="172">
                  <c:v>-53.968499999999949</c:v>
                </c:pt>
                <c:pt idx="173">
                  <c:v>-55.982250000000022</c:v>
                </c:pt>
                <c:pt idx="174">
                  <c:v>-55.042499999999976</c:v>
                </c:pt>
                <c:pt idx="175">
                  <c:v>-55.042500000000047</c:v>
                </c:pt>
                <c:pt idx="176">
                  <c:v>-56.250750000000068</c:v>
                </c:pt>
                <c:pt idx="177">
                  <c:v>-56.116500000000009</c:v>
                </c:pt>
                <c:pt idx="178">
                  <c:v>-56.653500000000022</c:v>
                </c:pt>
                <c:pt idx="179">
                  <c:v>-56.250749999999989</c:v>
                </c:pt>
                <c:pt idx="180">
                  <c:v>-58.264499999999991</c:v>
                </c:pt>
              </c:numCache>
            </c:numRef>
          </c:yVal>
          <c:smooth val="0"/>
        </c:ser>
        <c:ser>
          <c:idx val="8"/>
          <c:order val="8"/>
          <c:spPr>
            <a:ln w="28575">
              <a:noFill/>
            </a:ln>
          </c:spPr>
          <c:marker>
            <c:symbol val="square"/>
            <c:size val="2"/>
          </c:marker>
          <c:trendline>
            <c:spPr>
              <a:ln w="28575">
                <a:solidFill>
                  <a:schemeClr val="tx1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0.42119257551745026"/>
                  <c:y val="-9.811322010712415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/>
                  </a:pPr>
                  <a:endParaRPr lang="en-US"/>
                </a:p>
              </c:txPr>
            </c:trendlineLbl>
          </c:trendline>
          <c:xVal>
            <c:numRef>
              <c:f>'Plate Reader Data'!$C$12:$C$192</c:f>
              <c:numCache>
                <c:formatCode>0.000</c:formatCode>
                <c:ptCount val="181"/>
                <c:pt idx="0">
                  <c:v>0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0.25</c:v>
                </c:pt>
                <c:pt idx="4">
                  <c:v>0.33333333333333331</c:v>
                </c:pt>
                <c:pt idx="5">
                  <c:v>0.41666666666666663</c:v>
                </c:pt>
                <c:pt idx="6">
                  <c:v>0.49999999999999994</c:v>
                </c:pt>
                <c:pt idx="7">
                  <c:v>0.58333333333333326</c:v>
                </c:pt>
                <c:pt idx="8">
                  <c:v>0.66666666666666663</c:v>
                </c:pt>
                <c:pt idx="9">
                  <c:v>0.75</c:v>
                </c:pt>
                <c:pt idx="10">
                  <c:v>0.83333333333333337</c:v>
                </c:pt>
                <c:pt idx="11">
                  <c:v>0.91666666666666674</c:v>
                </c:pt>
                <c:pt idx="12">
                  <c:v>1</c:v>
                </c:pt>
                <c:pt idx="13">
                  <c:v>1.0833333333333333</c:v>
                </c:pt>
                <c:pt idx="14">
                  <c:v>1.1666666666666665</c:v>
                </c:pt>
                <c:pt idx="15">
                  <c:v>1.2499999999999998</c:v>
                </c:pt>
                <c:pt idx="16">
                  <c:v>1.333333333333333</c:v>
                </c:pt>
                <c:pt idx="17">
                  <c:v>1.4166666666666663</c:v>
                </c:pt>
                <c:pt idx="18">
                  <c:v>1.4999999999999996</c:v>
                </c:pt>
                <c:pt idx="19">
                  <c:v>1.5833333333333328</c:v>
                </c:pt>
                <c:pt idx="20">
                  <c:v>1.6666666666666661</c:v>
                </c:pt>
                <c:pt idx="21">
                  <c:v>1.7499999999999993</c:v>
                </c:pt>
                <c:pt idx="22">
                  <c:v>1.8333333333333326</c:v>
                </c:pt>
                <c:pt idx="23">
                  <c:v>1.9166666666666659</c:v>
                </c:pt>
                <c:pt idx="24">
                  <c:v>1.9999999999999991</c:v>
                </c:pt>
                <c:pt idx="25">
                  <c:v>2.0833333333333326</c:v>
                </c:pt>
                <c:pt idx="26">
                  <c:v>2.1666666666666661</c:v>
                </c:pt>
                <c:pt idx="27">
                  <c:v>2.2499999999999996</c:v>
                </c:pt>
                <c:pt idx="28">
                  <c:v>2.333333333333333</c:v>
                </c:pt>
                <c:pt idx="29">
                  <c:v>2.4166666666666665</c:v>
                </c:pt>
                <c:pt idx="30">
                  <c:v>2.5</c:v>
                </c:pt>
                <c:pt idx="31">
                  <c:v>2.5833333333333335</c:v>
                </c:pt>
                <c:pt idx="32">
                  <c:v>2.666666666666667</c:v>
                </c:pt>
                <c:pt idx="33">
                  <c:v>2.7500000000000004</c:v>
                </c:pt>
                <c:pt idx="34">
                  <c:v>2.8333333333333339</c:v>
                </c:pt>
                <c:pt idx="35">
                  <c:v>2.9166666666666674</c:v>
                </c:pt>
                <c:pt idx="36">
                  <c:v>3.0000000000000009</c:v>
                </c:pt>
                <c:pt idx="37">
                  <c:v>3.0833333333333344</c:v>
                </c:pt>
                <c:pt idx="38">
                  <c:v>3.1666666666666679</c:v>
                </c:pt>
                <c:pt idx="39">
                  <c:v>3.2500000000000013</c:v>
                </c:pt>
                <c:pt idx="40">
                  <c:v>3.3333333333333348</c:v>
                </c:pt>
                <c:pt idx="41">
                  <c:v>3.4166666666666683</c:v>
                </c:pt>
                <c:pt idx="42">
                  <c:v>3.5000000000000018</c:v>
                </c:pt>
                <c:pt idx="43">
                  <c:v>3.5833333333333353</c:v>
                </c:pt>
                <c:pt idx="44">
                  <c:v>3.6666666666666687</c:v>
                </c:pt>
                <c:pt idx="45">
                  <c:v>3.7500000000000022</c:v>
                </c:pt>
                <c:pt idx="46">
                  <c:v>3.8333333333333357</c:v>
                </c:pt>
                <c:pt idx="47">
                  <c:v>3.9166666666666692</c:v>
                </c:pt>
                <c:pt idx="48">
                  <c:v>4.0000000000000027</c:v>
                </c:pt>
                <c:pt idx="49">
                  <c:v>4.0833333333333357</c:v>
                </c:pt>
                <c:pt idx="50">
                  <c:v>4.1666666666666687</c:v>
                </c:pt>
                <c:pt idx="51">
                  <c:v>4.2500000000000018</c:v>
                </c:pt>
                <c:pt idx="52">
                  <c:v>4.3333333333333348</c:v>
                </c:pt>
                <c:pt idx="53">
                  <c:v>4.4166666666666679</c:v>
                </c:pt>
                <c:pt idx="54">
                  <c:v>4.5000000000000009</c:v>
                </c:pt>
                <c:pt idx="55">
                  <c:v>4.5833333333333339</c:v>
                </c:pt>
                <c:pt idx="56">
                  <c:v>4.666666666666667</c:v>
                </c:pt>
                <c:pt idx="57">
                  <c:v>4.75</c:v>
                </c:pt>
                <c:pt idx="58">
                  <c:v>4.833333333333333</c:v>
                </c:pt>
                <c:pt idx="59">
                  <c:v>4.9166666666666661</c:v>
                </c:pt>
                <c:pt idx="60">
                  <c:v>4.9999999999999991</c:v>
                </c:pt>
                <c:pt idx="61">
                  <c:v>5.0833333333333321</c:v>
                </c:pt>
                <c:pt idx="62">
                  <c:v>5.1666666666666652</c:v>
                </c:pt>
                <c:pt idx="63">
                  <c:v>5.2499999999999982</c:v>
                </c:pt>
                <c:pt idx="64">
                  <c:v>5.3333333333333313</c:v>
                </c:pt>
                <c:pt idx="65">
                  <c:v>5.4166666666666643</c:v>
                </c:pt>
                <c:pt idx="66">
                  <c:v>5.4999999999999973</c:v>
                </c:pt>
                <c:pt idx="67">
                  <c:v>5.5833333333333304</c:v>
                </c:pt>
                <c:pt idx="68">
                  <c:v>5.6666666666666634</c:v>
                </c:pt>
                <c:pt idx="69">
                  <c:v>5.7499999999999964</c:v>
                </c:pt>
                <c:pt idx="70">
                  <c:v>5.8333333333333295</c:v>
                </c:pt>
                <c:pt idx="71">
                  <c:v>5.9166666666666625</c:v>
                </c:pt>
                <c:pt idx="72">
                  <c:v>5.9999999999999956</c:v>
                </c:pt>
                <c:pt idx="73">
                  <c:v>6.0833333333333286</c:v>
                </c:pt>
                <c:pt idx="74">
                  <c:v>6.1666666666666616</c:v>
                </c:pt>
                <c:pt idx="75">
                  <c:v>6.2499999999999947</c:v>
                </c:pt>
                <c:pt idx="76">
                  <c:v>6.3333333333333277</c:v>
                </c:pt>
                <c:pt idx="77">
                  <c:v>6.4166666666666607</c:v>
                </c:pt>
                <c:pt idx="78">
                  <c:v>6.4999999999999938</c:v>
                </c:pt>
                <c:pt idx="79">
                  <c:v>6.5833333333333268</c:v>
                </c:pt>
                <c:pt idx="80">
                  <c:v>6.6666666666666599</c:v>
                </c:pt>
                <c:pt idx="81">
                  <c:v>6.7499999999999929</c:v>
                </c:pt>
                <c:pt idx="82">
                  <c:v>6.8333333333333259</c:v>
                </c:pt>
                <c:pt idx="83">
                  <c:v>6.916666666666659</c:v>
                </c:pt>
                <c:pt idx="84">
                  <c:v>6.999999999999992</c:v>
                </c:pt>
                <c:pt idx="85">
                  <c:v>7.083333333333325</c:v>
                </c:pt>
                <c:pt idx="86">
                  <c:v>7.1666666666666581</c:v>
                </c:pt>
                <c:pt idx="87">
                  <c:v>7.2499999999999911</c:v>
                </c:pt>
                <c:pt idx="88">
                  <c:v>7.3333333333333242</c:v>
                </c:pt>
                <c:pt idx="89">
                  <c:v>7.4166666666666572</c:v>
                </c:pt>
                <c:pt idx="90">
                  <c:v>7.4999999999999902</c:v>
                </c:pt>
                <c:pt idx="91">
                  <c:v>7.5833333333333233</c:v>
                </c:pt>
                <c:pt idx="92">
                  <c:v>7.6666666666666563</c:v>
                </c:pt>
                <c:pt idx="93">
                  <c:v>7.7499999999999893</c:v>
                </c:pt>
                <c:pt idx="94">
                  <c:v>7.8333333333333224</c:v>
                </c:pt>
                <c:pt idx="95">
                  <c:v>7.9166666666666554</c:v>
                </c:pt>
                <c:pt idx="96">
                  <c:v>7.9999999999999885</c:v>
                </c:pt>
                <c:pt idx="97">
                  <c:v>8.0833333333333215</c:v>
                </c:pt>
                <c:pt idx="98">
                  <c:v>8.1666666666666554</c:v>
                </c:pt>
                <c:pt idx="99">
                  <c:v>8.2499999999999893</c:v>
                </c:pt>
                <c:pt idx="100">
                  <c:v>8.3333333333333233</c:v>
                </c:pt>
                <c:pt idx="101">
                  <c:v>8.4166666666666572</c:v>
                </c:pt>
                <c:pt idx="102">
                  <c:v>8.4999999999999911</c:v>
                </c:pt>
                <c:pt idx="103">
                  <c:v>8.583333333333325</c:v>
                </c:pt>
                <c:pt idx="104">
                  <c:v>8.666666666666659</c:v>
                </c:pt>
                <c:pt idx="105">
                  <c:v>8.7499999999999929</c:v>
                </c:pt>
                <c:pt idx="106">
                  <c:v>8.8333333333333268</c:v>
                </c:pt>
                <c:pt idx="107">
                  <c:v>8.9166666666666607</c:v>
                </c:pt>
                <c:pt idx="108">
                  <c:v>8.9999999999999947</c:v>
                </c:pt>
                <c:pt idx="109">
                  <c:v>9.0833333333333286</c:v>
                </c:pt>
                <c:pt idx="110">
                  <c:v>9.1666666666666625</c:v>
                </c:pt>
                <c:pt idx="111">
                  <c:v>9.2499999999999964</c:v>
                </c:pt>
                <c:pt idx="112">
                  <c:v>9.3333333333333304</c:v>
                </c:pt>
                <c:pt idx="113">
                  <c:v>9.4166666666666643</c:v>
                </c:pt>
                <c:pt idx="114">
                  <c:v>9.4999999999999982</c:v>
                </c:pt>
                <c:pt idx="115">
                  <c:v>9.5833333333333321</c:v>
                </c:pt>
                <c:pt idx="116">
                  <c:v>9.6666666666666661</c:v>
                </c:pt>
                <c:pt idx="117">
                  <c:v>9.75</c:v>
                </c:pt>
                <c:pt idx="118">
                  <c:v>9.8333333333333339</c:v>
                </c:pt>
                <c:pt idx="119">
                  <c:v>9.9166666666666679</c:v>
                </c:pt>
                <c:pt idx="120">
                  <c:v>10.000000000000002</c:v>
                </c:pt>
                <c:pt idx="121">
                  <c:v>10.083333333333336</c:v>
                </c:pt>
                <c:pt idx="122">
                  <c:v>10.16666666666667</c:v>
                </c:pt>
                <c:pt idx="123">
                  <c:v>10.250000000000004</c:v>
                </c:pt>
                <c:pt idx="124">
                  <c:v>10.333333333333337</c:v>
                </c:pt>
                <c:pt idx="125">
                  <c:v>10.416666666666671</c:v>
                </c:pt>
                <c:pt idx="126">
                  <c:v>10.500000000000005</c:v>
                </c:pt>
                <c:pt idx="127">
                  <c:v>10.583333333333339</c:v>
                </c:pt>
                <c:pt idx="128">
                  <c:v>10.666666666666673</c:v>
                </c:pt>
                <c:pt idx="129">
                  <c:v>10.750000000000007</c:v>
                </c:pt>
                <c:pt idx="130">
                  <c:v>10.833333333333341</c:v>
                </c:pt>
                <c:pt idx="131">
                  <c:v>10.916666666666675</c:v>
                </c:pt>
                <c:pt idx="132">
                  <c:v>11.000000000000009</c:v>
                </c:pt>
                <c:pt idx="133">
                  <c:v>11.083333333333343</c:v>
                </c:pt>
                <c:pt idx="134">
                  <c:v>11.166666666666677</c:v>
                </c:pt>
                <c:pt idx="135">
                  <c:v>11.250000000000011</c:v>
                </c:pt>
                <c:pt idx="136">
                  <c:v>11.333333333333345</c:v>
                </c:pt>
                <c:pt idx="137">
                  <c:v>11.416666666666679</c:v>
                </c:pt>
                <c:pt idx="138">
                  <c:v>11.500000000000012</c:v>
                </c:pt>
                <c:pt idx="139">
                  <c:v>11.583333333333346</c:v>
                </c:pt>
                <c:pt idx="140">
                  <c:v>11.66666666666668</c:v>
                </c:pt>
                <c:pt idx="141">
                  <c:v>11.750000000000014</c:v>
                </c:pt>
                <c:pt idx="142">
                  <c:v>11.833333333333348</c:v>
                </c:pt>
                <c:pt idx="143">
                  <c:v>11.916666666666682</c:v>
                </c:pt>
                <c:pt idx="144">
                  <c:v>12.000000000000016</c:v>
                </c:pt>
                <c:pt idx="145">
                  <c:v>12.08333333333335</c:v>
                </c:pt>
                <c:pt idx="146">
                  <c:v>12.166666666666684</c:v>
                </c:pt>
                <c:pt idx="147">
                  <c:v>12.250000000000018</c:v>
                </c:pt>
                <c:pt idx="148">
                  <c:v>12.333333333333352</c:v>
                </c:pt>
                <c:pt idx="149">
                  <c:v>12.416666666666686</c:v>
                </c:pt>
                <c:pt idx="150">
                  <c:v>12.50000000000002</c:v>
                </c:pt>
                <c:pt idx="151">
                  <c:v>12.583333333333353</c:v>
                </c:pt>
                <c:pt idx="152">
                  <c:v>12.666666666666687</c:v>
                </c:pt>
                <c:pt idx="153">
                  <c:v>12.750000000000021</c:v>
                </c:pt>
                <c:pt idx="154">
                  <c:v>12.833333333333355</c:v>
                </c:pt>
                <c:pt idx="155">
                  <c:v>12.916666666666689</c:v>
                </c:pt>
                <c:pt idx="156">
                  <c:v>13.000000000000023</c:v>
                </c:pt>
                <c:pt idx="157">
                  <c:v>13.083333333333357</c:v>
                </c:pt>
                <c:pt idx="158">
                  <c:v>13.166666666666691</c:v>
                </c:pt>
                <c:pt idx="159">
                  <c:v>13.250000000000025</c:v>
                </c:pt>
                <c:pt idx="160">
                  <c:v>13.333333333333359</c:v>
                </c:pt>
                <c:pt idx="161">
                  <c:v>13.416666666666693</c:v>
                </c:pt>
                <c:pt idx="162">
                  <c:v>13.500000000000027</c:v>
                </c:pt>
                <c:pt idx="163">
                  <c:v>13.583333333333361</c:v>
                </c:pt>
                <c:pt idx="164">
                  <c:v>13.666666666666694</c:v>
                </c:pt>
                <c:pt idx="165">
                  <c:v>13.750000000000028</c:v>
                </c:pt>
                <c:pt idx="166">
                  <c:v>13.833333333333362</c:v>
                </c:pt>
                <c:pt idx="167">
                  <c:v>13.916666666666696</c:v>
                </c:pt>
                <c:pt idx="168">
                  <c:v>14.00000000000003</c:v>
                </c:pt>
                <c:pt idx="169">
                  <c:v>14.083333333333364</c:v>
                </c:pt>
                <c:pt idx="170">
                  <c:v>14.166666666666698</c:v>
                </c:pt>
                <c:pt idx="171">
                  <c:v>14.250000000000032</c:v>
                </c:pt>
                <c:pt idx="172">
                  <c:v>14.333333333333366</c:v>
                </c:pt>
                <c:pt idx="173">
                  <c:v>14.4166666666667</c:v>
                </c:pt>
                <c:pt idx="174">
                  <c:v>14.500000000000034</c:v>
                </c:pt>
                <c:pt idx="175">
                  <c:v>14.583333333333368</c:v>
                </c:pt>
                <c:pt idx="176">
                  <c:v>14.666666666666702</c:v>
                </c:pt>
                <c:pt idx="177">
                  <c:v>14.750000000000036</c:v>
                </c:pt>
                <c:pt idx="178">
                  <c:v>14.833333333333369</c:v>
                </c:pt>
                <c:pt idx="179">
                  <c:v>14.916666666666703</c:v>
                </c:pt>
                <c:pt idx="180">
                  <c:v>15.000000000000037</c:v>
                </c:pt>
              </c:numCache>
            </c:numRef>
          </c:xVal>
          <c:yVal>
            <c:numRef>
              <c:f>'Plate Reader Data'!$V$12:$V$192</c:f>
              <c:numCache>
                <c:formatCode>General</c:formatCode>
                <c:ptCount val="181"/>
                <c:pt idx="0">
                  <c:v>-6.8467499999999912</c:v>
                </c:pt>
                <c:pt idx="1">
                  <c:v>-5.3700000000000045</c:v>
                </c:pt>
                <c:pt idx="2">
                  <c:v>-7.5179999999999927</c:v>
                </c:pt>
                <c:pt idx="3">
                  <c:v>-6.8467499999999912</c:v>
                </c:pt>
                <c:pt idx="4">
                  <c:v>-8.3234999999999779</c:v>
                </c:pt>
                <c:pt idx="5">
                  <c:v>-8.3234999999999779</c:v>
                </c:pt>
                <c:pt idx="6">
                  <c:v>-9.2632499999999478</c:v>
                </c:pt>
                <c:pt idx="7">
                  <c:v>-7.1152500000000369</c:v>
                </c:pt>
                <c:pt idx="8">
                  <c:v>-6.9809999999999768</c:v>
                </c:pt>
                <c:pt idx="9">
                  <c:v>-7.9207500000000222</c:v>
                </c:pt>
                <c:pt idx="10">
                  <c:v>-9.397500000000008</c:v>
                </c:pt>
                <c:pt idx="11">
                  <c:v>-8.8604999999999929</c:v>
                </c:pt>
                <c:pt idx="12">
                  <c:v>-9.2632500000000242</c:v>
                </c:pt>
                <c:pt idx="13">
                  <c:v>-8.4577499999999635</c:v>
                </c:pt>
                <c:pt idx="14">
                  <c:v>-10.471499999999965</c:v>
                </c:pt>
                <c:pt idx="15">
                  <c:v>-10.06875000000001</c:v>
                </c:pt>
                <c:pt idx="16">
                  <c:v>-10.203000000000069</c:v>
                </c:pt>
                <c:pt idx="17">
                  <c:v>-11.545500000000068</c:v>
                </c:pt>
                <c:pt idx="18">
                  <c:v>-12.35099999999998</c:v>
                </c:pt>
                <c:pt idx="19">
                  <c:v>-12.485250000000041</c:v>
                </c:pt>
                <c:pt idx="20">
                  <c:v>-12.753750000000013</c:v>
                </c:pt>
                <c:pt idx="21">
                  <c:v>-12.216749999999998</c:v>
                </c:pt>
                <c:pt idx="22">
                  <c:v>-12.216749999999998</c:v>
                </c:pt>
                <c:pt idx="23">
                  <c:v>-12.485250000000041</c:v>
                </c:pt>
                <c:pt idx="24">
                  <c:v>-13.156499999999967</c:v>
                </c:pt>
                <c:pt idx="25">
                  <c:v>-13.961999999999954</c:v>
                </c:pt>
                <c:pt idx="26">
                  <c:v>-12.485249999999969</c:v>
                </c:pt>
                <c:pt idx="27">
                  <c:v>-12.753750000000013</c:v>
                </c:pt>
                <c:pt idx="28">
                  <c:v>-13.962000000000026</c:v>
                </c:pt>
                <c:pt idx="29">
                  <c:v>-14.633250000000027</c:v>
                </c:pt>
                <c:pt idx="30">
                  <c:v>-16.244250000000001</c:v>
                </c:pt>
                <c:pt idx="31">
                  <c:v>-16.378499999999985</c:v>
                </c:pt>
                <c:pt idx="32">
                  <c:v>-14.364749999999983</c:v>
                </c:pt>
                <c:pt idx="33">
                  <c:v>-14.633249999999952</c:v>
                </c:pt>
                <c:pt idx="34">
                  <c:v>-16.378499999999985</c:v>
                </c:pt>
                <c:pt idx="35">
                  <c:v>-14.498999999999969</c:v>
                </c:pt>
                <c:pt idx="36">
                  <c:v>-17.049749999999985</c:v>
                </c:pt>
                <c:pt idx="37">
                  <c:v>-16.378500000000059</c:v>
                </c:pt>
                <c:pt idx="38">
                  <c:v>-16.110000000000014</c:v>
                </c:pt>
                <c:pt idx="39">
                  <c:v>-15.97575000000003</c:v>
                </c:pt>
                <c:pt idx="40">
                  <c:v>-16.512749999999969</c:v>
                </c:pt>
                <c:pt idx="41">
                  <c:v>-16.915500000000002</c:v>
                </c:pt>
                <c:pt idx="42">
                  <c:v>-18.258000000000003</c:v>
                </c:pt>
                <c:pt idx="43">
                  <c:v>-18.526500000000048</c:v>
                </c:pt>
                <c:pt idx="44">
                  <c:v>-18.795000000000016</c:v>
                </c:pt>
                <c:pt idx="45">
                  <c:v>-17.855250000000048</c:v>
                </c:pt>
                <c:pt idx="46">
                  <c:v>-17.586750000000002</c:v>
                </c:pt>
                <c:pt idx="47">
                  <c:v>-19.734750000000062</c:v>
                </c:pt>
                <c:pt idx="48">
                  <c:v>-19.197749999999974</c:v>
                </c:pt>
                <c:pt idx="49">
                  <c:v>-19.197750000000045</c:v>
                </c:pt>
                <c:pt idx="50">
                  <c:v>-20.943000000000005</c:v>
                </c:pt>
                <c:pt idx="51">
                  <c:v>-19.466249999999942</c:v>
                </c:pt>
                <c:pt idx="52">
                  <c:v>-21.480000000000018</c:v>
                </c:pt>
                <c:pt idx="53">
                  <c:v>-20.405999999999988</c:v>
                </c:pt>
                <c:pt idx="54">
                  <c:v>-20.943000000000005</c:v>
                </c:pt>
                <c:pt idx="55">
                  <c:v>-22.554000000000048</c:v>
                </c:pt>
                <c:pt idx="56">
                  <c:v>-21.748499999999989</c:v>
                </c:pt>
                <c:pt idx="57">
                  <c:v>-23.359500000000036</c:v>
                </c:pt>
                <c:pt idx="58">
                  <c:v>-22.151250000000019</c:v>
                </c:pt>
                <c:pt idx="59">
                  <c:v>-22.151249999999944</c:v>
                </c:pt>
                <c:pt idx="60">
                  <c:v>-22.41974999999999</c:v>
                </c:pt>
                <c:pt idx="61">
                  <c:v>-23.762250000000066</c:v>
                </c:pt>
                <c:pt idx="62">
                  <c:v>-23.49375000000002</c:v>
                </c:pt>
                <c:pt idx="63">
                  <c:v>-24.567749999999979</c:v>
                </c:pt>
                <c:pt idx="64">
                  <c:v>-24.16500000000002</c:v>
                </c:pt>
                <c:pt idx="65">
                  <c:v>-23.896499999999978</c:v>
                </c:pt>
                <c:pt idx="66">
                  <c:v>-23.896499999999978</c:v>
                </c:pt>
                <c:pt idx="67">
                  <c:v>-24.836249999999946</c:v>
                </c:pt>
                <c:pt idx="68">
                  <c:v>-26.044500000000038</c:v>
                </c:pt>
                <c:pt idx="69">
                  <c:v>-25.775999999999996</c:v>
                </c:pt>
                <c:pt idx="70">
                  <c:v>-26.984250000000014</c:v>
                </c:pt>
                <c:pt idx="71">
                  <c:v>-26.984250000000014</c:v>
                </c:pt>
                <c:pt idx="72">
                  <c:v>-26.715750000000035</c:v>
                </c:pt>
                <c:pt idx="73">
                  <c:v>-27.789749999999994</c:v>
                </c:pt>
                <c:pt idx="74">
                  <c:v>-26.178749999999948</c:v>
                </c:pt>
                <c:pt idx="75">
                  <c:v>-26.715749999999964</c:v>
                </c:pt>
                <c:pt idx="76">
                  <c:v>-27.521249999999952</c:v>
                </c:pt>
                <c:pt idx="77">
                  <c:v>-28.05825000000004</c:v>
                </c:pt>
                <c:pt idx="78">
                  <c:v>-27.789749999999994</c:v>
                </c:pt>
                <c:pt idx="79">
                  <c:v>-29.400750000000041</c:v>
                </c:pt>
                <c:pt idx="80">
                  <c:v>-28.863750000000024</c:v>
                </c:pt>
                <c:pt idx="81">
                  <c:v>-28.863750000000024</c:v>
                </c:pt>
                <c:pt idx="82">
                  <c:v>-28.326750000000011</c:v>
                </c:pt>
                <c:pt idx="83">
                  <c:v>-28.863750000000024</c:v>
                </c:pt>
                <c:pt idx="84">
                  <c:v>-29.669250000000012</c:v>
                </c:pt>
                <c:pt idx="85">
                  <c:v>-31.68300000000001</c:v>
                </c:pt>
                <c:pt idx="86">
                  <c:v>-29.132249999999996</c:v>
                </c:pt>
                <c:pt idx="87">
                  <c:v>-30.608999999999984</c:v>
                </c:pt>
                <c:pt idx="88">
                  <c:v>-30.47475</c:v>
                </c:pt>
                <c:pt idx="89">
                  <c:v>-31.817250000000001</c:v>
                </c:pt>
                <c:pt idx="90">
                  <c:v>-29.400750000000041</c:v>
                </c:pt>
                <c:pt idx="91">
                  <c:v>-30.743250000000042</c:v>
                </c:pt>
                <c:pt idx="92">
                  <c:v>-31.68300000000001</c:v>
                </c:pt>
                <c:pt idx="93">
                  <c:v>-30.071999999999971</c:v>
                </c:pt>
                <c:pt idx="94">
                  <c:v>-32.220000000000027</c:v>
                </c:pt>
                <c:pt idx="95">
                  <c:v>-33.831000000000003</c:v>
                </c:pt>
                <c:pt idx="96">
                  <c:v>-33.965250000000061</c:v>
                </c:pt>
                <c:pt idx="97">
                  <c:v>-32.488500000000002</c:v>
                </c:pt>
                <c:pt idx="98">
                  <c:v>-32.622749999999989</c:v>
                </c:pt>
                <c:pt idx="99">
                  <c:v>-34.368000000000016</c:v>
                </c:pt>
                <c:pt idx="100">
                  <c:v>-34.368000000000016</c:v>
                </c:pt>
                <c:pt idx="101">
                  <c:v>-33.96524999999999</c:v>
                </c:pt>
                <c:pt idx="102">
                  <c:v>-34.770749999999971</c:v>
                </c:pt>
                <c:pt idx="103">
                  <c:v>-37.187250000000006</c:v>
                </c:pt>
                <c:pt idx="104">
                  <c:v>-35.978999999999985</c:v>
                </c:pt>
                <c:pt idx="105">
                  <c:v>-35.173500000000004</c:v>
                </c:pt>
                <c:pt idx="106">
                  <c:v>-35.44200000000005</c:v>
                </c:pt>
                <c:pt idx="107">
                  <c:v>-36.918750000000031</c:v>
                </c:pt>
                <c:pt idx="108">
                  <c:v>-35.441999999999972</c:v>
                </c:pt>
                <c:pt idx="109">
                  <c:v>-37.187250000000006</c:v>
                </c:pt>
                <c:pt idx="110">
                  <c:v>-35.710500000000017</c:v>
                </c:pt>
                <c:pt idx="111">
                  <c:v>-36.381750000000018</c:v>
                </c:pt>
                <c:pt idx="112">
                  <c:v>-38.664000000000065</c:v>
                </c:pt>
                <c:pt idx="113">
                  <c:v>-38.39550000000002</c:v>
                </c:pt>
                <c:pt idx="114">
                  <c:v>-38.932499999999962</c:v>
                </c:pt>
                <c:pt idx="115">
                  <c:v>-37.589999999999961</c:v>
                </c:pt>
                <c:pt idx="116">
                  <c:v>-38.127000000000052</c:v>
                </c:pt>
                <c:pt idx="117">
                  <c:v>-38.261250000000032</c:v>
                </c:pt>
                <c:pt idx="118">
                  <c:v>-37.053000000000019</c:v>
                </c:pt>
                <c:pt idx="119">
                  <c:v>-40.006500000000067</c:v>
                </c:pt>
                <c:pt idx="120">
                  <c:v>-37.187250000000006</c:v>
                </c:pt>
                <c:pt idx="121">
                  <c:v>-39.335249999999995</c:v>
                </c:pt>
                <c:pt idx="122">
                  <c:v>-38.798249999999975</c:v>
                </c:pt>
                <c:pt idx="123">
                  <c:v>-40.946250000000042</c:v>
                </c:pt>
                <c:pt idx="124">
                  <c:v>-40.275000000000041</c:v>
                </c:pt>
                <c:pt idx="125">
                  <c:v>-40.677749999999989</c:v>
                </c:pt>
                <c:pt idx="126">
                  <c:v>-40.409250000000021</c:v>
                </c:pt>
                <c:pt idx="127">
                  <c:v>-41.214750000000009</c:v>
                </c:pt>
                <c:pt idx="128">
                  <c:v>-42.02024999999999</c:v>
                </c:pt>
                <c:pt idx="129">
                  <c:v>-41.34899999999999</c:v>
                </c:pt>
                <c:pt idx="130">
                  <c:v>-41.88600000000001</c:v>
                </c:pt>
                <c:pt idx="131">
                  <c:v>-41.617499999999964</c:v>
                </c:pt>
                <c:pt idx="132">
                  <c:v>-42.825749999999978</c:v>
                </c:pt>
                <c:pt idx="133">
                  <c:v>-42.825749999999978</c:v>
                </c:pt>
                <c:pt idx="134">
                  <c:v>-42.02024999999999</c:v>
                </c:pt>
                <c:pt idx="135">
                  <c:v>-42.825749999999978</c:v>
                </c:pt>
                <c:pt idx="136">
                  <c:v>-42.960000000000036</c:v>
                </c:pt>
                <c:pt idx="137">
                  <c:v>-44.571000000000012</c:v>
                </c:pt>
                <c:pt idx="138">
                  <c:v>-44.705249999999999</c:v>
                </c:pt>
                <c:pt idx="139">
                  <c:v>-43.631249999999966</c:v>
                </c:pt>
                <c:pt idx="140">
                  <c:v>-44.570999999999941</c:v>
                </c:pt>
                <c:pt idx="141">
                  <c:v>-45.107999999999954</c:v>
                </c:pt>
                <c:pt idx="142">
                  <c:v>-44.570999999999941</c:v>
                </c:pt>
                <c:pt idx="143">
                  <c:v>-44.97374999999996</c:v>
                </c:pt>
                <c:pt idx="144">
                  <c:v>-45.779249999999955</c:v>
                </c:pt>
                <c:pt idx="145">
                  <c:v>-46.853249999999981</c:v>
                </c:pt>
                <c:pt idx="146">
                  <c:v>-46.718999999999994</c:v>
                </c:pt>
                <c:pt idx="147">
                  <c:v>-46.047750000000001</c:v>
                </c:pt>
                <c:pt idx="148">
                  <c:v>-47.390249999999995</c:v>
                </c:pt>
                <c:pt idx="149">
                  <c:v>-46.853249999999981</c:v>
                </c:pt>
                <c:pt idx="150">
                  <c:v>-46.987499999999976</c:v>
                </c:pt>
                <c:pt idx="151">
                  <c:v>-47.255999999999936</c:v>
                </c:pt>
                <c:pt idx="152">
                  <c:v>-48.32999999999997</c:v>
                </c:pt>
                <c:pt idx="153">
                  <c:v>-48.32999999999997</c:v>
                </c:pt>
                <c:pt idx="154">
                  <c:v>-47.793000000000035</c:v>
                </c:pt>
                <c:pt idx="155">
                  <c:v>-48.598500000000016</c:v>
                </c:pt>
                <c:pt idx="156">
                  <c:v>-48.330000000000041</c:v>
                </c:pt>
                <c:pt idx="157">
                  <c:v>-48.464250000000028</c:v>
                </c:pt>
                <c:pt idx="158">
                  <c:v>-48.598500000000016</c:v>
                </c:pt>
                <c:pt idx="159">
                  <c:v>-49.806750000000029</c:v>
                </c:pt>
                <c:pt idx="160">
                  <c:v>-49.538249999999991</c:v>
                </c:pt>
                <c:pt idx="161">
                  <c:v>-49.941000000000017</c:v>
                </c:pt>
                <c:pt idx="162">
                  <c:v>-50.612250000000017</c:v>
                </c:pt>
                <c:pt idx="163">
                  <c:v>-46.987499999999976</c:v>
                </c:pt>
                <c:pt idx="164">
                  <c:v>-50.075249999999997</c:v>
                </c:pt>
                <c:pt idx="165">
                  <c:v>-51.01500000000005</c:v>
                </c:pt>
                <c:pt idx="166">
                  <c:v>-50.075249999999997</c:v>
                </c:pt>
                <c:pt idx="167">
                  <c:v>-51.014999999999972</c:v>
                </c:pt>
                <c:pt idx="168">
                  <c:v>-52.089000000000006</c:v>
                </c:pt>
                <c:pt idx="169">
                  <c:v>-51.417749999999998</c:v>
                </c:pt>
                <c:pt idx="170">
                  <c:v>-52.760250000000006</c:v>
                </c:pt>
                <c:pt idx="171">
                  <c:v>-53.834249999999955</c:v>
                </c:pt>
                <c:pt idx="172">
                  <c:v>-51.551999999999992</c:v>
                </c:pt>
                <c:pt idx="173">
                  <c:v>-53.163000000000032</c:v>
                </c:pt>
                <c:pt idx="174">
                  <c:v>-53.028749999999974</c:v>
                </c:pt>
                <c:pt idx="175">
                  <c:v>-52.357500000000051</c:v>
                </c:pt>
                <c:pt idx="176">
                  <c:v>-53.834250000000033</c:v>
                </c:pt>
                <c:pt idx="177">
                  <c:v>-53.163000000000032</c:v>
                </c:pt>
                <c:pt idx="178">
                  <c:v>-54.505500000000033</c:v>
                </c:pt>
                <c:pt idx="179">
                  <c:v>-53.163000000000032</c:v>
                </c:pt>
                <c:pt idx="180">
                  <c:v>-55.176750000000034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735488"/>
        <c:axId val="301794432"/>
      </c:scatterChart>
      <c:valAx>
        <c:axId val="300735488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Time (min)</a:t>
                </a:r>
              </a:p>
            </c:rich>
          </c:tx>
          <c:layout>
            <c:manualLayout>
              <c:xMode val="edge"/>
              <c:yMode val="edge"/>
              <c:x val="0.36201787737036067"/>
              <c:y val="1.197684163247867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 b="1" i="1"/>
            </a:pPr>
            <a:endParaRPr lang="en-US"/>
          </a:p>
        </c:txPr>
        <c:crossAx val="301794432"/>
        <c:crosses val="autoZero"/>
        <c:crossBetween val="midCat"/>
        <c:majorUnit val="5"/>
      </c:valAx>
      <c:valAx>
        <c:axId val="301794432"/>
        <c:scaling>
          <c:orientation val="minMax"/>
          <c:max val="0"/>
          <c:min val="-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mAbs</a:t>
                </a:r>
                <a:r>
                  <a:rPr lang="en-US" sz="2000" baseline="0"/>
                  <a:t> (1</a:t>
                </a:r>
                <a:r>
                  <a:rPr lang="en-US" sz="2000"/>
                  <a:t>0mm Light Path)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600" b="1" i="1"/>
            </a:pPr>
            <a:endParaRPr lang="en-US"/>
          </a:p>
        </c:txPr>
        <c:crossAx val="300735488"/>
        <c:crosses val="autoZero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11367968417548059"/>
          <c:y val="0.59870076666471583"/>
          <c:w val="0.23363688779233724"/>
          <c:h val="0.29085692063196461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 w="63500" cmpd="thickThin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9.tif"/><Relationship Id="rId2" Type="http://schemas.openxmlformats.org/officeDocument/2006/relationships/chart" Target="../charts/chart1.xml"/><Relationship Id="rId1" Type="http://schemas.openxmlformats.org/officeDocument/2006/relationships/image" Target="../media/image5.png"/><Relationship Id="rId6" Type="http://schemas.openxmlformats.org/officeDocument/2006/relationships/image" Target="../media/image8.png"/><Relationship Id="rId5" Type="http://schemas.openxmlformats.org/officeDocument/2006/relationships/image" Target="../media/image7.jpe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466724</xdr:colOff>
      <xdr:row>4</xdr:row>
      <xdr:rowOff>114300</xdr:rowOff>
    </xdr:from>
    <xdr:to>
      <xdr:col>23</xdr:col>
      <xdr:colOff>404251</xdr:colOff>
      <xdr:row>22</xdr:row>
      <xdr:rowOff>133350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4" y="1381125"/>
          <a:ext cx="9881627" cy="327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47814</xdr:colOff>
      <xdr:row>5</xdr:row>
      <xdr:rowOff>23404</xdr:rowOff>
    </xdr:from>
    <xdr:to>
      <xdr:col>3</xdr:col>
      <xdr:colOff>915839</xdr:colOff>
      <xdr:row>8</xdr:row>
      <xdr:rowOff>71029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600616">
          <a:off x="657414" y="1004479"/>
          <a:ext cx="2058650" cy="752475"/>
        </a:xfrm>
        <a:prstGeom prst="rect">
          <a:avLst/>
        </a:prstGeom>
        <a:scene3d>
          <a:camera prst="orthographicFront">
            <a:rot lat="0" lon="10800000" rev="0"/>
          </a:camera>
          <a:lightRig rig="threePt" dir="t"/>
        </a:scene3d>
      </xdr:spPr>
    </xdr:pic>
    <xdr:clientData/>
  </xdr:twoCellAnchor>
  <xdr:twoCellAnchor editAs="oneCell">
    <xdr:from>
      <xdr:col>10</xdr:col>
      <xdr:colOff>107684</xdr:colOff>
      <xdr:row>6</xdr:row>
      <xdr:rowOff>115184</xdr:rowOff>
    </xdr:from>
    <xdr:to>
      <xdr:col>11</xdr:col>
      <xdr:colOff>122724</xdr:colOff>
      <xdr:row>11</xdr:row>
      <xdr:rowOff>62302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105134">
          <a:off x="6909158" y="1667135"/>
          <a:ext cx="1071068" cy="596065"/>
        </a:xfrm>
        <a:prstGeom prst="rect">
          <a:avLst/>
        </a:prstGeom>
        <a:scene3d>
          <a:camera prst="orthographicFront">
            <a:rot lat="0" lon="0" rev="0"/>
          </a:camera>
          <a:lightRig rig="threePt" dir="t"/>
        </a:scene3d>
      </xdr:spPr>
    </xdr:pic>
    <xdr:clientData/>
  </xdr:twoCellAnchor>
  <xdr:twoCellAnchor editAs="oneCell">
    <xdr:from>
      <xdr:col>3</xdr:col>
      <xdr:colOff>1134771</xdr:colOff>
      <xdr:row>5</xdr:row>
      <xdr:rowOff>210335</xdr:rowOff>
    </xdr:from>
    <xdr:to>
      <xdr:col>3</xdr:col>
      <xdr:colOff>1449633</xdr:colOff>
      <xdr:row>9</xdr:row>
      <xdr:rowOff>212768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769499">
          <a:off x="2748310" y="1578121"/>
          <a:ext cx="897783" cy="314862"/>
        </a:xfrm>
        <a:prstGeom prst="rect">
          <a:avLst/>
        </a:prstGeom>
        <a:scene3d>
          <a:camera prst="orthographicFront">
            <a:rot lat="0" lon="10800000" rev="0"/>
          </a:camera>
          <a:lightRig rig="threePt" dir="t"/>
        </a:scene3d>
      </xdr:spPr>
    </xdr:pic>
    <xdr:clientData/>
  </xdr:twoCellAnchor>
  <xdr:twoCellAnchor editAs="oneCell">
    <xdr:from>
      <xdr:col>17</xdr:col>
      <xdr:colOff>288659</xdr:colOff>
      <xdr:row>6</xdr:row>
      <xdr:rowOff>48509</xdr:rowOff>
    </xdr:from>
    <xdr:to>
      <xdr:col>18</xdr:col>
      <xdr:colOff>303699</xdr:colOff>
      <xdr:row>10</xdr:row>
      <xdr:rowOff>195652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527786">
          <a:off x="11157308" y="1600460"/>
          <a:ext cx="1071068" cy="596065"/>
        </a:xfrm>
        <a:prstGeom prst="rect">
          <a:avLst/>
        </a:prstGeom>
        <a:scene3d>
          <a:camera prst="orthographicFront">
            <a:rot lat="0" lon="0" rev="0"/>
          </a:camera>
          <a:lightRig rig="threePt" dir="t"/>
        </a:scene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81642</xdr:colOff>
      <xdr:row>3</xdr:row>
      <xdr:rowOff>262618</xdr:rowOff>
    </xdr:from>
    <xdr:to>
      <xdr:col>2</xdr:col>
      <xdr:colOff>219611</xdr:colOff>
      <xdr:row>8</xdr:row>
      <xdr:rowOff>93601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4562335">
          <a:off x="-37008" y="1633125"/>
          <a:ext cx="905948" cy="314862"/>
        </a:xfrm>
        <a:prstGeom prst="rect">
          <a:avLst/>
        </a:prstGeom>
        <a:scene3d>
          <a:camera prst="orthographicFront">
            <a:rot lat="0" lon="10800000" rev="0"/>
          </a:camera>
          <a:lightRig rig="threePt" dir="t"/>
        </a:scene3d>
      </xdr:spPr>
    </xdr:pic>
    <xdr:clientData/>
  </xdr:twoCellAnchor>
  <xdr:twoCellAnchor editAs="oneCell">
    <xdr:from>
      <xdr:col>4</xdr:col>
      <xdr:colOff>887187</xdr:colOff>
      <xdr:row>4</xdr:row>
      <xdr:rowOff>21112</xdr:rowOff>
    </xdr:from>
    <xdr:to>
      <xdr:col>4</xdr:col>
      <xdr:colOff>1202049</xdr:colOff>
      <xdr:row>8</xdr:row>
      <xdr:rowOff>192273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4562335">
          <a:off x="17736644" y="997012"/>
          <a:ext cx="905947" cy="314862"/>
        </a:xfrm>
        <a:prstGeom prst="rect">
          <a:avLst/>
        </a:prstGeom>
        <a:scene3d>
          <a:camera prst="orthographicFront">
            <a:rot lat="0" lon="10800000" rev="0"/>
          </a:camera>
          <a:lightRig rig="threePt" dir="t"/>
        </a:scene3d>
      </xdr:spPr>
    </xdr:pic>
    <xdr:clientData/>
  </xdr:twoCellAnchor>
  <xdr:twoCellAnchor>
    <xdr:from>
      <xdr:col>3</xdr:col>
      <xdr:colOff>17693</xdr:colOff>
      <xdr:row>21</xdr:row>
      <xdr:rowOff>200025</xdr:rowOff>
    </xdr:from>
    <xdr:to>
      <xdr:col>6</xdr:col>
      <xdr:colOff>1170215</xdr:colOff>
      <xdr:row>42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95250</xdr:colOff>
      <xdr:row>1</xdr:row>
      <xdr:rowOff>54426</xdr:rowOff>
    </xdr:from>
    <xdr:to>
      <xdr:col>23</xdr:col>
      <xdr:colOff>285750</xdr:colOff>
      <xdr:row>28</xdr:row>
      <xdr:rowOff>171449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312965</xdr:colOff>
      <xdr:row>28</xdr:row>
      <xdr:rowOff>99330</xdr:rowOff>
    </xdr:from>
    <xdr:to>
      <xdr:col>7</xdr:col>
      <xdr:colOff>571502</xdr:colOff>
      <xdr:row>33</xdr:row>
      <xdr:rowOff>163286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188822">
          <a:off x="4653644" y="6712401"/>
          <a:ext cx="1768929" cy="1098099"/>
        </a:xfrm>
        <a:prstGeom prst="rect">
          <a:avLst/>
        </a:prstGeom>
        <a:scene3d>
          <a:camera prst="orthographicFront">
            <a:rot lat="0" lon="0" rev="0"/>
          </a:camera>
          <a:lightRig rig="threePt" dir="t"/>
        </a:scene3d>
      </xdr:spPr>
    </xdr:pic>
    <xdr:clientData/>
  </xdr:twoCellAnchor>
  <xdr:twoCellAnchor editAs="oneCell">
    <xdr:from>
      <xdr:col>14</xdr:col>
      <xdr:colOff>290807</xdr:colOff>
      <xdr:row>29</xdr:row>
      <xdr:rowOff>46870</xdr:rowOff>
    </xdr:from>
    <xdr:to>
      <xdr:col>30</xdr:col>
      <xdr:colOff>85962</xdr:colOff>
      <xdr:row>65</xdr:row>
      <xdr:rowOff>18521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3128" y="6850441"/>
          <a:ext cx="9592298" cy="8054294"/>
        </a:xfrm>
        <a:prstGeom prst="rect">
          <a:avLst/>
        </a:prstGeom>
      </xdr:spPr>
    </xdr:pic>
    <xdr:clientData/>
  </xdr:twoCellAnchor>
  <xdr:twoCellAnchor editAs="oneCell">
    <xdr:from>
      <xdr:col>7</xdr:col>
      <xdr:colOff>1370106</xdr:colOff>
      <xdr:row>1</xdr:row>
      <xdr:rowOff>307470</xdr:rowOff>
    </xdr:from>
    <xdr:to>
      <xdr:col>12</xdr:col>
      <xdr:colOff>194139</xdr:colOff>
      <xdr:row>4</xdr:row>
      <xdr:rowOff>195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247100">
          <a:off x="7221177" y="647649"/>
          <a:ext cx="3790641" cy="766081"/>
        </a:xfrm>
        <a:prstGeom prst="rect">
          <a:avLst/>
        </a:prstGeom>
        <a:scene3d>
          <a:camera prst="orthographicFront">
            <a:rot lat="0" lon="0" rev="0"/>
          </a:camera>
          <a:lightRig rig="threePt" dir="t"/>
        </a:scene3d>
      </xdr:spPr>
    </xdr:pic>
    <xdr:clientData/>
  </xdr:twoCellAnchor>
  <xdr:twoCellAnchor editAs="oneCell">
    <xdr:from>
      <xdr:col>6</xdr:col>
      <xdr:colOff>1360714</xdr:colOff>
      <xdr:row>21</xdr:row>
      <xdr:rowOff>148879</xdr:rowOff>
    </xdr:from>
    <xdr:to>
      <xdr:col>11</xdr:col>
      <xdr:colOff>149680</xdr:colOff>
      <xdr:row>28</xdr:row>
      <xdr:rowOff>92526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1393" y="5210736"/>
          <a:ext cx="4653644" cy="1494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1"/>
  <sheetViews>
    <sheetView tabSelected="1" workbookViewId="0">
      <selection activeCell="B8" sqref="B8:U8"/>
    </sheetView>
  </sheetViews>
  <sheetFormatPr defaultRowHeight="15" x14ac:dyDescent="0.25"/>
  <cols>
    <col min="1" max="1" width="2.7109375" style="66" customWidth="1"/>
    <col min="2" max="21" width="9.140625" style="66"/>
    <col min="22" max="22" width="2.7109375" style="66" customWidth="1"/>
    <col min="23" max="16384" width="9.140625" style="66"/>
  </cols>
  <sheetData>
    <row r="3" spans="2:21" x14ac:dyDescent="0.25">
      <c r="B3" s="143" t="s">
        <v>85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2:21" x14ac:dyDescent="0.25"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</row>
    <row r="5" spans="2:21" ht="27" x14ac:dyDescent="0.2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</row>
    <row r="8" spans="2:21" ht="19.5" x14ac:dyDescent="0.25">
      <c r="B8" s="142" t="s">
        <v>86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2:21" ht="18.75" x14ac:dyDescent="0.2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</row>
    <row r="10" spans="2:21" ht="18.75" x14ac:dyDescent="0.25">
      <c r="B10" s="142" t="s">
        <v>87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</row>
    <row r="11" spans="2:21" ht="18.75" x14ac:dyDescent="0.25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2:21" ht="18.75" x14ac:dyDescent="0.25">
      <c r="B12" s="142" t="s">
        <v>88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</row>
    <row r="13" spans="2:21" ht="18.75" x14ac:dyDescent="0.25">
      <c r="B13" s="142" t="s">
        <v>84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</row>
    <row r="14" spans="2:21" ht="18.75" x14ac:dyDescent="0.2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5" spans="2:21" ht="18.75" x14ac:dyDescent="0.25">
      <c r="B15" s="142" t="s">
        <v>127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</row>
    <row r="16" spans="2:21" ht="19.5" x14ac:dyDescent="0.25">
      <c r="B16" s="142" t="s">
        <v>102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</row>
    <row r="19" spans="2:21" x14ac:dyDescent="0.25">
      <c r="B19" s="141" t="s">
        <v>117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</row>
    <row r="20" spans="2:21" x14ac:dyDescent="0.25"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</row>
    <row r="21" spans="2:21" x14ac:dyDescent="0.25"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</row>
  </sheetData>
  <mergeCells count="8">
    <mergeCell ref="B19:U21"/>
    <mergeCell ref="B15:U15"/>
    <mergeCell ref="B16:U16"/>
    <mergeCell ref="B3:U4"/>
    <mergeCell ref="B8:U8"/>
    <mergeCell ref="B10:U10"/>
    <mergeCell ref="B12:U12"/>
    <mergeCell ref="B13:U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showGridLines="0" workbookViewId="0">
      <selection activeCell="M45" sqref="M45"/>
    </sheetView>
  </sheetViews>
  <sheetFormatPr defaultRowHeight="14.25" x14ac:dyDescent="0.2"/>
  <cols>
    <col min="1" max="2" width="10.28515625" style="24" customWidth="1"/>
    <col min="3" max="10" width="7.7109375" style="24" customWidth="1"/>
    <col min="11" max="22" width="6.28515625" style="24" customWidth="1"/>
    <col min="23" max="23" width="1.7109375" style="24" customWidth="1"/>
    <col min="24" max="24" width="18.7109375" style="24" customWidth="1"/>
    <col min="25" max="26" width="4.7109375" style="24" customWidth="1"/>
    <col min="27" max="16384" width="9.140625" style="24"/>
  </cols>
  <sheetData>
    <row r="1" spans="1:26" ht="27" customHeight="1" x14ac:dyDescent="0.35">
      <c r="A1" s="145" t="s">
        <v>66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</row>
    <row r="2" spans="1:26" ht="27" x14ac:dyDescent="0.2">
      <c r="A2" s="146" t="s">
        <v>26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</row>
    <row r="3" spans="1:26" ht="31.5" x14ac:dyDescent="0.2">
      <c r="A3" s="146" t="s">
        <v>103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25" spans="1:26" ht="18.75" x14ac:dyDescent="0.2">
      <c r="B25" s="188" t="s">
        <v>126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</row>
    <row r="26" spans="1:26" ht="18" x14ac:dyDescent="0.2">
      <c r="B26" s="25" t="s">
        <v>27</v>
      </c>
      <c r="C26" s="188" t="s">
        <v>121</v>
      </c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</row>
    <row r="27" spans="1:26" ht="18.75" x14ac:dyDescent="0.3">
      <c r="C27" s="189" t="s">
        <v>122</v>
      </c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</row>
    <row r="29" spans="1:26" ht="3.95" customHeight="1" x14ac:dyDescent="0.2">
      <c r="C29" s="26"/>
      <c r="D29" s="27"/>
      <c r="E29" s="27"/>
      <c r="F29" s="27"/>
      <c r="G29" s="27"/>
      <c r="H29" s="27"/>
      <c r="I29" s="27"/>
      <c r="J29" s="28"/>
      <c r="K29" s="26"/>
      <c r="L29" s="40"/>
      <c r="M29" s="27"/>
      <c r="N29" s="40"/>
      <c r="O29" s="27"/>
      <c r="P29" s="40"/>
      <c r="Q29" s="27"/>
      <c r="R29" s="40"/>
      <c r="S29" s="27"/>
      <c r="T29" s="40"/>
      <c r="U29" s="113"/>
      <c r="V29" s="114"/>
    </row>
    <row r="30" spans="1:26" ht="15.75" x14ac:dyDescent="0.2">
      <c r="C30" s="174" t="s">
        <v>28</v>
      </c>
      <c r="D30" s="175"/>
      <c r="E30" s="175"/>
      <c r="F30" s="175"/>
      <c r="G30" s="175"/>
      <c r="H30" s="175"/>
      <c r="I30" s="175"/>
      <c r="J30" s="176"/>
      <c r="K30" s="43" t="s">
        <v>43</v>
      </c>
      <c r="L30" s="44" t="s">
        <v>44</v>
      </c>
      <c r="M30" s="45" t="s">
        <v>45</v>
      </c>
      <c r="N30" s="44" t="s">
        <v>46</v>
      </c>
      <c r="O30" s="45" t="s">
        <v>47</v>
      </c>
      <c r="P30" s="44" t="s">
        <v>48</v>
      </c>
      <c r="Q30" s="45" t="s">
        <v>49</v>
      </c>
      <c r="R30" s="44" t="s">
        <v>50</v>
      </c>
      <c r="S30" s="45" t="s">
        <v>51</v>
      </c>
      <c r="T30" s="44" t="s">
        <v>52</v>
      </c>
      <c r="U30" s="109" t="s">
        <v>53</v>
      </c>
      <c r="V30" s="110" t="s">
        <v>54</v>
      </c>
      <c r="X30" s="36" t="s">
        <v>34</v>
      </c>
      <c r="Y30" s="38">
        <v>250</v>
      </c>
      <c r="Z30" s="37" t="s">
        <v>67</v>
      </c>
    </row>
    <row r="31" spans="1:26" ht="3.95" customHeight="1" x14ac:dyDescent="0.2">
      <c r="C31" s="29"/>
      <c r="D31" s="30"/>
      <c r="E31" s="30"/>
      <c r="F31" s="30"/>
      <c r="G31" s="30"/>
      <c r="H31" s="30"/>
      <c r="I31" s="30"/>
      <c r="J31" s="31"/>
      <c r="K31" s="29"/>
      <c r="L31" s="41"/>
      <c r="M31" s="30"/>
      <c r="N31" s="41"/>
      <c r="O31" s="30"/>
      <c r="P31" s="41"/>
      <c r="Q31" s="30"/>
      <c r="R31" s="41"/>
      <c r="S31" s="30"/>
      <c r="T31" s="41"/>
      <c r="U31" s="111"/>
      <c r="V31" s="112"/>
    </row>
    <row r="32" spans="1:26" ht="15" customHeight="1" x14ac:dyDescent="0.2">
      <c r="A32" s="147" t="s">
        <v>57</v>
      </c>
      <c r="B32" s="148"/>
      <c r="C32" s="153" t="s">
        <v>31</v>
      </c>
      <c r="D32" s="154"/>
      <c r="E32" s="154"/>
      <c r="F32" s="154"/>
      <c r="G32" s="154"/>
      <c r="H32" s="154"/>
      <c r="I32" s="154"/>
      <c r="J32" s="155"/>
      <c r="K32" s="115">
        <f>$Y$30-K33-K34-K35-K36-K37-K38-K39-K40-K42</f>
        <v>135.95240573307012</v>
      </c>
      <c r="L32" s="115">
        <f t="shared" ref="L32:V32" si="0">$Y$30-L33-L34-L35-L36-L37-L38-L39-L40-L42</f>
        <v>135.20240573307012</v>
      </c>
      <c r="M32" s="115">
        <f t="shared" si="0"/>
        <v>134.82240573307013</v>
      </c>
      <c r="N32" s="115">
        <f t="shared" si="0"/>
        <v>134.35240573307013</v>
      </c>
      <c r="O32" s="115">
        <f t="shared" si="0"/>
        <v>133.69240573307013</v>
      </c>
      <c r="P32" s="115">
        <f t="shared" si="0"/>
        <v>132.79240573307013</v>
      </c>
      <c r="Q32" s="115">
        <f t="shared" si="0"/>
        <v>131.43240573307011</v>
      </c>
      <c r="R32" s="115">
        <f t="shared" si="0"/>
        <v>129.17240573307012</v>
      </c>
      <c r="S32" s="115">
        <f t="shared" si="0"/>
        <v>126.91240573307013</v>
      </c>
      <c r="T32" s="115">
        <f t="shared" si="0"/>
        <v>124.95240573307012</v>
      </c>
      <c r="U32" s="118">
        <f t="shared" si="0"/>
        <v>135.95240573307012</v>
      </c>
      <c r="V32" s="119">
        <f t="shared" si="0"/>
        <v>135.95240573307012</v>
      </c>
    </row>
    <row r="33" spans="1:25" ht="15" customHeight="1" x14ac:dyDescent="0.2">
      <c r="A33" s="147" t="s">
        <v>58</v>
      </c>
      <c r="B33" s="148"/>
      <c r="C33" s="150" t="s">
        <v>32</v>
      </c>
      <c r="D33" s="151"/>
      <c r="E33" s="151"/>
      <c r="F33" s="151"/>
      <c r="G33" s="151"/>
      <c r="H33" s="151"/>
      <c r="I33" s="151"/>
      <c r="J33" s="152"/>
      <c r="K33" s="120">
        <f>$X$33*$Y$30/200</f>
        <v>31.25</v>
      </c>
      <c r="L33" s="121">
        <f t="shared" ref="L33:V33" si="1">$X$33*$Y$30/200</f>
        <v>31.25</v>
      </c>
      <c r="M33" s="122">
        <f t="shared" si="1"/>
        <v>31.25</v>
      </c>
      <c r="N33" s="121">
        <f t="shared" si="1"/>
        <v>31.25</v>
      </c>
      <c r="O33" s="122">
        <f t="shared" si="1"/>
        <v>31.25</v>
      </c>
      <c r="P33" s="121">
        <f t="shared" si="1"/>
        <v>31.25</v>
      </c>
      <c r="Q33" s="122">
        <f t="shared" si="1"/>
        <v>31.25</v>
      </c>
      <c r="R33" s="121">
        <f t="shared" si="1"/>
        <v>31.25</v>
      </c>
      <c r="S33" s="122">
        <f t="shared" si="1"/>
        <v>31.25</v>
      </c>
      <c r="T33" s="121">
        <f t="shared" si="1"/>
        <v>31.25</v>
      </c>
      <c r="U33" s="123">
        <f t="shared" si="1"/>
        <v>31.25</v>
      </c>
      <c r="V33" s="124">
        <f t="shared" si="1"/>
        <v>31.25</v>
      </c>
      <c r="X33" s="108">
        <v>25</v>
      </c>
      <c r="Y33" s="35" t="s">
        <v>35</v>
      </c>
    </row>
    <row r="34" spans="1:25" ht="15" customHeight="1" x14ac:dyDescent="0.2">
      <c r="A34" s="147" t="s">
        <v>59</v>
      </c>
      <c r="B34" s="148"/>
      <c r="C34" s="153" t="s">
        <v>33</v>
      </c>
      <c r="D34" s="154"/>
      <c r="E34" s="154"/>
      <c r="F34" s="154"/>
      <c r="G34" s="154"/>
      <c r="H34" s="154"/>
      <c r="I34" s="154"/>
      <c r="J34" s="155"/>
      <c r="K34" s="115">
        <f>$X$34*$Y$30/50</f>
        <v>50</v>
      </c>
      <c r="L34" s="138">
        <f t="shared" ref="L34:V34" si="2">$X$34*$Y$30/50</f>
        <v>50</v>
      </c>
      <c r="M34" s="139">
        <f t="shared" si="2"/>
        <v>50</v>
      </c>
      <c r="N34" s="138">
        <f t="shared" si="2"/>
        <v>50</v>
      </c>
      <c r="O34" s="139">
        <f t="shared" si="2"/>
        <v>50</v>
      </c>
      <c r="P34" s="138">
        <f t="shared" si="2"/>
        <v>50</v>
      </c>
      <c r="Q34" s="139">
        <f t="shared" si="2"/>
        <v>50</v>
      </c>
      <c r="R34" s="138">
        <f t="shared" si="2"/>
        <v>50</v>
      </c>
      <c r="S34" s="139">
        <f t="shared" si="2"/>
        <v>50</v>
      </c>
      <c r="T34" s="138">
        <f t="shared" si="2"/>
        <v>50</v>
      </c>
      <c r="U34" s="140">
        <f t="shared" si="2"/>
        <v>50</v>
      </c>
      <c r="V34" s="119">
        <f t="shared" si="2"/>
        <v>50</v>
      </c>
      <c r="X34" s="108">
        <v>10</v>
      </c>
      <c r="Y34" s="35" t="s">
        <v>36</v>
      </c>
    </row>
    <row r="35" spans="1:25" ht="15" x14ac:dyDescent="0.2">
      <c r="A35" s="147" t="s">
        <v>60</v>
      </c>
      <c r="B35" s="148"/>
      <c r="C35" s="150" t="s">
        <v>29</v>
      </c>
      <c r="D35" s="151"/>
      <c r="E35" s="151"/>
      <c r="F35" s="151"/>
      <c r="G35" s="151"/>
      <c r="H35" s="151"/>
      <c r="I35" s="151"/>
      <c r="J35" s="152"/>
      <c r="K35" s="133">
        <f>$X$35*$Y$30/100</f>
        <v>2.5</v>
      </c>
      <c r="L35" s="134">
        <f t="shared" ref="L35:V35" si="3">$X$35*$Y$30/100</f>
        <v>2.5</v>
      </c>
      <c r="M35" s="135">
        <f t="shared" si="3"/>
        <v>2.5</v>
      </c>
      <c r="N35" s="134">
        <f t="shared" si="3"/>
        <v>2.5</v>
      </c>
      <c r="O35" s="135">
        <f t="shared" si="3"/>
        <v>2.5</v>
      </c>
      <c r="P35" s="134">
        <f t="shared" si="3"/>
        <v>2.5</v>
      </c>
      <c r="Q35" s="135">
        <f t="shared" si="3"/>
        <v>2.5</v>
      </c>
      <c r="R35" s="134">
        <f t="shared" si="3"/>
        <v>2.5</v>
      </c>
      <c r="S35" s="135">
        <f t="shared" si="3"/>
        <v>2.5</v>
      </c>
      <c r="T35" s="134">
        <f t="shared" si="3"/>
        <v>2.5</v>
      </c>
      <c r="U35" s="136">
        <f t="shared" si="3"/>
        <v>2.5</v>
      </c>
      <c r="V35" s="137">
        <f t="shared" si="3"/>
        <v>2.5</v>
      </c>
      <c r="X35" s="108">
        <v>1</v>
      </c>
      <c r="Y35" s="35" t="s">
        <v>35</v>
      </c>
    </row>
    <row r="36" spans="1:25" x14ac:dyDescent="0.2">
      <c r="A36" s="147" t="s">
        <v>61</v>
      </c>
      <c r="B36" s="148"/>
      <c r="C36" s="153" t="s">
        <v>41</v>
      </c>
      <c r="D36" s="154"/>
      <c r="E36" s="155"/>
      <c r="F36" s="185" t="s">
        <v>40</v>
      </c>
      <c r="G36" s="185"/>
      <c r="H36" s="186">
        <v>500</v>
      </c>
      <c r="I36" s="186"/>
      <c r="J36" s="42" t="s">
        <v>35</v>
      </c>
      <c r="K36" s="116">
        <f>$X$36*$Y$30/$H$36</f>
        <v>0</v>
      </c>
      <c r="L36" s="125">
        <f t="shared" ref="L36:V36" si="4">$X$36*$Y$30/$H$36</f>
        <v>0</v>
      </c>
      <c r="M36" s="126">
        <f t="shared" si="4"/>
        <v>0</v>
      </c>
      <c r="N36" s="125">
        <f t="shared" si="4"/>
        <v>0</v>
      </c>
      <c r="O36" s="126">
        <f t="shared" si="4"/>
        <v>0</v>
      </c>
      <c r="P36" s="125">
        <f t="shared" si="4"/>
        <v>0</v>
      </c>
      <c r="Q36" s="126">
        <f t="shared" si="4"/>
        <v>0</v>
      </c>
      <c r="R36" s="125">
        <f t="shared" si="4"/>
        <v>0</v>
      </c>
      <c r="S36" s="126">
        <f t="shared" si="4"/>
        <v>0</v>
      </c>
      <c r="T36" s="125">
        <f t="shared" si="4"/>
        <v>0</v>
      </c>
      <c r="U36" s="127">
        <f t="shared" si="4"/>
        <v>0</v>
      </c>
      <c r="V36" s="117">
        <f t="shared" si="4"/>
        <v>0</v>
      </c>
      <c r="X36" s="107">
        <v>0</v>
      </c>
      <c r="Y36" s="35" t="s">
        <v>35</v>
      </c>
    </row>
    <row r="37" spans="1:25" x14ac:dyDescent="0.2">
      <c r="A37" s="147" t="s">
        <v>62</v>
      </c>
      <c r="B37" s="148"/>
      <c r="C37" s="153" t="s">
        <v>42</v>
      </c>
      <c r="D37" s="154"/>
      <c r="E37" s="155"/>
      <c r="F37" s="180" t="s">
        <v>40</v>
      </c>
      <c r="G37" s="180"/>
      <c r="H37" s="181">
        <v>20</v>
      </c>
      <c r="I37" s="181"/>
      <c r="J37" s="39" t="s">
        <v>35</v>
      </c>
      <c r="K37" s="116">
        <f>$X$37*$Y$30/$H$37</f>
        <v>0</v>
      </c>
      <c r="L37" s="125">
        <f t="shared" ref="L37:V37" si="5">$X$37*$Y$30/$H$37</f>
        <v>0</v>
      </c>
      <c r="M37" s="126">
        <f t="shared" si="5"/>
        <v>0</v>
      </c>
      <c r="N37" s="125">
        <f t="shared" si="5"/>
        <v>0</v>
      </c>
      <c r="O37" s="126">
        <f t="shared" si="5"/>
        <v>0</v>
      </c>
      <c r="P37" s="125">
        <f t="shared" si="5"/>
        <v>0</v>
      </c>
      <c r="Q37" s="126">
        <f t="shared" si="5"/>
        <v>0</v>
      </c>
      <c r="R37" s="125">
        <f t="shared" si="5"/>
        <v>0</v>
      </c>
      <c r="S37" s="126">
        <f t="shared" si="5"/>
        <v>0</v>
      </c>
      <c r="T37" s="125">
        <f t="shared" si="5"/>
        <v>0</v>
      </c>
      <c r="U37" s="127">
        <f t="shared" si="5"/>
        <v>0</v>
      </c>
      <c r="V37" s="117">
        <f t="shared" si="5"/>
        <v>0</v>
      </c>
      <c r="X37" s="107">
        <v>0</v>
      </c>
      <c r="Y37" s="35" t="s">
        <v>35</v>
      </c>
    </row>
    <row r="38" spans="1:25" ht="15" x14ac:dyDescent="0.2">
      <c r="A38" s="147" t="s">
        <v>63</v>
      </c>
      <c r="B38" s="148"/>
      <c r="C38" s="177" t="s">
        <v>30</v>
      </c>
      <c r="D38" s="178"/>
      <c r="E38" s="179"/>
      <c r="F38" s="180" t="s">
        <v>40</v>
      </c>
      <c r="G38" s="180"/>
      <c r="H38" s="181">
        <v>240.5</v>
      </c>
      <c r="I38" s="181"/>
      <c r="J38" s="39" t="s">
        <v>37</v>
      </c>
      <c r="K38" s="133">
        <f>$X$38*$Y$30/$H$38</f>
        <v>4.1580041580041582</v>
      </c>
      <c r="L38" s="134">
        <f t="shared" ref="L38:V38" si="6">$X$38*$Y$30/$H$38</f>
        <v>4.1580041580041582</v>
      </c>
      <c r="M38" s="135">
        <f t="shared" si="6"/>
        <v>4.1580041580041582</v>
      </c>
      <c r="N38" s="134">
        <f t="shared" si="6"/>
        <v>4.1580041580041582</v>
      </c>
      <c r="O38" s="135">
        <f t="shared" si="6"/>
        <v>4.1580041580041582</v>
      </c>
      <c r="P38" s="134">
        <f t="shared" si="6"/>
        <v>4.1580041580041582</v>
      </c>
      <c r="Q38" s="135">
        <f t="shared" si="6"/>
        <v>4.1580041580041582</v>
      </c>
      <c r="R38" s="134">
        <f t="shared" si="6"/>
        <v>4.1580041580041582</v>
      </c>
      <c r="S38" s="135">
        <f t="shared" si="6"/>
        <v>4.1580041580041582</v>
      </c>
      <c r="T38" s="134">
        <f t="shared" si="6"/>
        <v>4.1580041580041582</v>
      </c>
      <c r="U38" s="136">
        <f t="shared" si="6"/>
        <v>4.1580041580041582</v>
      </c>
      <c r="V38" s="137">
        <f t="shared" si="6"/>
        <v>4.1580041580041582</v>
      </c>
      <c r="X38" s="108">
        <v>4</v>
      </c>
      <c r="Y38" s="35" t="s">
        <v>37</v>
      </c>
    </row>
    <row r="39" spans="1:25" ht="15" customHeight="1" x14ac:dyDescent="0.2">
      <c r="A39" s="147" t="s">
        <v>64</v>
      </c>
      <c r="B39" s="148"/>
      <c r="C39" s="177" t="s">
        <v>118</v>
      </c>
      <c r="D39" s="178"/>
      <c r="E39" s="178"/>
      <c r="F39" s="179"/>
      <c r="G39" s="149" t="s">
        <v>40</v>
      </c>
      <c r="H39" s="149"/>
      <c r="I39" s="90">
        <v>16.5</v>
      </c>
      <c r="J39" s="91" t="s">
        <v>37</v>
      </c>
      <c r="K39" s="128">
        <f>$X$39*$Y$30/($I$39*1000)</f>
        <v>15.151515151515152</v>
      </c>
      <c r="L39" s="129">
        <f t="shared" ref="L39:V39" si="7">$X$39*$Y$30/($I$39*1000)</f>
        <v>15.151515151515152</v>
      </c>
      <c r="M39" s="130">
        <f t="shared" si="7"/>
        <v>15.151515151515152</v>
      </c>
      <c r="N39" s="129">
        <f t="shared" si="7"/>
        <v>15.151515151515152</v>
      </c>
      <c r="O39" s="130">
        <f t="shared" si="7"/>
        <v>15.151515151515152</v>
      </c>
      <c r="P39" s="129">
        <f t="shared" si="7"/>
        <v>15.151515151515152</v>
      </c>
      <c r="Q39" s="130">
        <f t="shared" si="7"/>
        <v>15.151515151515152</v>
      </c>
      <c r="R39" s="129">
        <f t="shared" si="7"/>
        <v>15.151515151515152</v>
      </c>
      <c r="S39" s="130">
        <f t="shared" si="7"/>
        <v>15.151515151515152</v>
      </c>
      <c r="T39" s="129">
        <f t="shared" si="7"/>
        <v>15.151515151515152</v>
      </c>
      <c r="U39" s="131">
        <f t="shared" si="7"/>
        <v>15.151515151515152</v>
      </c>
      <c r="V39" s="132">
        <f t="shared" si="7"/>
        <v>15.151515151515152</v>
      </c>
      <c r="X39" s="107">
        <v>1000</v>
      </c>
      <c r="Y39" s="35" t="s">
        <v>38</v>
      </c>
    </row>
    <row r="40" spans="1:25" ht="15" customHeight="1" x14ac:dyDescent="0.2">
      <c r="A40" s="192" t="s">
        <v>105</v>
      </c>
      <c r="B40" s="193"/>
      <c r="C40" s="177" t="s">
        <v>108</v>
      </c>
      <c r="D40" s="178"/>
      <c r="E40" s="178"/>
      <c r="F40" s="178"/>
      <c r="G40" s="178"/>
      <c r="H40" s="178"/>
      <c r="I40" s="178"/>
      <c r="J40" s="179"/>
      <c r="K40" s="190">
        <v>0</v>
      </c>
      <c r="L40" s="190">
        <v>0.75</v>
      </c>
      <c r="M40" s="190">
        <v>1.1299999999999999</v>
      </c>
      <c r="N40" s="190">
        <v>1.6</v>
      </c>
      <c r="O40" s="190">
        <v>2.2599999999999998</v>
      </c>
      <c r="P40" s="190">
        <v>3.16</v>
      </c>
      <c r="Q40" s="190">
        <v>4.5199999999999996</v>
      </c>
      <c r="R40" s="190">
        <v>6.78</v>
      </c>
      <c r="S40" s="190">
        <v>9.0399999999999991</v>
      </c>
      <c r="T40" s="190">
        <v>11</v>
      </c>
      <c r="U40" s="159"/>
      <c r="V40" s="159"/>
      <c r="X40" s="196" t="s">
        <v>39</v>
      </c>
      <c r="Y40" s="197" t="s">
        <v>37</v>
      </c>
    </row>
    <row r="41" spans="1:25" ht="15" customHeight="1" x14ac:dyDescent="0.2">
      <c r="A41" s="192"/>
      <c r="B41" s="193"/>
      <c r="C41" s="150" t="s">
        <v>109</v>
      </c>
      <c r="D41" s="151"/>
      <c r="E41" s="151"/>
      <c r="F41" s="151"/>
      <c r="G41" s="151"/>
      <c r="H41" s="151"/>
      <c r="I41" s="151"/>
      <c r="J41" s="152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60"/>
      <c r="V41" s="160"/>
      <c r="X41" s="196"/>
      <c r="Y41" s="197"/>
    </row>
    <row r="42" spans="1:25" ht="15" customHeight="1" x14ac:dyDescent="0.2">
      <c r="A42" s="194" t="s">
        <v>104</v>
      </c>
      <c r="B42" s="195"/>
      <c r="C42" s="187" t="s">
        <v>65</v>
      </c>
      <c r="D42" s="178"/>
      <c r="E42" s="178"/>
      <c r="F42" s="178"/>
      <c r="G42" s="178"/>
      <c r="H42" s="178"/>
      <c r="I42" s="178"/>
      <c r="J42" s="179"/>
      <c r="K42" s="156">
        <f>$X$42*$Y$30/($H$43*1000)</f>
        <v>10.988074957410563</v>
      </c>
      <c r="L42" s="156">
        <f t="shared" ref="L42:V42" si="8">$X$42*$Y$30/($H$43*1000)</f>
        <v>10.988074957410563</v>
      </c>
      <c r="M42" s="156">
        <f t="shared" si="8"/>
        <v>10.988074957410563</v>
      </c>
      <c r="N42" s="156">
        <f t="shared" si="8"/>
        <v>10.988074957410563</v>
      </c>
      <c r="O42" s="156">
        <f t="shared" si="8"/>
        <v>10.988074957410563</v>
      </c>
      <c r="P42" s="156">
        <f t="shared" si="8"/>
        <v>10.988074957410563</v>
      </c>
      <c r="Q42" s="156">
        <f t="shared" si="8"/>
        <v>10.988074957410563</v>
      </c>
      <c r="R42" s="156">
        <f t="shared" si="8"/>
        <v>10.988074957410563</v>
      </c>
      <c r="S42" s="156">
        <f t="shared" si="8"/>
        <v>10.988074957410563</v>
      </c>
      <c r="T42" s="156">
        <f t="shared" si="8"/>
        <v>10.988074957410563</v>
      </c>
      <c r="U42" s="167">
        <f t="shared" si="8"/>
        <v>10.988074957410563</v>
      </c>
      <c r="V42" s="167">
        <f t="shared" si="8"/>
        <v>10.988074957410563</v>
      </c>
      <c r="X42" s="198">
        <v>25.8</v>
      </c>
      <c r="Y42" s="199" t="s">
        <v>37</v>
      </c>
    </row>
    <row r="43" spans="1:25" ht="15" customHeight="1" x14ac:dyDescent="0.2">
      <c r="A43" s="194"/>
      <c r="B43" s="195"/>
      <c r="C43" s="150" t="s">
        <v>119</v>
      </c>
      <c r="D43" s="151"/>
      <c r="E43" s="151"/>
      <c r="F43" s="180" t="s">
        <v>40</v>
      </c>
      <c r="G43" s="180"/>
      <c r="H43" s="181">
        <v>0.58699999999999997</v>
      </c>
      <c r="I43" s="181"/>
      <c r="J43" s="39" t="s">
        <v>35</v>
      </c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68"/>
      <c r="V43" s="168"/>
      <c r="X43" s="198"/>
      <c r="Y43" s="199"/>
    </row>
    <row r="44" spans="1:25" ht="3.95" customHeight="1" x14ac:dyDescent="0.2">
      <c r="C44" s="32"/>
      <c r="D44" s="33"/>
      <c r="E44" s="33"/>
      <c r="F44" s="33"/>
      <c r="G44" s="33"/>
      <c r="H44" s="33"/>
      <c r="I44" s="33"/>
      <c r="J44" s="34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69"/>
      <c r="V44" s="169"/>
      <c r="X44" s="198"/>
      <c r="Y44" s="199"/>
    </row>
    <row r="45" spans="1:25" x14ac:dyDescent="0.2">
      <c r="U45" s="97"/>
      <c r="V45" s="97"/>
    </row>
    <row r="46" spans="1:25" ht="15" x14ac:dyDescent="0.25">
      <c r="C46" s="182" t="s">
        <v>107</v>
      </c>
      <c r="D46" s="183"/>
      <c r="E46" s="183"/>
      <c r="F46" s="183"/>
      <c r="G46" s="183"/>
      <c r="H46" s="183"/>
      <c r="I46" s="183"/>
      <c r="J46" s="184"/>
      <c r="K46" s="163">
        <f>K40*($I$47*1000)/$Y$30</f>
        <v>0</v>
      </c>
      <c r="L46" s="163">
        <f t="shared" ref="L46:V46" si="9">L40*($I$47*1000)/$Y$30</f>
        <v>16.59</v>
      </c>
      <c r="M46" s="163">
        <f t="shared" si="9"/>
        <v>24.9956</v>
      </c>
      <c r="N46" s="163">
        <f t="shared" si="9"/>
        <v>35.392000000000003</v>
      </c>
      <c r="O46" s="163">
        <f t="shared" si="9"/>
        <v>49.991199999999999</v>
      </c>
      <c r="P46" s="163">
        <f t="shared" si="9"/>
        <v>69.899199999999993</v>
      </c>
      <c r="Q46" s="163">
        <f t="shared" si="9"/>
        <v>99.982399999999998</v>
      </c>
      <c r="R46" s="172">
        <f t="shared" si="9"/>
        <v>149.9736</v>
      </c>
      <c r="S46" s="172">
        <f t="shared" si="9"/>
        <v>199.9648</v>
      </c>
      <c r="T46" s="172">
        <f t="shared" si="9"/>
        <v>243.32</v>
      </c>
      <c r="U46" s="165">
        <f t="shared" si="9"/>
        <v>0</v>
      </c>
      <c r="V46" s="170">
        <f t="shared" si="9"/>
        <v>0</v>
      </c>
    </row>
    <row r="47" spans="1:25" ht="14.25" customHeight="1" x14ac:dyDescent="0.2">
      <c r="C47" s="161" t="s">
        <v>106</v>
      </c>
      <c r="D47" s="162"/>
      <c r="E47" s="162"/>
      <c r="F47" s="162"/>
      <c r="G47" s="162"/>
      <c r="H47" s="162"/>
      <c r="I47" s="92">
        <v>5.53</v>
      </c>
      <c r="J47" s="34" t="s">
        <v>35</v>
      </c>
      <c r="K47" s="164"/>
      <c r="L47" s="164"/>
      <c r="M47" s="164"/>
      <c r="N47" s="164"/>
      <c r="O47" s="164"/>
      <c r="P47" s="164"/>
      <c r="Q47" s="164"/>
      <c r="R47" s="173"/>
      <c r="S47" s="173"/>
      <c r="T47" s="173"/>
      <c r="U47" s="166"/>
      <c r="V47" s="171"/>
    </row>
    <row r="49" spans="3:22" ht="15" x14ac:dyDescent="0.25">
      <c r="C49" s="46" t="s">
        <v>55</v>
      </c>
      <c r="D49" s="144" t="s">
        <v>56</v>
      </c>
      <c r="E49" s="144"/>
      <c r="F49" s="144"/>
      <c r="G49" s="144"/>
      <c r="H49" s="144"/>
      <c r="I49" s="144"/>
      <c r="J49" s="144"/>
      <c r="K49" s="144" t="s">
        <v>120</v>
      </c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</row>
  </sheetData>
  <mergeCells count="82">
    <mergeCell ref="V42:V44"/>
    <mergeCell ref="A42:B43"/>
    <mergeCell ref="X40:X41"/>
    <mergeCell ref="Y40:Y41"/>
    <mergeCell ref="X42:X44"/>
    <mergeCell ref="Y42:Y44"/>
    <mergeCell ref="C43:E43"/>
    <mergeCell ref="F43:G43"/>
    <mergeCell ref="H43:I43"/>
    <mergeCell ref="V40:V41"/>
    <mergeCell ref="K42:K44"/>
    <mergeCell ref="L42:L44"/>
    <mergeCell ref="M42:M44"/>
    <mergeCell ref="N42:N44"/>
    <mergeCell ref="O42:O44"/>
    <mergeCell ref="T42:T44"/>
    <mergeCell ref="B25:T25"/>
    <mergeCell ref="C26:T26"/>
    <mergeCell ref="C27:T27"/>
    <mergeCell ref="C40:J40"/>
    <mergeCell ref="K40:K41"/>
    <mergeCell ref="L40:L41"/>
    <mergeCell ref="M40:M41"/>
    <mergeCell ref="N40:N41"/>
    <mergeCell ref="O40:O41"/>
    <mergeCell ref="P40:P41"/>
    <mergeCell ref="Q40:Q41"/>
    <mergeCell ref="R40:R41"/>
    <mergeCell ref="S40:S41"/>
    <mergeCell ref="T40:T41"/>
    <mergeCell ref="A40:B41"/>
    <mergeCell ref="A32:B32"/>
    <mergeCell ref="C30:J30"/>
    <mergeCell ref="C38:E38"/>
    <mergeCell ref="F38:G38"/>
    <mergeCell ref="H38:I38"/>
    <mergeCell ref="C46:J46"/>
    <mergeCell ref="C36:E36"/>
    <mergeCell ref="F36:G36"/>
    <mergeCell ref="H36:I36"/>
    <mergeCell ref="C37:E37"/>
    <mergeCell ref="C41:J41"/>
    <mergeCell ref="C42:J42"/>
    <mergeCell ref="C32:J32"/>
    <mergeCell ref="C35:J35"/>
    <mergeCell ref="F37:G37"/>
    <mergeCell ref="H37:I37"/>
    <mergeCell ref="C39:F39"/>
    <mergeCell ref="V46:V47"/>
    <mergeCell ref="N46:N47"/>
    <mergeCell ref="O46:O47"/>
    <mergeCell ref="P46:P47"/>
    <mergeCell ref="Q46:Q47"/>
    <mergeCell ref="R46:R47"/>
    <mergeCell ref="S46:S47"/>
    <mergeCell ref="T46:T47"/>
    <mergeCell ref="P42:P44"/>
    <mergeCell ref="Q42:Q44"/>
    <mergeCell ref="U40:U41"/>
    <mergeCell ref="C47:H47"/>
    <mergeCell ref="K46:K47"/>
    <mergeCell ref="L46:L47"/>
    <mergeCell ref="M46:M47"/>
    <mergeCell ref="R42:R44"/>
    <mergeCell ref="U46:U47"/>
    <mergeCell ref="U42:U44"/>
    <mergeCell ref="D49:J49"/>
    <mergeCell ref="K49:V49"/>
    <mergeCell ref="A1:Z1"/>
    <mergeCell ref="A2:Z2"/>
    <mergeCell ref="A3:Z3"/>
    <mergeCell ref="A37:B37"/>
    <mergeCell ref="A38:B38"/>
    <mergeCell ref="A39:B39"/>
    <mergeCell ref="A33:B33"/>
    <mergeCell ref="A34:B34"/>
    <mergeCell ref="A35:B35"/>
    <mergeCell ref="A36:B36"/>
    <mergeCell ref="G39:H39"/>
    <mergeCell ref="C33:J33"/>
    <mergeCell ref="C34:J34"/>
    <mergeCell ref="S42:S4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6"/>
  <sheetViews>
    <sheetView showGridLines="0" zoomScaleNormal="100" workbookViewId="0">
      <selection activeCell="W1" sqref="W1:Z1048576"/>
    </sheetView>
  </sheetViews>
  <sheetFormatPr defaultRowHeight="14.25" x14ac:dyDescent="0.2"/>
  <cols>
    <col min="1" max="1" width="10.7109375" style="24" customWidth="1"/>
    <col min="2" max="2" width="9.140625" style="24"/>
    <col min="3" max="3" width="8.7109375" style="47" customWidth="1"/>
    <col min="4" max="4" width="24.7109375" style="24" customWidth="1"/>
    <col min="5" max="22" width="8.7109375" style="24" customWidth="1"/>
    <col min="23" max="16384" width="9.140625" style="24"/>
  </cols>
  <sheetData>
    <row r="1" spans="1:22" ht="27" x14ac:dyDescent="0.2">
      <c r="A1" s="146" t="s">
        <v>83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3" spans="1:22" ht="18" x14ac:dyDescent="0.2">
      <c r="A3" s="188" t="s">
        <v>69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</row>
    <row r="4" spans="1:22" ht="8.1" customHeight="1" x14ac:dyDescent="0.2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22" ht="18" x14ac:dyDescent="0.2">
      <c r="A5" s="52" t="s">
        <v>73</v>
      </c>
      <c r="B5" s="188" t="s">
        <v>68</v>
      </c>
      <c r="C5" s="188"/>
      <c r="D5" s="188"/>
      <c r="E5" s="188"/>
      <c r="F5" s="188"/>
      <c r="G5" s="188"/>
      <c r="H5" s="188"/>
      <c r="I5" s="188" t="s">
        <v>110</v>
      </c>
      <c r="J5" s="188"/>
      <c r="K5" s="188"/>
      <c r="L5" s="188"/>
      <c r="M5" s="188"/>
      <c r="N5" s="188"/>
      <c r="O5" s="188"/>
      <c r="P5" s="188"/>
      <c r="Q5" s="188"/>
      <c r="R5" s="188"/>
      <c r="S5" s="188"/>
    </row>
    <row r="6" spans="1:22" ht="18.75" x14ac:dyDescent="0.2">
      <c r="B6" s="51"/>
      <c r="C6" s="51"/>
      <c r="D6" s="52"/>
      <c r="E6" s="88" t="s">
        <v>74</v>
      </c>
      <c r="F6" s="188" t="s">
        <v>78</v>
      </c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</row>
    <row r="7" spans="1:22" ht="18.75" x14ac:dyDescent="0.2">
      <c r="B7" s="51"/>
      <c r="C7" s="51"/>
      <c r="D7" s="51"/>
      <c r="E7" s="88" t="s">
        <v>75</v>
      </c>
      <c r="F7" s="188" t="s">
        <v>77</v>
      </c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</row>
    <row r="8" spans="1:22" ht="18" x14ac:dyDescent="0.25">
      <c r="E8" s="89" t="s">
        <v>55</v>
      </c>
      <c r="F8" s="189" t="s">
        <v>111</v>
      </c>
      <c r="G8" s="189"/>
      <c r="H8" s="189"/>
      <c r="I8" s="189"/>
      <c r="J8" s="189"/>
    </row>
    <row r="9" spans="1:22" ht="15" thickBot="1" x14ac:dyDescent="0.25"/>
    <row r="10" spans="1:22" ht="21" x14ac:dyDescent="0.2">
      <c r="A10" s="220" t="s">
        <v>70</v>
      </c>
      <c r="B10" s="221"/>
      <c r="C10" s="224" t="s">
        <v>72</v>
      </c>
      <c r="D10" s="93" t="s">
        <v>123</v>
      </c>
      <c r="E10" s="225">
        <v>16.59</v>
      </c>
      <c r="F10" s="226"/>
      <c r="G10" s="227">
        <v>24.9956</v>
      </c>
      <c r="H10" s="228"/>
      <c r="I10" s="227">
        <v>35.392000000000003</v>
      </c>
      <c r="J10" s="228"/>
      <c r="K10" s="214">
        <v>49.991199999999999</v>
      </c>
      <c r="L10" s="215"/>
      <c r="M10" s="214">
        <v>69.899199999999993</v>
      </c>
      <c r="N10" s="215"/>
      <c r="O10" s="216">
        <v>99.982399999999998</v>
      </c>
      <c r="P10" s="217"/>
      <c r="Q10" s="216">
        <v>149.9736</v>
      </c>
      <c r="R10" s="217"/>
      <c r="S10" s="218">
        <v>199.9648</v>
      </c>
      <c r="T10" s="219"/>
      <c r="U10" s="218">
        <v>243.32</v>
      </c>
      <c r="V10" s="219"/>
    </row>
    <row r="11" spans="1:22" ht="15.75" customHeight="1" thickBot="1" x14ac:dyDescent="0.25">
      <c r="A11" s="222"/>
      <c r="B11" s="223"/>
      <c r="C11" s="224"/>
      <c r="D11" s="94" t="s">
        <v>112</v>
      </c>
      <c r="E11" s="48" t="s">
        <v>71</v>
      </c>
      <c r="F11" s="50"/>
      <c r="G11" s="49" t="s">
        <v>71</v>
      </c>
      <c r="H11" s="50"/>
      <c r="I11" s="49" t="s">
        <v>71</v>
      </c>
      <c r="J11" s="50"/>
      <c r="K11" s="49" t="s">
        <v>71</v>
      </c>
      <c r="L11" s="50"/>
      <c r="M11" s="49" t="s">
        <v>71</v>
      </c>
      <c r="N11" s="50"/>
      <c r="O11" s="49" t="s">
        <v>71</v>
      </c>
      <c r="P11" s="50"/>
      <c r="Q11" s="53" t="s">
        <v>71</v>
      </c>
      <c r="R11" s="50"/>
      <c r="S11" s="53" t="s">
        <v>71</v>
      </c>
      <c r="T11" s="50"/>
      <c r="U11" s="53" t="s">
        <v>71</v>
      </c>
      <c r="V11" s="50"/>
    </row>
    <row r="12" spans="1:22" ht="15" x14ac:dyDescent="0.25">
      <c r="A12" s="210">
        <v>5</v>
      </c>
      <c r="B12" s="211"/>
      <c r="C12" s="47">
        <v>0</v>
      </c>
      <c r="D12" s="13">
        <v>0.38290000000000002</v>
      </c>
      <c r="E12" s="95">
        <v>0.37769999999999998</v>
      </c>
      <c r="F12" s="100">
        <f>(E12-$D12)*1000*$A$24</f>
        <v>-6.9810000000000514</v>
      </c>
      <c r="G12" s="95">
        <v>0.375</v>
      </c>
      <c r="H12" s="100">
        <f>(G12-$D12)*1000*$A$24</f>
        <v>-10.605750000000025</v>
      </c>
      <c r="I12" s="95">
        <v>0.37419999999999998</v>
      </c>
      <c r="J12" s="100">
        <f>(I12-$D12)*1000*$A$24</f>
        <v>-11.679750000000057</v>
      </c>
      <c r="K12" s="95">
        <v>0.37309999999999999</v>
      </c>
      <c r="L12" s="100">
        <f>(K12-$D12)*1000*$A$24</f>
        <v>-13.156500000000042</v>
      </c>
      <c r="M12" s="95">
        <v>0.37130000000000002</v>
      </c>
      <c r="N12" s="100">
        <f>(M12-$D12)*1000*$A$24</f>
        <v>-15.573</v>
      </c>
      <c r="O12" s="95">
        <v>0.37140000000000001</v>
      </c>
      <c r="P12" s="100">
        <f>(O12-$D12)*1000*$A$24</f>
        <v>-15.438750000000015</v>
      </c>
      <c r="Q12" s="95">
        <v>0.3735</v>
      </c>
      <c r="R12" s="100">
        <f>(Q12-$D12)*1000*$A$24</f>
        <v>-12.619500000000027</v>
      </c>
      <c r="S12" s="95">
        <v>0.37290000000000001</v>
      </c>
      <c r="T12" s="100">
        <f>(S12-$D12)*1000*$A$24</f>
        <v>-13.425000000000011</v>
      </c>
      <c r="U12" s="95">
        <v>0.37780000000000002</v>
      </c>
      <c r="V12" s="100">
        <f>(U12-$D12)*1000*$A$24</f>
        <v>-6.8467499999999912</v>
      </c>
    </row>
    <row r="13" spans="1:22" ht="15.75" thickBot="1" x14ac:dyDescent="0.3">
      <c r="A13" s="212"/>
      <c r="B13" s="213"/>
      <c r="C13" s="47">
        <f>C12+($A$12/60)</f>
        <v>8.3333333333333329E-2</v>
      </c>
      <c r="D13" s="13">
        <v>0.38140000000000002</v>
      </c>
      <c r="E13" s="95">
        <v>0.37680000000000002</v>
      </c>
      <c r="F13" s="100">
        <f t="shared" ref="F13:F76" si="0">(E13-$D13)*1000*$A$24</f>
        <v>-6.1754999999999898</v>
      </c>
      <c r="G13" s="95">
        <v>0.37359999999999999</v>
      </c>
      <c r="H13" s="100">
        <f t="shared" ref="H13:H76" si="1">(G13-$D13)*1000*$A$24</f>
        <v>-10.47150000000004</v>
      </c>
      <c r="I13" s="95">
        <v>0.37230000000000002</v>
      </c>
      <c r="J13" s="100">
        <f t="shared" ref="J13:J76" si="2">(I13-$D13)*1000*$A$24</f>
        <v>-12.216749999999998</v>
      </c>
      <c r="K13" s="95">
        <v>0.37180000000000002</v>
      </c>
      <c r="L13" s="100">
        <f t="shared" ref="L13:L76" si="3">(K13-$D13)*1000*$A$24</f>
        <v>-12.887999999999998</v>
      </c>
      <c r="M13" s="95">
        <v>0.37019999999999997</v>
      </c>
      <c r="N13" s="100">
        <f t="shared" ref="N13:N76" si="4">(M13-$D13)*1000*$A$24</f>
        <v>-15.036000000000058</v>
      </c>
      <c r="O13" s="95">
        <v>0.3705</v>
      </c>
      <c r="P13" s="100">
        <f t="shared" ref="P13:P76" si="5">(O13-$D13)*1000*$A$24</f>
        <v>-14.633250000000027</v>
      </c>
      <c r="Q13" s="95">
        <v>0.37190000000000001</v>
      </c>
      <c r="R13" s="100">
        <f t="shared" ref="R13:R76" si="6">(Q13-$D13)*1000*$A$24</f>
        <v>-12.753750000000013</v>
      </c>
      <c r="S13" s="95">
        <v>0.37069999999999997</v>
      </c>
      <c r="T13" s="100">
        <f t="shared" ref="T13:T76" si="7">(S13-$D13)*1000*$A$24</f>
        <v>-14.364750000000056</v>
      </c>
      <c r="U13" s="95">
        <v>0.37740000000000001</v>
      </c>
      <c r="V13" s="100">
        <f t="shared" ref="V13:V76" si="8">(U13-$D13)*1000*$A$24</f>
        <v>-5.3700000000000045</v>
      </c>
    </row>
    <row r="14" spans="1:22" ht="15.75" thickBot="1" x14ac:dyDescent="0.3">
      <c r="C14" s="47">
        <f t="shared" ref="C14:C77" si="9">C13+($A$12/60)</f>
        <v>0.16666666666666666</v>
      </c>
      <c r="D14" s="13">
        <v>0.38169999999999998</v>
      </c>
      <c r="E14" s="95">
        <v>0.37580000000000002</v>
      </c>
      <c r="F14" s="100">
        <f t="shared" si="0"/>
        <v>-7.9207499999999484</v>
      </c>
      <c r="G14" s="95">
        <v>0.3735</v>
      </c>
      <c r="H14" s="100">
        <f t="shared" si="1"/>
        <v>-11.00849999999998</v>
      </c>
      <c r="I14" s="95">
        <v>0.37140000000000001</v>
      </c>
      <c r="J14" s="100">
        <f t="shared" si="2"/>
        <v>-13.827749999999968</v>
      </c>
      <c r="K14" s="95">
        <v>0.37230000000000002</v>
      </c>
      <c r="L14" s="100">
        <f t="shared" si="3"/>
        <v>-12.619499999999951</v>
      </c>
      <c r="M14" s="95">
        <v>0.36959999999999998</v>
      </c>
      <c r="N14" s="100">
        <f t="shared" si="4"/>
        <v>-16.244250000000001</v>
      </c>
      <c r="O14" s="95">
        <v>0.36940000000000001</v>
      </c>
      <c r="P14" s="100">
        <f t="shared" si="5"/>
        <v>-16.512749999999969</v>
      </c>
      <c r="Q14" s="95">
        <v>0.37190000000000001</v>
      </c>
      <c r="R14" s="100">
        <f t="shared" si="6"/>
        <v>-13.156499999999967</v>
      </c>
      <c r="S14" s="95">
        <v>0.37119999999999997</v>
      </c>
      <c r="T14" s="100">
        <f t="shared" si="7"/>
        <v>-14.096250000000012</v>
      </c>
      <c r="U14" s="95">
        <v>0.37609999999999999</v>
      </c>
      <c r="V14" s="100">
        <f t="shared" si="8"/>
        <v>-7.5179999999999927</v>
      </c>
    </row>
    <row r="15" spans="1:22" ht="15" customHeight="1" x14ac:dyDescent="0.25">
      <c r="A15" s="200" t="s">
        <v>76</v>
      </c>
      <c r="B15" s="201"/>
      <c r="C15" s="47">
        <f t="shared" si="9"/>
        <v>0.25</v>
      </c>
      <c r="D15" s="13">
        <v>0.38</v>
      </c>
      <c r="E15" s="95">
        <v>0.37519999999999998</v>
      </c>
      <c r="F15" s="100">
        <f t="shared" si="0"/>
        <v>-6.4440000000000355</v>
      </c>
      <c r="G15" s="95">
        <v>0.37280000000000002</v>
      </c>
      <c r="H15" s="100">
        <f t="shared" si="1"/>
        <v>-9.6659999999999791</v>
      </c>
      <c r="I15" s="95">
        <v>0.37040000000000001</v>
      </c>
      <c r="J15" s="100">
        <f t="shared" si="2"/>
        <v>-12.887999999999998</v>
      </c>
      <c r="K15" s="95">
        <v>0.37090000000000001</v>
      </c>
      <c r="L15" s="100">
        <f t="shared" si="3"/>
        <v>-12.216749999999998</v>
      </c>
      <c r="M15" s="95">
        <v>0.36930000000000002</v>
      </c>
      <c r="N15" s="100">
        <f t="shared" si="4"/>
        <v>-14.364749999999983</v>
      </c>
      <c r="O15" s="95">
        <v>0.36880000000000002</v>
      </c>
      <c r="P15" s="100">
        <f t="shared" si="5"/>
        <v>-15.035999999999985</v>
      </c>
      <c r="Q15" s="95">
        <v>0.37080000000000002</v>
      </c>
      <c r="R15" s="100">
        <f t="shared" si="6"/>
        <v>-12.35099999999998</v>
      </c>
      <c r="S15" s="95">
        <v>0.37090000000000001</v>
      </c>
      <c r="T15" s="100">
        <f t="shared" si="7"/>
        <v>-12.216749999999998</v>
      </c>
      <c r="U15" s="95">
        <v>0.37490000000000001</v>
      </c>
      <c r="V15" s="100">
        <f t="shared" si="8"/>
        <v>-6.8467499999999912</v>
      </c>
    </row>
    <row r="16" spans="1:22" ht="15" customHeight="1" x14ac:dyDescent="0.25">
      <c r="A16" s="202"/>
      <c r="B16" s="203"/>
      <c r="C16" s="47">
        <f t="shared" si="9"/>
        <v>0.33333333333333331</v>
      </c>
      <c r="D16" s="13">
        <v>0.3805</v>
      </c>
      <c r="E16" s="95">
        <v>0.37430000000000002</v>
      </c>
      <c r="F16" s="100">
        <f t="shared" si="0"/>
        <v>-8.3234999999999779</v>
      </c>
      <c r="G16" s="95">
        <v>0.37169999999999997</v>
      </c>
      <c r="H16" s="100">
        <f t="shared" si="1"/>
        <v>-11.814000000000039</v>
      </c>
      <c r="I16" s="95">
        <v>0.37009999999999998</v>
      </c>
      <c r="J16" s="100">
        <f t="shared" si="2"/>
        <v>-13.962000000000026</v>
      </c>
      <c r="K16" s="95">
        <v>0.36980000000000002</v>
      </c>
      <c r="L16" s="100">
        <f t="shared" si="3"/>
        <v>-14.364749999999983</v>
      </c>
      <c r="M16" s="95">
        <v>0.36809999999999998</v>
      </c>
      <c r="N16" s="100">
        <f t="shared" si="4"/>
        <v>-16.64700000000003</v>
      </c>
      <c r="O16" s="95">
        <v>0.36799999999999999</v>
      </c>
      <c r="P16" s="100">
        <f t="shared" si="5"/>
        <v>-16.781250000000014</v>
      </c>
      <c r="Q16" s="95">
        <v>0.36969999999999997</v>
      </c>
      <c r="R16" s="100">
        <f t="shared" si="6"/>
        <v>-14.499000000000045</v>
      </c>
      <c r="S16" s="95">
        <v>0.37009999999999998</v>
      </c>
      <c r="T16" s="100">
        <f t="shared" si="7"/>
        <v>-13.962000000000026</v>
      </c>
      <c r="U16" s="95">
        <v>0.37430000000000002</v>
      </c>
      <c r="V16" s="100">
        <f t="shared" si="8"/>
        <v>-8.3234999999999779</v>
      </c>
    </row>
    <row r="17" spans="1:22" ht="14.25" customHeight="1" x14ac:dyDescent="0.25">
      <c r="A17" s="202"/>
      <c r="B17" s="203"/>
      <c r="C17" s="47">
        <f t="shared" si="9"/>
        <v>0.41666666666666663</v>
      </c>
      <c r="D17" s="13">
        <v>0.38019999999999998</v>
      </c>
      <c r="E17" s="95">
        <v>0.37409999999999999</v>
      </c>
      <c r="F17" s="100">
        <f t="shared" si="0"/>
        <v>-8.1892499999999924</v>
      </c>
      <c r="G17" s="95">
        <v>0.37190000000000001</v>
      </c>
      <c r="H17" s="100">
        <f t="shared" si="1"/>
        <v>-11.142749999999966</v>
      </c>
      <c r="I17" s="95">
        <v>0.36990000000000001</v>
      </c>
      <c r="J17" s="100">
        <f t="shared" si="2"/>
        <v>-13.827749999999968</v>
      </c>
      <c r="K17" s="95">
        <v>0.36940000000000001</v>
      </c>
      <c r="L17" s="100">
        <f t="shared" si="3"/>
        <v>-14.498999999999969</v>
      </c>
      <c r="M17" s="95">
        <v>0.36799999999999999</v>
      </c>
      <c r="N17" s="100">
        <f t="shared" si="4"/>
        <v>-16.378499999999985</v>
      </c>
      <c r="O17" s="95">
        <v>0.36809999999999998</v>
      </c>
      <c r="P17" s="100">
        <f t="shared" si="5"/>
        <v>-16.244250000000001</v>
      </c>
      <c r="Q17" s="95">
        <v>0.37</v>
      </c>
      <c r="R17" s="100">
        <f t="shared" si="6"/>
        <v>-13.693499999999982</v>
      </c>
      <c r="S17" s="95">
        <v>0.37</v>
      </c>
      <c r="T17" s="100">
        <f t="shared" si="7"/>
        <v>-13.693499999999982</v>
      </c>
      <c r="U17" s="95">
        <v>0.374</v>
      </c>
      <c r="V17" s="100">
        <f t="shared" si="8"/>
        <v>-8.3234999999999779</v>
      </c>
    </row>
    <row r="18" spans="1:22" ht="15" customHeight="1" x14ac:dyDescent="0.25">
      <c r="A18" s="202"/>
      <c r="B18" s="203"/>
      <c r="C18" s="47">
        <f t="shared" si="9"/>
        <v>0.49999999999999994</v>
      </c>
      <c r="D18" s="13">
        <v>0.38069999999999998</v>
      </c>
      <c r="E18" s="95">
        <v>0.37390000000000001</v>
      </c>
      <c r="F18" s="100">
        <f t="shared" si="0"/>
        <v>-9.1289999999999623</v>
      </c>
      <c r="G18" s="95">
        <v>0.37140000000000001</v>
      </c>
      <c r="H18" s="100">
        <f t="shared" si="1"/>
        <v>-12.485249999999969</v>
      </c>
      <c r="I18" s="95">
        <v>0.36899999999999999</v>
      </c>
      <c r="J18" s="100">
        <f t="shared" si="2"/>
        <v>-15.707249999999984</v>
      </c>
      <c r="K18" s="95">
        <v>0.36830000000000002</v>
      </c>
      <c r="L18" s="100">
        <f t="shared" si="3"/>
        <v>-16.646999999999956</v>
      </c>
      <c r="M18" s="95">
        <v>0.36770000000000003</v>
      </c>
      <c r="N18" s="100">
        <f t="shared" si="4"/>
        <v>-17.45249999999994</v>
      </c>
      <c r="O18" s="95">
        <v>0.36720000000000003</v>
      </c>
      <c r="P18" s="100">
        <f t="shared" si="5"/>
        <v>-18.123749999999944</v>
      </c>
      <c r="Q18" s="95">
        <v>0.36940000000000001</v>
      </c>
      <c r="R18" s="100">
        <f t="shared" si="6"/>
        <v>-15.170249999999967</v>
      </c>
      <c r="S18" s="95">
        <v>0.36980000000000002</v>
      </c>
      <c r="T18" s="100">
        <f t="shared" si="7"/>
        <v>-14.633249999999952</v>
      </c>
      <c r="U18" s="95">
        <v>0.37380000000000002</v>
      </c>
      <c r="V18" s="100">
        <f t="shared" si="8"/>
        <v>-9.2632499999999478</v>
      </c>
    </row>
    <row r="19" spans="1:22" ht="15" customHeight="1" x14ac:dyDescent="0.25">
      <c r="A19" s="202"/>
      <c r="B19" s="203"/>
      <c r="C19" s="47">
        <f t="shared" si="9"/>
        <v>0.58333333333333326</v>
      </c>
      <c r="D19" s="13">
        <v>0.378</v>
      </c>
      <c r="E19" s="95">
        <v>0.37319999999999998</v>
      </c>
      <c r="F19" s="100">
        <f t="shared" si="0"/>
        <v>-6.4440000000000355</v>
      </c>
      <c r="G19" s="95">
        <v>0.37109999999999999</v>
      </c>
      <c r="H19" s="100">
        <f t="shared" si="1"/>
        <v>-9.2632500000000242</v>
      </c>
      <c r="I19" s="95">
        <v>0.36890000000000001</v>
      </c>
      <c r="J19" s="100">
        <f t="shared" si="2"/>
        <v>-12.216749999999998</v>
      </c>
      <c r="K19" s="95">
        <v>0.36880000000000002</v>
      </c>
      <c r="L19" s="100">
        <f t="shared" si="3"/>
        <v>-12.35099999999998</v>
      </c>
      <c r="M19" s="95">
        <v>0.36649999999999999</v>
      </c>
      <c r="N19" s="100">
        <f t="shared" si="4"/>
        <v>-15.438750000000015</v>
      </c>
      <c r="O19" s="95">
        <v>0.36630000000000001</v>
      </c>
      <c r="P19" s="100">
        <f t="shared" si="5"/>
        <v>-15.707249999999984</v>
      </c>
      <c r="Q19" s="95">
        <v>0.36820000000000003</v>
      </c>
      <c r="R19" s="100">
        <f t="shared" si="6"/>
        <v>-13.156499999999967</v>
      </c>
      <c r="S19" s="95">
        <v>0.36919999999999997</v>
      </c>
      <c r="T19" s="100">
        <f t="shared" si="7"/>
        <v>-11.814000000000039</v>
      </c>
      <c r="U19" s="95">
        <v>0.37269999999999998</v>
      </c>
      <c r="V19" s="100">
        <f t="shared" si="8"/>
        <v>-7.1152500000000369</v>
      </c>
    </row>
    <row r="20" spans="1:22" ht="15" customHeight="1" x14ac:dyDescent="0.25">
      <c r="A20" s="202"/>
      <c r="B20" s="203"/>
      <c r="C20" s="47">
        <f t="shared" si="9"/>
        <v>0.66666666666666663</v>
      </c>
      <c r="D20" s="13">
        <v>0.37819999999999998</v>
      </c>
      <c r="E20" s="95">
        <v>0.37340000000000001</v>
      </c>
      <c r="F20" s="100">
        <f t="shared" si="0"/>
        <v>-6.4439999999999609</v>
      </c>
      <c r="G20" s="95">
        <v>0.37019999999999997</v>
      </c>
      <c r="H20" s="100">
        <f t="shared" si="1"/>
        <v>-10.740000000000009</v>
      </c>
      <c r="I20" s="95">
        <v>0.3679</v>
      </c>
      <c r="J20" s="100">
        <f t="shared" si="2"/>
        <v>-13.827749999999968</v>
      </c>
      <c r="K20" s="95">
        <v>0.36709999999999998</v>
      </c>
      <c r="L20" s="100">
        <f t="shared" si="3"/>
        <v>-14.901749999999998</v>
      </c>
      <c r="M20" s="95">
        <v>0.36720000000000003</v>
      </c>
      <c r="N20" s="100">
        <f t="shared" si="4"/>
        <v>-14.767499999999938</v>
      </c>
      <c r="O20" s="95">
        <v>0.3674</v>
      </c>
      <c r="P20" s="100">
        <f t="shared" si="5"/>
        <v>-14.498999999999969</v>
      </c>
      <c r="Q20" s="95">
        <v>0.36880000000000002</v>
      </c>
      <c r="R20" s="100">
        <f t="shared" si="6"/>
        <v>-12.619499999999951</v>
      </c>
      <c r="S20" s="95">
        <v>0.36870000000000003</v>
      </c>
      <c r="T20" s="100">
        <f t="shared" si="7"/>
        <v>-12.753749999999938</v>
      </c>
      <c r="U20" s="95">
        <v>0.373</v>
      </c>
      <c r="V20" s="100">
        <f t="shared" si="8"/>
        <v>-6.9809999999999768</v>
      </c>
    </row>
    <row r="21" spans="1:22" ht="15" customHeight="1" x14ac:dyDescent="0.25">
      <c r="A21" s="202"/>
      <c r="B21" s="203"/>
      <c r="C21" s="47">
        <f t="shared" si="9"/>
        <v>0.75</v>
      </c>
      <c r="D21" s="13">
        <v>0.3785</v>
      </c>
      <c r="E21" s="95">
        <v>0.37319999999999998</v>
      </c>
      <c r="F21" s="100">
        <f t="shared" si="0"/>
        <v>-7.1152500000000369</v>
      </c>
      <c r="G21" s="95">
        <v>0.37059999999999998</v>
      </c>
      <c r="H21" s="100">
        <f t="shared" si="1"/>
        <v>-10.605750000000025</v>
      </c>
      <c r="I21" s="95">
        <v>0.36859999999999998</v>
      </c>
      <c r="J21" s="100">
        <f t="shared" si="2"/>
        <v>-13.290750000000028</v>
      </c>
      <c r="K21" s="95">
        <v>0.36799999999999999</v>
      </c>
      <c r="L21" s="100">
        <f t="shared" si="3"/>
        <v>-14.096250000000012</v>
      </c>
      <c r="M21" s="95">
        <v>0.36609999999999998</v>
      </c>
      <c r="N21" s="100">
        <f t="shared" si="4"/>
        <v>-16.64700000000003</v>
      </c>
      <c r="O21" s="95">
        <v>0.36659999999999998</v>
      </c>
      <c r="P21" s="100">
        <f t="shared" si="5"/>
        <v>-15.97575000000003</v>
      </c>
      <c r="Q21" s="95">
        <v>0.36890000000000001</v>
      </c>
      <c r="R21" s="100">
        <f t="shared" si="6"/>
        <v>-12.887999999999998</v>
      </c>
      <c r="S21" s="95">
        <v>0.36809999999999998</v>
      </c>
      <c r="T21" s="100">
        <f t="shared" si="7"/>
        <v>-13.962000000000026</v>
      </c>
      <c r="U21" s="95">
        <v>0.37259999999999999</v>
      </c>
      <c r="V21" s="100">
        <f t="shared" si="8"/>
        <v>-7.9207500000000222</v>
      </c>
    </row>
    <row r="22" spans="1:22" ht="15" x14ac:dyDescent="0.25">
      <c r="A22" s="202"/>
      <c r="B22" s="203"/>
      <c r="C22" s="47">
        <f t="shared" si="9"/>
        <v>0.83333333333333337</v>
      </c>
      <c r="D22" s="13">
        <v>0.37890000000000001</v>
      </c>
      <c r="E22" s="95">
        <v>0.37309999999999999</v>
      </c>
      <c r="F22" s="100">
        <f t="shared" si="0"/>
        <v>-7.7865000000000366</v>
      </c>
      <c r="G22" s="95">
        <v>0.36980000000000002</v>
      </c>
      <c r="H22" s="100">
        <f t="shared" si="1"/>
        <v>-12.216749999999998</v>
      </c>
      <c r="I22" s="95">
        <v>0.36780000000000002</v>
      </c>
      <c r="J22" s="100">
        <f t="shared" si="2"/>
        <v>-14.901749999999998</v>
      </c>
      <c r="K22" s="95">
        <v>0.36749999999999999</v>
      </c>
      <c r="L22" s="100">
        <f t="shared" si="3"/>
        <v>-15.304500000000029</v>
      </c>
      <c r="M22" s="95">
        <v>0.36670000000000003</v>
      </c>
      <c r="N22" s="100">
        <f t="shared" si="4"/>
        <v>-16.378499999999985</v>
      </c>
      <c r="O22" s="95">
        <v>0.36630000000000001</v>
      </c>
      <c r="P22" s="100">
        <f t="shared" si="5"/>
        <v>-16.915500000000002</v>
      </c>
      <c r="Q22" s="95">
        <v>0.36830000000000002</v>
      </c>
      <c r="R22" s="100">
        <f t="shared" si="6"/>
        <v>-14.230499999999997</v>
      </c>
      <c r="S22" s="95">
        <v>0.36820000000000003</v>
      </c>
      <c r="T22" s="100">
        <f t="shared" si="7"/>
        <v>-14.364749999999983</v>
      </c>
      <c r="U22" s="95">
        <v>0.37190000000000001</v>
      </c>
      <c r="V22" s="100">
        <f t="shared" si="8"/>
        <v>-9.397500000000008</v>
      </c>
    </row>
    <row r="23" spans="1:22" ht="15.75" thickBot="1" x14ac:dyDescent="0.3">
      <c r="A23" s="204"/>
      <c r="B23" s="205"/>
      <c r="C23" s="47">
        <f t="shared" si="9"/>
        <v>0.91666666666666674</v>
      </c>
      <c r="D23" s="13">
        <v>0.37840000000000001</v>
      </c>
      <c r="E23" s="95">
        <v>0.3725</v>
      </c>
      <c r="F23" s="100">
        <f t="shared" si="0"/>
        <v>-7.9207500000000222</v>
      </c>
      <c r="G23" s="95">
        <v>0.36980000000000002</v>
      </c>
      <c r="H23" s="100">
        <f t="shared" si="1"/>
        <v>-11.545499999999995</v>
      </c>
      <c r="I23" s="95">
        <v>0.36720000000000003</v>
      </c>
      <c r="J23" s="100">
        <f t="shared" si="2"/>
        <v>-15.035999999999985</v>
      </c>
      <c r="K23" s="95">
        <v>0.36709999999999998</v>
      </c>
      <c r="L23" s="100">
        <f t="shared" si="3"/>
        <v>-15.170250000000044</v>
      </c>
      <c r="M23" s="95">
        <v>0.36670000000000003</v>
      </c>
      <c r="N23" s="100">
        <f t="shared" si="4"/>
        <v>-15.707249999999984</v>
      </c>
      <c r="O23" s="95">
        <v>0.36530000000000001</v>
      </c>
      <c r="P23" s="100">
        <f t="shared" si="5"/>
        <v>-17.586750000000002</v>
      </c>
      <c r="Q23" s="95">
        <v>0.36759999999999998</v>
      </c>
      <c r="R23" s="100">
        <f t="shared" si="6"/>
        <v>-14.499000000000045</v>
      </c>
      <c r="S23" s="95">
        <v>0.36749999999999999</v>
      </c>
      <c r="T23" s="100">
        <f t="shared" si="7"/>
        <v>-14.633250000000027</v>
      </c>
      <c r="U23" s="95">
        <v>0.37180000000000002</v>
      </c>
      <c r="V23" s="100">
        <f t="shared" si="8"/>
        <v>-8.8604999999999929</v>
      </c>
    </row>
    <row r="24" spans="1:22" ht="15" x14ac:dyDescent="0.25">
      <c r="A24" s="206">
        <v>1.3425</v>
      </c>
      <c r="B24" s="207"/>
      <c r="C24" s="47">
        <f t="shared" si="9"/>
        <v>1</v>
      </c>
      <c r="D24" s="13">
        <v>0.37830000000000003</v>
      </c>
      <c r="E24" s="95">
        <v>0.372</v>
      </c>
      <c r="F24" s="100">
        <f t="shared" si="0"/>
        <v>-8.4577500000000363</v>
      </c>
      <c r="G24" s="95">
        <v>0.36980000000000002</v>
      </c>
      <c r="H24" s="100">
        <f t="shared" si="1"/>
        <v>-11.41125000000001</v>
      </c>
      <c r="I24" s="95">
        <v>0.36759999999999998</v>
      </c>
      <c r="J24" s="100">
        <f t="shared" si="2"/>
        <v>-14.364750000000056</v>
      </c>
      <c r="K24" s="95">
        <v>0.36730000000000002</v>
      </c>
      <c r="L24" s="100">
        <f t="shared" si="3"/>
        <v>-14.767500000000014</v>
      </c>
      <c r="M24" s="95">
        <v>0.3664</v>
      </c>
      <c r="N24" s="100">
        <f t="shared" si="4"/>
        <v>-15.97575000000003</v>
      </c>
      <c r="O24" s="95">
        <v>0.36549999999999999</v>
      </c>
      <c r="P24" s="100">
        <f t="shared" si="5"/>
        <v>-17.184000000000044</v>
      </c>
      <c r="Q24" s="95">
        <v>0.36649999999999999</v>
      </c>
      <c r="R24" s="100">
        <f t="shared" si="6"/>
        <v>-15.841500000000044</v>
      </c>
      <c r="S24" s="95">
        <v>0.36759999999999998</v>
      </c>
      <c r="T24" s="100">
        <f t="shared" si="7"/>
        <v>-14.364750000000056</v>
      </c>
      <c r="U24" s="95">
        <v>0.37140000000000001</v>
      </c>
      <c r="V24" s="100">
        <f t="shared" si="8"/>
        <v>-9.2632500000000242</v>
      </c>
    </row>
    <row r="25" spans="1:22" ht="15.75" thickBot="1" x14ac:dyDescent="0.3">
      <c r="A25" s="208"/>
      <c r="B25" s="209"/>
      <c r="C25" s="47">
        <f t="shared" si="9"/>
        <v>1.0833333333333333</v>
      </c>
      <c r="D25" s="13">
        <v>0.37809999999999999</v>
      </c>
      <c r="E25" s="95">
        <v>0.37230000000000002</v>
      </c>
      <c r="F25" s="100">
        <f t="shared" si="0"/>
        <v>-7.7864999999999629</v>
      </c>
      <c r="G25" s="95">
        <v>0.36980000000000002</v>
      </c>
      <c r="H25" s="100">
        <f t="shared" si="1"/>
        <v>-11.142749999999966</v>
      </c>
      <c r="I25" s="95">
        <v>0.3669</v>
      </c>
      <c r="J25" s="100">
        <f t="shared" si="2"/>
        <v>-15.035999999999985</v>
      </c>
      <c r="K25" s="95">
        <v>0.36680000000000001</v>
      </c>
      <c r="L25" s="100">
        <f t="shared" si="3"/>
        <v>-15.170249999999967</v>
      </c>
      <c r="M25" s="95">
        <v>0.36580000000000001</v>
      </c>
      <c r="N25" s="100">
        <f t="shared" si="4"/>
        <v>-16.512749999999969</v>
      </c>
      <c r="O25" s="95">
        <v>0.36470000000000002</v>
      </c>
      <c r="P25" s="100">
        <f t="shared" si="5"/>
        <v>-17.989499999999957</v>
      </c>
      <c r="Q25" s="95">
        <v>0.36670000000000003</v>
      </c>
      <c r="R25" s="100">
        <f t="shared" si="6"/>
        <v>-15.304499999999955</v>
      </c>
      <c r="S25" s="95">
        <v>0.36809999999999998</v>
      </c>
      <c r="T25" s="100">
        <f t="shared" si="7"/>
        <v>-13.425000000000011</v>
      </c>
      <c r="U25" s="95">
        <v>0.37180000000000002</v>
      </c>
      <c r="V25" s="100">
        <f t="shared" si="8"/>
        <v>-8.4577499999999635</v>
      </c>
    </row>
    <row r="26" spans="1:22" ht="15" x14ac:dyDescent="0.25">
      <c r="C26" s="47">
        <f t="shared" si="9"/>
        <v>1.1666666666666665</v>
      </c>
      <c r="D26" s="13">
        <v>0.37809999999999999</v>
      </c>
      <c r="E26" s="95">
        <v>0.37209999999999999</v>
      </c>
      <c r="F26" s="100">
        <f t="shared" si="0"/>
        <v>-8.0550000000000068</v>
      </c>
      <c r="G26" s="95">
        <v>0.36930000000000002</v>
      </c>
      <c r="H26" s="100">
        <f t="shared" si="1"/>
        <v>-11.813999999999965</v>
      </c>
      <c r="I26" s="95">
        <v>0.36730000000000002</v>
      </c>
      <c r="J26" s="100">
        <f t="shared" si="2"/>
        <v>-14.498999999999969</v>
      </c>
      <c r="K26" s="95">
        <v>0.36559999999999998</v>
      </c>
      <c r="L26" s="100">
        <f t="shared" si="3"/>
        <v>-16.781250000000014</v>
      </c>
      <c r="M26" s="95">
        <v>0.36559999999999998</v>
      </c>
      <c r="N26" s="100">
        <f t="shared" si="4"/>
        <v>-16.781250000000014</v>
      </c>
      <c r="O26" s="95">
        <v>0.3649</v>
      </c>
      <c r="P26" s="100">
        <f t="shared" si="5"/>
        <v>-17.720999999999986</v>
      </c>
      <c r="Q26" s="95">
        <v>0.36609999999999998</v>
      </c>
      <c r="R26" s="100">
        <f t="shared" si="6"/>
        <v>-16.110000000000014</v>
      </c>
      <c r="S26" s="95">
        <v>0.3669</v>
      </c>
      <c r="T26" s="100">
        <f t="shared" si="7"/>
        <v>-15.035999999999985</v>
      </c>
      <c r="U26" s="95">
        <v>0.37030000000000002</v>
      </c>
      <c r="V26" s="100">
        <f t="shared" si="8"/>
        <v>-10.471499999999965</v>
      </c>
    </row>
    <row r="27" spans="1:22" ht="15" x14ac:dyDescent="0.25">
      <c r="C27" s="47">
        <f t="shared" si="9"/>
        <v>1.2499999999999998</v>
      </c>
      <c r="D27" s="13">
        <v>0.37780000000000002</v>
      </c>
      <c r="E27" s="95">
        <v>0.37240000000000001</v>
      </c>
      <c r="F27" s="100">
        <f t="shared" si="0"/>
        <v>-7.2495000000000225</v>
      </c>
      <c r="G27" s="95">
        <v>0.36959999999999998</v>
      </c>
      <c r="H27" s="100">
        <f t="shared" si="1"/>
        <v>-11.008500000000055</v>
      </c>
      <c r="I27" s="95">
        <v>0.36649999999999999</v>
      </c>
      <c r="J27" s="100">
        <f t="shared" si="2"/>
        <v>-15.170250000000044</v>
      </c>
      <c r="K27" s="95">
        <v>0.3669</v>
      </c>
      <c r="L27" s="100">
        <f t="shared" si="3"/>
        <v>-14.633250000000027</v>
      </c>
      <c r="M27" s="95">
        <v>0.36609999999999998</v>
      </c>
      <c r="N27" s="100">
        <f t="shared" si="4"/>
        <v>-15.707250000000059</v>
      </c>
      <c r="O27" s="95">
        <v>0.3644</v>
      </c>
      <c r="P27" s="100">
        <f t="shared" si="5"/>
        <v>-17.989500000000032</v>
      </c>
      <c r="Q27" s="95">
        <v>0.36649999999999999</v>
      </c>
      <c r="R27" s="100">
        <f t="shared" si="6"/>
        <v>-15.170250000000044</v>
      </c>
      <c r="S27" s="95">
        <v>0.36609999999999998</v>
      </c>
      <c r="T27" s="100">
        <f t="shared" si="7"/>
        <v>-15.707250000000059</v>
      </c>
      <c r="U27" s="95">
        <v>0.37030000000000002</v>
      </c>
      <c r="V27" s="100">
        <f t="shared" si="8"/>
        <v>-10.06875000000001</v>
      </c>
    </row>
    <row r="28" spans="1:22" ht="15" x14ac:dyDescent="0.25">
      <c r="C28" s="47">
        <f t="shared" si="9"/>
        <v>1.333333333333333</v>
      </c>
      <c r="D28" s="13">
        <v>0.37830000000000003</v>
      </c>
      <c r="E28" s="95">
        <v>0.37090000000000001</v>
      </c>
      <c r="F28" s="100">
        <f t="shared" si="0"/>
        <v>-9.9345000000000248</v>
      </c>
      <c r="G28" s="95">
        <v>0.36909999999999998</v>
      </c>
      <c r="H28" s="100">
        <f t="shared" si="1"/>
        <v>-12.351000000000056</v>
      </c>
      <c r="I28" s="95">
        <v>0.36659999999999998</v>
      </c>
      <c r="J28" s="100">
        <f t="shared" si="2"/>
        <v>-15.707250000000059</v>
      </c>
      <c r="K28" s="95">
        <v>0.3659</v>
      </c>
      <c r="L28" s="100">
        <f t="shared" si="3"/>
        <v>-16.64700000000003</v>
      </c>
      <c r="M28" s="95">
        <v>0.36580000000000001</v>
      </c>
      <c r="N28" s="100">
        <f t="shared" si="4"/>
        <v>-16.781250000000014</v>
      </c>
      <c r="O28" s="95">
        <v>0.3639</v>
      </c>
      <c r="P28" s="100">
        <f t="shared" si="5"/>
        <v>-19.332000000000033</v>
      </c>
      <c r="Q28" s="95">
        <v>0.36580000000000001</v>
      </c>
      <c r="R28" s="100">
        <f t="shared" si="6"/>
        <v>-16.781250000000014</v>
      </c>
      <c r="S28" s="95">
        <v>0.36599999999999999</v>
      </c>
      <c r="T28" s="100">
        <f t="shared" si="7"/>
        <v>-16.512750000000043</v>
      </c>
      <c r="U28" s="95">
        <v>0.37069999999999997</v>
      </c>
      <c r="V28" s="100">
        <f t="shared" si="8"/>
        <v>-10.203000000000069</v>
      </c>
    </row>
    <row r="29" spans="1:22" ht="15" x14ac:dyDescent="0.25">
      <c r="C29" s="47">
        <f t="shared" si="9"/>
        <v>1.4166666666666663</v>
      </c>
      <c r="D29" s="13">
        <v>0.37780000000000002</v>
      </c>
      <c r="E29" s="95">
        <v>0.37130000000000002</v>
      </c>
      <c r="F29" s="100">
        <f t="shared" si="0"/>
        <v>-8.7262500000000074</v>
      </c>
      <c r="G29" s="95">
        <v>0.36940000000000001</v>
      </c>
      <c r="H29" s="100">
        <f t="shared" si="1"/>
        <v>-11.277000000000024</v>
      </c>
      <c r="I29" s="95">
        <v>0.36680000000000001</v>
      </c>
      <c r="J29" s="100">
        <f t="shared" si="2"/>
        <v>-14.767500000000014</v>
      </c>
      <c r="K29" s="95">
        <v>0.36630000000000001</v>
      </c>
      <c r="L29" s="100">
        <f t="shared" si="3"/>
        <v>-15.438750000000015</v>
      </c>
      <c r="M29" s="95">
        <v>0.36470000000000002</v>
      </c>
      <c r="N29" s="100">
        <f t="shared" si="4"/>
        <v>-17.586750000000002</v>
      </c>
      <c r="O29" s="95">
        <v>0.3639</v>
      </c>
      <c r="P29" s="100">
        <f t="shared" si="5"/>
        <v>-18.660750000000032</v>
      </c>
      <c r="Q29" s="95">
        <v>0.36549999999999999</v>
      </c>
      <c r="R29" s="100">
        <f t="shared" si="6"/>
        <v>-16.512750000000043</v>
      </c>
      <c r="S29" s="95">
        <v>0.36530000000000001</v>
      </c>
      <c r="T29" s="100">
        <f t="shared" si="7"/>
        <v>-16.781250000000014</v>
      </c>
      <c r="U29" s="95">
        <v>0.36919999999999997</v>
      </c>
      <c r="V29" s="100">
        <f t="shared" si="8"/>
        <v>-11.545500000000068</v>
      </c>
    </row>
    <row r="30" spans="1:22" ht="15" x14ac:dyDescent="0.25">
      <c r="C30" s="47">
        <f t="shared" si="9"/>
        <v>1.4999999999999996</v>
      </c>
      <c r="D30" s="13">
        <v>0.378</v>
      </c>
      <c r="E30" s="95">
        <v>0.3715</v>
      </c>
      <c r="F30" s="100">
        <f t="shared" si="0"/>
        <v>-8.7262500000000074</v>
      </c>
      <c r="G30" s="95">
        <v>0.36880000000000002</v>
      </c>
      <c r="H30" s="100">
        <f t="shared" si="1"/>
        <v>-12.35099999999998</v>
      </c>
      <c r="I30" s="95">
        <v>0.36620000000000003</v>
      </c>
      <c r="J30" s="100">
        <f t="shared" si="2"/>
        <v>-15.84149999999997</v>
      </c>
      <c r="K30" s="95">
        <v>0.36680000000000001</v>
      </c>
      <c r="L30" s="100">
        <f t="shared" si="3"/>
        <v>-15.035999999999985</v>
      </c>
      <c r="M30" s="95">
        <v>0.36509999999999998</v>
      </c>
      <c r="N30" s="100">
        <f t="shared" si="4"/>
        <v>-17.318250000000031</v>
      </c>
      <c r="O30" s="95">
        <v>0.36330000000000001</v>
      </c>
      <c r="P30" s="100">
        <f t="shared" si="5"/>
        <v>-19.734749999999988</v>
      </c>
      <c r="Q30" s="95">
        <v>0.36559999999999998</v>
      </c>
      <c r="R30" s="100">
        <f t="shared" si="6"/>
        <v>-16.64700000000003</v>
      </c>
      <c r="S30" s="95">
        <v>0.36480000000000001</v>
      </c>
      <c r="T30" s="100">
        <f t="shared" si="7"/>
        <v>-17.720999999999986</v>
      </c>
      <c r="U30" s="95">
        <v>0.36880000000000002</v>
      </c>
      <c r="V30" s="100">
        <f t="shared" si="8"/>
        <v>-12.35099999999998</v>
      </c>
    </row>
    <row r="31" spans="1:22" ht="15" x14ac:dyDescent="0.25">
      <c r="C31" s="47">
        <f t="shared" si="9"/>
        <v>1.5833333333333328</v>
      </c>
      <c r="D31" s="13">
        <v>0.3785</v>
      </c>
      <c r="E31" s="95">
        <v>0.37130000000000002</v>
      </c>
      <c r="F31" s="100">
        <f t="shared" si="0"/>
        <v>-9.6659999999999791</v>
      </c>
      <c r="G31" s="95">
        <v>0.36930000000000002</v>
      </c>
      <c r="H31" s="100">
        <f t="shared" si="1"/>
        <v>-12.35099999999998</v>
      </c>
      <c r="I31" s="95">
        <v>0.36659999999999998</v>
      </c>
      <c r="J31" s="100">
        <f t="shared" si="2"/>
        <v>-15.97575000000003</v>
      </c>
      <c r="K31" s="95">
        <v>0.36620000000000003</v>
      </c>
      <c r="L31" s="100">
        <f t="shared" si="3"/>
        <v>-16.512749999999969</v>
      </c>
      <c r="M31" s="95">
        <v>0.36420000000000002</v>
      </c>
      <c r="N31" s="100">
        <f t="shared" si="4"/>
        <v>-19.197749999999974</v>
      </c>
      <c r="O31" s="95">
        <v>0.36349999999999999</v>
      </c>
      <c r="P31" s="100">
        <f t="shared" si="5"/>
        <v>-20.137500000000021</v>
      </c>
      <c r="Q31" s="95">
        <v>0.3649</v>
      </c>
      <c r="R31" s="100">
        <f t="shared" si="6"/>
        <v>-18.258000000000003</v>
      </c>
      <c r="S31" s="95">
        <v>0.36530000000000001</v>
      </c>
      <c r="T31" s="100">
        <f t="shared" si="7"/>
        <v>-17.720999999999986</v>
      </c>
      <c r="U31" s="95">
        <v>0.36919999999999997</v>
      </c>
      <c r="V31" s="100">
        <f t="shared" si="8"/>
        <v>-12.485250000000041</v>
      </c>
    </row>
    <row r="32" spans="1:22" ht="15" x14ac:dyDescent="0.25">
      <c r="C32" s="47">
        <f t="shared" si="9"/>
        <v>1.6666666666666661</v>
      </c>
      <c r="D32" s="13">
        <v>0.37840000000000001</v>
      </c>
      <c r="E32" s="95">
        <v>0.37059999999999998</v>
      </c>
      <c r="F32" s="100">
        <f t="shared" si="0"/>
        <v>-10.47150000000004</v>
      </c>
      <c r="G32" s="95">
        <v>0.36859999999999998</v>
      </c>
      <c r="H32" s="100">
        <f t="shared" si="1"/>
        <v>-13.156500000000042</v>
      </c>
      <c r="I32" s="95">
        <v>0.36599999999999999</v>
      </c>
      <c r="J32" s="100">
        <f t="shared" si="2"/>
        <v>-16.64700000000003</v>
      </c>
      <c r="K32" s="95">
        <v>0.3659</v>
      </c>
      <c r="L32" s="100">
        <f t="shared" si="3"/>
        <v>-16.781250000000014</v>
      </c>
      <c r="M32" s="95">
        <v>0.36370000000000002</v>
      </c>
      <c r="N32" s="100">
        <f t="shared" si="4"/>
        <v>-19.734749999999988</v>
      </c>
      <c r="O32" s="95">
        <v>0.36270000000000002</v>
      </c>
      <c r="P32" s="100">
        <f t="shared" si="5"/>
        <v>-21.077249999999989</v>
      </c>
      <c r="Q32" s="95">
        <v>0.3644</v>
      </c>
      <c r="R32" s="100">
        <f t="shared" si="6"/>
        <v>-18.795000000000016</v>
      </c>
      <c r="S32" s="95">
        <v>0.36399999999999999</v>
      </c>
      <c r="T32" s="100">
        <f t="shared" si="7"/>
        <v>-19.332000000000033</v>
      </c>
      <c r="U32" s="95">
        <v>0.36890000000000001</v>
      </c>
      <c r="V32" s="100">
        <f t="shared" si="8"/>
        <v>-12.753750000000013</v>
      </c>
    </row>
    <row r="33" spans="3:22" ht="15" x14ac:dyDescent="0.25">
      <c r="C33" s="47">
        <f t="shared" si="9"/>
        <v>1.7499999999999993</v>
      </c>
      <c r="D33" s="13">
        <v>0.37759999999999999</v>
      </c>
      <c r="E33" s="95">
        <v>0.37</v>
      </c>
      <c r="F33" s="100">
        <f t="shared" si="0"/>
        <v>-10.202999999999994</v>
      </c>
      <c r="G33" s="95">
        <v>0.36820000000000003</v>
      </c>
      <c r="H33" s="100">
        <f t="shared" si="1"/>
        <v>-12.619499999999951</v>
      </c>
      <c r="I33" s="95">
        <v>0.36599999999999999</v>
      </c>
      <c r="J33" s="100">
        <f t="shared" si="2"/>
        <v>-15.573</v>
      </c>
      <c r="K33" s="95">
        <v>0.36599999999999999</v>
      </c>
      <c r="L33" s="100">
        <f t="shared" si="3"/>
        <v>-15.573</v>
      </c>
      <c r="M33" s="95">
        <v>0.36420000000000002</v>
      </c>
      <c r="N33" s="100">
        <f t="shared" si="4"/>
        <v>-17.989499999999957</v>
      </c>
      <c r="O33" s="95">
        <v>0.36359999999999998</v>
      </c>
      <c r="P33" s="100">
        <f t="shared" si="5"/>
        <v>-18.795000000000016</v>
      </c>
      <c r="Q33" s="95">
        <v>0.36480000000000001</v>
      </c>
      <c r="R33" s="100">
        <f t="shared" si="6"/>
        <v>-17.183999999999969</v>
      </c>
      <c r="S33" s="95">
        <v>0.3639</v>
      </c>
      <c r="T33" s="100">
        <f t="shared" si="7"/>
        <v>-18.392249999999986</v>
      </c>
      <c r="U33" s="95">
        <v>0.36849999999999999</v>
      </c>
      <c r="V33" s="100">
        <f t="shared" si="8"/>
        <v>-12.216749999999998</v>
      </c>
    </row>
    <row r="34" spans="3:22" ht="15" x14ac:dyDescent="0.25">
      <c r="C34" s="47">
        <f t="shared" si="9"/>
        <v>1.8333333333333326</v>
      </c>
      <c r="D34" s="13">
        <v>0.3775</v>
      </c>
      <c r="E34" s="95">
        <v>0.37080000000000002</v>
      </c>
      <c r="F34" s="100">
        <f t="shared" si="0"/>
        <v>-8.9947499999999785</v>
      </c>
      <c r="G34" s="95">
        <v>0.36799999999999999</v>
      </c>
      <c r="H34" s="100">
        <f t="shared" si="1"/>
        <v>-12.753750000000013</v>
      </c>
      <c r="I34" s="95">
        <v>0.3654</v>
      </c>
      <c r="J34" s="100">
        <f t="shared" si="2"/>
        <v>-16.244250000000001</v>
      </c>
      <c r="K34" s="95">
        <v>0.36549999999999999</v>
      </c>
      <c r="L34" s="100">
        <f t="shared" si="3"/>
        <v>-16.110000000000014</v>
      </c>
      <c r="M34" s="95">
        <v>0.3634</v>
      </c>
      <c r="N34" s="100">
        <f t="shared" si="4"/>
        <v>-18.929250000000003</v>
      </c>
      <c r="O34" s="95">
        <v>0.3629</v>
      </c>
      <c r="P34" s="100">
        <f t="shared" si="5"/>
        <v>-19.600500000000004</v>
      </c>
      <c r="Q34" s="95">
        <v>0.36430000000000001</v>
      </c>
      <c r="R34" s="100">
        <f t="shared" si="6"/>
        <v>-17.720999999999986</v>
      </c>
      <c r="S34" s="95">
        <v>0.36459999999999998</v>
      </c>
      <c r="T34" s="100">
        <f t="shared" si="7"/>
        <v>-17.318250000000031</v>
      </c>
      <c r="U34" s="95">
        <v>0.36840000000000001</v>
      </c>
      <c r="V34" s="100">
        <f t="shared" si="8"/>
        <v>-12.216749999999998</v>
      </c>
    </row>
    <row r="35" spans="3:22" ht="15" x14ac:dyDescent="0.25">
      <c r="C35" s="47">
        <f t="shared" si="9"/>
        <v>1.9166666666666659</v>
      </c>
      <c r="D35" s="13">
        <v>0.37690000000000001</v>
      </c>
      <c r="E35" s="95">
        <v>0.3705</v>
      </c>
      <c r="F35" s="100">
        <f t="shared" si="0"/>
        <v>-8.5920000000000218</v>
      </c>
      <c r="G35" s="95">
        <v>0.36890000000000001</v>
      </c>
      <c r="H35" s="100">
        <f t="shared" si="1"/>
        <v>-10.740000000000009</v>
      </c>
      <c r="I35" s="95">
        <v>0.36549999999999999</v>
      </c>
      <c r="J35" s="100">
        <f t="shared" si="2"/>
        <v>-15.304500000000029</v>
      </c>
      <c r="K35" s="95">
        <v>0.36549999999999999</v>
      </c>
      <c r="L35" s="100">
        <f t="shared" si="3"/>
        <v>-15.304500000000029</v>
      </c>
      <c r="M35" s="95">
        <v>0.36430000000000001</v>
      </c>
      <c r="N35" s="100">
        <f t="shared" si="4"/>
        <v>-16.915500000000002</v>
      </c>
      <c r="O35" s="95">
        <v>0.3624</v>
      </c>
      <c r="P35" s="100">
        <f t="shared" si="5"/>
        <v>-19.466250000000016</v>
      </c>
      <c r="Q35" s="95">
        <v>0.3634</v>
      </c>
      <c r="R35" s="100">
        <f t="shared" si="6"/>
        <v>-18.123750000000015</v>
      </c>
      <c r="S35" s="95">
        <v>0.3639</v>
      </c>
      <c r="T35" s="100">
        <f t="shared" si="7"/>
        <v>-17.452500000000015</v>
      </c>
      <c r="U35" s="95">
        <v>0.36759999999999998</v>
      </c>
      <c r="V35" s="100">
        <f t="shared" si="8"/>
        <v>-12.485250000000041</v>
      </c>
    </row>
    <row r="36" spans="3:22" ht="15" x14ac:dyDescent="0.25">
      <c r="C36" s="47">
        <f t="shared" si="9"/>
        <v>1.9999999999999991</v>
      </c>
      <c r="D36" s="13">
        <v>0.37719999999999998</v>
      </c>
      <c r="E36" s="95">
        <v>0.36980000000000002</v>
      </c>
      <c r="F36" s="100">
        <f t="shared" si="0"/>
        <v>-9.9344999999999501</v>
      </c>
      <c r="G36" s="95">
        <v>0.36770000000000003</v>
      </c>
      <c r="H36" s="100">
        <f t="shared" si="1"/>
        <v>-12.753749999999938</v>
      </c>
      <c r="I36" s="95">
        <v>0.36509999999999998</v>
      </c>
      <c r="J36" s="100">
        <f t="shared" si="2"/>
        <v>-16.244250000000001</v>
      </c>
      <c r="K36" s="95">
        <v>0.36499999999999999</v>
      </c>
      <c r="L36" s="100">
        <f t="shared" si="3"/>
        <v>-16.378499999999985</v>
      </c>
      <c r="M36" s="95">
        <v>0.3644</v>
      </c>
      <c r="N36" s="100">
        <f t="shared" si="4"/>
        <v>-17.183999999999969</v>
      </c>
      <c r="O36" s="95">
        <v>0.36199999999999999</v>
      </c>
      <c r="P36" s="100">
        <f t="shared" si="5"/>
        <v>-20.405999999999988</v>
      </c>
      <c r="Q36" s="95">
        <v>0.36349999999999999</v>
      </c>
      <c r="R36" s="100">
        <f t="shared" si="6"/>
        <v>-18.392249999999986</v>
      </c>
      <c r="S36" s="95">
        <v>0.36280000000000001</v>
      </c>
      <c r="T36" s="100">
        <f t="shared" si="7"/>
        <v>-19.331999999999958</v>
      </c>
      <c r="U36" s="95">
        <v>0.3674</v>
      </c>
      <c r="V36" s="100">
        <f t="shared" si="8"/>
        <v>-13.156499999999967</v>
      </c>
    </row>
    <row r="37" spans="3:22" ht="15" x14ac:dyDescent="0.25">
      <c r="C37" s="47">
        <f t="shared" si="9"/>
        <v>2.0833333333333326</v>
      </c>
      <c r="D37" s="13">
        <v>0.37759999999999999</v>
      </c>
      <c r="E37" s="95">
        <v>0.37</v>
      </c>
      <c r="F37" s="100">
        <f t="shared" si="0"/>
        <v>-10.202999999999994</v>
      </c>
      <c r="G37" s="95">
        <v>0.36820000000000003</v>
      </c>
      <c r="H37" s="100">
        <f t="shared" si="1"/>
        <v>-12.619499999999951</v>
      </c>
      <c r="I37" s="95">
        <v>0.3649</v>
      </c>
      <c r="J37" s="100">
        <f t="shared" si="2"/>
        <v>-17.049749999999985</v>
      </c>
      <c r="K37" s="95">
        <v>0.36509999999999998</v>
      </c>
      <c r="L37" s="100">
        <f t="shared" si="3"/>
        <v>-16.781250000000014</v>
      </c>
      <c r="M37" s="95">
        <v>0.3629</v>
      </c>
      <c r="N37" s="100">
        <f t="shared" si="4"/>
        <v>-19.734749999999988</v>
      </c>
      <c r="O37" s="95">
        <v>0.36270000000000002</v>
      </c>
      <c r="P37" s="100">
        <f t="shared" si="5"/>
        <v>-20.003249999999959</v>
      </c>
      <c r="Q37" s="95">
        <v>0.36299999999999999</v>
      </c>
      <c r="R37" s="100">
        <f t="shared" si="6"/>
        <v>-19.600500000000004</v>
      </c>
      <c r="S37" s="95">
        <v>0.3634</v>
      </c>
      <c r="T37" s="100">
        <f t="shared" si="7"/>
        <v>-19.063499999999987</v>
      </c>
      <c r="U37" s="95">
        <v>0.36720000000000003</v>
      </c>
      <c r="V37" s="100">
        <f t="shared" si="8"/>
        <v>-13.961999999999954</v>
      </c>
    </row>
    <row r="38" spans="3:22" ht="15" x14ac:dyDescent="0.25">
      <c r="C38" s="47">
        <f t="shared" si="9"/>
        <v>2.1666666666666661</v>
      </c>
      <c r="D38" s="13">
        <v>0.377</v>
      </c>
      <c r="E38" s="95">
        <v>0.36980000000000002</v>
      </c>
      <c r="F38" s="100">
        <f t="shared" si="0"/>
        <v>-9.6659999999999791</v>
      </c>
      <c r="G38" s="95">
        <v>0.36720000000000003</v>
      </c>
      <c r="H38" s="100">
        <f t="shared" si="1"/>
        <v>-13.156499999999967</v>
      </c>
      <c r="I38" s="95">
        <v>0.3654</v>
      </c>
      <c r="J38" s="100">
        <f t="shared" si="2"/>
        <v>-15.573</v>
      </c>
      <c r="K38" s="95">
        <v>0.36459999999999998</v>
      </c>
      <c r="L38" s="100">
        <f t="shared" si="3"/>
        <v>-16.64700000000003</v>
      </c>
      <c r="M38" s="95">
        <v>0.36320000000000002</v>
      </c>
      <c r="N38" s="100">
        <f t="shared" si="4"/>
        <v>-18.526499999999974</v>
      </c>
      <c r="O38" s="95">
        <v>0.3624</v>
      </c>
      <c r="P38" s="100">
        <f t="shared" si="5"/>
        <v>-19.600500000000004</v>
      </c>
      <c r="Q38" s="95">
        <v>0.36280000000000001</v>
      </c>
      <c r="R38" s="100">
        <f t="shared" si="6"/>
        <v>-19.063499999999987</v>
      </c>
      <c r="S38" s="95">
        <v>0.36309999999999998</v>
      </c>
      <c r="T38" s="100">
        <f t="shared" si="7"/>
        <v>-18.660750000000032</v>
      </c>
      <c r="U38" s="95">
        <v>0.36770000000000003</v>
      </c>
      <c r="V38" s="100">
        <f t="shared" si="8"/>
        <v>-12.485249999999969</v>
      </c>
    </row>
    <row r="39" spans="3:22" ht="15" x14ac:dyDescent="0.25">
      <c r="C39" s="47">
        <f t="shared" si="9"/>
        <v>2.2499999999999996</v>
      </c>
      <c r="D39" s="13">
        <v>0.37709999999999999</v>
      </c>
      <c r="E39" s="95">
        <v>0.37090000000000001</v>
      </c>
      <c r="F39" s="100">
        <f t="shared" si="0"/>
        <v>-8.3234999999999779</v>
      </c>
      <c r="G39" s="95">
        <v>0.3674</v>
      </c>
      <c r="H39" s="100">
        <f t="shared" si="1"/>
        <v>-13.022249999999982</v>
      </c>
      <c r="I39" s="95">
        <v>0.36499999999999999</v>
      </c>
      <c r="J39" s="100">
        <f t="shared" si="2"/>
        <v>-16.244250000000001</v>
      </c>
      <c r="K39" s="95">
        <v>0.36509999999999998</v>
      </c>
      <c r="L39" s="100">
        <f t="shared" si="3"/>
        <v>-16.110000000000014</v>
      </c>
      <c r="M39" s="95">
        <v>0.36359999999999998</v>
      </c>
      <c r="N39" s="100">
        <f t="shared" si="4"/>
        <v>-18.123750000000015</v>
      </c>
      <c r="O39" s="95">
        <v>0.3624</v>
      </c>
      <c r="P39" s="100">
        <f t="shared" si="5"/>
        <v>-19.734749999999988</v>
      </c>
      <c r="Q39" s="95">
        <v>0.36359999999999998</v>
      </c>
      <c r="R39" s="100">
        <f t="shared" si="6"/>
        <v>-18.123750000000015</v>
      </c>
      <c r="S39" s="95">
        <v>0.3629</v>
      </c>
      <c r="T39" s="100">
        <f t="shared" si="7"/>
        <v>-19.063499999999987</v>
      </c>
      <c r="U39" s="95">
        <v>0.36759999999999998</v>
      </c>
      <c r="V39" s="100">
        <f t="shared" si="8"/>
        <v>-12.753750000000013</v>
      </c>
    </row>
    <row r="40" spans="3:22" ht="15" x14ac:dyDescent="0.25">
      <c r="C40" s="47">
        <f t="shared" si="9"/>
        <v>2.333333333333333</v>
      </c>
      <c r="D40" s="13">
        <v>0.3775</v>
      </c>
      <c r="E40" s="95">
        <v>0.37030000000000002</v>
      </c>
      <c r="F40" s="100">
        <f t="shared" si="0"/>
        <v>-9.6659999999999791</v>
      </c>
      <c r="G40" s="95">
        <v>0.3679</v>
      </c>
      <c r="H40" s="100">
        <f t="shared" si="1"/>
        <v>-12.887999999999998</v>
      </c>
      <c r="I40" s="95">
        <v>0.36430000000000001</v>
      </c>
      <c r="J40" s="100">
        <f t="shared" si="2"/>
        <v>-17.720999999999986</v>
      </c>
      <c r="K40" s="95">
        <v>0.36420000000000002</v>
      </c>
      <c r="L40" s="100">
        <f t="shared" si="3"/>
        <v>-17.855249999999973</v>
      </c>
      <c r="M40" s="95">
        <v>0.36309999999999998</v>
      </c>
      <c r="N40" s="100">
        <f t="shared" si="4"/>
        <v>-19.332000000000033</v>
      </c>
      <c r="O40" s="95">
        <v>0.36230000000000001</v>
      </c>
      <c r="P40" s="100">
        <f t="shared" si="5"/>
        <v>-20.405999999999988</v>
      </c>
      <c r="Q40" s="95">
        <v>0.36299999999999999</v>
      </c>
      <c r="R40" s="100">
        <f t="shared" si="6"/>
        <v>-19.466250000000016</v>
      </c>
      <c r="S40" s="95">
        <v>0.3629</v>
      </c>
      <c r="T40" s="100">
        <f t="shared" si="7"/>
        <v>-19.600500000000004</v>
      </c>
      <c r="U40" s="95">
        <v>0.36709999999999998</v>
      </c>
      <c r="V40" s="100">
        <f t="shared" si="8"/>
        <v>-13.962000000000026</v>
      </c>
    </row>
    <row r="41" spans="3:22" ht="15" x14ac:dyDescent="0.25">
      <c r="C41" s="47">
        <f t="shared" si="9"/>
        <v>2.4166666666666665</v>
      </c>
      <c r="D41" s="13">
        <v>0.37680000000000002</v>
      </c>
      <c r="E41" s="95">
        <v>0.3695</v>
      </c>
      <c r="F41" s="100">
        <f t="shared" si="0"/>
        <v>-9.8002500000000392</v>
      </c>
      <c r="G41" s="95">
        <v>0.3674</v>
      </c>
      <c r="H41" s="100">
        <f t="shared" si="1"/>
        <v>-12.619500000000027</v>
      </c>
      <c r="I41" s="95">
        <v>0.3644</v>
      </c>
      <c r="J41" s="100">
        <f t="shared" si="2"/>
        <v>-16.64700000000003</v>
      </c>
      <c r="K41" s="95">
        <v>0.36420000000000002</v>
      </c>
      <c r="L41" s="100">
        <f t="shared" si="3"/>
        <v>-16.915500000000002</v>
      </c>
      <c r="M41" s="95">
        <v>0.36320000000000002</v>
      </c>
      <c r="N41" s="100">
        <f t="shared" si="4"/>
        <v>-18.258000000000003</v>
      </c>
      <c r="O41" s="95">
        <v>0.36170000000000002</v>
      </c>
      <c r="P41" s="100">
        <f t="shared" si="5"/>
        <v>-20.271750000000001</v>
      </c>
      <c r="Q41" s="95">
        <v>0.36270000000000002</v>
      </c>
      <c r="R41" s="100">
        <f t="shared" si="6"/>
        <v>-18.929250000000003</v>
      </c>
      <c r="S41" s="95">
        <v>0.36259999999999998</v>
      </c>
      <c r="T41" s="100">
        <f t="shared" si="7"/>
        <v>-19.063500000000062</v>
      </c>
      <c r="U41" s="95">
        <v>0.3659</v>
      </c>
      <c r="V41" s="100">
        <f t="shared" si="8"/>
        <v>-14.633250000000027</v>
      </c>
    </row>
    <row r="42" spans="3:22" ht="15" x14ac:dyDescent="0.25">
      <c r="C42" s="47">
        <f t="shared" si="9"/>
        <v>2.5</v>
      </c>
      <c r="D42" s="13">
        <v>0.37769999999999998</v>
      </c>
      <c r="E42" s="95">
        <v>0.36930000000000002</v>
      </c>
      <c r="F42" s="100">
        <f t="shared" si="0"/>
        <v>-11.276999999999951</v>
      </c>
      <c r="G42" s="95">
        <v>0.36770000000000003</v>
      </c>
      <c r="H42" s="100">
        <f t="shared" si="1"/>
        <v>-13.424999999999939</v>
      </c>
      <c r="I42" s="95">
        <v>0.36480000000000001</v>
      </c>
      <c r="J42" s="100">
        <f t="shared" si="2"/>
        <v>-17.318249999999956</v>
      </c>
      <c r="K42" s="95">
        <v>0.36399999999999999</v>
      </c>
      <c r="L42" s="100">
        <f t="shared" si="3"/>
        <v>-18.392249999999986</v>
      </c>
      <c r="M42" s="95">
        <v>0.36220000000000002</v>
      </c>
      <c r="N42" s="100">
        <f t="shared" si="4"/>
        <v>-20.808749999999943</v>
      </c>
      <c r="O42" s="95">
        <v>0.36070000000000002</v>
      </c>
      <c r="P42" s="100">
        <f t="shared" si="5"/>
        <v>-22.822499999999948</v>
      </c>
      <c r="Q42" s="95">
        <v>0.36209999999999998</v>
      </c>
      <c r="R42" s="100">
        <f t="shared" si="6"/>
        <v>-20.943000000000005</v>
      </c>
      <c r="S42" s="95">
        <v>0.36180000000000001</v>
      </c>
      <c r="T42" s="100">
        <f t="shared" si="7"/>
        <v>-21.34574999999996</v>
      </c>
      <c r="U42" s="95">
        <v>0.36559999999999998</v>
      </c>
      <c r="V42" s="100">
        <f t="shared" si="8"/>
        <v>-16.244250000000001</v>
      </c>
    </row>
    <row r="43" spans="3:22" ht="15" x14ac:dyDescent="0.25">
      <c r="C43" s="47">
        <f t="shared" si="9"/>
        <v>2.5833333333333335</v>
      </c>
      <c r="D43" s="13">
        <v>0.37709999999999999</v>
      </c>
      <c r="E43" s="95">
        <v>0.36899999999999999</v>
      </c>
      <c r="F43" s="100">
        <f t="shared" si="0"/>
        <v>-10.874249999999995</v>
      </c>
      <c r="G43" s="95">
        <v>0.36699999999999999</v>
      </c>
      <c r="H43" s="100">
        <f t="shared" si="1"/>
        <v>-13.559249999999997</v>
      </c>
      <c r="I43" s="95">
        <v>0.36380000000000001</v>
      </c>
      <c r="J43" s="100">
        <f t="shared" si="2"/>
        <v>-17.855249999999973</v>
      </c>
      <c r="K43" s="95">
        <v>0.3634</v>
      </c>
      <c r="L43" s="100">
        <f t="shared" si="3"/>
        <v>-18.392249999999986</v>
      </c>
      <c r="M43" s="95">
        <v>0.36209999999999998</v>
      </c>
      <c r="N43" s="100">
        <f t="shared" si="4"/>
        <v>-20.137500000000021</v>
      </c>
      <c r="O43" s="95">
        <v>0.36020000000000002</v>
      </c>
      <c r="P43" s="100">
        <f t="shared" si="5"/>
        <v>-22.688249999999961</v>
      </c>
      <c r="Q43" s="95">
        <v>0.36199999999999999</v>
      </c>
      <c r="R43" s="100">
        <f t="shared" si="6"/>
        <v>-20.271750000000001</v>
      </c>
      <c r="S43" s="95">
        <v>0.3614</v>
      </c>
      <c r="T43" s="100">
        <f t="shared" si="7"/>
        <v>-21.077249999999989</v>
      </c>
      <c r="U43" s="95">
        <v>0.3649</v>
      </c>
      <c r="V43" s="100">
        <f t="shared" si="8"/>
        <v>-16.378499999999985</v>
      </c>
    </row>
    <row r="44" spans="3:22" ht="15" x14ac:dyDescent="0.25">
      <c r="C44" s="47">
        <f t="shared" si="9"/>
        <v>2.666666666666667</v>
      </c>
      <c r="D44" s="13">
        <v>0.37659999999999999</v>
      </c>
      <c r="E44" s="95">
        <v>0.36909999999999998</v>
      </c>
      <c r="F44" s="100">
        <f t="shared" si="0"/>
        <v>-10.06875000000001</v>
      </c>
      <c r="G44" s="95">
        <v>0.36720000000000003</v>
      </c>
      <c r="H44" s="100">
        <f t="shared" si="1"/>
        <v>-12.619499999999951</v>
      </c>
      <c r="I44" s="95">
        <v>0.3644</v>
      </c>
      <c r="J44" s="100">
        <f t="shared" si="2"/>
        <v>-16.378499999999985</v>
      </c>
      <c r="K44" s="95">
        <v>0.36359999999999998</v>
      </c>
      <c r="L44" s="100">
        <f t="shared" si="3"/>
        <v>-17.452500000000015</v>
      </c>
      <c r="M44" s="95">
        <v>0.36159999999999998</v>
      </c>
      <c r="N44" s="100">
        <f t="shared" si="4"/>
        <v>-20.137500000000021</v>
      </c>
      <c r="O44" s="95">
        <v>0.36070000000000002</v>
      </c>
      <c r="P44" s="100">
        <f t="shared" si="5"/>
        <v>-21.34574999999996</v>
      </c>
      <c r="Q44" s="95">
        <v>0.36209999999999998</v>
      </c>
      <c r="R44" s="100">
        <f t="shared" si="6"/>
        <v>-19.466250000000016</v>
      </c>
      <c r="S44" s="95">
        <v>0.36199999999999999</v>
      </c>
      <c r="T44" s="100">
        <f t="shared" si="7"/>
        <v>-19.600500000000004</v>
      </c>
      <c r="U44" s="95">
        <v>0.3659</v>
      </c>
      <c r="V44" s="100">
        <f t="shared" si="8"/>
        <v>-14.364749999999983</v>
      </c>
    </row>
    <row r="45" spans="3:22" ht="15" x14ac:dyDescent="0.25">
      <c r="C45" s="47">
        <f t="shared" si="9"/>
        <v>2.7500000000000004</v>
      </c>
      <c r="D45" s="13">
        <v>0.37669999999999998</v>
      </c>
      <c r="E45" s="95">
        <v>0.37019999999999997</v>
      </c>
      <c r="F45" s="100">
        <f t="shared" si="0"/>
        <v>-8.7262500000000074</v>
      </c>
      <c r="G45" s="95">
        <v>0.36720000000000003</v>
      </c>
      <c r="H45" s="100">
        <f t="shared" si="1"/>
        <v>-12.753749999999938</v>
      </c>
      <c r="I45" s="95">
        <v>0.36409999999999998</v>
      </c>
      <c r="J45" s="100">
        <f t="shared" si="2"/>
        <v>-16.915500000000002</v>
      </c>
      <c r="K45" s="95">
        <v>0.36309999999999998</v>
      </c>
      <c r="L45" s="100">
        <f t="shared" si="3"/>
        <v>-18.258000000000003</v>
      </c>
      <c r="M45" s="95">
        <v>0.36170000000000002</v>
      </c>
      <c r="N45" s="100">
        <f t="shared" si="4"/>
        <v>-20.137499999999942</v>
      </c>
      <c r="O45" s="95">
        <v>0.36070000000000002</v>
      </c>
      <c r="P45" s="100">
        <f t="shared" si="5"/>
        <v>-21.479999999999947</v>
      </c>
      <c r="Q45" s="95">
        <v>0.36170000000000002</v>
      </c>
      <c r="R45" s="100">
        <f t="shared" si="6"/>
        <v>-20.137499999999942</v>
      </c>
      <c r="S45" s="95">
        <v>0.36059999999999998</v>
      </c>
      <c r="T45" s="100">
        <f t="shared" si="7"/>
        <v>-21.614250000000002</v>
      </c>
      <c r="U45" s="95">
        <v>0.36580000000000001</v>
      </c>
      <c r="V45" s="100">
        <f t="shared" si="8"/>
        <v>-14.633249999999952</v>
      </c>
    </row>
    <row r="46" spans="3:22" ht="15" x14ac:dyDescent="0.25">
      <c r="C46" s="47">
        <f t="shared" si="9"/>
        <v>2.8333333333333339</v>
      </c>
      <c r="D46" s="13">
        <v>0.37719999999999998</v>
      </c>
      <c r="E46" s="95">
        <v>0.36919999999999997</v>
      </c>
      <c r="F46" s="100">
        <f t="shared" si="0"/>
        <v>-10.740000000000009</v>
      </c>
      <c r="G46" s="95">
        <v>0.36680000000000001</v>
      </c>
      <c r="H46" s="100">
        <f t="shared" si="1"/>
        <v>-13.961999999999954</v>
      </c>
      <c r="I46" s="95">
        <v>0.36449999999999999</v>
      </c>
      <c r="J46" s="100">
        <f t="shared" si="2"/>
        <v>-17.049749999999985</v>
      </c>
      <c r="K46" s="95">
        <v>0.36270000000000002</v>
      </c>
      <c r="L46" s="100">
        <f t="shared" si="3"/>
        <v>-19.466249999999942</v>
      </c>
      <c r="M46" s="95">
        <v>0.36180000000000001</v>
      </c>
      <c r="N46" s="100">
        <f t="shared" si="4"/>
        <v>-20.674499999999959</v>
      </c>
      <c r="O46" s="95">
        <v>0.3604</v>
      </c>
      <c r="P46" s="100">
        <f t="shared" si="5"/>
        <v>-22.553999999999977</v>
      </c>
      <c r="Q46" s="95">
        <v>0.36159999999999998</v>
      </c>
      <c r="R46" s="100">
        <f t="shared" si="6"/>
        <v>-20.943000000000005</v>
      </c>
      <c r="S46" s="95">
        <v>0.36130000000000001</v>
      </c>
      <c r="T46" s="100">
        <f t="shared" si="7"/>
        <v>-21.34574999999996</v>
      </c>
      <c r="U46" s="95">
        <v>0.36499999999999999</v>
      </c>
      <c r="V46" s="100">
        <f t="shared" si="8"/>
        <v>-16.378499999999985</v>
      </c>
    </row>
    <row r="47" spans="3:22" ht="15" x14ac:dyDescent="0.25">
      <c r="C47" s="47">
        <f t="shared" si="9"/>
        <v>2.9166666666666674</v>
      </c>
      <c r="D47" s="13">
        <v>0.37659999999999999</v>
      </c>
      <c r="E47" s="95">
        <v>0.36859999999999998</v>
      </c>
      <c r="F47" s="100">
        <f t="shared" si="0"/>
        <v>-10.740000000000009</v>
      </c>
      <c r="G47" s="95">
        <v>0.36720000000000003</v>
      </c>
      <c r="H47" s="100">
        <f t="shared" si="1"/>
        <v>-12.619499999999951</v>
      </c>
      <c r="I47" s="95">
        <v>0.36330000000000001</v>
      </c>
      <c r="J47" s="100">
        <f t="shared" si="2"/>
        <v>-17.855249999999973</v>
      </c>
      <c r="K47" s="95">
        <v>0.36380000000000001</v>
      </c>
      <c r="L47" s="100">
        <f t="shared" si="3"/>
        <v>-17.183999999999969</v>
      </c>
      <c r="M47" s="95">
        <v>0.36120000000000002</v>
      </c>
      <c r="N47" s="100">
        <f t="shared" si="4"/>
        <v>-20.674499999999959</v>
      </c>
      <c r="O47" s="95">
        <v>0.36020000000000002</v>
      </c>
      <c r="P47" s="100">
        <f t="shared" si="5"/>
        <v>-22.01699999999996</v>
      </c>
      <c r="Q47" s="95">
        <v>0.36159999999999998</v>
      </c>
      <c r="R47" s="100">
        <f t="shared" si="6"/>
        <v>-20.137500000000021</v>
      </c>
      <c r="S47" s="95">
        <v>0.36070000000000002</v>
      </c>
      <c r="T47" s="100">
        <f t="shared" si="7"/>
        <v>-21.34574999999996</v>
      </c>
      <c r="U47" s="95">
        <v>0.36580000000000001</v>
      </c>
      <c r="V47" s="100">
        <f t="shared" si="8"/>
        <v>-14.498999999999969</v>
      </c>
    </row>
    <row r="48" spans="3:22" ht="15" x14ac:dyDescent="0.25">
      <c r="C48" s="47">
        <f t="shared" si="9"/>
        <v>3.0000000000000009</v>
      </c>
      <c r="D48" s="13">
        <v>0.37740000000000001</v>
      </c>
      <c r="E48" s="95">
        <v>0.36809999999999998</v>
      </c>
      <c r="F48" s="100">
        <f t="shared" si="0"/>
        <v>-12.485250000000041</v>
      </c>
      <c r="G48" s="95">
        <v>0.36680000000000001</v>
      </c>
      <c r="H48" s="100">
        <f t="shared" si="1"/>
        <v>-14.230499999999997</v>
      </c>
      <c r="I48" s="95">
        <v>0.36370000000000002</v>
      </c>
      <c r="J48" s="100">
        <f t="shared" si="2"/>
        <v>-18.392249999999986</v>
      </c>
      <c r="K48" s="95">
        <v>0.36199999999999999</v>
      </c>
      <c r="L48" s="100">
        <f t="shared" si="3"/>
        <v>-20.674500000000034</v>
      </c>
      <c r="M48" s="95">
        <v>0.3604</v>
      </c>
      <c r="N48" s="100">
        <f t="shared" si="4"/>
        <v>-22.822500000000019</v>
      </c>
      <c r="O48" s="95">
        <v>0.36049999999999999</v>
      </c>
      <c r="P48" s="100">
        <f t="shared" si="5"/>
        <v>-22.688250000000036</v>
      </c>
      <c r="Q48" s="95">
        <v>0.3624</v>
      </c>
      <c r="R48" s="100">
        <f t="shared" si="6"/>
        <v>-20.137500000000021</v>
      </c>
      <c r="S48" s="95">
        <v>0.36020000000000002</v>
      </c>
      <c r="T48" s="100">
        <f t="shared" si="7"/>
        <v>-23.09099999999999</v>
      </c>
      <c r="U48" s="95">
        <v>0.36470000000000002</v>
      </c>
      <c r="V48" s="100">
        <f t="shared" si="8"/>
        <v>-17.049749999999985</v>
      </c>
    </row>
    <row r="49" spans="3:22" ht="15" x14ac:dyDescent="0.25">
      <c r="C49" s="47">
        <f t="shared" si="9"/>
        <v>3.0833333333333344</v>
      </c>
      <c r="D49" s="13">
        <v>0.37680000000000002</v>
      </c>
      <c r="E49" s="95">
        <v>0.36809999999999998</v>
      </c>
      <c r="F49" s="100">
        <f t="shared" si="0"/>
        <v>-11.679750000000057</v>
      </c>
      <c r="G49" s="95">
        <v>0.36720000000000003</v>
      </c>
      <c r="H49" s="100">
        <f t="shared" si="1"/>
        <v>-12.887999999999998</v>
      </c>
      <c r="I49" s="95">
        <v>0.36359999999999998</v>
      </c>
      <c r="J49" s="100">
        <f t="shared" si="2"/>
        <v>-17.72100000000006</v>
      </c>
      <c r="K49" s="95">
        <v>0.36230000000000001</v>
      </c>
      <c r="L49" s="100">
        <f t="shared" si="3"/>
        <v>-19.466250000000016</v>
      </c>
      <c r="M49" s="95">
        <v>0.36070000000000002</v>
      </c>
      <c r="N49" s="100">
        <f t="shared" si="4"/>
        <v>-21.614250000000002</v>
      </c>
      <c r="O49" s="95">
        <v>0.35980000000000001</v>
      </c>
      <c r="P49" s="100">
        <f t="shared" si="5"/>
        <v>-22.822500000000019</v>
      </c>
      <c r="Q49" s="95">
        <v>0.36149999999999999</v>
      </c>
      <c r="R49" s="100">
        <f t="shared" si="6"/>
        <v>-20.54025000000005</v>
      </c>
      <c r="S49" s="95">
        <v>0.35930000000000001</v>
      </c>
      <c r="T49" s="100">
        <f t="shared" si="7"/>
        <v>-23.49375000000002</v>
      </c>
      <c r="U49" s="95">
        <v>0.36459999999999998</v>
      </c>
      <c r="V49" s="100">
        <f t="shared" si="8"/>
        <v>-16.378500000000059</v>
      </c>
    </row>
    <row r="50" spans="3:22" ht="15" x14ac:dyDescent="0.25">
      <c r="C50" s="47">
        <f t="shared" si="9"/>
        <v>3.1666666666666679</v>
      </c>
      <c r="D50" s="13">
        <v>0.3765</v>
      </c>
      <c r="E50" s="95">
        <v>0.36859999999999998</v>
      </c>
      <c r="F50" s="100">
        <f t="shared" si="0"/>
        <v>-10.605750000000025</v>
      </c>
      <c r="G50" s="95">
        <v>0.36699999999999999</v>
      </c>
      <c r="H50" s="100">
        <f t="shared" si="1"/>
        <v>-12.753750000000013</v>
      </c>
      <c r="I50" s="95">
        <v>0.36299999999999999</v>
      </c>
      <c r="J50" s="100">
        <f t="shared" si="2"/>
        <v>-18.123750000000015</v>
      </c>
      <c r="K50" s="95">
        <v>0.36230000000000001</v>
      </c>
      <c r="L50" s="100">
        <f t="shared" si="3"/>
        <v>-19.063499999999987</v>
      </c>
      <c r="M50" s="95">
        <v>0.36070000000000002</v>
      </c>
      <c r="N50" s="100">
        <f t="shared" si="4"/>
        <v>-21.211499999999976</v>
      </c>
      <c r="O50" s="95">
        <v>0.35959999999999998</v>
      </c>
      <c r="P50" s="100">
        <f t="shared" si="5"/>
        <v>-22.688250000000036</v>
      </c>
      <c r="Q50" s="95">
        <v>0.36159999999999998</v>
      </c>
      <c r="R50" s="100">
        <f t="shared" si="6"/>
        <v>-20.003250000000033</v>
      </c>
      <c r="S50" s="95">
        <v>0.35959999999999998</v>
      </c>
      <c r="T50" s="100">
        <f t="shared" si="7"/>
        <v>-22.688250000000036</v>
      </c>
      <c r="U50" s="95">
        <v>0.36449999999999999</v>
      </c>
      <c r="V50" s="100">
        <f t="shared" si="8"/>
        <v>-16.110000000000014</v>
      </c>
    </row>
    <row r="51" spans="3:22" ht="15" x14ac:dyDescent="0.25">
      <c r="C51" s="47">
        <f t="shared" si="9"/>
        <v>3.2500000000000013</v>
      </c>
      <c r="D51" s="13">
        <v>0.376</v>
      </c>
      <c r="E51" s="95">
        <v>0.36870000000000003</v>
      </c>
      <c r="F51" s="100">
        <f t="shared" si="0"/>
        <v>-9.8002499999999646</v>
      </c>
      <c r="G51" s="95">
        <v>0.3659</v>
      </c>
      <c r="H51" s="100">
        <f t="shared" si="1"/>
        <v>-13.559249999999997</v>
      </c>
      <c r="I51" s="95">
        <v>0.36299999999999999</v>
      </c>
      <c r="J51" s="100">
        <f t="shared" si="2"/>
        <v>-17.452500000000015</v>
      </c>
      <c r="K51" s="95">
        <v>0.3619</v>
      </c>
      <c r="L51" s="100">
        <f t="shared" si="3"/>
        <v>-18.929250000000003</v>
      </c>
      <c r="M51" s="95">
        <v>0.36049999999999999</v>
      </c>
      <c r="N51" s="100">
        <f t="shared" si="4"/>
        <v>-20.808750000000021</v>
      </c>
      <c r="O51" s="95">
        <v>0.35949999999999999</v>
      </c>
      <c r="P51" s="100">
        <f t="shared" si="5"/>
        <v>-22.151250000000019</v>
      </c>
      <c r="Q51" s="95">
        <v>0.3609</v>
      </c>
      <c r="R51" s="100">
        <f t="shared" si="6"/>
        <v>-20.271750000000001</v>
      </c>
      <c r="S51" s="95">
        <v>0.36030000000000001</v>
      </c>
      <c r="T51" s="100">
        <f t="shared" si="7"/>
        <v>-21.077249999999989</v>
      </c>
      <c r="U51" s="95">
        <v>0.36409999999999998</v>
      </c>
      <c r="V51" s="100">
        <f t="shared" si="8"/>
        <v>-15.97575000000003</v>
      </c>
    </row>
    <row r="52" spans="3:22" ht="15" x14ac:dyDescent="0.25">
      <c r="C52" s="47">
        <f t="shared" si="9"/>
        <v>3.3333333333333348</v>
      </c>
      <c r="D52" s="13">
        <v>0.3765</v>
      </c>
      <c r="E52" s="95">
        <v>0.36859999999999998</v>
      </c>
      <c r="F52" s="100">
        <f t="shared" si="0"/>
        <v>-10.605750000000025</v>
      </c>
      <c r="G52" s="95">
        <v>0.36580000000000001</v>
      </c>
      <c r="H52" s="100">
        <f t="shared" si="1"/>
        <v>-14.364749999999983</v>
      </c>
      <c r="I52" s="95">
        <v>0.36380000000000001</v>
      </c>
      <c r="J52" s="100">
        <f t="shared" si="2"/>
        <v>-17.049749999999985</v>
      </c>
      <c r="K52" s="95">
        <v>0.3624</v>
      </c>
      <c r="L52" s="100">
        <f t="shared" si="3"/>
        <v>-18.929250000000003</v>
      </c>
      <c r="M52" s="95">
        <v>0.3604</v>
      </c>
      <c r="N52" s="100">
        <f t="shared" si="4"/>
        <v>-21.614250000000002</v>
      </c>
      <c r="O52" s="95">
        <v>0.35799999999999998</v>
      </c>
      <c r="P52" s="100">
        <f t="shared" si="5"/>
        <v>-24.836250000000025</v>
      </c>
      <c r="Q52" s="95">
        <v>0.36049999999999999</v>
      </c>
      <c r="R52" s="100">
        <f t="shared" si="6"/>
        <v>-21.480000000000018</v>
      </c>
      <c r="S52" s="95">
        <v>0.3594</v>
      </c>
      <c r="T52" s="100">
        <f t="shared" si="7"/>
        <v>-22.956750000000007</v>
      </c>
      <c r="U52" s="95">
        <v>0.36420000000000002</v>
      </c>
      <c r="V52" s="100">
        <f t="shared" si="8"/>
        <v>-16.512749999999969</v>
      </c>
    </row>
    <row r="53" spans="3:22" ht="15" x14ac:dyDescent="0.25">
      <c r="C53" s="47">
        <f t="shared" si="9"/>
        <v>3.4166666666666683</v>
      </c>
      <c r="D53" s="13">
        <v>0.37659999999999999</v>
      </c>
      <c r="E53" s="95">
        <v>0.3679</v>
      </c>
      <c r="F53" s="100">
        <f t="shared" si="0"/>
        <v>-11.679749999999981</v>
      </c>
      <c r="G53" s="95">
        <v>0.36649999999999999</v>
      </c>
      <c r="H53" s="100">
        <f t="shared" si="1"/>
        <v>-13.559249999999997</v>
      </c>
      <c r="I53" s="95">
        <v>0.36330000000000001</v>
      </c>
      <c r="J53" s="100">
        <f t="shared" si="2"/>
        <v>-17.855249999999973</v>
      </c>
      <c r="K53" s="95">
        <v>0.36109999999999998</v>
      </c>
      <c r="L53" s="100">
        <f t="shared" si="3"/>
        <v>-20.808750000000021</v>
      </c>
      <c r="M53" s="95">
        <v>0.35980000000000001</v>
      </c>
      <c r="N53" s="100">
        <f t="shared" si="4"/>
        <v>-22.553999999999977</v>
      </c>
      <c r="O53" s="95">
        <v>0.35880000000000001</v>
      </c>
      <c r="P53" s="100">
        <f t="shared" si="5"/>
        <v>-23.896499999999978</v>
      </c>
      <c r="Q53" s="95">
        <v>0.3599</v>
      </c>
      <c r="R53" s="100">
        <f t="shared" si="6"/>
        <v>-22.41974999999999</v>
      </c>
      <c r="S53" s="95">
        <v>0.35980000000000001</v>
      </c>
      <c r="T53" s="100">
        <f t="shared" si="7"/>
        <v>-22.553999999999977</v>
      </c>
      <c r="U53" s="95">
        <v>0.36399999999999999</v>
      </c>
      <c r="V53" s="100">
        <f t="shared" si="8"/>
        <v>-16.915500000000002</v>
      </c>
    </row>
    <row r="54" spans="3:22" ht="15" x14ac:dyDescent="0.25">
      <c r="C54" s="47">
        <f t="shared" si="9"/>
        <v>3.5000000000000018</v>
      </c>
      <c r="D54" s="13">
        <v>0.37619999999999998</v>
      </c>
      <c r="E54" s="95">
        <v>0.36809999999999998</v>
      </c>
      <c r="F54" s="100">
        <f t="shared" si="0"/>
        <v>-10.874249999999995</v>
      </c>
      <c r="G54" s="95">
        <v>0.36570000000000003</v>
      </c>
      <c r="H54" s="100">
        <f t="shared" si="1"/>
        <v>-14.096249999999939</v>
      </c>
      <c r="I54" s="95">
        <v>0.36280000000000001</v>
      </c>
      <c r="J54" s="100">
        <f t="shared" si="2"/>
        <v>-17.989499999999957</v>
      </c>
      <c r="K54" s="95">
        <v>0.3609</v>
      </c>
      <c r="L54" s="100">
        <f t="shared" si="3"/>
        <v>-20.540249999999972</v>
      </c>
      <c r="M54" s="95">
        <v>0.3599</v>
      </c>
      <c r="N54" s="100">
        <f t="shared" si="4"/>
        <v>-21.882749999999977</v>
      </c>
      <c r="O54" s="95">
        <v>0.3589</v>
      </c>
      <c r="P54" s="100">
        <f t="shared" si="5"/>
        <v>-23.225249999999978</v>
      </c>
      <c r="Q54" s="95">
        <v>0.36020000000000002</v>
      </c>
      <c r="R54" s="100">
        <f t="shared" si="6"/>
        <v>-21.479999999999947</v>
      </c>
      <c r="S54" s="95">
        <v>0.3594</v>
      </c>
      <c r="T54" s="100">
        <f t="shared" si="7"/>
        <v>-22.553999999999977</v>
      </c>
      <c r="U54" s="95">
        <v>0.36259999999999998</v>
      </c>
      <c r="V54" s="100">
        <f t="shared" si="8"/>
        <v>-18.258000000000003</v>
      </c>
    </row>
    <row r="55" spans="3:22" ht="15" x14ac:dyDescent="0.25">
      <c r="C55" s="47">
        <f t="shared" si="9"/>
        <v>3.5833333333333353</v>
      </c>
      <c r="D55" s="13">
        <v>0.37630000000000002</v>
      </c>
      <c r="E55" s="95">
        <v>0.36849999999999999</v>
      </c>
      <c r="F55" s="100">
        <f t="shared" si="0"/>
        <v>-10.47150000000004</v>
      </c>
      <c r="G55" s="95">
        <v>0.3659</v>
      </c>
      <c r="H55" s="100">
        <f t="shared" si="1"/>
        <v>-13.962000000000026</v>
      </c>
      <c r="I55" s="95">
        <v>0.36270000000000002</v>
      </c>
      <c r="J55" s="100">
        <f t="shared" si="2"/>
        <v>-18.258000000000003</v>
      </c>
      <c r="K55" s="95">
        <v>0.3619</v>
      </c>
      <c r="L55" s="100">
        <f t="shared" si="3"/>
        <v>-19.332000000000033</v>
      </c>
      <c r="M55" s="95">
        <v>0.35959999999999998</v>
      </c>
      <c r="N55" s="100">
        <f t="shared" si="4"/>
        <v>-22.419750000000068</v>
      </c>
      <c r="O55" s="95">
        <v>0.35930000000000001</v>
      </c>
      <c r="P55" s="100">
        <f t="shared" si="5"/>
        <v>-22.822500000000019</v>
      </c>
      <c r="Q55" s="95">
        <v>0.35959999999999998</v>
      </c>
      <c r="R55" s="100">
        <f t="shared" si="6"/>
        <v>-22.419750000000068</v>
      </c>
      <c r="S55" s="95">
        <v>0.35920000000000002</v>
      </c>
      <c r="T55" s="100">
        <f t="shared" si="7"/>
        <v>-22.956750000000007</v>
      </c>
      <c r="U55" s="95">
        <v>0.36249999999999999</v>
      </c>
      <c r="V55" s="100">
        <f t="shared" si="8"/>
        <v>-18.526500000000048</v>
      </c>
    </row>
    <row r="56" spans="3:22" ht="15" x14ac:dyDescent="0.25">
      <c r="C56" s="47">
        <f t="shared" si="9"/>
        <v>3.6666666666666687</v>
      </c>
      <c r="D56" s="13">
        <v>0.37640000000000001</v>
      </c>
      <c r="E56" s="95">
        <v>0.36770000000000003</v>
      </c>
      <c r="F56" s="100">
        <f t="shared" si="0"/>
        <v>-11.679749999999981</v>
      </c>
      <c r="G56" s="95">
        <v>0.36559999999999998</v>
      </c>
      <c r="H56" s="100">
        <f t="shared" si="1"/>
        <v>-14.499000000000045</v>
      </c>
      <c r="I56" s="95">
        <v>0.36309999999999998</v>
      </c>
      <c r="J56" s="100">
        <f t="shared" si="2"/>
        <v>-17.855250000000048</v>
      </c>
      <c r="K56" s="95">
        <v>0.36080000000000001</v>
      </c>
      <c r="L56" s="100">
        <f t="shared" si="3"/>
        <v>-20.943000000000005</v>
      </c>
      <c r="M56" s="95">
        <v>0.35949999999999999</v>
      </c>
      <c r="N56" s="100">
        <f t="shared" si="4"/>
        <v>-22.688250000000036</v>
      </c>
      <c r="O56" s="95">
        <v>0.35830000000000001</v>
      </c>
      <c r="P56" s="100">
        <f t="shared" si="5"/>
        <v>-24.299250000000008</v>
      </c>
      <c r="Q56" s="95">
        <v>0.35930000000000001</v>
      </c>
      <c r="R56" s="100">
        <f t="shared" si="6"/>
        <v>-22.956750000000007</v>
      </c>
      <c r="S56" s="95">
        <v>0.35770000000000002</v>
      </c>
      <c r="T56" s="100">
        <f t="shared" si="7"/>
        <v>-25.104749999999996</v>
      </c>
      <c r="U56" s="95">
        <v>0.3624</v>
      </c>
      <c r="V56" s="100">
        <f t="shared" si="8"/>
        <v>-18.795000000000016</v>
      </c>
    </row>
    <row r="57" spans="3:22" ht="15" x14ac:dyDescent="0.25">
      <c r="C57" s="47">
        <f t="shared" si="9"/>
        <v>3.7500000000000022</v>
      </c>
      <c r="D57" s="13">
        <v>0.37580000000000002</v>
      </c>
      <c r="E57" s="95">
        <v>0.36749999999999999</v>
      </c>
      <c r="F57" s="100">
        <f t="shared" si="0"/>
        <v>-11.142750000000039</v>
      </c>
      <c r="G57" s="95">
        <v>0.36530000000000001</v>
      </c>
      <c r="H57" s="100">
        <f t="shared" si="1"/>
        <v>-14.096250000000012</v>
      </c>
      <c r="I57" s="95">
        <v>0.36259999999999998</v>
      </c>
      <c r="J57" s="100">
        <f t="shared" si="2"/>
        <v>-17.72100000000006</v>
      </c>
      <c r="K57" s="95">
        <v>0.36070000000000002</v>
      </c>
      <c r="L57" s="100">
        <f t="shared" si="3"/>
        <v>-20.271750000000001</v>
      </c>
      <c r="M57" s="95">
        <v>0.35970000000000002</v>
      </c>
      <c r="N57" s="100">
        <f t="shared" si="4"/>
        <v>-21.614250000000002</v>
      </c>
      <c r="O57" s="95">
        <v>0.35720000000000002</v>
      </c>
      <c r="P57" s="100">
        <f t="shared" si="5"/>
        <v>-24.970500000000008</v>
      </c>
      <c r="Q57" s="95">
        <v>0.3584</v>
      </c>
      <c r="R57" s="100">
        <f t="shared" si="6"/>
        <v>-23.359500000000036</v>
      </c>
      <c r="S57" s="95">
        <v>0.3594</v>
      </c>
      <c r="T57" s="100">
        <f t="shared" si="7"/>
        <v>-22.017000000000035</v>
      </c>
      <c r="U57" s="95">
        <v>0.36249999999999999</v>
      </c>
      <c r="V57" s="100">
        <f t="shared" si="8"/>
        <v>-17.855250000000048</v>
      </c>
    </row>
    <row r="58" spans="3:22" ht="15" x14ac:dyDescent="0.25">
      <c r="C58" s="47">
        <f t="shared" si="9"/>
        <v>3.8333333333333357</v>
      </c>
      <c r="D58" s="13">
        <v>0.37609999999999999</v>
      </c>
      <c r="E58" s="95">
        <v>0.36730000000000002</v>
      </c>
      <c r="F58" s="100">
        <f t="shared" si="0"/>
        <v>-11.813999999999965</v>
      </c>
      <c r="G58" s="95">
        <v>0.3659</v>
      </c>
      <c r="H58" s="100">
        <f t="shared" si="1"/>
        <v>-13.693499999999982</v>
      </c>
      <c r="I58" s="95">
        <v>0.36170000000000002</v>
      </c>
      <c r="J58" s="100">
        <f t="shared" si="2"/>
        <v>-19.331999999999958</v>
      </c>
      <c r="K58" s="95">
        <v>0.36080000000000001</v>
      </c>
      <c r="L58" s="100">
        <f t="shared" si="3"/>
        <v>-20.540249999999972</v>
      </c>
      <c r="M58" s="95">
        <v>0.35870000000000002</v>
      </c>
      <c r="N58" s="100">
        <f t="shared" si="4"/>
        <v>-23.359499999999962</v>
      </c>
      <c r="O58" s="95">
        <v>0.3579</v>
      </c>
      <c r="P58" s="100">
        <f t="shared" si="5"/>
        <v>-24.433499999999995</v>
      </c>
      <c r="Q58" s="95">
        <v>0.35830000000000001</v>
      </c>
      <c r="R58" s="100">
        <f t="shared" si="6"/>
        <v>-23.896499999999978</v>
      </c>
      <c r="S58" s="95">
        <v>0.3584</v>
      </c>
      <c r="T58" s="100">
        <f t="shared" si="7"/>
        <v>-23.762249999999991</v>
      </c>
      <c r="U58" s="95">
        <v>0.36299999999999999</v>
      </c>
      <c r="V58" s="100">
        <f t="shared" si="8"/>
        <v>-17.586750000000002</v>
      </c>
    </row>
    <row r="59" spans="3:22" ht="15" x14ac:dyDescent="0.25">
      <c r="C59" s="47">
        <f t="shared" si="9"/>
        <v>3.9166666666666692</v>
      </c>
      <c r="D59" s="13">
        <v>0.37630000000000002</v>
      </c>
      <c r="E59" s="95">
        <v>0.36770000000000003</v>
      </c>
      <c r="F59" s="100">
        <f t="shared" si="0"/>
        <v>-11.545499999999995</v>
      </c>
      <c r="G59" s="95">
        <v>0.36509999999999998</v>
      </c>
      <c r="H59" s="100">
        <f t="shared" si="1"/>
        <v>-15.036000000000058</v>
      </c>
      <c r="I59" s="95">
        <v>0.36270000000000002</v>
      </c>
      <c r="J59" s="100">
        <f t="shared" si="2"/>
        <v>-18.258000000000003</v>
      </c>
      <c r="K59" s="95">
        <v>0.3609</v>
      </c>
      <c r="L59" s="100">
        <f t="shared" si="3"/>
        <v>-20.674500000000034</v>
      </c>
      <c r="M59" s="95">
        <v>0.35870000000000002</v>
      </c>
      <c r="N59" s="100">
        <f t="shared" si="4"/>
        <v>-23.628000000000007</v>
      </c>
      <c r="O59" s="95">
        <v>0.35720000000000002</v>
      </c>
      <c r="P59" s="100">
        <f t="shared" si="5"/>
        <v>-25.641750000000009</v>
      </c>
      <c r="Q59" s="95">
        <v>0.3579</v>
      </c>
      <c r="R59" s="100">
        <f t="shared" si="6"/>
        <v>-24.702000000000037</v>
      </c>
      <c r="S59" s="95">
        <v>0.3579</v>
      </c>
      <c r="T59" s="100">
        <f t="shared" si="7"/>
        <v>-24.702000000000037</v>
      </c>
      <c r="U59" s="95">
        <v>0.36159999999999998</v>
      </c>
      <c r="V59" s="100">
        <f t="shared" si="8"/>
        <v>-19.734750000000062</v>
      </c>
    </row>
    <row r="60" spans="3:22" ht="15" x14ac:dyDescent="0.25">
      <c r="C60" s="47">
        <f t="shared" si="9"/>
        <v>4.0000000000000027</v>
      </c>
      <c r="D60" s="13">
        <v>0.37609999999999999</v>
      </c>
      <c r="E60" s="95">
        <v>0.36709999999999998</v>
      </c>
      <c r="F60" s="100">
        <f t="shared" si="0"/>
        <v>-12.08250000000001</v>
      </c>
      <c r="G60" s="95">
        <v>0.36480000000000001</v>
      </c>
      <c r="H60" s="100">
        <f t="shared" si="1"/>
        <v>-15.170249999999967</v>
      </c>
      <c r="I60" s="95">
        <v>0.36149999999999999</v>
      </c>
      <c r="J60" s="100">
        <f t="shared" si="2"/>
        <v>-19.600500000000004</v>
      </c>
      <c r="K60" s="95">
        <v>0.36080000000000001</v>
      </c>
      <c r="L60" s="100">
        <f t="shared" si="3"/>
        <v>-20.540249999999972</v>
      </c>
      <c r="M60" s="95">
        <v>0.35920000000000002</v>
      </c>
      <c r="N60" s="100">
        <f t="shared" si="4"/>
        <v>-22.688249999999961</v>
      </c>
      <c r="O60" s="95">
        <v>0.35770000000000002</v>
      </c>
      <c r="P60" s="100">
        <f t="shared" si="5"/>
        <v>-24.701999999999959</v>
      </c>
      <c r="Q60" s="95">
        <v>0.35820000000000002</v>
      </c>
      <c r="R60" s="100">
        <f t="shared" si="6"/>
        <v>-24.030749999999962</v>
      </c>
      <c r="S60" s="95">
        <v>0.35809999999999997</v>
      </c>
      <c r="T60" s="100">
        <f t="shared" si="7"/>
        <v>-24.16500000000002</v>
      </c>
      <c r="U60" s="95">
        <v>0.36180000000000001</v>
      </c>
      <c r="V60" s="100">
        <f t="shared" si="8"/>
        <v>-19.197749999999974</v>
      </c>
    </row>
    <row r="61" spans="3:22" ht="15" x14ac:dyDescent="0.25">
      <c r="C61" s="47">
        <f t="shared" si="9"/>
        <v>4.0833333333333357</v>
      </c>
      <c r="D61" s="13">
        <v>0.37630000000000002</v>
      </c>
      <c r="E61" s="95">
        <v>0.36709999999999998</v>
      </c>
      <c r="F61" s="100">
        <f t="shared" si="0"/>
        <v>-12.351000000000056</v>
      </c>
      <c r="G61" s="95">
        <v>0.36499999999999999</v>
      </c>
      <c r="H61" s="100">
        <f t="shared" si="1"/>
        <v>-15.170250000000044</v>
      </c>
      <c r="I61" s="95">
        <v>0.36159999999999998</v>
      </c>
      <c r="J61" s="100">
        <f t="shared" si="2"/>
        <v>-19.734750000000062</v>
      </c>
      <c r="K61" s="95">
        <v>0.3594</v>
      </c>
      <c r="L61" s="100">
        <f t="shared" si="3"/>
        <v>-22.688250000000036</v>
      </c>
      <c r="M61" s="95">
        <v>0.35909999999999997</v>
      </c>
      <c r="N61" s="100">
        <f t="shared" si="4"/>
        <v>-23.091000000000065</v>
      </c>
      <c r="O61" s="95">
        <v>0.35770000000000002</v>
      </c>
      <c r="P61" s="100">
        <f t="shared" si="5"/>
        <v>-24.970500000000008</v>
      </c>
      <c r="Q61" s="95">
        <v>0.35830000000000001</v>
      </c>
      <c r="R61" s="100">
        <f t="shared" si="6"/>
        <v>-24.16500000000002</v>
      </c>
      <c r="S61" s="95">
        <v>0.3579</v>
      </c>
      <c r="T61" s="100">
        <f t="shared" si="7"/>
        <v>-24.702000000000037</v>
      </c>
      <c r="U61" s="95">
        <v>0.36199999999999999</v>
      </c>
      <c r="V61" s="100">
        <f t="shared" si="8"/>
        <v>-19.197750000000045</v>
      </c>
    </row>
    <row r="62" spans="3:22" ht="15" x14ac:dyDescent="0.25">
      <c r="C62" s="47">
        <f t="shared" si="9"/>
        <v>4.1666666666666687</v>
      </c>
      <c r="D62" s="13">
        <v>0.37640000000000001</v>
      </c>
      <c r="E62" s="95">
        <v>0.36749999999999999</v>
      </c>
      <c r="F62" s="100">
        <f t="shared" si="0"/>
        <v>-11.948250000000026</v>
      </c>
      <c r="G62" s="95">
        <v>0.3644</v>
      </c>
      <c r="H62" s="100">
        <f t="shared" si="1"/>
        <v>-16.110000000000014</v>
      </c>
      <c r="I62" s="95">
        <v>0.36159999999999998</v>
      </c>
      <c r="J62" s="100">
        <f t="shared" si="2"/>
        <v>-19.86900000000005</v>
      </c>
      <c r="K62" s="95">
        <v>0.35980000000000001</v>
      </c>
      <c r="L62" s="100">
        <f t="shared" si="3"/>
        <v>-22.285500000000006</v>
      </c>
      <c r="M62" s="95">
        <v>0.35799999999999998</v>
      </c>
      <c r="N62" s="100">
        <f t="shared" si="4"/>
        <v>-24.702000000000037</v>
      </c>
      <c r="O62" s="95">
        <v>0.35699999999999998</v>
      </c>
      <c r="P62" s="100">
        <f t="shared" si="5"/>
        <v>-26.044500000000038</v>
      </c>
      <c r="Q62" s="95">
        <v>0.35799999999999998</v>
      </c>
      <c r="R62" s="100">
        <f t="shared" si="6"/>
        <v>-24.702000000000037</v>
      </c>
      <c r="S62" s="95">
        <v>0.35709999999999997</v>
      </c>
      <c r="T62" s="100">
        <f t="shared" si="7"/>
        <v>-25.910250000000055</v>
      </c>
      <c r="U62" s="95">
        <v>0.36080000000000001</v>
      </c>
      <c r="V62" s="100">
        <f t="shared" si="8"/>
        <v>-20.943000000000005</v>
      </c>
    </row>
    <row r="63" spans="3:22" ht="15" x14ac:dyDescent="0.25">
      <c r="C63" s="47">
        <f t="shared" si="9"/>
        <v>4.2500000000000018</v>
      </c>
      <c r="D63" s="13">
        <v>0.37569999999999998</v>
      </c>
      <c r="E63" s="95">
        <v>0.36670000000000003</v>
      </c>
      <c r="F63" s="100">
        <f t="shared" si="0"/>
        <v>-12.082499999999936</v>
      </c>
      <c r="G63" s="95">
        <v>0.36470000000000002</v>
      </c>
      <c r="H63" s="100">
        <f t="shared" si="1"/>
        <v>-14.767499999999938</v>
      </c>
      <c r="I63" s="95">
        <v>0.3614</v>
      </c>
      <c r="J63" s="100">
        <f t="shared" si="2"/>
        <v>-19.197749999999974</v>
      </c>
      <c r="K63" s="95">
        <v>0.36059999999999998</v>
      </c>
      <c r="L63" s="100">
        <f t="shared" si="3"/>
        <v>-20.271750000000001</v>
      </c>
      <c r="M63" s="95">
        <v>0.35859999999999997</v>
      </c>
      <c r="N63" s="100">
        <f t="shared" si="4"/>
        <v>-22.956750000000007</v>
      </c>
      <c r="O63" s="95">
        <v>0.35699999999999998</v>
      </c>
      <c r="P63" s="100">
        <f t="shared" si="5"/>
        <v>-25.104749999999996</v>
      </c>
      <c r="Q63" s="95">
        <v>0.3569</v>
      </c>
      <c r="R63" s="100">
        <f t="shared" si="6"/>
        <v>-25.238999999999976</v>
      </c>
      <c r="S63" s="95">
        <v>0.3574</v>
      </c>
      <c r="T63" s="100">
        <f t="shared" si="7"/>
        <v>-24.567749999999979</v>
      </c>
      <c r="U63" s="95">
        <v>0.36120000000000002</v>
      </c>
      <c r="V63" s="100">
        <f t="shared" si="8"/>
        <v>-19.466249999999942</v>
      </c>
    </row>
    <row r="64" spans="3:22" ht="15" x14ac:dyDescent="0.25">
      <c r="C64" s="47">
        <f t="shared" si="9"/>
        <v>4.3333333333333348</v>
      </c>
      <c r="D64" s="13">
        <v>0.37659999999999999</v>
      </c>
      <c r="E64" s="95">
        <v>0.36699999999999999</v>
      </c>
      <c r="F64" s="100">
        <f t="shared" si="0"/>
        <v>-12.887999999999998</v>
      </c>
      <c r="G64" s="95">
        <v>0.36480000000000001</v>
      </c>
      <c r="H64" s="100">
        <f t="shared" si="1"/>
        <v>-15.84149999999997</v>
      </c>
      <c r="I64" s="95">
        <v>0.36109999999999998</v>
      </c>
      <c r="J64" s="100">
        <f t="shared" si="2"/>
        <v>-20.808750000000021</v>
      </c>
      <c r="K64" s="95">
        <v>0.36009999999999998</v>
      </c>
      <c r="L64" s="100">
        <f t="shared" si="3"/>
        <v>-22.151250000000019</v>
      </c>
      <c r="M64" s="95">
        <v>0.3579</v>
      </c>
      <c r="N64" s="100">
        <f t="shared" si="4"/>
        <v>-25.104749999999996</v>
      </c>
      <c r="O64" s="95">
        <v>0.35589999999999999</v>
      </c>
      <c r="P64" s="100">
        <f t="shared" si="5"/>
        <v>-27.789749999999994</v>
      </c>
      <c r="Q64" s="95">
        <v>0.35720000000000002</v>
      </c>
      <c r="R64" s="100">
        <f t="shared" si="6"/>
        <v>-26.044499999999964</v>
      </c>
      <c r="S64" s="95">
        <v>0.35720000000000002</v>
      </c>
      <c r="T64" s="100">
        <f t="shared" si="7"/>
        <v>-26.044499999999964</v>
      </c>
      <c r="U64" s="95">
        <v>0.36059999999999998</v>
      </c>
      <c r="V64" s="100">
        <f t="shared" si="8"/>
        <v>-21.480000000000018</v>
      </c>
    </row>
    <row r="65" spans="3:22" ht="15" x14ac:dyDescent="0.25">
      <c r="C65" s="47">
        <f t="shared" si="9"/>
        <v>4.4166666666666679</v>
      </c>
      <c r="D65" s="13">
        <v>0.37569999999999998</v>
      </c>
      <c r="E65" s="95">
        <v>0.36680000000000001</v>
      </c>
      <c r="F65" s="100">
        <f t="shared" si="0"/>
        <v>-11.94824999999995</v>
      </c>
      <c r="G65" s="95">
        <v>0.36549999999999999</v>
      </c>
      <c r="H65" s="100">
        <f t="shared" si="1"/>
        <v>-13.693499999999982</v>
      </c>
      <c r="I65" s="95">
        <v>0.36149999999999999</v>
      </c>
      <c r="J65" s="100">
        <f t="shared" si="2"/>
        <v>-19.063499999999987</v>
      </c>
      <c r="K65" s="95">
        <v>0.3594</v>
      </c>
      <c r="L65" s="100">
        <f t="shared" si="3"/>
        <v>-21.882749999999977</v>
      </c>
      <c r="M65" s="95">
        <v>0.35830000000000001</v>
      </c>
      <c r="N65" s="100">
        <f t="shared" si="4"/>
        <v>-23.359499999999962</v>
      </c>
      <c r="O65" s="95">
        <v>0.35639999999999999</v>
      </c>
      <c r="P65" s="100">
        <f t="shared" si="5"/>
        <v>-25.910249999999976</v>
      </c>
      <c r="Q65" s="95">
        <v>0.35730000000000001</v>
      </c>
      <c r="R65" s="100">
        <f t="shared" si="6"/>
        <v>-24.701999999999959</v>
      </c>
      <c r="S65" s="95">
        <v>0.35659999999999997</v>
      </c>
      <c r="T65" s="100">
        <f t="shared" si="7"/>
        <v>-25.641750000000009</v>
      </c>
      <c r="U65" s="95">
        <v>0.36049999999999999</v>
      </c>
      <c r="V65" s="100">
        <f t="shared" si="8"/>
        <v>-20.405999999999988</v>
      </c>
    </row>
    <row r="66" spans="3:22" ht="15" x14ac:dyDescent="0.25">
      <c r="C66" s="47">
        <f t="shared" si="9"/>
        <v>4.5000000000000009</v>
      </c>
      <c r="D66" s="13">
        <v>0.37669999999999998</v>
      </c>
      <c r="E66" s="95">
        <v>0.36630000000000001</v>
      </c>
      <c r="F66" s="100">
        <f t="shared" si="0"/>
        <v>-13.961999999999954</v>
      </c>
      <c r="G66" s="95">
        <v>0.36530000000000001</v>
      </c>
      <c r="H66" s="100">
        <f t="shared" si="1"/>
        <v>-15.304499999999955</v>
      </c>
      <c r="I66" s="95">
        <v>0.36159999999999998</v>
      </c>
      <c r="J66" s="100">
        <f t="shared" si="2"/>
        <v>-20.271750000000001</v>
      </c>
      <c r="K66" s="95">
        <v>0.35909999999999997</v>
      </c>
      <c r="L66" s="100">
        <f t="shared" si="3"/>
        <v>-23.628000000000007</v>
      </c>
      <c r="M66" s="95">
        <v>0.35770000000000002</v>
      </c>
      <c r="N66" s="100">
        <f t="shared" si="4"/>
        <v>-25.507499999999947</v>
      </c>
      <c r="O66" s="95">
        <v>0.3569</v>
      </c>
      <c r="P66" s="100">
        <f t="shared" si="5"/>
        <v>-26.581499999999977</v>
      </c>
      <c r="Q66" s="95">
        <v>0.3579</v>
      </c>
      <c r="R66" s="100">
        <f t="shared" si="6"/>
        <v>-25.238999999999976</v>
      </c>
      <c r="S66" s="95">
        <v>0.35659999999999997</v>
      </c>
      <c r="T66" s="100">
        <f t="shared" si="7"/>
        <v>-26.984250000000014</v>
      </c>
      <c r="U66" s="95">
        <v>0.36109999999999998</v>
      </c>
      <c r="V66" s="100">
        <f t="shared" si="8"/>
        <v>-20.943000000000005</v>
      </c>
    </row>
    <row r="67" spans="3:22" ht="15" x14ac:dyDescent="0.25">
      <c r="C67" s="47">
        <f t="shared" si="9"/>
        <v>4.5833333333333339</v>
      </c>
      <c r="D67" s="13">
        <v>0.37630000000000002</v>
      </c>
      <c r="E67" s="95">
        <v>0.36559999999999998</v>
      </c>
      <c r="F67" s="100">
        <f t="shared" si="0"/>
        <v>-14.364750000000056</v>
      </c>
      <c r="G67" s="95">
        <v>0.36509999999999998</v>
      </c>
      <c r="H67" s="100">
        <f t="shared" si="1"/>
        <v>-15.036000000000058</v>
      </c>
      <c r="I67" s="95">
        <v>0.36099999999999999</v>
      </c>
      <c r="J67" s="100">
        <f t="shared" si="2"/>
        <v>-20.54025000000005</v>
      </c>
      <c r="K67" s="95">
        <v>0.35970000000000002</v>
      </c>
      <c r="L67" s="100">
        <f t="shared" si="3"/>
        <v>-22.285500000000006</v>
      </c>
      <c r="M67" s="95">
        <v>0.35720000000000002</v>
      </c>
      <c r="N67" s="100">
        <f t="shared" si="4"/>
        <v>-25.641750000000009</v>
      </c>
      <c r="O67" s="95">
        <v>0.3569</v>
      </c>
      <c r="P67" s="100">
        <f t="shared" si="5"/>
        <v>-26.044500000000038</v>
      </c>
      <c r="Q67" s="95">
        <v>0.3574</v>
      </c>
      <c r="R67" s="100">
        <f t="shared" si="6"/>
        <v>-25.373250000000038</v>
      </c>
      <c r="S67" s="95">
        <v>0.35599999999999998</v>
      </c>
      <c r="T67" s="100">
        <f t="shared" si="7"/>
        <v>-27.252750000000052</v>
      </c>
      <c r="U67" s="95">
        <v>0.35949999999999999</v>
      </c>
      <c r="V67" s="100">
        <f t="shared" si="8"/>
        <v>-22.554000000000048</v>
      </c>
    </row>
    <row r="68" spans="3:22" ht="15" x14ac:dyDescent="0.25">
      <c r="C68" s="47">
        <f t="shared" si="9"/>
        <v>4.666666666666667</v>
      </c>
      <c r="D68" s="13">
        <v>0.37559999999999999</v>
      </c>
      <c r="E68" s="95">
        <v>0.36670000000000003</v>
      </c>
      <c r="F68" s="100">
        <f t="shared" si="0"/>
        <v>-11.94824999999995</v>
      </c>
      <c r="G68" s="95">
        <v>0.3644</v>
      </c>
      <c r="H68" s="100">
        <f t="shared" si="1"/>
        <v>-15.035999999999985</v>
      </c>
      <c r="I68" s="95">
        <v>0.36059999999999998</v>
      </c>
      <c r="J68" s="100">
        <f t="shared" si="2"/>
        <v>-20.137500000000021</v>
      </c>
      <c r="K68" s="95">
        <v>0.3594</v>
      </c>
      <c r="L68" s="100">
        <f t="shared" si="3"/>
        <v>-21.748499999999989</v>
      </c>
      <c r="M68" s="95">
        <v>0.35709999999999997</v>
      </c>
      <c r="N68" s="100">
        <f t="shared" si="4"/>
        <v>-24.836250000000025</v>
      </c>
      <c r="O68" s="95">
        <v>0.35639999999999999</v>
      </c>
      <c r="P68" s="100">
        <f t="shared" si="5"/>
        <v>-25.775999999999996</v>
      </c>
      <c r="Q68" s="95">
        <v>0.35649999999999998</v>
      </c>
      <c r="R68" s="100">
        <f t="shared" si="6"/>
        <v>-25.641750000000009</v>
      </c>
      <c r="S68" s="95">
        <v>0.35520000000000002</v>
      </c>
      <c r="T68" s="100">
        <f t="shared" si="7"/>
        <v>-27.386999999999965</v>
      </c>
      <c r="U68" s="95">
        <v>0.3594</v>
      </c>
      <c r="V68" s="100">
        <f t="shared" si="8"/>
        <v>-21.748499999999989</v>
      </c>
    </row>
    <row r="69" spans="3:22" ht="15" x14ac:dyDescent="0.25">
      <c r="C69" s="47">
        <f t="shared" si="9"/>
        <v>4.75</v>
      </c>
      <c r="D69" s="13">
        <v>0.3765</v>
      </c>
      <c r="E69" s="95">
        <v>0.36649999999999999</v>
      </c>
      <c r="F69" s="100">
        <f t="shared" si="0"/>
        <v>-13.425000000000011</v>
      </c>
      <c r="G69" s="95">
        <v>0.36430000000000001</v>
      </c>
      <c r="H69" s="100">
        <f t="shared" si="1"/>
        <v>-16.378499999999985</v>
      </c>
      <c r="I69" s="95">
        <v>0.36009999999999998</v>
      </c>
      <c r="J69" s="100">
        <f t="shared" si="2"/>
        <v>-22.017000000000035</v>
      </c>
      <c r="K69" s="95">
        <v>0.35870000000000002</v>
      </c>
      <c r="L69" s="100">
        <f t="shared" si="3"/>
        <v>-23.896499999999978</v>
      </c>
      <c r="M69" s="95">
        <v>0.35770000000000002</v>
      </c>
      <c r="N69" s="100">
        <f t="shared" si="4"/>
        <v>-25.238999999999976</v>
      </c>
      <c r="O69" s="95">
        <v>0.35499999999999998</v>
      </c>
      <c r="P69" s="100">
        <f t="shared" si="5"/>
        <v>-28.863750000000024</v>
      </c>
      <c r="Q69" s="95">
        <v>0.35589999999999999</v>
      </c>
      <c r="R69" s="100">
        <f t="shared" si="6"/>
        <v>-27.655500000000011</v>
      </c>
      <c r="S69" s="95">
        <v>0.35520000000000002</v>
      </c>
      <c r="T69" s="100">
        <f t="shared" si="7"/>
        <v>-28.595249999999982</v>
      </c>
      <c r="U69" s="95">
        <v>0.35909999999999997</v>
      </c>
      <c r="V69" s="100">
        <f t="shared" si="8"/>
        <v>-23.359500000000036</v>
      </c>
    </row>
    <row r="70" spans="3:22" ht="15" x14ac:dyDescent="0.25">
      <c r="C70" s="47">
        <f t="shared" si="9"/>
        <v>4.833333333333333</v>
      </c>
      <c r="D70" s="13">
        <v>0.37540000000000001</v>
      </c>
      <c r="E70" s="95">
        <v>0.36609999999999998</v>
      </c>
      <c r="F70" s="100">
        <f t="shared" si="0"/>
        <v>-12.485250000000041</v>
      </c>
      <c r="G70" s="95">
        <v>0.3639</v>
      </c>
      <c r="H70" s="100">
        <f t="shared" si="1"/>
        <v>-15.438750000000015</v>
      </c>
      <c r="I70" s="95">
        <v>0.35970000000000002</v>
      </c>
      <c r="J70" s="100">
        <f t="shared" si="2"/>
        <v>-21.077249999999989</v>
      </c>
      <c r="K70" s="95">
        <v>0.35849999999999999</v>
      </c>
      <c r="L70" s="100">
        <f t="shared" si="3"/>
        <v>-22.688250000000036</v>
      </c>
      <c r="M70" s="95">
        <v>0.35680000000000001</v>
      </c>
      <c r="N70" s="100">
        <f t="shared" si="4"/>
        <v>-24.970500000000008</v>
      </c>
      <c r="O70" s="95">
        <v>0.35470000000000002</v>
      </c>
      <c r="P70" s="100">
        <f t="shared" si="5"/>
        <v>-27.789749999999994</v>
      </c>
      <c r="Q70" s="95">
        <v>0.35580000000000001</v>
      </c>
      <c r="R70" s="100">
        <f t="shared" si="6"/>
        <v>-26.313000000000006</v>
      </c>
      <c r="S70" s="95">
        <v>0.35470000000000002</v>
      </c>
      <c r="T70" s="100">
        <f t="shared" si="7"/>
        <v>-27.789749999999994</v>
      </c>
      <c r="U70" s="95">
        <v>0.3589</v>
      </c>
      <c r="V70" s="100">
        <f t="shared" si="8"/>
        <v>-22.151250000000019</v>
      </c>
    </row>
    <row r="71" spans="3:22" ht="15" x14ac:dyDescent="0.25">
      <c r="C71" s="47">
        <f t="shared" si="9"/>
        <v>4.9166666666666661</v>
      </c>
      <c r="D71" s="13">
        <v>0.37569999999999998</v>
      </c>
      <c r="E71" s="95">
        <v>0.36599999999999999</v>
      </c>
      <c r="F71" s="100">
        <f t="shared" si="0"/>
        <v>-13.022249999999982</v>
      </c>
      <c r="G71" s="95">
        <v>0.36409999999999998</v>
      </c>
      <c r="H71" s="100">
        <f t="shared" si="1"/>
        <v>-15.573</v>
      </c>
      <c r="I71" s="95">
        <v>0.3604</v>
      </c>
      <c r="J71" s="100">
        <f t="shared" si="2"/>
        <v>-20.540249999999972</v>
      </c>
      <c r="K71" s="95">
        <v>0.35799999999999998</v>
      </c>
      <c r="L71" s="100">
        <f t="shared" si="3"/>
        <v>-23.762249999999991</v>
      </c>
      <c r="M71" s="95">
        <v>0.35659999999999997</v>
      </c>
      <c r="N71" s="100">
        <f t="shared" si="4"/>
        <v>-25.641750000000009</v>
      </c>
      <c r="O71" s="95">
        <v>0.35520000000000002</v>
      </c>
      <c r="P71" s="100">
        <f t="shared" si="5"/>
        <v>-27.521249999999952</v>
      </c>
      <c r="Q71" s="95">
        <v>0.35630000000000001</v>
      </c>
      <c r="R71" s="100">
        <f t="shared" si="6"/>
        <v>-26.044499999999964</v>
      </c>
      <c r="S71" s="95">
        <v>0.3553</v>
      </c>
      <c r="T71" s="100">
        <f t="shared" si="7"/>
        <v>-27.386999999999965</v>
      </c>
      <c r="U71" s="95">
        <v>0.35920000000000002</v>
      </c>
      <c r="V71" s="100">
        <f t="shared" si="8"/>
        <v>-22.151249999999944</v>
      </c>
    </row>
    <row r="72" spans="3:22" ht="15" x14ac:dyDescent="0.25">
      <c r="C72" s="47">
        <f t="shared" si="9"/>
        <v>4.9999999999999991</v>
      </c>
      <c r="D72" s="13">
        <v>0.37569999999999998</v>
      </c>
      <c r="E72" s="95">
        <v>0.36599999999999999</v>
      </c>
      <c r="F72" s="100">
        <f t="shared" si="0"/>
        <v>-13.022249999999982</v>
      </c>
      <c r="G72" s="95">
        <v>0.36299999999999999</v>
      </c>
      <c r="H72" s="100">
        <f t="shared" si="1"/>
        <v>-17.049749999999985</v>
      </c>
      <c r="I72" s="95">
        <v>0.35980000000000001</v>
      </c>
      <c r="J72" s="100">
        <f t="shared" si="2"/>
        <v>-21.34574999999996</v>
      </c>
      <c r="K72" s="95">
        <v>0.35849999999999999</v>
      </c>
      <c r="L72" s="100">
        <f t="shared" si="3"/>
        <v>-23.09099999999999</v>
      </c>
      <c r="M72" s="95">
        <v>0.35610000000000003</v>
      </c>
      <c r="N72" s="100">
        <f t="shared" si="4"/>
        <v>-26.312999999999935</v>
      </c>
      <c r="O72" s="95">
        <v>0.35510000000000003</v>
      </c>
      <c r="P72" s="100">
        <f t="shared" si="5"/>
        <v>-27.655499999999936</v>
      </c>
      <c r="Q72" s="95">
        <v>0.35520000000000002</v>
      </c>
      <c r="R72" s="100">
        <f t="shared" si="6"/>
        <v>-27.521249999999952</v>
      </c>
      <c r="S72" s="95">
        <v>0.35499999999999998</v>
      </c>
      <c r="T72" s="100">
        <f t="shared" si="7"/>
        <v>-27.789749999999994</v>
      </c>
      <c r="U72" s="95">
        <v>0.35899999999999999</v>
      </c>
      <c r="V72" s="100">
        <f t="shared" si="8"/>
        <v>-22.41974999999999</v>
      </c>
    </row>
    <row r="73" spans="3:22" ht="15" x14ac:dyDescent="0.25">
      <c r="C73" s="47">
        <f t="shared" si="9"/>
        <v>5.0833333333333321</v>
      </c>
      <c r="D73" s="13">
        <v>0.37580000000000002</v>
      </c>
      <c r="E73" s="95">
        <v>0.36570000000000003</v>
      </c>
      <c r="F73" s="100">
        <f t="shared" si="0"/>
        <v>-13.559249999999997</v>
      </c>
      <c r="G73" s="95">
        <v>0.36330000000000001</v>
      </c>
      <c r="H73" s="100">
        <f t="shared" si="1"/>
        <v>-16.781250000000014</v>
      </c>
      <c r="I73" s="95">
        <v>0.35980000000000001</v>
      </c>
      <c r="J73" s="100">
        <f t="shared" si="2"/>
        <v>-21.480000000000018</v>
      </c>
      <c r="K73" s="95">
        <v>0.35820000000000002</v>
      </c>
      <c r="L73" s="100">
        <f t="shared" si="3"/>
        <v>-23.628000000000007</v>
      </c>
      <c r="M73" s="95">
        <v>0.35730000000000001</v>
      </c>
      <c r="N73" s="100">
        <f t="shared" si="4"/>
        <v>-24.836250000000025</v>
      </c>
      <c r="O73" s="95">
        <v>0.35460000000000003</v>
      </c>
      <c r="P73" s="100">
        <f t="shared" si="5"/>
        <v>-28.460999999999995</v>
      </c>
      <c r="Q73" s="95">
        <v>0.35560000000000003</v>
      </c>
      <c r="R73" s="100">
        <f t="shared" si="6"/>
        <v>-27.118499999999994</v>
      </c>
      <c r="S73" s="95">
        <v>0.3543</v>
      </c>
      <c r="T73" s="100">
        <f t="shared" si="7"/>
        <v>-28.863750000000024</v>
      </c>
      <c r="U73" s="95">
        <v>0.35809999999999997</v>
      </c>
      <c r="V73" s="100">
        <f t="shared" si="8"/>
        <v>-23.762250000000066</v>
      </c>
    </row>
    <row r="74" spans="3:22" ht="15" x14ac:dyDescent="0.25">
      <c r="C74" s="47">
        <f t="shared" si="9"/>
        <v>5.1666666666666652</v>
      </c>
      <c r="D74" s="13">
        <v>0.37559999999999999</v>
      </c>
      <c r="E74" s="95">
        <v>0.36570000000000003</v>
      </c>
      <c r="F74" s="100">
        <f t="shared" si="0"/>
        <v>-13.290749999999953</v>
      </c>
      <c r="G74" s="95">
        <v>0.3629</v>
      </c>
      <c r="H74" s="100">
        <f t="shared" si="1"/>
        <v>-17.049749999999985</v>
      </c>
      <c r="I74" s="95">
        <v>0.35970000000000002</v>
      </c>
      <c r="J74" s="100">
        <f t="shared" si="2"/>
        <v>-21.34574999999996</v>
      </c>
      <c r="K74" s="95">
        <v>0.35749999999999998</v>
      </c>
      <c r="L74" s="100">
        <f t="shared" si="3"/>
        <v>-24.299250000000008</v>
      </c>
      <c r="M74" s="95">
        <v>0.35720000000000002</v>
      </c>
      <c r="N74" s="100">
        <f t="shared" si="4"/>
        <v>-24.701999999999959</v>
      </c>
      <c r="O74" s="95">
        <v>0.35420000000000001</v>
      </c>
      <c r="P74" s="100">
        <f t="shared" si="5"/>
        <v>-28.729499999999966</v>
      </c>
      <c r="Q74" s="95">
        <v>0.35449999999999998</v>
      </c>
      <c r="R74" s="100">
        <f t="shared" si="6"/>
        <v>-28.326750000000011</v>
      </c>
      <c r="S74" s="95">
        <v>0.35460000000000003</v>
      </c>
      <c r="T74" s="100">
        <f t="shared" si="7"/>
        <v>-28.192499999999953</v>
      </c>
      <c r="U74" s="95">
        <v>0.35809999999999997</v>
      </c>
      <c r="V74" s="100">
        <f t="shared" si="8"/>
        <v>-23.49375000000002</v>
      </c>
    </row>
    <row r="75" spans="3:22" ht="15" x14ac:dyDescent="0.25">
      <c r="C75" s="47">
        <f t="shared" si="9"/>
        <v>5.2499999999999982</v>
      </c>
      <c r="D75" s="13">
        <v>0.37619999999999998</v>
      </c>
      <c r="E75" s="95">
        <v>0.36530000000000001</v>
      </c>
      <c r="F75" s="100">
        <f t="shared" si="0"/>
        <v>-14.633249999999952</v>
      </c>
      <c r="G75" s="95">
        <v>0.36299999999999999</v>
      </c>
      <c r="H75" s="100">
        <f t="shared" si="1"/>
        <v>-17.720999999999986</v>
      </c>
      <c r="I75" s="95">
        <v>0.35949999999999999</v>
      </c>
      <c r="J75" s="100">
        <f t="shared" si="2"/>
        <v>-22.41974999999999</v>
      </c>
      <c r="K75" s="95">
        <v>0.35780000000000001</v>
      </c>
      <c r="L75" s="100">
        <f t="shared" si="3"/>
        <v>-24.701999999999959</v>
      </c>
      <c r="M75" s="95">
        <v>0.35649999999999998</v>
      </c>
      <c r="N75" s="100">
        <f t="shared" si="4"/>
        <v>-26.447249999999993</v>
      </c>
      <c r="O75" s="95">
        <v>0.35420000000000001</v>
      </c>
      <c r="P75" s="100">
        <f t="shared" si="5"/>
        <v>-29.534999999999954</v>
      </c>
      <c r="Q75" s="95">
        <v>0.35499999999999998</v>
      </c>
      <c r="R75" s="100">
        <f t="shared" si="6"/>
        <v>-28.460999999999995</v>
      </c>
      <c r="S75" s="95">
        <v>0.35449999999999998</v>
      </c>
      <c r="T75" s="100">
        <f t="shared" si="7"/>
        <v>-29.132249999999996</v>
      </c>
      <c r="U75" s="95">
        <v>0.3579</v>
      </c>
      <c r="V75" s="100">
        <f t="shared" si="8"/>
        <v>-24.567749999999979</v>
      </c>
    </row>
    <row r="76" spans="3:22" ht="15" x14ac:dyDescent="0.25">
      <c r="C76" s="47">
        <f t="shared" si="9"/>
        <v>5.3333333333333313</v>
      </c>
      <c r="D76" s="13">
        <v>0.37559999999999999</v>
      </c>
      <c r="E76" s="95">
        <v>0.36570000000000003</v>
      </c>
      <c r="F76" s="100">
        <f t="shared" si="0"/>
        <v>-13.290749999999953</v>
      </c>
      <c r="G76" s="95">
        <v>0.36270000000000002</v>
      </c>
      <c r="H76" s="100">
        <f t="shared" si="1"/>
        <v>-17.318249999999956</v>
      </c>
      <c r="I76" s="95">
        <v>0.35959999999999998</v>
      </c>
      <c r="J76" s="100">
        <f t="shared" si="2"/>
        <v>-21.480000000000018</v>
      </c>
      <c r="K76" s="95">
        <v>0.35770000000000002</v>
      </c>
      <c r="L76" s="100">
        <f t="shared" si="3"/>
        <v>-24.030749999999962</v>
      </c>
      <c r="M76" s="95">
        <v>0.35620000000000002</v>
      </c>
      <c r="N76" s="100">
        <f t="shared" si="4"/>
        <v>-26.044499999999964</v>
      </c>
      <c r="O76" s="95">
        <v>0.35360000000000003</v>
      </c>
      <c r="P76" s="100">
        <f t="shared" si="5"/>
        <v>-29.534999999999954</v>
      </c>
      <c r="Q76" s="95">
        <v>0.35370000000000001</v>
      </c>
      <c r="R76" s="100">
        <f t="shared" si="6"/>
        <v>-29.400749999999967</v>
      </c>
      <c r="S76" s="95">
        <v>0.35370000000000001</v>
      </c>
      <c r="T76" s="100">
        <f t="shared" si="7"/>
        <v>-29.400749999999967</v>
      </c>
      <c r="U76" s="95">
        <v>0.35759999999999997</v>
      </c>
      <c r="V76" s="100">
        <f t="shared" si="8"/>
        <v>-24.16500000000002</v>
      </c>
    </row>
    <row r="77" spans="3:22" ht="15" x14ac:dyDescent="0.25">
      <c r="C77" s="47">
        <f t="shared" si="9"/>
        <v>5.4166666666666643</v>
      </c>
      <c r="D77" s="13">
        <v>0.376</v>
      </c>
      <c r="E77" s="95">
        <v>0.36580000000000001</v>
      </c>
      <c r="F77" s="100">
        <f t="shared" ref="F77:F140" si="10">(E77-$D77)*1000*$A$24</f>
        <v>-13.693499999999982</v>
      </c>
      <c r="G77" s="95">
        <v>0.36259999999999998</v>
      </c>
      <c r="H77" s="100">
        <f t="shared" ref="H77:H140" si="11">(G77-$D77)*1000*$A$24</f>
        <v>-17.989500000000032</v>
      </c>
      <c r="I77" s="95">
        <v>0.35949999999999999</v>
      </c>
      <c r="J77" s="100">
        <f t="shared" ref="J77:J140" si="12">(I77-$D77)*1000*$A$24</f>
        <v>-22.151250000000019</v>
      </c>
      <c r="K77" s="95">
        <v>0.35759999999999997</v>
      </c>
      <c r="L77" s="100">
        <f t="shared" ref="L77:L140" si="13">(K77-$D77)*1000*$A$24</f>
        <v>-24.702000000000037</v>
      </c>
      <c r="M77" s="95">
        <v>0.35630000000000001</v>
      </c>
      <c r="N77" s="100">
        <f t="shared" ref="N77:N140" si="14">(M77-$D77)*1000*$A$24</f>
        <v>-26.447249999999993</v>
      </c>
      <c r="O77" s="95">
        <v>0.35370000000000001</v>
      </c>
      <c r="P77" s="100">
        <f t="shared" ref="P77:P140" si="15">(O77-$D77)*1000*$A$24</f>
        <v>-29.937749999999983</v>
      </c>
      <c r="Q77" s="95">
        <v>0.35389999999999999</v>
      </c>
      <c r="R77" s="100">
        <f t="shared" ref="R77:R140" si="16">(Q77-$D77)*1000*$A$24</f>
        <v>-29.669250000000012</v>
      </c>
      <c r="S77" s="95">
        <v>0.35360000000000003</v>
      </c>
      <c r="T77" s="100">
        <f t="shared" ref="T77:T140" si="17">(S77-$D77)*1000*$A$24</f>
        <v>-30.071999999999971</v>
      </c>
      <c r="U77" s="95">
        <v>0.35820000000000002</v>
      </c>
      <c r="V77" s="100">
        <f t="shared" ref="V77:V140" si="18">(U77-$D77)*1000*$A$24</f>
        <v>-23.896499999999978</v>
      </c>
    </row>
    <row r="78" spans="3:22" ht="15" x14ac:dyDescent="0.25">
      <c r="C78" s="47">
        <f t="shared" ref="C78:C141" si="19">C77+($A$12/60)</f>
        <v>5.4999999999999973</v>
      </c>
      <c r="D78" s="13">
        <v>0.37519999999999998</v>
      </c>
      <c r="E78" s="95">
        <v>0.36570000000000003</v>
      </c>
      <c r="F78" s="100">
        <f t="shared" si="10"/>
        <v>-12.753749999999938</v>
      </c>
      <c r="G78" s="95">
        <v>0.3624</v>
      </c>
      <c r="H78" s="100">
        <f t="shared" si="11"/>
        <v>-17.183999999999969</v>
      </c>
      <c r="I78" s="95">
        <v>0.35849999999999999</v>
      </c>
      <c r="J78" s="100">
        <f t="shared" si="12"/>
        <v>-22.41974999999999</v>
      </c>
      <c r="K78" s="95">
        <v>0.35680000000000001</v>
      </c>
      <c r="L78" s="100">
        <f t="shared" si="13"/>
        <v>-24.701999999999959</v>
      </c>
      <c r="M78" s="95">
        <v>0.35499999999999998</v>
      </c>
      <c r="N78" s="100">
        <f t="shared" si="14"/>
        <v>-27.118499999999994</v>
      </c>
      <c r="O78" s="95">
        <v>0.3538</v>
      </c>
      <c r="P78" s="100">
        <f t="shared" si="15"/>
        <v>-28.729499999999966</v>
      </c>
      <c r="Q78" s="95">
        <v>0.35399999999999998</v>
      </c>
      <c r="R78" s="100">
        <f t="shared" si="16"/>
        <v>-28.460999999999995</v>
      </c>
      <c r="S78" s="95">
        <v>0.35360000000000003</v>
      </c>
      <c r="T78" s="100">
        <f t="shared" si="17"/>
        <v>-28.997999999999937</v>
      </c>
      <c r="U78" s="95">
        <v>0.3574</v>
      </c>
      <c r="V78" s="100">
        <f t="shared" si="18"/>
        <v>-23.896499999999978</v>
      </c>
    </row>
    <row r="79" spans="3:22" ht="15" x14ac:dyDescent="0.25">
      <c r="C79" s="47">
        <f t="shared" si="19"/>
        <v>5.5833333333333304</v>
      </c>
      <c r="D79" s="13">
        <v>0.37519999999999998</v>
      </c>
      <c r="E79" s="95">
        <v>0.3659</v>
      </c>
      <c r="F79" s="100">
        <f t="shared" si="10"/>
        <v>-12.485249999999969</v>
      </c>
      <c r="G79" s="95">
        <v>0.36209999999999998</v>
      </c>
      <c r="H79" s="100">
        <f t="shared" si="11"/>
        <v>-17.586750000000002</v>
      </c>
      <c r="I79" s="95">
        <v>0.35909999999999997</v>
      </c>
      <c r="J79" s="100">
        <f t="shared" si="12"/>
        <v>-21.614250000000002</v>
      </c>
      <c r="K79" s="95">
        <v>0.35749999999999998</v>
      </c>
      <c r="L79" s="100">
        <f t="shared" si="13"/>
        <v>-23.762249999999991</v>
      </c>
      <c r="M79" s="95">
        <v>0.35539999999999999</v>
      </c>
      <c r="N79" s="100">
        <f t="shared" si="14"/>
        <v>-26.581499999999977</v>
      </c>
      <c r="O79" s="95">
        <v>0.35389999999999999</v>
      </c>
      <c r="P79" s="100">
        <f t="shared" si="15"/>
        <v>-28.595249999999982</v>
      </c>
      <c r="Q79" s="95">
        <v>0.35420000000000001</v>
      </c>
      <c r="R79" s="100">
        <f t="shared" si="16"/>
        <v>-28.192499999999953</v>
      </c>
      <c r="S79" s="95">
        <v>0.3538</v>
      </c>
      <c r="T79" s="100">
        <f t="shared" si="17"/>
        <v>-28.729499999999966</v>
      </c>
      <c r="U79" s="95">
        <v>0.35670000000000002</v>
      </c>
      <c r="V79" s="100">
        <f t="shared" si="18"/>
        <v>-24.836249999999946</v>
      </c>
    </row>
    <row r="80" spans="3:22" ht="15" x14ac:dyDescent="0.25">
      <c r="C80" s="47">
        <f t="shared" si="19"/>
        <v>5.6666666666666634</v>
      </c>
      <c r="D80" s="13">
        <v>0.376</v>
      </c>
      <c r="E80" s="95">
        <v>0.36530000000000001</v>
      </c>
      <c r="F80" s="100">
        <f t="shared" si="10"/>
        <v>-14.364749999999983</v>
      </c>
      <c r="G80" s="95">
        <v>0.36259999999999998</v>
      </c>
      <c r="H80" s="100">
        <f t="shared" si="11"/>
        <v>-17.989500000000032</v>
      </c>
      <c r="I80" s="95">
        <v>0.35909999999999997</v>
      </c>
      <c r="J80" s="100">
        <f t="shared" si="12"/>
        <v>-22.688250000000036</v>
      </c>
      <c r="K80" s="95">
        <v>0.35759999999999997</v>
      </c>
      <c r="L80" s="100">
        <f t="shared" si="13"/>
        <v>-24.702000000000037</v>
      </c>
      <c r="M80" s="95">
        <v>0.35539999999999999</v>
      </c>
      <c r="N80" s="100">
        <f t="shared" si="14"/>
        <v>-27.655500000000011</v>
      </c>
      <c r="O80" s="95">
        <v>0.3528</v>
      </c>
      <c r="P80" s="100">
        <f t="shared" si="15"/>
        <v>-31.146000000000001</v>
      </c>
      <c r="Q80" s="95">
        <v>0.3543</v>
      </c>
      <c r="R80" s="100">
        <f t="shared" si="16"/>
        <v>-29.132249999999996</v>
      </c>
      <c r="S80" s="95">
        <v>0.35299999999999998</v>
      </c>
      <c r="T80" s="100">
        <f t="shared" si="17"/>
        <v>-30.87750000000003</v>
      </c>
      <c r="U80" s="95">
        <v>0.35659999999999997</v>
      </c>
      <c r="V80" s="100">
        <f t="shared" si="18"/>
        <v>-26.044500000000038</v>
      </c>
    </row>
    <row r="81" spans="3:22" ht="15" x14ac:dyDescent="0.25">
      <c r="C81" s="47">
        <f t="shared" si="19"/>
        <v>5.7499999999999964</v>
      </c>
      <c r="D81" s="13">
        <v>0.37590000000000001</v>
      </c>
      <c r="E81" s="95">
        <v>0.36549999999999999</v>
      </c>
      <c r="F81" s="100">
        <f t="shared" si="10"/>
        <v>-13.962000000000026</v>
      </c>
      <c r="G81" s="95">
        <v>0.3624</v>
      </c>
      <c r="H81" s="100">
        <f t="shared" si="11"/>
        <v>-18.123750000000015</v>
      </c>
      <c r="I81" s="95">
        <v>0.35849999999999999</v>
      </c>
      <c r="J81" s="100">
        <f t="shared" si="12"/>
        <v>-23.359500000000036</v>
      </c>
      <c r="K81" s="95">
        <v>0.35659999999999997</v>
      </c>
      <c r="L81" s="100">
        <f t="shared" si="13"/>
        <v>-25.910250000000055</v>
      </c>
      <c r="M81" s="95">
        <v>0.3553</v>
      </c>
      <c r="N81" s="100">
        <f t="shared" si="14"/>
        <v>-27.655500000000011</v>
      </c>
      <c r="O81" s="95">
        <v>0.3528</v>
      </c>
      <c r="P81" s="100">
        <f t="shared" si="15"/>
        <v>-31.011750000000013</v>
      </c>
      <c r="Q81" s="95">
        <v>0.35320000000000001</v>
      </c>
      <c r="R81" s="100">
        <f t="shared" si="16"/>
        <v>-30.47475</v>
      </c>
      <c r="S81" s="95">
        <v>0.35320000000000001</v>
      </c>
      <c r="T81" s="100">
        <f t="shared" si="17"/>
        <v>-30.47475</v>
      </c>
      <c r="U81" s="95">
        <v>0.35670000000000002</v>
      </c>
      <c r="V81" s="100">
        <f t="shared" si="18"/>
        <v>-25.775999999999996</v>
      </c>
    </row>
    <row r="82" spans="3:22" ht="15" x14ac:dyDescent="0.25">
      <c r="C82" s="47">
        <f t="shared" si="19"/>
        <v>5.8333333333333295</v>
      </c>
      <c r="D82" s="13">
        <v>0.37590000000000001</v>
      </c>
      <c r="E82" s="95">
        <v>0.36509999999999998</v>
      </c>
      <c r="F82" s="100">
        <f t="shared" si="10"/>
        <v>-14.499000000000045</v>
      </c>
      <c r="G82" s="95">
        <v>0.36209999999999998</v>
      </c>
      <c r="H82" s="100">
        <f t="shared" si="11"/>
        <v>-18.526500000000048</v>
      </c>
      <c r="I82" s="95">
        <v>0.35899999999999999</v>
      </c>
      <c r="J82" s="100">
        <f t="shared" si="12"/>
        <v>-22.688250000000036</v>
      </c>
      <c r="K82" s="95">
        <v>0.35630000000000001</v>
      </c>
      <c r="L82" s="100">
        <f t="shared" si="13"/>
        <v>-26.313000000000006</v>
      </c>
      <c r="M82" s="95">
        <v>0.35439999999999999</v>
      </c>
      <c r="N82" s="100">
        <f t="shared" si="14"/>
        <v>-28.863750000000024</v>
      </c>
      <c r="O82" s="95">
        <v>0.35289999999999999</v>
      </c>
      <c r="P82" s="100">
        <f t="shared" si="15"/>
        <v>-30.87750000000003</v>
      </c>
      <c r="Q82" s="95">
        <v>0.35349999999999998</v>
      </c>
      <c r="R82" s="100">
        <f t="shared" si="16"/>
        <v>-30.072000000000042</v>
      </c>
      <c r="S82" s="95">
        <v>0.35289999999999999</v>
      </c>
      <c r="T82" s="100">
        <f t="shared" si="17"/>
        <v>-30.87750000000003</v>
      </c>
      <c r="U82" s="95">
        <v>0.35580000000000001</v>
      </c>
      <c r="V82" s="100">
        <f t="shared" si="18"/>
        <v>-26.984250000000014</v>
      </c>
    </row>
    <row r="83" spans="3:22" ht="15" x14ac:dyDescent="0.25">
      <c r="C83" s="47">
        <f t="shared" si="19"/>
        <v>5.9166666666666625</v>
      </c>
      <c r="D83" s="13">
        <v>0.37609999999999999</v>
      </c>
      <c r="E83" s="95">
        <v>0.36459999999999998</v>
      </c>
      <c r="F83" s="100">
        <f t="shared" si="10"/>
        <v>-15.438750000000015</v>
      </c>
      <c r="G83" s="95">
        <v>0.36270000000000002</v>
      </c>
      <c r="H83" s="100">
        <f t="shared" si="11"/>
        <v>-17.989499999999957</v>
      </c>
      <c r="I83" s="95">
        <v>0.35880000000000001</v>
      </c>
      <c r="J83" s="100">
        <f t="shared" si="12"/>
        <v>-23.225249999999978</v>
      </c>
      <c r="K83" s="95">
        <v>0.35649999999999998</v>
      </c>
      <c r="L83" s="100">
        <f t="shared" si="13"/>
        <v>-26.313000000000006</v>
      </c>
      <c r="M83" s="95">
        <v>0.35460000000000003</v>
      </c>
      <c r="N83" s="100">
        <f t="shared" si="14"/>
        <v>-28.863749999999953</v>
      </c>
      <c r="O83" s="95">
        <v>0.35210000000000002</v>
      </c>
      <c r="P83" s="100">
        <f t="shared" si="15"/>
        <v>-32.219999999999956</v>
      </c>
      <c r="Q83" s="95">
        <v>0.35339999999999999</v>
      </c>
      <c r="R83" s="100">
        <f t="shared" si="16"/>
        <v>-30.47475</v>
      </c>
      <c r="S83" s="95">
        <v>0.35220000000000001</v>
      </c>
      <c r="T83" s="100">
        <f t="shared" si="17"/>
        <v>-32.085749999999969</v>
      </c>
      <c r="U83" s="95">
        <v>0.35599999999999998</v>
      </c>
      <c r="V83" s="100">
        <f t="shared" si="18"/>
        <v>-26.984250000000014</v>
      </c>
    </row>
    <row r="84" spans="3:22" ht="15" x14ac:dyDescent="0.25">
      <c r="C84" s="47">
        <f t="shared" si="19"/>
        <v>5.9999999999999956</v>
      </c>
      <c r="D84" s="13">
        <v>0.37590000000000001</v>
      </c>
      <c r="E84" s="95">
        <v>0.36409999999999998</v>
      </c>
      <c r="F84" s="100">
        <f t="shared" si="10"/>
        <v>-15.841500000000044</v>
      </c>
      <c r="G84" s="95">
        <v>0.36209999999999998</v>
      </c>
      <c r="H84" s="100">
        <f t="shared" si="11"/>
        <v>-18.526500000000048</v>
      </c>
      <c r="I84" s="95">
        <v>0.35780000000000001</v>
      </c>
      <c r="J84" s="100">
        <f t="shared" si="12"/>
        <v>-24.299250000000008</v>
      </c>
      <c r="K84" s="95">
        <v>0.3569</v>
      </c>
      <c r="L84" s="100">
        <f t="shared" si="13"/>
        <v>-25.507500000000025</v>
      </c>
      <c r="M84" s="95">
        <v>0.35439999999999999</v>
      </c>
      <c r="N84" s="100">
        <f t="shared" si="14"/>
        <v>-28.863750000000024</v>
      </c>
      <c r="O84" s="95">
        <v>0.35210000000000002</v>
      </c>
      <c r="P84" s="100">
        <f t="shared" si="15"/>
        <v>-31.951499999999982</v>
      </c>
      <c r="Q84" s="95">
        <v>0.35299999999999998</v>
      </c>
      <c r="R84" s="100">
        <f t="shared" si="16"/>
        <v>-30.743250000000042</v>
      </c>
      <c r="S84" s="95">
        <v>0.35220000000000001</v>
      </c>
      <c r="T84" s="100">
        <f t="shared" si="17"/>
        <v>-31.817250000000001</v>
      </c>
      <c r="U84" s="95">
        <v>0.35599999999999998</v>
      </c>
      <c r="V84" s="100">
        <f t="shared" si="18"/>
        <v>-26.715750000000035</v>
      </c>
    </row>
    <row r="85" spans="3:22" ht="15" x14ac:dyDescent="0.25">
      <c r="C85" s="47">
        <f t="shared" si="19"/>
        <v>6.0833333333333286</v>
      </c>
      <c r="D85" s="13">
        <v>0.376</v>
      </c>
      <c r="E85" s="95">
        <v>0.36409999999999998</v>
      </c>
      <c r="F85" s="100">
        <f t="shared" si="10"/>
        <v>-15.97575000000003</v>
      </c>
      <c r="G85" s="95">
        <v>0.36230000000000001</v>
      </c>
      <c r="H85" s="100">
        <f t="shared" si="11"/>
        <v>-18.392249999999986</v>
      </c>
      <c r="I85" s="95">
        <v>0.35809999999999997</v>
      </c>
      <c r="J85" s="100">
        <f t="shared" si="12"/>
        <v>-24.030750000000037</v>
      </c>
      <c r="K85" s="95">
        <v>0.35589999999999999</v>
      </c>
      <c r="L85" s="100">
        <f t="shared" si="13"/>
        <v>-26.984250000000014</v>
      </c>
      <c r="M85" s="95">
        <v>0.35389999999999999</v>
      </c>
      <c r="N85" s="100">
        <f t="shared" si="14"/>
        <v>-29.669250000000012</v>
      </c>
      <c r="O85" s="95">
        <v>0.35260000000000002</v>
      </c>
      <c r="P85" s="100">
        <f t="shared" si="15"/>
        <v>-31.414499999999968</v>
      </c>
      <c r="Q85" s="95">
        <v>0.35220000000000001</v>
      </c>
      <c r="R85" s="100">
        <f t="shared" si="16"/>
        <v>-31.951499999999982</v>
      </c>
      <c r="S85" s="95">
        <v>0.3523</v>
      </c>
      <c r="T85" s="100">
        <f t="shared" si="17"/>
        <v>-31.817250000000001</v>
      </c>
      <c r="U85" s="95">
        <v>0.3553</v>
      </c>
      <c r="V85" s="100">
        <f t="shared" si="18"/>
        <v>-27.789749999999994</v>
      </c>
    </row>
    <row r="86" spans="3:22" ht="15" x14ac:dyDescent="0.25">
      <c r="C86" s="47">
        <f t="shared" si="19"/>
        <v>6.1666666666666616</v>
      </c>
      <c r="D86" s="13">
        <v>0.37509999999999999</v>
      </c>
      <c r="E86" s="95">
        <v>0.36430000000000001</v>
      </c>
      <c r="F86" s="100">
        <f t="shared" si="10"/>
        <v>-14.498999999999969</v>
      </c>
      <c r="G86" s="95">
        <v>0.36109999999999998</v>
      </c>
      <c r="H86" s="100">
        <f t="shared" si="11"/>
        <v>-18.795000000000016</v>
      </c>
      <c r="I86" s="95">
        <v>0.3584</v>
      </c>
      <c r="J86" s="100">
        <f t="shared" si="12"/>
        <v>-22.41974999999999</v>
      </c>
      <c r="K86" s="95">
        <v>0.35549999999999998</v>
      </c>
      <c r="L86" s="100">
        <f t="shared" si="13"/>
        <v>-26.313000000000006</v>
      </c>
      <c r="M86" s="95">
        <v>0.35449999999999998</v>
      </c>
      <c r="N86" s="100">
        <f t="shared" si="14"/>
        <v>-27.655500000000011</v>
      </c>
      <c r="O86" s="95">
        <v>0.35189999999999999</v>
      </c>
      <c r="P86" s="100">
        <f t="shared" si="15"/>
        <v>-31.146000000000001</v>
      </c>
      <c r="Q86" s="95">
        <v>0.3523</v>
      </c>
      <c r="R86" s="100">
        <f t="shared" si="16"/>
        <v>-30.608999999999984</v>
      </c>
      <c r="S86" s="95">
        <v>0.35170000000000001</v>
      </c>
      <c r="T86" s="100">
        <f t="shared" si="17"/>
        <v>-31.414499999999968</v>
      </c>
      <c r="U86" s="95">
        <v>0.35560000000000003</v>
      </c>
      <c r="V86" s="100">
        <f t="shared" si="18"/>
        <v>-26.178749999999948</v>
      </c>
    </row>
    <row r="87" spans="3:22" ht="15" x14ac:dyDescent="0.25">
      <c r="C87" s="47">
        <f t="shared" si="19"/>
        <v>6.2499999999999947</v>
      </c>
      <c r="D87" s="13">
        <v>0.37509999999999999</v>
      </c>
      <c r="E87" s="95">
        <v>0.36409999999999998</v>
      </c>
      <c r="F87" s="100">
        <f t="shared" si="10"/>
        <v>-14.767500000000014</v>
      </c>
      <c r="G87" s="95">
        <v>0.3614</v>
      </c>
      <c r="H87" s="100">
        <f t="shared" si="11"/>
        <v>-18.392249999999986</v>
      </c>
      <c r="I87" s="95">
        <v>0.35799999999999998</v>
      </c>
      <c r="J87" s="100">
        <f t="shared" si="12"/>
        <v>-22.956750000000007</v>
      </c>
      <c r="K87" s="95">
        <v>0.35580000000000001</v>
      </c>
      <c r="L87" s="100">
        <f t="shared" si="13"/>
        <v>-25.910249999999976</v>
      </c>
      <c r="M87" s="95">
        <v>0.3538</v>
      </c>
      <c r="N87" s="100">
        <f t="shared" si="14"/>
        <v>-28.595249999999982</v>
      </c>
      <c r="O87" s="95">
        <v>0.3528</v>
      </c>
      <c r="P87" s="100">
        <f t="shared" si="15"/>
        <v>-29.937749999999983</v>
      </c>
      <c r="Q87" s="95">
        <v>0.35199999999999998</v>
      </c>
      <c r="R87" s="100">
        <f t="shared" si="16"/>
        <v>-31.011750000000013</v>
      </c>
      <c r="S87" s="95">
        <v>0.35220000000000001</v>
      </c>
      <c r="T87" s="100">
        <f t="shared" si="17"/>
        <v>-30.743249999999971</v>
      </c>
      <c r="U87" s="95">
        <v>0.35520000000000002</v>
      </c>
      <c r="V87" s="100">
        <f t="shared" si="18"/>
        <v>-26.715749999999964</v>
      </c>
    </row>
    <row r="88" spans="3:22" ht="15" x14ac:dyDescent="0.25">
      <c r="C88" s="47">
        <f t="shared" si="19"/>
        <v>6.3333333333333277</v>
      </c>
      <c r="D88" s="13">
        <v>0.37569999999999998</v>
      </c>
      <c r="E88" s="95">
        <v>0.3644</v>
      </c>
      <c r="F88" s="100">
        <f t="shared" si="10"/>
        <v>-15.170249999999967</v>
      </c>
      <c r="G88" s="95">
        <v>0.3619</v>
      </c>
      <c r="H88" s="100">
        <f t="shared" si="11"/>
        <v>-18.526499999999974</v>
      </c>
      <c r="I88" s="95">
        <v>0.3569</v>
      </c>
      <c r="J88" s="100">
        <f t="shared" si="12"/>
        <v>-25.238999999999976</v>
      </c>
      <c r="K88" s="95">
        <v>0.35570000000000002</v>
      </c>
      <c r="L88" s="100">
        <f t="shared" si="13"/>
        <v>-26.849999999999948</v>
      </c>
      <c r="M88" s="95">
        <v>0.35370000000000001</v>
      </c>
      <c r="N88" s="100">
        <f t="shared" si="14"/>
        <v>-29.534999999999954</v>
      </c>
      <c r="O88" s="95">
        <v>0.35149999999999998</v>
      </c>
      <c r="P88" s="100">
        <f t="shared" si="15"/>
        <v>-32.488500000000002</v>
      </c>
      <c r="Q88" s="95">
        <v>0.35249999999999998</v>
      </c>
      <c r="R88" s="100">
        <f t="shared" si="16"/>
        <v>-31.146000000000001</v>
      </c>
      <c r="S88" s="95">
        <v>0.3513</v>
      </c>
      <c r="T88" s="100">
        <f t="shared" si="17"/>
        <v>-32.756999999999969</v>
      </c>
      <c r="U88" s="95">
        <v>0.35520000000000002</v>
      </c>
      <c r="V88" s="100">
        <f t="shared" si="18"/>
        <v>-27.521249999999952</v>
      </c>
    </row>
    <row r="89" spans="3:22" ht="15" x14ac:dyDescent="0.25">
      <c r="C89" s="47">
        <f t="shared" si="19"/>
        <v>6.4166666666666607</v>
      </c>
      <c r="D89" s="13">
        <v>0.37580000000000002</v>
      </c>
      <c r="E89" s="95">
        <v>0.36380000000000001</v>
      </c>
      <c r="F89" s="100">
        <f t="shared" si="10"/>
        <v>-16.110000000000014</v>
      </c>
      <c r="G89" s="95">
        <v>0.36099999999999999</v>
      </c>
      <c r="H89" s="100">
        <f t="shared" si="11"/>
        <v>-19.86900000000005</v>
      </c>
      <c r="I89" s="95">
        <v>0.3574</v>
      </c>
      <c r="J89" s="100">
        <f t="shared" si="12"/>
        <v>-24.702000000000037</v>
      </c>
      <c r="K89" s="95">
        <v>0.35620000000000002</v>
      </c>
      <c r="L89" s="100">
        <f t="shared" si="13"/>
        <v>-26.313000000000006</v>
      </c>
      <c r="M89" s="95">
        <v>0.35360000000000003</v>
      </c>
      <c r="N89" s="100">
        <f t="shared" si="14"/>
        <v>-29.803499999999996</v>
      </c>
      <c r="O89" s="95">
        <v>0.35110000000000002</v>
      </c>
      <c r="P89" s="100">
        <f t="shared" si="15"/>
        <v>-33.159750000000003</v>
      </c>
      <c r="Q89" s="95">
        <v>0.35220000000000001</v>
      </c>
      <c r="R89" s="100">
        <f t="shared" si="16"/>
        <v>-31.68300000000001</v>
      </c>
      <c r="S89" s="95">
        <v>0.35160000000000002</v>
      </c>
      <c r="T89" s="100">
        <f t="shared" si="17"/>
        <v>-32.488500000000002</v>
      </c>
      <c r="U89" s="95">
        <v>0.35489999999999999</v>
      </c>
      <c r="V89" s="100">
        <f t="shared" si="18"/>
        <v>-28.05825000000004</v>
      </c>
    </row>
    <row r="90" spans="3:22" ht="15" x14ac:dyDescent="0.25">
      <c r="C90" s="47">
        <f t="shared" si="19"/>
        <v>6.4999999999999938</v>
      </c>
      <c r="D90" s="13">
        <v>0.37540000000000001</v>
      </c>
      <c r="E90" s="95">
        <v>0.36380000000000001</v>
      </c>
      <c r="F90" s="100">
        <f t="shared" si="10"/>
        <v>-15.573</v>
      </c>
      <c r="G90" s="95">
        <v>0.36059999999999998</v>
      </c>
      <c r="H90" s="100">
        <f t="shared" si="11"/>
        <v>-19.86900000000005</v>
      </c>
      <c r="I90" s="95">
        <v>0.3584</v>
      </c>
      <c r="J90" s="100">
        <f t="shared" si="12"/>
        <v>-22.822500000000019</v>
      </c>
      <c r="K90" s="95">
        <v>0.35520000000000002</v>
      </c>
      <c r="L90" s="100">
        <f t="shared" si="13"/>
        <v>-27.118499999999994</v>
      </c>
      <c r="M90" s="95">
        <v>0.3533</v>
      </c>
      <c r="N90" s="100">
        <f t="shared" si="14"/>
        <v>-29.669250000000012</v>
      </c>
      <c r="O90" s="95">
        <v>0.35189999999999999</v>
      </c>
      <c r="P90" s="100">
        <f t="shared" si="15"/>
        <v>-31.54875000000003</v>
      </c>
      <c r="Q90" s="95">
        <v>0.3518</v>
      </c>
      <c r="R90" s="100">
        <f t="shared" si="16"/>
        <v>-31.68300000000001</v>
      </c>
      <c r="S90" s="95">
        <v>0.3523</v>
      </c>
      <c r="T90" s="100">
        <f t="shared" si="17"/>
        <v>-31.011750000000013</v>
      </c>
      <c r="U90" s="95">
        <v>0.35470000000000002</v>
      </c>
      <c r="V90" s="100">
        <f t="shared" si="18"/>
        <v>-27.789749999999994</v>
      </c>
    </row>
    <row r="91" spans="3:22" ht="15" x14ac:dyDescent="0.25">
      <c r="C91" s="47">
        <f t="shared" si="19"/>
        <v>6.5833333333333268</v>
      </c>
      <c r="D91" s="13">
        <v>0.37540000000000001</v>
      </c>
      <c r="E91" s="95">
        <v>0.36370000000000002</v>
      </c>
      <c r="F91" s="100">
        <f t="shared" si="10"/>
        <v>-15.707249999999984</v>
      </c>
      <c r="G91" s="95">
        <v>0.36070000000000002</v>
      </c>
      <c r="H91" s="100">
        <f t="shared" si="11"/>
        <v>-19.734749999999988</v>
      </c>
      <c r="I91" s="95">
        <v>0.35770000000000002</v>
      </c>
      <c r="J91" s="100">
        <f t="shared" si="12"/>
        <v>-23.762249999999991</v>
      </c>
      <c r="K91" s="95">
        <v>0.35599999999999998</v>
      </c>
      <c r="L91" s="100">
        <f t="shared" si="13"/>
        <v>-26.044500000000038</v>
      </c>
      <c r="M91" s="95">
        <v>0.35339999999999999</v>
      </c>
      <c r="N91" s="100">
        <f t="shared" si="14"/>
        <v>-29.535000000000029</v>
      </c>
      <c r="O91" s="95">
        <v>0.35110000000000002</v>
      </c>
      <c r="P91" s="100">
        <f t="shared" si="15"/>
        <v>-32.622749999999989</v>
      </c>
      <c r="Q91" s="95">
        <v>0.35199999999999998</v>
      </c>
      <c r="R91" s="100">
        <f t="shared" si="16"/>
        <v>-31.414500000000043</v>
      </c>
      <c r="S91" s="95">
        <v>0.35110000000000002</v>
      </c>
      <c r="T91" s="100">
        <f t="shared" si="17"/>
        <v>-32.622749999999989</v>
      </c>
      <c r="U91" s="95">
        <v>0.35349999999999998</v>
      </c>
      <c r="V91" s="100">
        <f t="shared" si="18"/>
        <v>-29.400750000000041</v>
      </c>
    </row>
    <row r="92" spans="3:22" ht="15" x14ac:dyDescent="0.25">
      <c r="C92" s="47">
        <f t="shared" si="19"/>
        <v>6.6666666666666599</v>
      </c>
      <c r="D92" s="13">
        <v>0.37530000000000002</v>
      </c>
      <c r="E92" s="95">
        <v>0.36299999999999999</v>
      </c>
      <c r="F92" s="100">
        <f t="shared" si="10"/>
        <v>-16.512750000000043</v>
      </c>
      <c r="G92" s="95">
        <v>0.36080000000000001</v>
      </c>
      <c r="H92" s="100">
        <f t="shared" si="11"/>
        <v>-19.466250000000016</v>
      </c>
      <c r="I92" s="95">
        <v>0.35759999999999997</v>
      </c>
      <c r="J92" s="100">
        <f t="shared" si="12"/>
        <v>-23.762250000000066</v>
      </c>
      <c r="K92" s="95">
        <v>0.35549999999999998</v>
      </c>
      <c r="L92" s="100">
        <f t="shared" si="13"/>
        <v>-26.581500000000055</v>
      </c>
      <c r="M92" s="95">
        <v>0.35289999999999999</v>
      </c>
      <c r="N92" s="100">
        <f t="shared" si="14"/>
        <v>-30.072000000000042</v>
      </c>
      <c r="O92" s="95">
        <v>0.35099999999999998</v>
      </c>
      <c r="P92" s="100">
        <f t="shared" si="15"/>
        <v>-32.62275000000006</v>
      </c>
      <c r="Q92" s="95">
        <v>0.35199999999999998</v>
      </c>
      <c r="R92" s="100">
        <f t="shared" si="16"/>
        <v>-31.280250000000059</v>
      </c>
      <c r="S92" s="95">
        <v>0.35049999999999998</v>
      </c>
      <c r="T92" s="100">
        <f t="shared" si="17"/>
        <v>-33.294000000000061</v>
      </c>
      <c r="U92" s="95">
        <v>0.3538</v>
      </c>
      <c r="V92" s="100">
        <f t="shared" si="18"/>
        <v>-28.863750000000024</v>
      </c>
    </row>
    <row r="93" spans="3:22" ht="15" x14ac:dyDescent="0.25">
      <c r="C93" s="47">
        <f t="shared" si="19"/>
        <v>6.7499999999999929</v>
      </c>
      <c r="D93" s="13">
        <v>0.37530000000000002</v>
      </c>
      <c r="E93" s="95">
        <v>0.36349999999999999</v>
      </c>
      <c r="F93" s="100">
        <f t="shared" si="10"/>
        <v>-15.841500000000044</v>
      </c>
      <c r="G93" s="95">
        <v>0.36059999999999998</v>
      </c>
      <c r="H93" s="100">
        <f t="shared" si="11"/>
        <v>-19.734750000000062</v>
      </c>
      <c r="I93" s="95">
        <v>0.35709999999999997</v>
      </c>
      <c r="J93" s="100">
        <f t="shared" si="12"/>
        <v>-24.433500000000066</v>
      </c>
      <c r="K93" s="95">
        <v>0.35599999999999998</v>
      </c>
      <c r="L93" s="100">
        <f t="shared" si="13"/>
        <v>-25.910250000000055</v>
      </c>
      <c r="M93" s="95">
        <v>0.35339999999999999</v>
      </c>
      <c r="N93" s="100">
        <f t="shared" si="14"/>
        <v>-29.400750000000041</v>
      </c>
      <c r="O93" s="95">
        <v>0.3503</v>
      </c>
      <c r="P93" s="100">
        <f t="shared" si="15"/>
        <v>-33.562500000000028</v>
      </c>
      <c r="Q93" s="95">
        <v>0.3513</v>
      </c>
      <c r="R93" s="100">
        <f t="shared" si="16"/>
        <v>-32.220000000000027</v>
      </c>
      <c r="S93" s="95">
        <v>0.35020000000000001</v>
      </c>
      <c r="T93" s="100">
        <f t="shared" si="17"/>
        <v>-33.696750000000016</v>
      </c>
      <c r="U93" s="95">
        <v>0.3538</v>
      </c>
      <c r="V93" s="100">
        <f t="shared" si="18"/>
        <v>-28.863750000000024</v>
      </c>
    </row>
    <row r="94" spans="3:22" ht="15" x14ac:dyDescent="0.25">
      <c r="C94" s="47">
        <f t="shared" si="19"/>
        <v>6.8333333333333259</v>
      </c>
      <c r="D94" s="13">
        <v>0.37490000000000001</v>
      </c>
      <c r="E94" s="95">
        <v>0.3629</v>
      </c>
      <c r="F94" s="100">
        <f t="shared" si="10"/>
        <v>-16.110000000000014</v>
      </c>
      <c r="G94" s="95">
        <v>0.36020000000000002</v>
      </c>
      <c r="H94" s="100">
        <f t="shared" si="11"/>
        <v>-19.734749999999988</v>
      </c>
      <c r="I94" s="95">
        <v>0.35680000000000001</v>
      </c>
      <c r="J94" s="100">
        <f t="shared" si="12"/>
        <v>-24.299250000000008</v>
      </c>
      <c r="K94" s="95">
        <v>0.35520000000000002</v>
      </c>
      <c r="L94" s="100">
        <f t="shared" si="13"/>
        <v>-26.447249999999993</v>
      </c>
      <c r="M94" s="95">
        <v>0.3528</v>
      </c>
      <c r="N94" s="100">
        <f t="shared" si="14"/>
        <v>-29.669250000000012</v>
      </c>
      <c r="O94" s="95">
        <v>0.35060000000000002</v>
      </c>
      <c r="P94" s="100">
        <f t="shared" si="15"/>
        <v>-32.622749999999989</v>
      </c>
      <c r="Q94" s="95">
        <v>0.35139999999999999</v>
      </c>
      <c r="R94" s="100">
        <f t="shared" si="16"/>
        <v>-31.54875000000003</v>
      </c>
      <c r="S94" s="95">
        <v>0.35060000000000002</v>
      </c>
      <c r="T94" s="100">
        <f t="shared" si="17"/>
        <v>-32.622749999999989</v>
      </c>
      <c r="U94" s="95">
        <v>0.3538</v>
      </c>
      <c r="V94" s="100">
        <f t="shared" si="18"/>
        <v>-28.326750000000011</v>
      </c>
    </row>
    <row r="95" spans="3:22" ht="15" x14ac:dyDescent="0.25">
      <c r="C95" s="47">
        <f t="shared" si="19"/>
        <v>6.916666666666659</v>
      </c>
      <c r="D95" s="13">
        <v>0.3755</v>
      </c>
      <c r="E95" s="95">
        <v>0.36299999999999999</v>
      </c>
      <c r="F95" s="100">
        <f t="shared" si="10"/>
        <v>-16.781250000000014</v>
      </c>
      <c r="G95" s="95">
        <v>0.36059999999999998</v>
      </c>
      <c r="H95" s="100">
        <f t="shared" si="11"/>
        <v>-20.003250000000033</v>
      </c>
      <c r="I95" s="95">
        <v>0.35799999999999998</v>
      </c>
      <c r="J95" s="100">
        <f t="shared" si="12"/>
        <v>-23.49375000000002</v>
      </c>
      <c r="K95" s="95">
        <v>0.35470000000000002</v>
      </c>
      <c r="L95" s="100">
        <f t="shared" si="13"/>
        <v>-27.923999999999982</v>
      </c>
      <c r="M95" s="95">
        <v>0.35270000000000001</v>
      </c>
      <c r="N95" s="100">
        <f t="shared" si="14"/>
        <v>-30.608999999999984</v>
      </c>
      <c r="O95" s="95">
        <v>0.35039999999999999</v>
      </c>
      <c r="P95" s="100">
        <f t="shared" si="15"/>
        <v>-33.696750000000016</v>
      </c>
      <c r="Q95" s="95">
        <v>0.3508</v>
      </c>
      <c r="R95" s="100">
        <f t="shared" si="16"/>
        <v>-33.159750000000003</v>
      </c>
      <c r="S95" s="95">
        <v>0.3498</v>
      </c>
      <c r="T95" s="100">
        <f t="shared" si="17"/>
        <v>-34.502249999999997</v>
      </c>
      <c r="U95" s="95">
        <v>0.35399999999999998</v>
      </c>
      <c r="V95" s="100">
        <f t="shared" si="18"/>
        <v>-28.863750000000024</v>
      </c>
    </row>
    <row r="96" spans="3:22" ht="15" x14ac:dyDescent="0.25">
      <c r="C96" s="47">
        <f t="shared" si="19"/>
        <v>6.999999999999992</v>
      </c>
      <c r="D96" s="13">
        <v>0.37509999999999999</v>
      </c>
      <c r="E96" s="95">
        <v>0.3629</v>
      </c>
      <c r="F96" s="100">
        <f t="shared" si="10"/>
        <v>-16.378499999999985</v>
      </c>
      <c r="G96" s="95">
        <v>0.3594</v>
      </c>
      <c r="H96" s="100">
        <f t="shared" si="11"/>
        <v>-21.077249999999989</v>
      </c>
      <c r="I96" s="95">
        <v>0.35659999999999997</v>
      </c>
      <c r="J96" s="100">
        <f t="shared" si="12"/>
        <v>-24.836250000000025</v>
      </c>
      <c r="K96" s="95">
        <v>0.3548</v>
      </c>
      <c r="L96" s="100">
        <f t="shared" si="13"/>
        <v>-27.252749999999978</v>
      </c>
      <c r="M96" s="95">
        <v>0.35249999999999998</v>
      </c>
      <c r="N96" s="100">
        <f t="shared" si="14"/>
        <v>-30.340500000000013</v>
      </c>
      <c r="O96" s="95">
        <v>0.35</v>
      </c>
      <c r="P96" s="100">
        <f t="shared" si="15"/>
        <v>-33.696750000000016</v>
      </c>
      <c r="Q96" s="95">
        <v>0.3503</v>
      </c>
      <c r="R96" s="100">
        <f t="shared" si="16"/>
        <v>-33.29399999999999</v>
      </c>
      <c r="S96" s="95">
        <v>0.3493</v>
      </c>
      <c r="T96" s="100">
        <f t="shared" si="17"/>
        <v>-34.636499999999984</v>
      </c>
      <c r="U96" s="95">
        <v>0.35299999999999998</v>
      </c>
      <c r="V96" s="100">
        <f t="shared" si="18"/>
        <v>-29.669250000000012</v>
      </c>
    </row>
    <row r="97" spans="3:22" ht="15" x14ac:dyDescent="0.25">
      <c r="C97" s="47">
        <f t="shared" si="19"/>
        <v>7.083333333333325</v>
      </c>
      <c r="D97" s="13">
        <v>0.376</v>
      </c>
      <c r="E97" s="95">
        <v>0.36330000000000001</v>
      </c>
      <c r="F97" s="100">
        <f t="shared" si="10"/>
        <v>-17.049749999999985</v>
      </c>
      <c r="G97" s="95">
        <v>0.36049999999999999</v>
      </c>
      <c r="H97" s="100">
        <f t="shared" si="11"/>
        <v>-20.808750000000021</v>
      </c>
      <c r="I97" s="95">
        <v>0.35659999999999997</v>
      </c>
      <c r="J97" s="100">
        <f t="shared" si="12"/>
        <v>-26.044500000000038</v>
      </c>
      <c r="K97" s="95">
        <v>0.35439999999999999</v>
      </c>
      <c r="L97" s="100">
        <f t="shared" si="13"/>
        <v>-28.998000000000012</v>
      </c>
      <c r="M97" s="95">
        <v>0.3528</v>
      </c>
      <c r="N97" s="100">
        <f t="shared" si="14"/>
        <v>-31.146000000000001</v>
      </c>
      <c r="O97" s="95">
        <v>0.3503</v>
      </c>
      <c r="P97" s="100">
        <f t="shared" si="15"/>
        <v>-34.502249999999997</v>
      </c>
      <c r="Q97" s="95">
        <v>0.35010000000000002</v>
      </c>
      <c r="R97" s="100">
        <f t="shared" si="16"/>
        <v>-34.770749999999971</v>
      </c>
      <c r="S97" s="95">
        <v>0.34949999999999998</v>
      </c>
      <c r="T97" s="100">
        <f t="shared" si="17"/>
        <v>-35.576250000000037</v>
      </c>
      <c r="U97" s="95">
        <v>0.35239999999999999</v>
      </c>
      <c r="V97" s="100">
        <f t="shared" si="18"/>
        <v>-31.68300000000001</v>
      </c>
    </row>
    <row r="98" spans="3:22" ht="15" x14ac:dyDescent="0.25">
      <c r="C98" s="47">
        <f t="shared" si="19"/>
        <v>7.1666666666666581</v>
      </c>
      <c r="D98" s="13">
        <v>0.37430000000000002</v>
      </c>
      <c r="E98" s="95">
        <v>0.3634</v>
      </c>
      <c r="F98" s="100">
        <f t="shared" si="10"/>
        <v>-14.633250000000027</v>
      </c>
      <c r="G98" s="95">
        <v>0.35949999999999999</v>
      </c>
      <c r="H98" s="100">
        <f t="shared" si="11"/>
        <v>-19.86900000000005</v>
      </c>
      <c r="I98" s="95">
        <v>0.35680000000000001</v>
      </c>
      <c r="J98" s="100">
        <f t="shared" si="12"/>
        <v>-23.49375000000002</v>
      </c>
      <c r="K98" s="95">
        <v>0.35460000000000003</v>
      </c>
      <c r="L98" s="100">
        <f t="shared" si="13"/>
        <v>-26.447249999999993</v>
      </c>
      <c r="M98" s="95">
        <v>0.35220000000000001</v>
      </c>
      <c r="N98" s="100">
        <f t="shared" si="14"/>
        <v>-29.669250000000012</v>
      </c>
      <c r="O98" s="95">
        <v>0.34949999999999998</v>
      </c>
      <c r="P98" s="100">
        <f t="shared" si="15"/>
        <v>-33.294000000000061</v>
      </c>
      <c r="Q98" s="95">
        <v>0.3503</v>
      </c>
      <c r="R98" s="100">
        <f t="shared" si="16"/>
        <v>-32.220000000000027</v>
      </c>
      <c r="S98" s="95">
        <v>0.34910000000000002</v>
      </c>
      <c r="T98" s="100">
        <f t="shared" si="17"/>
        <v>-33.831000000000003</v>
      </c>
      <c r="U98" s="95">
        <v>0.35260000000000002</v>
      </c>
      <c r="V98" s="100">
        <f t="shared" si="18"/>
        <v>-29.132249999999996</v>
      </c>
    </row>
    <row r="99" spans="3:22" ht="15" x14ac:dyDescent="0.25">
      <c r="C99" s="47">
        <f t="shared" si="19"/>
        <v>7.2499999999999911</v>
      </c>
      <c r="D99" s="13">
        <v>0.3755</v>
      </c>
      <c r="E99" s="95">
        <v>0.36280000000000001</v>
      </c>
      <c r="F99" s="100">
        <f t="shared" si="10"/>
        <v>-17.049749999999985</v>
      </c>
      <c r="G99" s="95">
        <v>0.35970000000000002</v>
      </c>
      <c r="H99" s="100">
        <f t="shared" si="11"/>
        <v>-21.211499999999976</v>
      </c>
      <c r="I99" s="95">
        <v>0.35580000000000001</v>
      </c>
      <c r="J99" s="100">
        <f t="shared" si="12"/>
        <v>-26.447249999999993</v>
      </c>
      <c r="K99" s="95">
        <v>0.35420000000000001</v>
      </c>
      <c r="L99" s="100">
        <f t="shared" si="13"/>
        <v>-28.595249999999982</v>
      </c>
      <c r="M99" s="95">
        <v>0.35320000000000001</v>
      </c>
      <c r="N99" s="100">
        <f t="shared" si="14"/>
        <v>-29.937749999999983</v>
      </c>
      <c r="O99" s="95">
        <v>0.3498</v>
      </c>
      <c r="P99" s="100">
        <f t="shared" si="15"/>
        <v>-34.502249999999997</v>
      </c>
      <c r="Q99" s="95">
        <v>0.3498</v>
      </c>
      <c r="R99" s="100">
        <f t="shared" si="16"/>
        <v>-34.502249999999997</v>
      </c>
      <c r="S99" s="95">
        <v>0.34849999999999998</v>
      </c>
      <c r="T99" s="100">
        <f t="shared" si="17"/>
        <v>-36.247500000000031</v>
      </c>
      <c r="U99" s="95">
        <v>0.35270000000000001</v>
      </c>
      <c r="V99" s="100">
        <f t="shared" si="18"/>
        <v>-30.608999999999984</v>
      </c>
    </row>
    <row r="100" spans="3:22" ht="15" x14ac:dyDescent="0.25">
      <c r="C100" s="47">
        <f t="shared" si="19"/>
        <v>7.3333333333333242</v>
      </c>
      <c r="D100" s="13">
        <v>0.37459999999999999</v>
      </c>
      <c r="E100" s="95">
        <v>0.36249999999999999</v>
      </c>
      <c r="F100" s="100">
        <f t="shared" si="10"/>
        <v>-16.244250000000001</v>
      </c>
      <c r="G100" s="95">
        <v>0.36020000000000002</v>
      </c>
      <c r="H100" s="100">
        <f t="shared" si="11"/>
        <v>-19.331999999999958</v>
      </c>
      <c r="I100" s="95">
        <v>0.35549999999999998</v>
      </c>
      <c r="J100" s="100">
        <f t="shared" si="12"/>
        <v>-25.641750000000009</v>
      </c>
      <c r="K100" s="95">
        <v>0.35399999999999998</v>
      </c>
      <c r="L100" s="100">
        <f t="shared" si="13"/>
        <v>-27.655500000000011</v>
      </c>
      <c r="M100" s="95">
        <v>0.35199999999999998</v>
      </c>
      <c r="N100" s="100">
        <f t="shared" si="14"/>
        <v>-30.340500000000013</v>
      </c>
      <c r="O100" s="95">
        <v>0.34910000000000002</v>
      </c>
      <c r="P100" s="100">
        <f t="shared" si="15"/>
        <v>-34.233749999999958</v>
      </c>
      <c r="Q100" s="95">
        <v>0.35</v>
      </c>
      <c r="R100" s="100">
        <f t="shared" si="16"/>
        <v>-33.025500000000015</v>
      </c>
      <c r="S100" s="95">
        <v>0.3488</v>
      </c>
      <c r="T100" s="100">
        <f t="shared" si="17"/>
        <v>-34.636499999999984</v>
      </c>
      <c r="U100" s="95">
        <v>0.35189999999999999</v>
      </c>
      <c r="V100" s="100">
        <f t="shared" si="18"/>
        <v>-30.47475</v>
      </c>
    </row>
    <row r="101" spans="3:22" ht="15" x14ac:dyDescent="0.25">
      <c r="C101" s="47">
        <f t="shared" si="19"/>
        <v>7.4166666666666572</v>
      </c>
      <c r="D101" s="13">
        <v>0.3755</v>
      </c>
      <c r="E101" s="95">
        <v>0.36280000000000001</v>
      </c>
      <c r="F101" s="100">
        <f t="shared" si="10"/>
        <v>-17.049749999999985</v>
      </c>
      <c r="G101" s="95">
        <v>0.35980000000000001</v>
      </c>
      <c r="H101" s="100">
        <f t="shared" si="11"/>
        <v>-21.077249999999989</v>
      </c>
      <c r="I101" s="95">
        <v>0.35560000000000003</v>
      </c>
      <c r="J101" s="100">
        <f t="shared" si="12"/>
        <v>-26.715749999999964</v>
      </c>
      <c r="K101" s="95">
        <v>0.35399999999999998</v>
      </c>
      <c r="L101" s="100">
        <f t="shared" si="13"/>
        <v>-28.863750000000024</v>
      </c>
      <c r="M101" s="95">
        <v>0.35249999999999998</v>
      </c>
      <c r="N101" s="100">
        <f t="shared" si="14"/>
        <v>-30.87750000000003</v>
      </c>
      <c r="O101" s="95">
        <v>0.34920000000000001</v>
      </c>
      <c r="P101" s="100">
        <f t="shared" si="15"/>
        <v>-35.307749999999984</v>
      </c>
      <c r="Q101" s="95">
        <v>0.34910000000000002</v>
      </c>
      <c r="R101" s="100">
        <f t="shared" si="16"/>
        <v>-35.441999999999972</v>
      </c>
      <c r="S101" s="95">
        <v>0.34839999999999999</v>
      </c>
      <c r="T101" s="100">
        <f t="shared" si="17"/>
        <v>-36.381750000000018</v>
      </c>
      <c r="U101" s="95">
        <v>0.3518</v>
      </c>
      <c r="V101" s="100">
        <f t="shared" si="18"/>
        <v>-31.817250000000001</v>
      </c>
    </row>
    <row r="102" spans="3:22" ht="15" x14ac:dyDescent="0.25">
      <c r="C102" s="47">
        <f t="shared" si="19"/>
        <v>7.4999999999999902</v>
      </c>
      <c r="D102" s="13">
        <v>0.37440000000000001</v>
      </c>
      <c r="E102" s="95">
        <v>0.36330000000000001</v>
      </c>
      <c r="F102" s="100">
        <f t="shared" si="10"/>
        <v>-14.901749999999998</v>
      </c>
      <c r="G102" s="95">
        <v>0.3604</v>
      </c>
      <c r="H102" s="100">
        <f t="shared" si="11"/>
        <v>-18.795000000000016</v>
      </c>
      <c r="I102" s="95">
        <v>0.35560000000000003</v>
      </c>
      <c r="J102" s="100">
        <f t="shared" si="12"/>
        <v>-25.238999999999976</v>
      </c>
      <c r="K102" s="95">
        <v>0.35420000000000001</v>
      </c>
      <c r="L102" s="100">
        <f t="shared" si="13"/>
        <v>-27.118499999999994</v>
      </c>
      <c r="M102" s="95">
        <v>0.35170000000000001</v>
      </c>
      <c r="N102" s="100">
        <f t="shared" si="14"/>
        <v>-30.47475</v>
      </c>
      <c r="O102" s="95">
        <v>0.34899999999999998</v>
      </c>
      <c r="P102" s="100">
        <f t="shared" si="15"/>
        <v>-34.099500000000049</v>
      </c>
      <c r="Q102" s="95">
        <v>0.34989999999999999</v>
      </c>
      <c r="R102" s="100">
        <f t="shared" si="16"/>
        <v>-32.891250000000028</v>
      </c>
      <c r="S102" s="95">
        <v>0.34810000000000002</v>
      </c>
      <c r="T102" s="100">
        <f t="shared" si="17"/>
        <v>-35.307749999999984</v>
      </c>
      <c r="U102" s="95">
        <v>0.35249999999999998</v>
      </c>
      <c r="V102" s="100">
        <f t="shared" si="18"/>
        <v>-29.400750000000041</v>
      </c>
    </row>
    <row r="103" spans="3:22" ht="15" x14ac:dyDescent="0.25">
      <c r="C103" s="47">
        <f t="shared" si="19"/>
        <v>7.5833333333333233</v>
      </c>
      <c r="D103" s="13">
        <v>0.37440000000000001</v>
      </c>
      <c r="E103" s="95">
        <v>0.36259999999999998</v>
      </c>
      <c r="F103" s="100">
        <f t="shared" si="10"/>
        <v>-15.841500000000044</v>
      </c>
      <c r="G103" s="95">
        <v>0.35920000000000002</v>
      </c>
      <c r="H103" s="100">
        <f t="shared" si="11"/>
        <v>-20.405999999999988</v>
      </c>
      <c r="I103" s="95">
        <v>0.35570000000000002</v>
      </c>
      <c r="J103" s="100">
        <f t="shared" si="12"/>
        <v>-25.104749999999996</v>
      </c>
      <c r="K103" s="95">
        <v>0.3533</v>
      </c>
      <c r="L103" s="100">
        <f t="shared" si="13"/>
        <v>-28.326750000000011</v>
      </c>
      <c r="M103" s="95">
        <v>0.35099999999999998</v>
      </c>
      <c r="N103" s="100">
        <f t="shared" si="14"/>
        <v>-31.414500000000043</v>
      </c>
      <c r="O103" s="95">
        <v>0.34870000000000001</v>
      </c>
      <c r="P103" s="100">
        <f t="shared" si="15"/>
        <v>-34.502249999999997</v>
      </c>
      <c r="Q103" s="95">
        <v>0.34889999999999999</v>
      </c>
      <c r="R103" s="100">
        <f t="shared" si="16"/>
        <v>-34.233750000000029</v>
      </c>
      <c r="S103" s="95">
        <v>0.3483</v>
      </c>
      <c r="T103" s="100">
        <f t="shared" si="17"/>
        <v>-35.039250000000017</v>
      </c>
      <c r="U103" s="95">
        <v>0.35149999999999998</v>
      </c>
      <c r="V103" s="100">
        <f t="shared" si="18"/>
        <v>-30.743250000000042</v>
      </c>
    </row>
    <row r="104" spans="3:22" ht="15" x14ac:dyDescent="0.25">
      <c r="C104" s="47">
        <f t="shared" si="19"/>
        <v>7.6666666666666563</v>
      </c>
      <c r="D104" s="13">
        <v>0.37480000000000002</v>
      </c>
      <c r="E104" s="95">
        <v>0.36230000000000001</v>
      </c>
      <c r="F104" s="100">
        <f t="shared" si="10"/>
        <v>-16.781250000000014</v>
      </c>
      <c r="G104" s="95">
        <v>0.35949999999999999</v>
      </c>
      <c r="H104" s="100">
        <f t="shared" si="11"/>
        <v>-20.54025000000005</v>
      </c>
      <c r="I104" s="95">
        <v>0.35570000000000002</v>
      </c>
      <c r="J104" s="100">
        <f t="shared" si="12"/>
        <v>-25.641750000000009</v>
      </c>
      <c r="K104" s="95">
        <v>0.35320000000000001</v>
      </c>
      <c r="L104" s="100">
        <f t="shared" si="13"/>
        <v>-28.998000000000012</v>
      </c>
      <c r="M104" s="95">
        <v>0.35049999999999998</v>
      </c>
      <c r="N104" s="100">
        <f t="shared" si="14"/>
        <v>-32.62275000000006</v>
      </c>
      <c r="O104" s="95">
        <v>0.34920000000000001</v>
      </c>
      <c r="P104" s="100">
        <f t="shared" si="15"/>
        <v>-34.368000000000016</v>
      </c>
      <c r="Q104" s="95">
        <v>0.34899999999999998</v>
      </c>
      <c r="R104" s="100">
        <f t="shared" si="16"/>
        <v>-34.636500000000062</v>
      </c>
      <c r="S104" s="95">
        <v>0.34770000000000001</v>
      </c>
      <c r="T104" s="100">
        <f t="shared" si="17"/>
        <v>-36.381750000000018</v>
      </c>
      <c r="U104" s="95">
        <v>0.35120000000000001</v>
      </c>
      <c r="V104" s="100">
        <f t="shared" si="18"/>
        <v>-31.68300000000001</v>
      </c>
    </row>
    <row r="105" spans="3:22" ht="15" x14ac:dyDescent="0.25">
      <c r="C105" s="47">
        <f t="shared" si="19"/>
        <v>7.7499999999999893</v>
      </c>
      <c r="D105" s="13">
        <v>0.37419999999999998</v>
      </c>
      <c r="E105" s="95">
        <v>0.36220000000000002</v>
      </c>
      <c r="F105" s="100">
        <f t="shared" si="10"/>
        <v>-16.109999999999939</v>
      </c>
      <c r="G105" s="95">
        <v>0.35899999999999999</v>
      </c>
      <c r="H105" s="100">
        <f t="shared" si="11"/>
        <v>-20.405999999999988</v>
      </c>
      <c r="I105" s="95">
        <v>0.35570000000000002</v>
      </c>
      <c r="J105" s="100">
        <f t="shared" si="12"/>
        <v>-24.836249999999946</v>
      </c>
      <c r="K105" s="95">
        <v>0.35339999999999999</v>
      </c>
      <c r="L105" s="100">
        <f t="shared" si="13"/>
        <v>-27.923999999999982</v>
      </c>
      <c r="M105" s="95">
        <v>0.35139999999999999</v>
      </c>
      <c r="N105" s="100">
        <f t="shared" si="14"/>
        <v>-30.608999999999984</v>
      </c>
      <c r="O105" s="95">
        <v>0.3493</v>
      </c>
      <c r="P105" s="100">
        <f t="shared" si="15"/>
        <v>-33.42824999999997</v>
      </c>
      <c r="Q105" s="95">
        <v>0.34799999999999998</v>
      </c>
      <c r="R105" s="100">
        <f t="shared" si="16"/>
        <v>-35.173500000000004</v>
      </c>
      <c r="S105" s="95">
        <v>0.34720000000000001</v>
      </c>
      <c r="T105" s="100">
        <f t="shared" si="17"/>
        <v>-36.24749999999996</v>
      </c>
      <c r="U105" s="95">
        <v>0.3518</v>
      </c>
      <c r="V105" s="100">
        <f t="shared" si="18"/>
        <v>-30.071999999999971</v>
      </c>
    </row>
    <row r="106" spans="3:22" ht="15" x14ac:dyDescent="0.25">
      <c r="C106" s="47">
        <f t="shared" si="19"/>
        <v>7.8333333333333224</v>
      </c>
      <c r="D106" s="13">
        <v>0.37490000000000001</v>
      </c>
      <c r="E106" s="95">
        <v>0.36149999999999999</v>
      </c>
      <c r="F106" s="100">
        <f t="shared" si="10"/>
        <v>-17.989500000000032</v>
      </c>
      <c r="G106" s="95">
        <v>0.36070000000000002</v>
      </c>
      <c r="H106" s="100">
        <f t="shared" si="11"/>
        <v>-19.063499999999987</v>
      </c>
      <c r="I106" s="95">
        <v>0.35539999999999999</v>
      </c>
      <c r="J106" s="100">
        <f t="shared" si="12"/>
        <v>-26.178750000000026</v>
      </c>
      <c r="K106" s="95">
        <v>0.35310000000000002</v>
      </c>
      <c r="L106" s="100">
        <f t="shared" si="13"/>
        <v>-29.266499999999983</v>
      </c>
      <c r="M106" s="95">
        <v>0.35060000000000002</v>
      </c>
      <c r="N106" s="100">
        <f t="shared" si="14"/>
        <v>-32.622749999999989</v>
      </c>
      <c r="O106" s="95">
        <v>0.34870000000000001</v>
      </c>
      <c r="P106" s="100">
        <f t="shared" si="15"/>
        <v>-35.173500000000004</v>
      </c>
      <c r="Q106" s="95">
        <v>0.34789999999999999</v>
      </c>
      <c r="R106" s="100">
        <f t="shared" si="16"/>
        <v>-36.247500000000031</v>
      </c>
      <c r="S106" s="95">
        <v>0.34710000000000002</v>
      </c>
      <c r="T106" s="100">
        <f t="shared" si="17"/>
        <v>-37.321499999999986</v>
      </c>
      <c r="U106" s="95">
        <v>0.35089999999999999</v>
      </c>
      <c r="V106" s="100">
        <f t="shared" si="18"/>
        <v>-32.220000000000027</v>
      </c>
    </row>
    <row r="107" spans="3:22" ht="15" x14ac:dyDescent="0.25">
      <c r="C107" s="47">
        <f t="shared" si="19"/>
        <v>7.9166666666666554</v>
      </c>
      <c r="D107" s="13">
        <v>0.3755</v>
      </c>
      <c r="E107" s="95">
        <v>0.36259999999999998</v>
      </c>
      <c r="F107" s="100">
        <f t="shared" si="10"/>
        <v>-17.318250000000031</v>
      </c>
      <c r="G107" s="95">
        <v>0.35920000000000002</v>
      </c>
      <c r="H107" s="100">
        <f t="shared" si="11"/>
        <v>-21.882749999999977</v>
      </c>
      <c r="I107" s="95">
        <v>0.3553</v>
      </c>
      <c r="J107" s="100">
        <f t="shared" si="12"/>
        <v>-27.118499999999994</v>
      </c>
      <c r="K107" s="95">
        <v>0.35270000000000001</v>
      </c>
      <c r="L107" s="100">
        <f t="shared" si="13"/>
        <v>-30.608999999999984</v>
      </c>
      <c r="M107" s="95">
        <v>0.35039999999999999</v>
      </c>
      <c r="N107" s="100">
        <f t="shared" si="14"/>
        <v>-33.696750000000016</v>
      </c>
      <c r="O107" s="95">
        <v>0.34849999999999998</v>
      </c>
      <c r="P107" s="100">
        <f t="shared" si="15"/>
        <v>-36.247500000000031</v>
      </c>
      <c r="Q107" s="95">
        <v>0.34789999999999999</v>
      </c>
      <c r="R107" s="100">
        <f t="shared" si="16"/>
        <v>-37.053000000000019</v>
      </c>
      <c r="S107" s="95">
        <v>0.3473</v>
      </c>
      <c r="T107" s="100">
        <f t="shared" si="17"/>
        <v>-37.858500000000006</v>
      </c>
      <c r="U107" s="95">
        <v>0.3503</v>
      </c>
      <c r="V107" s="100">
        <f t="shared" si="18"/>
        <v>-33.831000000000003</v>
      </c>
    </row>
    <row r="108" spans="3:22" ht="15" x14ac:dyDescent="0.25">
      <c r="C108" s="47">
        <f t="shared" si="19"/>
        <v>7.9999999999999885</v>
      </c>
      <c r="D108" s="13">
        <v>0.37580000000000002</v>
      </c>
      <c r="E108" s="95">
        <v>0.3614</v>
      </c>
      <c r="F108" s="100">
        <f t="shared" si="10"/>
        <v>-19.332000000000033</v>
      </c>
      <c r="G108" s="95">
        <v>0.3589</v>
      </c>
      <c r="H108" s="100">
        <f t="shared" si="11"/>
        <v>-22.688250000000036</v>
      </c>
      <c r="I108" s="95">
        <v>0.35489999999999999</v>
      </c>
      <c r="J108" s="100">
        <f t="shared" si="12"/>
        <v>-28.05825000000004</v>
      </c>
      <c r="K108" s="95">
        <v>0.35339999999999999</v>
      </c>
      <c r="L108" s="100">
        <f t="shared" si="13"/>
        <v>-30.072000000000042</v>
      </c>
      <c r="M108" s="95">
        <v>0.35049999999999998</v>
      </c>
      <c r="N108" s="100">
        <f t="shared" si="14"/>
        <v>-33.965250000000061</v>
      </c>
      <c r="O108" s="95">
        <v>0.34839999999999999</v>
      </c>
      <c r="P108" s="100">
        <f t="shared" si="15"/>
        <v>-36.784500000000044</v>
      </c>
      <c r="Q108" s="95">
        <v>0.34839999999999999</v>
      </c>
      <c r="R108" s="100">
        <f t="shared" si="16"/>
        <v>-36.784500000000044</v>
      </c>
      <c r="S108" s="95">
        <v>0.34720000000000001</v>
      </c>
      <c r="T108" s="100">
        <f t="shared" si="17"/>
        <v>-38.39550000000002</v>
      </c>
      <c r="U108" s="95">
        <v>0.35049999999999998</v>
      </c>
      <c r="V108" s="100">
        <f t="shared" si="18"/>
        <v>-33.965250000000061</v>
      </c>
    </row>
    <row r="109" spans="3:22" ht="15" x14ac:dyDescent="0.25">
      <c r="C109" s="47">
        <f t="shared" si="19"/>
        <v>8.0833333333333215</v>
      </c>
      <c r="D109" s="13">
        <v>0.375</v>
      </c>
      <c r="E109" s="95">
        <v>0.36199999999999999</v>
      </c>
      <c r="F109" s="100">
        <f t="shared" si="10"/>
        <v>-17.452500000000015</v>
      </c>
      <c r="G109" s="95">
        <v>0.35920000000000002</v>
      </c>
      <c r="H109" s="100">
        <f t="shared" si="11"/>
        <v>-21.211499999999976</v>
      </c>
      <c r="I109" s="95">
        <v>0.3548</v>
      </c>
      <c r="J109" s="100">
        <f t="shared" si="12"/>
        <v>-27.118499999999994</v>
      </c>
      <c r="K109" s="95">
        <v>0.3528</v>
      </c>
      <c r="L109" s="100">
        <f t="shared" si="13"/>
        <v>-29.803499999999996</v>
      </c>
      <c r="M109" s="95">
        <v>0.3508</v>
      </c>
      <c r="N109" s="100">
        <f t="shared" si="14"/>
        <v>-32.488500000000002</v>
      </c>
      <c r="O109" s="95">
        <v>0.34820000000000001</v>
      </c>
      <c r="P109" s="100">
        <f t="shared" si="15"/>
        <v>-35.978999999999985</v>
      </c>
      <c r="Q109" s="95">
        <v>0.34770000000000001</v>
      </c>
      <c r="R109" s="100">
        <f t="shared" si="16"/>
        <v>-36.650249999999986</v>
      </c>
      <c r="S109" s="95">
        <v>0.34689999999999999</v>
      </c>
      <c r="T109" s="100">
        <f t="shared" si="17"/>
        <v>-37.724250000000019</v>
      </c>
      <c r="U109" s="95">
        <v>0.3508</v>
      </c>
      <c r="V109" s="100">
        <f t="shared" si="18"/>
        <v>-32.488500000000002</v>
      </c>
    </row>
    <row r="110" spans="3:22" ht="15" x14ac:dyDescent="0.25">
      <c r="C110" s="47">
        <f t="shared" si="19"/>
        <v>8.1666666666666554</v>
      </c>
      <c r="D110" s="13">
        <v>0.37459999999999999</v>
      </c>
      <c r="E110" s="95">
        <v>0.3619</v>
      </c>
      <c r="F110" s="100">
        <f t="shared" si="10"/>
        <v>-17.049749999999985</v>
      </c>
      <c r="G110" s="95">
        <v>0.35899999999999999</v>
      </c>
      <c r="H110" s="100">
        <f t="shared" si="11"/>
        <v>-20.943000000000005</v>
      </c>
      <c r="I110" s="95">
        <v>0.3548</v>
      </c>
      <c r="J110" s="100">
        <f t="shared" si="12"/>
        <v>-26.581499999999977</v>
      </c>
      <c r="K110" s="95">
        <v>0.3528</v>
      </c>
      <c r="L110" s="100">
        <f t="shared" si="13"/>
        <v>-29.266499999999983</v>
      </c>
      <c r="M110" s="95">
        <v>0.35070000000000001</v>
      </c>
      <c r="N110" s="100">
        <f t="shared" si="14"/>
        <v>-32.085749999999969</v>
      </c>
      <c r="O110" s="95">
        <v>0.3473</v>
      </c>
      <c r="P110" s="100">
        <f t="shared" si="15"/>
        <v>-36.650249999999986</v>
      </c>
      <c r="Q110" s="95">
        <v>0.34770000000000001</v>
      </c>
      <c r="R110" s="100">
        <f t="shared" si="16"/>
        <v>-36.113249999999972</v>
      </c>
      <c r="S110" s="95">
        <v>0.34589999999999999</v>
      </c>
      <c r="T110" s="100">
        <f t="shared" si="17"/>
        <v>-38.529750000000007</v>
      </c>
      <c r="U110" s="95">
        <v>0.3503</v>
      </c>
      <c r="V110" s="100">
        <f t="shared" si="18"/>
        <v>-32.622749999999989</v>
      </c>
    </row>
    <row r="111" spans="3:22" ht="15" x14ac:dyDescent="0.25">
      <c r="C111" s="47">
        <f t="shared" si="19"/>
        <v>8.2499999999999893</v>
      </c>
      <c r="D111" s="13">
        <v>0.37509999999999999</v>
      </c>
      <c r="E111" s="95">
        <v>0.36170000000000002</v>
      </c>
      <c r="F111" s="100">
        <f t="shared" si="10"/>
        <v>-17.989499999999957</v>
      </c>
      <c r="G111" s="95">
        <v>0.35870000000000002</v>
      </c>
      <c r="H111" s="100">
        <f t="shared" si="11"/>
        <v>-22.01699999999996</v>
      </c>
      <c r="I111" s="95">
        <v>0.35520000000000002</v>
      </c>
      <c r="J111" s="100">
        <f t="shared" si="12"/>
        <v>-26.715749999999964</v>
      </c>
      <c r="K111" s="95">
        <v>0.35270000000000001</v>
      </c>
      <c r="L111" s="100">
        <f t="shared" si="13"/>
        <v>-30.071999999999971</v>
      </c>
      <c r="M111" s="95">
        <v>0.35020000000000001</v>
      </c>
      <c r="N111" s="100">
        <f t="shared" si="14"/>
        <v>-33.42824999999997</v>
      </c>
      <c r="O111" s="95">
        <v>0.34710000000000002</v>
      </c>
      <c r="P111" s="100">
        <f t="shared" si="15"/>
        <v>-37.589999999999961</v>
      </c>
      <c r="Q111" s="95">
        <v>0.34699999999999998</v>
      </c>
      <c r="R111" s="100">
        <f t="shared" si="16"/>
        <v>-37.724250000000019</v>
      </c>
      <c r="S111" s="95">
        <v>0.34570000000000001</v>
      </c>
      <c r="T111" s="100">
        <f t="shared" si="17"/>
        <v>-39.469499999999975</v>
      </c>
      <c r="U111" s="95">
        <v>0.34949999999999998</v>
      </c>
      <c r="V111" s="100">
        <f t="shared" si="18"/>
        <v>-34.368000000000016</v>
      </c>
    </row>
    <row r="112" spans="3:22" ht="15" x14ac:dyDescent="0.25">
      <c r="C112" s="47">
        <f t="shared" si="19"/>
        <v>8.3333333333333233</v>
      </c>
      <c r="D112" s="13">
        <v>0.37509999999999999</v>
      </c>
      <c r="E112" s="95">
        <v>0.36109999999999998</v>
      </c>
      <c r="F112" s="100">
        <f t="shared" si="10"/>
        <v>-18.795000000000016</v>
      </c>
      <c r="G112" s="95">
        <v>0.35830000000000001</v>
      </c>
      <c r="H112" s="100">
        <f t="shared" si="11"/>
        <v>-22.553999999999977</v>
      </c>
      <c r="I112" s="95">
        <v>0.3548</v>
      </c>
      <c r="J112" s="100">
        <f t="shared" si="12"/>
        <v>-27.252749999999978</v>
      </c>
      <c r="K112" s="95">
        <v>0.35249999999999998</v>
      </c>
      <c r="L112" s="100">
        <f t="shared" si="13"/>
        <v>-30.340500000000013</v>
      </c>
      <c r="M112" s="95">
        <v>0.34970000000000001</v>
      </c>
      <c r="N112" s="100">
        <f t="shared" si="14"/>
        <v>-34.099499999999971</v>
      </c>
      <c r="O112" s="95">
        <v>0.34770000000000001</v>
      </c>
      <c r="P112" s="100">
        <f t="shared" si="15"/>
        <v>-36.784499999999973</v>
      </c>
      <c r="Q112" s="95">
        <v>0.3468</v>
      </c>
      <c r="R112" s="100">
        <f t="shared" si="16"/>
        <v>-37.992749999999987</v>
      </c>
      <c r="S112" s="95">
        <v>0.3458</v>
      </c>
      <c r="T112" s="100">
        <f t="shared" si="17"/>
        <v>-39.335249999999995</v>
      </c>
      <c r="U112" s="95">
        <v>0.34949999999999998</v>
      </c>
      <c r="V112" s="100">
        <f t="shared" si="18"/>
        <v>-34.368000000000016</v>
      </c>
    </row>
    <row r="113" spans="3:22" ht="15" x14ac:dyDescent="0.25">
      <c r="C113" s="47">
        <f t="shared" si="19"/>
        <v>8.4166666666666572</v>
      </c>
      <c r="D113" s="13">
        <v>0.37469999999999998</v>
      </c>
      <c r="E113" s="95">
        <v>0.36059999999999998</v>
      </c>
      <c r="F113" s="100">
        <f t="shared" si="10"/>
        <v>-18.929250000000003</v>
      </c>
      <c r="G113" s="95">
        <v>0.3584</v>
      </c>
      <c r="H113" s="100">
        <f t="shared" si="11"/>
        <v>-21.882749999999977</v>
      </c>
      <c r="I113" s="95">
        <v>0.3538</v>
      </c>
      <c r="J113" s="100">
        <f t="shared" si="12"/>
        <v>-28.058249999999965</v>
      </c>
      <c r="K113" s="95">
        <v>0.35189999999999999</v>
      </c>
      <c r="L113" s="100">
        <f t="shared" si="13"/>
        <v>-30.608999999999984</v>
      </c>
      <c r="M113" s="95">
        <v>0.3498</v>
      </c>
      <c r="N113" s="100">
        <f t="shared" si="14"/>
        <v>-33.42824999999997</v>
      </c>
      <c r="O113" s="95">
        <v>0.3473</v>
      </c>
      <c r="P113" s="100">
        <f t="shared" si="15"/>
        <v>-36.784499999999973</v>
      </c>
      <c r="Q113" s="95">
        <v>0.34620000000000001</v>
      </c>
      <c r="R113" s="100">
        <f t="shared" si="16"/>
        <v>-38.261249999999961</v>
      </c>
      <c r="S113" s="95">
        <v>0.34570000000000001</v>
      </c>
      <c r="T113" s="100">
        <f t="shared" si="17"/>
        <v>-38.932499999999962</v>
      </c>
      <c r="U113" s="95">
        <v>0.34939999999999999</v>
      </c>
      <c r="V113" s="100">
        <f t="shared" si="18"/>
        <v>-33.96524999999999</v>
      </c>
    </row>
    <row r="114" spans="3:22" ht="15" x14ac:dyDescent="0.25">
      <c r="C114" s="47">
        <f t="shared" si="19"/>
        <v>8.4999999999999911</v>
      </c>
      <c r="D114" s="13">
        <v>0.37469999999999998</v>
      </c>
      <c r="E114" s="95">
        <v>0.3614</v>
      </c>
      <c r="F114" s="100">
        <f t="shared" si="10"/>
        <v>-17.855249999999973</v>
      </c>
      <c r="G114" s="95">
        <v>0.35799999999999998</v>
      </c>
      <c r="H114" s="100">
        <f t="shared" si="11"/>
        <v>-22.41974999999999</v>
      </c>
      <c r="I114" s="95">
        <v>0.35399999999999998</v>
      </c>
      <c r="J114" s="100">
        <f t="shared" si="12"/>
        <v>-27.789749999999994</v>
      </c>
      <c r="K114" s="95">
        <v>0.35210000000000002</v>
      </c>
      <c r="L114" s="100">
        <f t="shared" si="13"/>
        <v>-30.340499999999935</v>
      </c>
      <c r="M114" s="95">
        <v>0.34910000000000002</v>
      </c>
      <c r="N114" s="100">
        <f t="shared" si="14"/>
        <v>-34.367999999999938</v>
      </c>
      <c r="O114" s="95">
        <v>0.34660000000000002</v>
      </c>
      <c r="P114" s="100">
        <f t="shared" si="15"/>
        <v>-37.724249999999948</v>
      </c>
      <c r="Q114" s="95">
        <v>0.34649999999999997</v>
      </c>
      <c r="R114" s="100">
        <f t="shared" si="16"/>
        <v>-37.858500000000006</v>
      </c>
      <c r="S114" s="95">
        <v>0.34610000000000002</v>
      </c>
      <c r="T114" s="100">
        <f t="shared" si="17"/>
        <v>-38.395499999999949</v>
      </c>
      <c r="U114" s="95">
        <v>0.3488</v>
      </c>
      <c r="V114" s="100">
        <f t="shared" si="18"/>
        <v>-34.770749999999971</v>
      </c>
    </row>
    <row r="115" spans="3:22" ht="15" x14ac:dyDescent="0.25">
      <c r="C115" s="47">
        <f t="shared" si="19"/>
        <v>8.583333333333325</v>
      </c>
      <c r="D115" s="13">
        <v>0.37590000000000001</v>
      </c>
      <c r="E115" s="95">
        <v>0.36099999999999999</v>
      </c>
      <c r="F115" s="100">
        <f t="shared" si="10"/>
        <v>-20.003250000000033</v>
      </c>
      <c r="G115" s="95">
        <v>0.35880000000000001</v>
      </c>
      <c r="H115" s="100">
        <f t="shared" si="11"/>
        <v>-22.956750000000007</v>
      </c>
      <c r="I115" s="95">
        <v>0.35410000000000003</v>
      </c>
      <c r="J115" s="100">
        <f t="shared" si="12"/>
        <v>-29.266499999999983</v>
      </c>
      <c r="K115" s="95">
        <v>0.35120000000000001</v>
      </c>
      <c r="L115" s="100">
        <f t="shared" si="13"/>
        <v>-33.159750000000003</v>
      </c>
      <c r="M115" s="95">
        <v>0.34899999999999998</v>
      </c>
      <c r="N115" s="100">
        <f t="shared" si="14"/>
        <v>-36.113250000000043</v>
      </c>
      <c r="O115" s="95">
        <v>0.34649999999999997</v>
      </c>
      <c r="P115" s="100">
        <f t="shared" si="15"/>
        <v>-39.469500000000053</v>
      </c>
      <c r="Q115" s="95">
        <v>0.34710000000000002</v>
      </c>
      <c r="R115" s="100">
        <f t="shared" si="16"/>
        <v>-38.663999999999994</v>
      </c>
      <c r="S115" s="95">
        <v>0.34560000000000002</v>
      </c>
      <c r="T115" s="100">
        <f t="shared" si="17"/>
        <v>-40.677749999999989</v>
      </c>
      <c r="U115" s="95">
        <v>0.34820000000000001</v>
      </c>
      <c r="V115" s="100">
        <f t="shared" si="18"/>
        <v>-37.187250000000006</v>
      </c>
    </row>
    <row r="116" spans="3:22" ht="15" x14ac:dyDescent="0.25">
      <c r="C116" s="47">
        <f t="shared" si="19"/>
        <v>8.666666666666659</v>
      </c>
      <c r="D116" s="13">
        <v>0.37509999999999999</v>
      </c>
      <c r="E116" s="95">
        <v>0.36080000000000001</v>
      </c>
      <c r="F116" s="100">
        <f t="shared" si="10"/>
        <v>-19.197749999999974</v>
      </c>
      <c r="G116" s="95">
        <v>0.35849999999999999</v>
      </c>
      <c r="H116" s="100">
        <f t="shared" si="11"/>
        <v>-22.285500000000006</v>
      </c>
      <c r="I116" s="95">
        <v>0.35370000000000001</v>
      </c>
      <c r="J116" s="100">
        <f t="shared" si="12"/>
        <v>-28.729499999999966</v>
      </c>
      <c r="K116" s="95">
        <v>0.35210000000000002</v>
      </c>
      <c r="L116" s="100">
        <f t="shared" si="13"/>
        <v>-30.877499999999952</v>
      </c>
      <c r="M116" s="95">
        <v>0.3498</v>
      </c>
      <c r="N116" s="100">
        <f t="shared" si="14"/>
        <v>-33.96524999999999</v>
      </c>
      <c r="O116" s="95">
        <v>0.3468</v>
      </c>
      <c r="P116" s="100">
        <f t="shared" si="15"/>
        <v>-37.992749999999987</v>
      </c>
      <c r="Q116" s="95">
        <v>0.34570000000000001</v>
      </c>
      <c r="R116" s="100">
        <f t="shared" si="16"/>
        <v>-39.469499999999975</v>
      </c>
      <c r="S116" s="95">
        <v>0.34560000000000002</v>
      </c>
      <c r="T116" s="100">
        <f t="shared" si="17"/>
        <v>-39.603749999999962</v>
      </c>
      <c r="U116" s="95">
        <v>0.3483</v>
      </c>
      <c r="V116" s="100">
        <f t="shared" si="18"/>
        <v>-35.978999999999985</v>
      </c>
    </row>
    <row r="117" spans="3:22" ht="15" x14ac:dyDescent="0.25">
      <c r="C117" s="47">
        <f t="shared" si="19"/>
        <v>8.7499999999999929</v>
      </c>
      <c r="D117" s="13">
        <v>0.37469999999999998</v>
      </c>
      <c r="E117" s="95">
        <v>0.3609</v>
      </c>
      <c r="F117" s="100">
        <f t="shared" si="10"/>
        <v>-18.526499999999974</v>
      </c>
      <c r="G117" s="95">
        <v>0.35809999999999997</v>
      </c>
      <c r="H117" s="100">
        <f t="shared" si="11"/>
        <v>-22.285500000000006</v>
      </c>
      <c r="I117" s="95">
        <v>0.3533</v>
      </c>
      <c r="J117" s="100">
        <f t="shared" si="12"/>
        <v>-28.729499999999966</v>
      </c>
      <c r="K117" s="95">
        <v>0.35120000000000001</v>
      </c>
      <c r="L117" s="100">
        <f t="shared" si="13"/>
        <v>-31.548749999999952</v>
      </c>
      <c r="M117" s="95">
        <v>0.34989999999999999</v>
      </c>
      <c r="N117" s="100">
        <f t="shared" si="14"/>
        <v>-33.29399999999999</v>
      </c>
      <c r="O117" s="95">
        <v>0.34649999999999997</v>
      </c>
      <c r="P117" s="100">
        <f t="shared" si="15"/>
        <v>-37.858500000000006</v>
      </c>
      <c r="Q117" s="95">
        <v>0.34560000000000002</v>
      </c>
      <c r="R117" s="100">
        <f t="shared" si="16"/>
        <v>-39.066749999999942</v>
      </c>
      <c r="S117" s="95">
        <v>0.34420000000000001</v>
      </c>
      <c r="T117" s="100">
        <f t="shared" si="17"/>
        <v>-40.946249999999964</v>
      </c>
      <c r="U117" s="95">
        <v>0.34849999999999998</v>
      </c>
      <c r="V117" s="100">
        <f t="shared" si="18"/>
        <v>-35.173500000000004</v>
      </c>
    </row>
    <row r="118" spans="3:22" ht="15" x14ac:dyDescent="0.25">
      <c r="C118" s="47">
        <f t="shared" si="19"/>
        <v>8.8333333333333268</v>
      </c>
      <c r="D118" s="13">
        <v>0.37430000000000002</v>
      </c>
      <c r="E118" s="95">
        <v>0.36030000000000001</v>
      </c>
      <c r="F118" s="100">
        <f t="shared" si="10"/>
        <v>-18.795000000000016</v>
      </c>
      <c r="G118" s="95">
        <v>0.35859999999999997</v>
      </c>
      <c r="H118" s="100">
        <f t="shared" si="11"/>
        <v>-21.077250000000063</v>
      </c>
      <c r="I118" s="95">
        <v>0.35370000000000001</v>
      </c>
      <c r="J118" s="100">
        <f t="shared" si="12"/>
        <v>-27.655500000000011</v>
      </c>
      <c r="K118" s="95">
        <v>0.35170000000000001</v>
      </c>
      <c r="L118" s="100">
        <f t="shared" si="13"/>
        <v>-30.340500000000013</v>
      </c>
      <c r="M118" s="95">
        <v>0.3483</v>
      </c>
      <c r="N118" s="100">
        <f t="shared" si="14"/>
        <v>-34.90500000000003</v>
      </c>
      <c r="O118" s="95">
        <v>0.34610000000000002</v>
      </c>
      <c r="P118" s="100">
        <f t="shared" si="15"/>
        <v>-37.858500000000006</v>
      </c>
      <c r="Q118" s="95">
        <v>0.34589999999999999</v>
      </c>
      <c r="R118" s="100">
        <f t="shared" si="16"/>
        <v>-38.127000000000052</v>
      </c>
      <c r="S118" s="95">
        <v>0.34520000000000001</v>
      </c>
      <c r="T118" s="100">
        <f t="shared" si="17"/>
        <v>-39.06675000000002</v>
      </c>
      <c r="U118" s="95">
        <v>0.34789999999999999</v>
      </c>
      <c r="V118" s="100">
        <f t="shared" si="18"/>
        <v>-35.44200000000005</v>
      </c>
    </row>
    <row r="119" spans="3:22" ht="15" x14ac:dyDescent="0.25">
      <c r="C119" s="47">
        <f t="shared" si="19"/>
        <v>8.9166666666666607</v>
      </c>
      <c r="D119" s="13">
        <v>0.37530000000000002</v>
      </c>
      <c r="E119" s="95">
        <v>0.36099999999999999</v>
      </c>
      <c r="F119" s="100">
        <f t="shared" si="10"/>
        <v>-19.197750000000045</v>
      </c>
      <c r="G119" s="95">
        <v>0.35820000000000002</v>
      </c>
      <c r="H119" s="100">
        <f t="shared" si="11"/>
        <v>-22.956750000000007</v>
      </c>
      <c r="I119" s="95">
        <v>0.35339999999999999</v>
      </c>
      <c r="J119" s="100">
        <f t="shared" si="12"/>
        <v>-29.400750000000041</v>
      </c>
      <c r="K119" s="95">
        <v>0.35170000000000001</v>
      </c>
      <c r="L119" s="100">
        <f t="shared" si="13"/>
        <v>-31.68300000000001</v>
      </c>
      <c r="M119" s="95">
        <v>0.34899999999999998</v>
      </c>
      <c r="N119" s="100">
        <f t="shared" si="14"/>
        <v>-35.307750000000063</v>
      </c>
      <c r="O119" s="95">
        <v>0.34639999999999999</v>
      </c>
      <c r="P119" s="100">
        <f t="shared" si="15"/>
        <v>-38.798250000000053</v>
      </c>
      <c r="Q119" s="95">
        <v>0.34539999999999998</v>
      </c>
      <c r="R119" s="100">
        <f t="shared" si="16"/>
        <v>-40.140750000000054</v>
      </c>
      <c r="S119" s="95">
        <v>0.34449999999999997</v>
      </c>
      <c r="T119" s="100">
        <f t="shared" si="17"/>
        <v>-41.349000000000068</v>
      </c>
      <c r="U119" s="95">
        <v>0.3478</v>
      </c>
      <c r="V119" s="100">
        <f t="shared" si="18"/>
        <v>-36.918750000000031</v>
      </c>
    </row>
    <row r="120" spans="3:22" ht="15" x14ac:dyDescent="0.25">
      <c r="C120" s="47">
        <f t="shared" si="19"/>
        <v>8.9999999999999947</v>
      </c>
      <c r="D120" s="13">
        <v>0.37409999999999999</v>
      </c>
      <c r="E120" s="95">
        <v>0.36109999999999998</v>
      </c>
      <c r="F120" s="100">
        <f t="shared" si="10"/>
        <v>-17.452500000000015</v>
      </c>
      <c r="G120" s="95">
        <v>0.35780000000000001</v>
      </c>
      <c r="H120" s="100">
        <f t="shared" si="11"/>
        <v>-21.882749999999977</v>
      </c>
      <c r="I120" s="95">
        <v>0.35299999999999998</v>
      </c>
      <c r="J120" s="100">
        <f t="shared" si="12"/>
        <v>-28.326750000000011</v>
      </c>
      <c r="K120" s="95">
        <v>0.35149999999999998</v>
      </c>
      <c r="L120" s="100">
        <f t="shared" si="13"/>
        <v>-30.340500000000013</v>
      </c>
      <c r="M120" s="95">
        <v>0.34910000000000002</v>
      </c>
      <c r="N120" s="100">
        <f t="shared" si="14"/>
        <v>-33.562499999999957</v>
      </c>
      <c r="O120" s="95">
        <v>0.34549999999999997</v>
      </c>
      <c r="P120" s="100">
        <f t="shared" si="15"/>
        <v>-38.39550000000002</v>
      </c>
      <c r="Q120" s="95">
        <v>0.34510000000000002</v>
      </c>
      <c r="R120" s="100">
        <f t="shared" si="16"/>
        <v>-38.932499999999962</v>
      </c>
      <c r="S120" s="95">
        <v>0.34420000000000001</v>
      </c>
      <c r="T120" s="100">
        <f t="shared" si="17"/>
        <v>-40.140749999999976</v>
      </c>
      <c r="U120" s="95">
        <v>0.34770000000000001</v>
      </c>
      <c r="V120" s="100">
        <f t="shared" si="18"/>
        <v>-35.441999999999972</v>
      </c>
    </row>
    <row r="121" spans="3:22" ht="15" x14ac:dyDescent="0.25">
      <c r="C121" s="47">
        <f t="shared" si="19"/>
        <v>9.0833333333333286</v>
      </c>
      <c r="D121" s="13">
        <v>0.37469999999999998</v>
      </c>
      <c r="E121" s="95">
        <v>0.36020000000000002</v>
      </c>
      <c r="F121" s="100">
        <f t="shared" si="10"/>
        <v>-19.466249999999942</v>
      </c>
      <c r="G121" s="95">
        <v>0.35699999999999998</v>
      </c>
      <c r="H121" s="100">
        <f t="shared" si="11"/>
        <v>-23.762249999999991</v>
      </c>
      <c r="I121" s="95">
        <v>0.35289999999999999</v>
      </c>
      <c r="J121" s="100">
        <f t="shared" si="12"/>
        <v>-29.266499999999983</v>
      </c>
      <c r="K121" s="95">
        <v>0.35139999999999999</v>
      </c>
      <c r="L121" s="100">
        <f t="shared" si="13"/>
        <v>-31.280249999999981</v>
      </c>
      <c r="M121" s="95">
        <v>0.34870000000000001</v>
      </c>
      <c r="N121" s="100">
        <f t="shared" si="14"/>
        <v>-34.904999999999959</v>
      </c>
      <c r="O121" s="95">
        <v>0.34570000000000001</v>
      </c>
      <c r="P121" s="100">
        <f t="shared" si="15"/>
        <v>-38.932499999999962</v>
      </c>
      <c r="Q121" s="95">
        <v>0.34610000000000002</v>
      </c>
      <c r="R121" s="100">
        <f t="shared" si="16"/>
        <v>-38.395499999999949</v>
      </c>
      <c r="S121" s="95">
        <v>0.34429999999999999</v>
      </c>
      <c r="T121" s="100">
        <f t="shared" si="17"/>
        <v>-40.811999999999976</v>
      </c>
      <c r="U121" s="95">
        <v>0.34699999999999998</v>
      </c>
      <c r="V121" s="100">
        <f t="shared" si="18"/>
        <v>-37.187250000000006</v>
      </c>
    </row>
    <row r="122" spans="3:22" ht="15" x14ac:dyDescent="0.25">
      <c r="C122" s="47">
        <f t="shared" si="19"/>
        <v>9.1666666666666625</v>
      </c>
      <c r="D122" s="13">
        <v>0.37480000000000002</v>
      </c>
      <c r="E122" s="95">
        <v>0.35980000000000001</v>
      </c>
      <c r="F122" s="100">
        <f t="shared" si="10"/>
        <v>-20.137500000000021</v>
      </c>
      <c r="G122" s="95">
        <v>0.35720000000000002</v>
      </c>
      <c r="H122" s="100">
        <f t="shared" si="11"/>
        <v>-23.628000000000007</v>
      </c>
      <c r="I122" s="95">
        <v>0.35339999999999999</v>
      </c>
      <c r="J122" s="100">
        <f t="shared" si="12"/>
        <v>-28.729500000000041</v>
      </c>
      <c r="K122" s="95">
        <v>0.35120000000000001</v>
      </c>
      <c r="L122" s="100">
        <f t="shared" si="13"/>
        <v>-31.68300000000001</v>
      </c>
      <c r="M122" s="95">
        <v>0.34820000000000001</v>
      </c>
      <c r="N122" s="100">
        <f t="shared" si="14"/>
        <v>-35.710500000000017</v>
      </c>
      <c r="O122" s="95">
        <v>0.3458</v>
      </c>
      <c r="P122" s="100">
        <f t="shared" si="15"/>
        <v>-38.932500000000033</v>
      </c>
      <c r="Q122" s="95">
        <v>0.34499999999999997</v>
      </c>
      <c r="R122" s="100">
        <f t="shared" si="16"/>
        <v>-40.006500000000067</v>
      </c>
      <c r="S122" s="95">
        <v>0.34510000000000002</v>
      </c>
      <c r="T122" s="100">
        <f t="shared" si="17"/>
        <v>-39.872250000000001</v>
      </c>
      <c r="U122" s="95">
        <v>0.34820000000000001</v>
      </c>
      <c r="V122" s="100">
        <f t="shared" si="18"/>
        <v>-35.710500000000017</v>
      </c>
    </row>
    <row r="123" spans="3:22" ht="15" x14ac:dyDescent="0.25">
      <c r="C123" s="47">
        <f t="shared" si="19"/>
        <v>9.2499999999999964</v>
      </c>
      <c r="D123" s="13">
        <v>0.37459999999999999</v>
      </c>
      <c r="E123" s="95">
        <v>0.36059999999999998</v>
      </c>
      <c r="F123" s="100">
        <f t="shared" si="10"/>
        <v>-18.795000000000016</v>
      </c>
      <c r="G123" s="95">
        <v>0.35659999999999997</v>
      </c>
      <c r="H123" s="100">
        <f t="shared" si="11"/>
        <v>-24.16500000000002</v>
      </c>
      <c r="I123" s="95">
        <v>0.35370000000000001</v>
      </c>
      <c r="J123" s="100">
        <f t="shared" si="12"/>
        <v>-28.058249999999965</v>
      </c>
      <c r="K123" s="95">
        <v>0.3503</v>
      </c>
      <c r="L123" s="100">
        <f t="shared" si="13"/>
        <v>-32.622749999999989</v>
      </c>
      <c r="M123" s="95">
        <v>0.34810000000000002</v>
      </c>
      <c r="N123" s="100">
        <f t="shared" si="14"/>
        <v>-35.576249999999959</v>
      </c>
      <c r="O123" s="95">
        <v>0.34499999999999997</v>
      </c>
      <c r="P123" s="100">
        <f t="shared" si="15"/>
        <v>-39.738000000000021</v>
      </c>
      <c r="Q123" s="95">
        <v>0.34449999999999997</v>
      </c>
      <c r="R123" s="100">
        <f t="shared" si="16"/>
        <v>-40.409250000000021</v>
      </c>
      <c r="S123" s="95">
        <v>0.34389999999999998</v>
      </c>
      <c r="T123" s="100">
        <f t="shared" si="17"/>
        <v>-41.214750000000009</v>
      </c>
      <c r="U123" s="95">
        <v>0.34749999999999998</v>
      </c>
      <c r="V123" s="100">
        <f t="shared" si="18"/>
        <v>-36.381750000000018</v>
      </c>
    </row>
    <row r="124" spans="3:22" ht="15" x14ac:dyDescent="0.25">
      <c r="C124" s="47">
        <f t="shared" si="19"/>
        <v>9.3333333333333304</v>
      </c>
      <c r="D124" s="13">
        <v>0.37580000000000002</v>
      </c>
      <c r="E124" s="95">
        <v>0.36030000000000001</v>
      </c>
      <c r="F124" s="100">
        <f t="shared" si="10"/>
        <v>-20.808750000000021</v>
      </c>
      <c r="G124" s="95">
        <v>0.35699999999999998</v>
      </c>
      <c r="H124" s="100">
        <f t="shared" si="11"/>
        <v>-25.239000000000054</v>
      </c>
      <c r="I124" s="95">
        <v>0.35260000000000002</v>
      </c>
      <c r="J124" s="100">
        <f t="shared" si="12"/>
        <v>-31.146000000000001</v>
      </c>
      <c r="K124" s="95">
        <v>0.3508</v>
      </c>
      <c r="L124" s="100">
        <f t="shared" si="13"/>
        <v>-33.562500000000028</v>
      </c>
      <c r="M124" s="95">
        <v>0.34749999999999998</v>
      </c>
      <c r="N124" s="100">
        <f t="shared" si="14"/>
        <v>-37.992750000000065</v>
      </c>
      <c r="O124" s="95">
        <v>0.3448</v>
      </c>
      <c r="P124" s="100">
        <f t="shared" si="15"/>
        <v>-41.617500000000042</v>
      </c>
      <c r="Q124" s="95">
        <v>0.3448</v>
      </c>
      <c r="R124" s="100">
        <f t="shared" si="16"/>
        <v>-41.617500000000042</v>
      </c>
      <c r="S124" s="95">
        <v>0.34320000000000001</v>
      </c>
      <c r="T124" s="100">
        <f t="shared" si="17"/>
        <v>-43.765500000000024</v>
      </c>
      <c r="U124" s="95">
        <v>0.34699999999999998</v>
      </c>
      <c r="V124" s="100">
        <f t="shared" si="18"/>
        <v>-38.664000000000065</v>
      </c>
    </row>
    <row r="125" spans="3:22" ht="15" x14ac:dyDescent="0.25">
      <c r="C125" s="47">
        <f t="shared" si="19"/>
        <v>9.4166666666666643</v>
      </c>
      <c r="D125" s="13">
        <v>0.37480000000000002</v>
      </c>
      <c r="E125" s="95">
        <v>0.36030000000000001</v>
      </c>
      <c r="F125" s="100">
        <f t="shared" si="10"/>
        <v>-19.466250000000016</v>
      </c>
      <c r="G125" s="95">
        <v>0.35720000000000002</v>
      </c>
      <c r="H125" s="100">
        <f t="shared" si="11"/>
        <v>-23.628000000000007</v>
      </c>
      <c r="I125" s="95">
        <v>0.35320000000000001</v>
      </c>
      <c r="J125" s="100">
        <f t="shared" si="12"/>
        <v>-28.998000000000012</v>
      </c>
      <c r="K125" s="95">
        <v>0.35060000000000002</v>
      </c>
      <c r="L125" s="100">
        <f t="shared" si="13"/>
        <v>-32.488500000000002</v>
      </c>
      <c r="M125" s="95">
        <v>0.3478</v>
      </c>
      <c r="N125" s="100">
        <f t="shared" si="14"/>
        <v>-36.247500000000031</v>
      </c>
      <c r="O125" s="95">
        <v>0.34510000000000002</v>
      </c>
      <c r="P125" s="100">
        <f t="shared" si="15"/>
        <v>-39.872250000000001</v>
      </c>
      <c r="Q125" s="95">
        <v>0.34410000000000002</v>
      </c>
      <c r="R125" s="100">
        <f t="shared" si="16"/>
        <v>-41.214750000000009</v>
      </c>
      <c r="S125" s="95">
        <v>0.34429999999999999</v>
      </c>
      <c r="T125" s="100">
        <f t="shared" si="17"/>
        <v>-40.946250000000042</v>
      </c>
      <c r="U125" s="95">
        <v>0.34620000000000001</v>
      </c>
      <c r="V125" s="100">
        <f t="shared" si="18"/>
        <v>-38.39550000000002</v>
      </c>
    </row>
    <row r="126" spans="3:22" ht="15" x14ac:dyDescent="0.25">
      <c r="C126" s="47">
        <f t="shared" si="19"/>
        <v>9.4999999999999982</v>
      </c>
      <c r="D126" s="13">
        <v>0.37519999999999998</v>
      </c>
      <c r="E126" s="95">
        <v>0.36</v>
      </c>
      <c r="F126" s="100">
        <f t="shared" si="10"/>
        <v>-20.405999999999988</v>
      </c>
      <c r="G126" s="95">
        <v>0.35720000000000002</v>
      </c>
      <c r="H126" s="100">
        <f t="shared" si="11"/>
        <v>-24.164999999999949</v>
      </c>
      <c r="I126" s="95">
        <v>0.3533</v>
      </c>
      <c r="J126" s="100">
        <f t="shared" si="12"/>
        <v>-29.400749999999967</v>
      </c>
      <c r="K126" s="95">
        <v>0.3508</v>
      </c>
      <c r="L126" s="100">
        <f t="shared" si="13"/>
        <v>-32.756999999999969</v>
      </c>
      <c r="M126" s="95">
        <v>0.34799999999999998</v>
      </c>
      <c r="N126" s="100">
        <f t="shared" si="14"/>
        <v>-36.516000000000005</v>
      </c>
      <c r="O126" s="95">
        <v>0.34460000000000002</v>
      </c>
      <c r="P126" s="100">
        <f t="shared" si="15"/>
        <v>-41.080499999999944</v>
      </c>
      <c r="Q126" s="95">
        <v>0.34439999999999998</v>
      </c>
      <c r="R126" s="100">
        <f t="shared" si="16"/>
        <v>-41.34899999999999</v>
      </c>
      <c r="S126" s="95">
        <v>0.34260000000000002</v>
      </c>
      <c r="T126" s="100">
        <f t="shared" si="17"/>
        <v>-43.765499999999953</v>
      </c>
      <c r="U126" s="95">
        <v>0.34620000000000001</v>
      </c>
      <c r="V126" s="100">
        <f t="shared" si="18"/>
        <v>-38.932499999999962</v>
      </c>
    </row>
    <row r="127" spans="3:22" ht="15" x14ac:dyDescent="0.25">
      <c r="C127" s="47">
        <f t="shared" si="19"/>
        <v>9.5833333333333321</v>
      </c>
      <c r="D127" s="13">
        <v>0.37419999999999998</v>
      </c>
      <c r="E127" s="95">
        <v>0.35980000000000001</v>
      </c>
      <c r="F127" s="100">
        <f t="shared" si="10"/>
        <v>-19.331999999999958</v>
      </c>
      <c r="G127" s="95">
        <v>0.35699999999999998</v>
      </c>
      <c r="H127" s="100">
        <f t="shared" si="11"/>
        <v>-23.09099999999999</v>
      </c>
      <c r="I127" s="95">
        <v>0.35149999999999998</v>
      </c>
      <c r="J127" s="100">
        <f t="shared" si="12"/>
        <v>-30.47475</v>
      </c>
      <c r="K127" s="95">
        <v>0.35020000000000001</v>
      </c>
      <c r="L127" s="100">
        <f t="shared" si="13"/>
        <v>-32.219999999999956</v>
      </c>
      <c r="M127" s="95">
        <v>0.34820000000000001</v>
      </c>
      <c r="N127" s="100">
        <f t="shared" si="14"/>
        <v>-34.904999999999959</v>
      </c>
      <c r="O127" s="95">
        <v>0.34499999999999997</v>
      </c>
      <c r="P127" s="100">
        <f t="shared" si="15"/>
        <v>-39.201000000000008</v>
      </c>
      <c r="Q127" s="95">
        <v>0.34410000000000002</v>
      </c>
      <c r="R127" s="100">
        <f t="shared" si="16"/>
        <v>-40.409249999999943</v>
      </c>
      <c r="S127" s="95">
        <v>0.34320000000000001</v>
      </c>
      <c r="T127" s="100">
        <f t="shared" si="17"/>
        <v>-41.617499999999964</v>
      </c>
      <c r="U127" s="95">
        <v>0.34620000000000001</v>
      </c>
      <c r="V127" s="100">
        <f t="shared" si="18"/>
        <v>-37.589999999999961</v>
      </c>
    </row>
    <row r="128" spans="3:22" ht="15" x14ac:dyDescent="0.25">
      <c r="C128" s="47">
        <f t="shared" si="19"/>
        <v>9.6666666666666661</v>
      </c>
      <c r="D128" s="13">
        <v>0.37440000000000001</v>
      </c>
      <c r="E128" s="95">
        <v>0.35959999999999998</v>
      </c>
      <c r="F128" s="100">
        <f t="shared" si="10"/>
        <v>-19.86900000000005</v>
      </c>
      <c r="G128" s="95">
        <v>0.35730000000000001</v>
      </c>
      <c r="H128" s="100">
        <f t="shared" si="11"/>
        <v>-22.956750000000007</v>
      </c>
      <c r="I128" s="95">
        <v>0.35210000000000002</v>
      </c>
      <c r="J128" s="100">
        <f t="shared" si="12"/>
        <v>-29.937749999999983</v>
      </c>
      <c r="K128" s="95">
        <v>0.35010000000000002</v>
      </c>
      <c r="L128" s="100">
        <f t="shared" si="13"/>
        <v>-32.622749999999989</v>
      </c>
      <c r="M128" s="95">
        <v>0.34739999999999999</v>
      </c>
      <c r="N128" s="100">
        <f t="shared" si="14"/>
        <v>-36.247500000000031</v>
      </c>
      <c r="O128" s="95">
        <v>0.34439999999999998</v>
      </c>
      <c r="P128" s="100">
        <f t="shared" si="15"/>
        <v>-40.275000000000041</v>
      </c>
      <c r="Q128" s="95">
        <v>0.34420000000000001</v>
      </c>
      <c r="R128" s="100">
        <f t="shared" si="16"/>
        <v>-40.543500000000002</v>
      </c>
      <c r="S128" s="95">
        <v>0.34339999999999998</v>
      </c>
      <c r="T128" s="100">
        <f t="shared" si="17"/>
        <v>-41.617500000000042</v>
      </c>
      <c r="U128" s="95">
        <v>0.34599999999999997</v>
      </c>
      <c r="V128" s="100">
        <f t="shared" si="18"/>
        <v>-38.127000000000052</v>
      </c>
    </row>
    <row r="129" spans="3:22" ht="15" x14ac:dyDescent="0.25">
      <c r="C129" s="47">
        <f t="shared" si="19"/>
        <v>9.75</v>
      </c>
      <c r="D129" s="13">
        <v>0.3745</v>
      </c>
      <c r="E129" s="95">
        <v>0.35949999999999999</v>
      </c>
      <c r="F129" s="100">
        <f t="shared" si="10"/>
        <v>-20.137500000000021</v>
      </c>
      <c r="G129" s="95">
        <v>0.3569</v>
      </c>
      <c r="H129" s="100">
        <f t="shared" si="11"/>
        <v>-23.628000000000007</v>
      </c>
      <c r="I129" s="95">
        <v>0.3518</v>
      </c>
      <c r="J129" s="100">
        <f t="shared" si="12"/>
        <v>-30.47475</v>
      </c>
      <c r="K129" s="95">
        <v>0.3503</v>
      </c>
      <c r="L129" s="100">
        <f t="shared" si="13"/>
        <v>-32.488500000000002</v>
      </c>
      <c r="M129" s="95">
        <v>0.34720000000000001</v>
      </c>
      <c r="N129" s="100">
        <f t="shared" si="14"/>
        <v>-36.650249999999986</v>
      </c>
      <c r="O129" s="95">
        <v>0.34410000000000002</v>
      </c>
      <c r="P129" s="100">
        <f t="shared" si="15"/>
        <v>-40.811999999999976</v>
      </c>
      <c r="Q129" s="95">
        <v>0.34389999999999998</v>
      </c>
      <c r="R129" s="100">
        <f t="shared" si="16"/>
        <v>-41.080500000000022</v>
      </c>
      <c r="S129" s="95">
        <v>0.34189999999999998</v>
      </c>
      <c r="T129" s="100">
        <f t="shared" si="17"/>
        <v>-43.765500000000024</v>
      </c>
      <c r="U129" s="95">
        <v>0.34599999999999997</v>
      </c>
      <c r="V129" s="100">
        <f t="shared" si="18"/>
        <v>-38.261250000000032</v>
      </c>
    </row>
    <row r="130" spans="3:22" ht="15" x14ac:dyDescent="0.25">
      <c r="C130" s="47">
        <f t="shared" si="19"/>
        <v>9.8333333333333339</v>
      </c>
      <c r="D130" s="13">
        <v>0.37380000000000002</v>
      </c>
      <c r="E130" s="95">
        <v>0.36</v>
      </c>
      <c r="F130" s="100">
        <f t="shared" si="10"/>
        <v>-18.526500000000048</v>
      </c>
      <c r="G130" s="95">
        <v>0.35730000000000001</v>
      </c>
      <c r="H130" s="100">
        <f t="shared" si="11"/>
        <v>-22.151250000000019</v>
      </c>
      <c r="I130" s="95">
        <v>0.35210000000000002</v>
      </c>
      <c r="J130" s="100">
        <f t="shared" si="12"/>
        <v>-29.132249999999996</v>
      </c>
      <c r="K130" s="95">
        <v>0.35020000000000001</v>
      </c>
      <c r="L130" s="100">
        <f t="shared" si="13"/>
        <v>-31.68300000000001</v>
      </c>
      <c r="M130" s="95">
        <v>0.34770000000000001</v>
      </c>
      <c r="N130" s="100">
        <f t="shared" si="14"/>
        <v>-35.039250000000017</v>
      </c>
      <c r="O130" s="95">
        <v>0.34420000000000001</v>
      </c>
      <c r="P130" s="100">
        <f t="shared" si="15"/>
        <v>-39.738000000000021</v>
      </c>
      <c r="Q130" s="95">
        <v>0.34350000000000003</v>
      </c>
      <c r="R130" s="100">
        <f t="shared" si="16"/>
        <v>-40.677749999999989</v>
      </c>
      <c r="S130" s="95">
        <v>0.34189999999999998</v>
      </c>
      <c r="T130" s="100">
        <f t="shared" si="17"/>
        <v>-42.825750000000056</v>
      </c>
      <c r="U130" s="95">
        <v>0.34620000000000001</v>
      </c>
      <c r="V130" s="100">
        <f t="shared" si="18"/>
        <v>-37.053000000000019</v>
      </c>
    </row>
    <row r="131" spans="3:22" ht="15" x14ac:dyDescent="0.25">
      <c r="C131" s="47">
        <f t="shared" si="19"/>
        <v>9.9166666666666679</v>
      </c>
      <c r="D131" s="13">
        <v>0.37480000000000002</v>
      </c>
      <c r="E131" s="95">
        <v>0.35959999999999998</v>
      </c>
      <c r="F131" s="100">
        <f t="shared" si="10"/>
        <v>-20.406000000000063</v>
      </c>
      <c r="G131" s="95">
        <v>0.35649999999999998</v>
      </c>
      <c r="H131" s="100">
        <f t="shared" si="11"/>
        <v>-24.567750000000053</v>
      </c>
      <c r="I131" s="95">
        <v>0.35139999999999999</v>
      </c>
      <c r="J131" s="100">
        <f t="shared" si="12"/>
        <v>-31.414500000000043</v>
      </c>
      <c r="K131" s="95">
        <v>0.35010000000000002</v>
      </c>
      <c r="L131" s="100">
        <f t="shared" si="13"/>
        <v>-33.159750000000003</v>
      </c>
      <c r="M131" s="95">
        <v>0.34749999999999998</v>
      </c>
      <c r="N131" s="100">
        <f t="shared" si="14"/>
        <v>-36.650250000000064</v>
      </c>
      <c r="O131" s="95">
        <v>0.34420000000000001</v>
      </c>
      <c r="P131" s="100">
        <f t="shared" si="15"/>
        <v>-41.080500000000022</v>
      </c>
      <c r="Q131" s="95">
        <v>0.34350000000000003</v>
      </c>
      <c r="R131" s="100">
        <f t="shared" si="16"/>
        <v>-42.02024999999999</v>
      </c>
      <c r="S131" s="95">
        <v>0.34189999999999998</v>
      </c>
      <c r="T131" s="100">
        <f t="shared" si="17"/>
        <v>-44.168250000000057</v>
      </c>
      <c r="U131" s="95">
        <v>0.34499999999999997</v>
      </c>
      <c r="V131" s="100">
        <f t="shared" si="18"/>
        <v>-40.006500000000067</v>
      </c>
    </row>
    <row r="132" spans="3:22" ht="15" x14ac:dyDescent="0.25">
      <c r="C132" s="47">
        <f t="shared" si="19"/>
        <v>10.000000000000002</v>
      </c>
      <c r="D132" s="13">
        <v>0.37469999999999998</v>
      </c>
      <c r="E132" s="95">
        <v>0.3594</v>
      </c>
      <c r="F132" s="100">
        <f t="shared" si="10"/>
        <v>-20.540249999999972</v>
      </c>
      <c r="G132" s="95">
        <v>0.35680000000000001</v>
      </c>
      <c r="H132" s="100">
        <f t="shared" si="11"/>
        <v>-24.030749999999962</v>
      </c>
      <c r="I132" s="95">
        <v>0.35189999999999999</v>
      </c>
      <c r="J132" s="100">
        <f t="shared" si="12"/>
        <v>-30.608999999999984</v>
      </c>
      <c r="K132" s="95">
        <v>0.34939999999999999</v>
      </c>
      <c r="L132" s="100">
        <f t="shared" si="13"/>
        <v>-33.96524999999999</v>
      </c>
      <c r="M132" s="95">
        <v>0.34639999999999999</v>
      </c>
      <c r="N132" s="100">
        <f t="shared" si="14"/>
        <v>-37.992749999999987</v>
      </c>
      <c r="O132" s="95">
        <v>0.34350000000000003</v>
      </c>
      <c r="P132" s="100">
        <f t="shared" si="15"/>
        <v>-41.885999999999932</v>
      </c>
      <c r="Q132" s="95">
        <v>0.3427</v>
      </c>
      <c r="R132" s="100">
        <f t="shared" si="16"/>
        <v>-42.959999999999965</v>
      </c>
      <c r="S132" s="95">
        <v>0.34200000000000003</v>
      </c>
      <c r="T132" s="100">
        <f t="shared" si="17"/>
        <v>-43.899749999999941</v>
      </c>
      <c r="U132" s="95">
        <v>0.34699999999999998</v>
      </c>
      <c r="V132" s="100">
        <f t="shared" si="18"/>
        <v>-37.187250000000006</v>
      </c>
    </row>
    <row r="133" spans="3:22" ht="15" x14ac:dyDescent="0.25">
      <c r="C133" s="47">
        <f t="shared" si="19"/>
        <v>10.083333333333336</v>
      </c>
      <c r="D133" s="13">
        <v>0.37409999999999999</v>
      </c>
      <c r="E133" s="95">
        <v>0.35930000000000001</v>
      </c>
      <c r="F133" s="100">
        <f t="shared" si="10"/>
        <v>-19.868999999999971</v>
      </c>
      <c r="G133" s="95">
        <v>0.35649999999999998</v>
      </c>
      <c r="H133" s="100">
        <f t="shared" si="11"/>
        <v>-23.628000000000007</v>
      </c>
      <c r="I133" s="95">
        <v>0.35189999999999999</v>
      </c>
      <c r="J133" s="100">
        <f t="shared" si="12"/>
        <v>-29.803499999999996</v>
      </c>
      <c r="K133" s="95">
        <v>0.35</v>
      </c>
      <c r="L133" s="100">
        <f t="shared" si="13"/>
        <v>-32.354250000000015</v>
      </c>
      <c r="M133" s="95">
        <v>0.34670000000000001</v>
      </c>
      <c r="N133" s="100">
        <f t="shared" si="14"/>
        <v>-36.784499999999973</v>
      </c>
      <c r="O133" s="95">
        <v>0.34389999999999998</v>
      </c>
      <c r="P133" s="100">
        <f t="shared" si="15"/>
        <v>-40.543500000000002</v>
      </c>
      <c r="Q133" s="95">
        <v>0.34239999999999998</v>
      </c>
      <c r="R133" s="100">
        <f t="shared" si="16"/>
        <v>-42.55725000000001</v>
      </c>
      <c r="S133" s="95">
        <v>0.34139999999999998</v>
      </c>
      <c r="T133" s="100">
        <f t="shared" si="17"/>
        <v>-43.899750000000012</v>
      </c>
      <c r="U133" s="95">
        <v>0.3448</v>
      </c>
      <c r="V133" s="100">
        <f t="shared" si="18"/>
        <v>-39.335249999999995</v>
      </c>
    </row>
    <row r="134" spans="3:22" ht="15" x14ac:dyDescent="0.25">
      <c r="C134" s="47">
        <f t="shared" si="19"/>
        <v>10.16666666666667</v>
      </c>
      <c r="D134" s="13">
        <v>0.37359999999999999</v>
      </c>
      <c r="E134" s="95">
        <v>0.35949999999999999</v>
      </c>
      <c r="F134" s="100">
        <f t="shared" si="10"/>
        <v>-18.929250000000003</v>
      </c>
      <c r="G134" s="95">
        <v>0.35589999999999999</v>
      </c>
      <c r="H134" s="100">
        <f t="shared" si="11"/>
        <v>-23.762249999999991</v>
      </c>
      <c r="I134" s="95">
        <v>0.35170000000000001</v>
      </c>
      <c r="J134" s="100">
        <f t="shared" si="12"/>
        <v>-29.400749999999967</v>
      </c>
      <c r="K134" s="95">
        <v>0.34920000000000001</v>
      </c>
      <c r="L134" s="100">
        <f t="shared" si="13"/>
        <v>-32.756999999999969</v>
      </c>
      <c r="M134" s="95">
        <v>0.34589999999999999</v>
      </c>
      <c r="N134" s="100">
        <f t="shared" si="14"/>
        <v>-37.187250000000006</v>
      </c>
      <c r="O134" s="95">
        <v>0.34370000000000001</v>
      </c>
      <c r="P134" s="100">
        <f t="shared" si="15"/>
        <v>-40.140749999999976</v>
      </c>
      <c r="Q134" s="95">
        <v>0.34329999999999999</v>
      </c>
      <c r="R134" s="100">
        <f t="shared" si="16"/>
        <v>-40.677749999999989</v>
      </c>
      <c r="S134" s="95">
        <v>0.34110000000000001</v>
      </c>
      <c r="T134" s="100">
        <f t="shared" si="17"/>
        <v>-43.631249999999966</v>
      </c>
      <c r="U134" s="95">
        <v>0.34470000000000001</v>
      </c>
      <c r="V134" s="100">
        <f t="shared" si="18"/>
        <v>-38.798249999999975</v>
      </c>
    </row>
    <row r="135" spans="3:22" ht="15" x14ac:dyDescent="0.25">
      <c r="C135" s="47">
        <f t="shared" si="19"/>
        <v>10.250000000000004</v>
      </c>
      <c r="D135" s="13">
        <v>0.37490000000000001</v>
      </c>
      <c r="E135" s="95">
        <v>0.35980000000000001</v>
      </c>
      <c r="F135" s="100">
        <f t="shared" si="10"/>
        <v>-20.271750000000001</v>
      </c>
      <c r="G135" s="95">
        <v>0.35630000000000001</v>
      </c>
      <c r="H135" s="100">
        <f t="shared" si="11"/>
        <v>-24.970500000000008</v>
      </c>
      <c r="I135" s="95">
        <v>0.35139999999999999</v>
      </c>
      <c r="J135" s="100">
        <f t="shared" si="12"/>
        <v>-31.54875000000003</v>
      </c>
      <c r="K135" s="95">
        <v>0.34960000000000002</v>
      </c>
      <c r="L135" s="100">
        <f t="shared" si="13"/>
        <v>-33.96524999999999</v>
      </c>
      <c r="M135" s="95">
        <v>0.34610000000000002</v>
      </c>
      <c r="N135" s="100">
        <f t="shared" si="14"/>
        <v>-38.663999999999994</v>
      </c>
      <c r="O135" s="95">
        <v>0.34339999999999998</v>
      </c>
      <c r="P135" s="100">
        <f t="shared" si="15"/>
        <v>-42.288750000000036</v>
      </c>
      <c r="Q135" s="95">
        <v>0.34200000000000003</v>
      </c>
      <c r="R135" s="100">
        <f t="shared" si="16"/>
        <v>-44.168249999999979</v>
      </c>
      <c r="S135" s="95">
        <v>0.34079999999999999</v>
      </c>
      <c r="T135" s="100">
        <f t="shared" si="17"/>
        <v>-45.779250000000033</v>
      </c>
      <c r="U135" s="95">
        <v>0.34439999999999998</v>
      </c>
      <c r="V135" s="100">
        <f t="shared" si="18"/>
        <v>-40.946250000000042</v>
      </c>
    </row>
    <row r="136" spans="3:22" ht="15" x14ac:dyDescent="0.25">
      <c r="C136" s="47">
        <f t="shared" si="19"/>
        <v>10.333333333333337</v>
      </c>
      <c r="D136" s="13">
        <v>0.374</v>
      </c>
      <c r="E136" s="95">
        <v>0.35959999999999998</v>
      </c>
      <c r="F136" s="100">
        <f t="shared" si="10"/>
        <v>-19.332000000000033</v>
      </c>
      <c r="G136" s="95">
        <v>0.35610000000000003</v>
      </c>
      <c r="H136" s="100">
        <f t="shared" si="11"/>
        <v>-24.030749999999962</v>
      </c>
      <c r="I136" s="95">
        <v>0.35120000000000001</v>
      </c>
      <c r="J136" s="100">
        <f t="shared" si="12"/>
        <v>-30.608999999999984</v>
      </c>
      <c r="K136" s="95">
        <v>0.34889999999999999</v>
      </c>
      <c r="L136" s="100">
        <f t="shared" si="13"/>
        <v>-33.696750000000016</v>
      </c>
      <c r="M136" s="95">
        <v>0.34599999999999997</v>
      </c>
      <c r="N136" s="100">
        <f t="shared" si="14"/>
        <v>-37.590000000000032</v>
      </c>
      <c r="O136" s="95">
        <v>0.34279999999999999</v>
      </c>
      <c r="P136" s="100">
        <f t="shared" si="15"/>
        <v>-41.88600000000001</v>
      </c>
      <c r="Q136" s="95">
        <v>0.3422</v>
      </c>
      <c r="R136" s="100">
        <f t="shared" si="16"/>
        <v>-42.691499999999991</v>
      </c>
      <c r="S136" s="95">
        <v>0.3407</v>
      </c>
      <c r="T136" s="100">
        <f t="shared" si="17"/>
        <v>-44.705249999999999</v>
      </c>
      <c r="U136" s="95">
        <v>0.34399999999999997</v>
      </c>
      <c r="V136" s="100">
        <f t="shared" si="18"/>
        <v>-40.275000000000041</v>
      </c>
    </row>
    <row r="137" spans="3:22" ht="15" x14ac:dyDescent="0.25">
      <c r="C137" s="47">
        <f t="shared" si="19"/>
        <v>10.416666666666671</v>
      </c>
      <c r="D137" s="13">
        <v>0.37380000000000002</v>
      </c>
      <c r="E137" s="95">
        <v>0.35849999999999999</v>
      </c>
      <c r="F137" s="100">
        <f t="shared" si="10"/>
        <v>-20.54025000000005</v>
      </c>
      <c r="G137" s="95">
        <v>0.35560000000000003</v>
      </c>
      <c r="H137" s="100">
        <f t="shared" si="11"/>
        <v>-24.433499999999995</v>
      </c>
      <c r="I137" s="95">
        <v>0.3513</v>
      </c>
      <c r="J137" s="100">
        <f t="shared" si="12"/>
        <v>-30.206250000000029</v>
      </c>
      <c r="K137" s="95">
        <v>0.34920000000000001</v>
      </c>
      <c r="L137" s="100">
        <f t="shared" si="13"/>
        <v>-33.025500000000015</v>
      </c>
      <c r="M137" s="95">
        <v>0.3463</v>
      </c>
      <c r="N137" s="100">
        <f t="shared" si="14"/>
        <v>-36.918750000000031</v>
      </c>
      <c r="O137" s="95">
        <v>0.34310000000000002</v>
      </c>
      <c r="P137" s="100">
        <f t="shared" si="15"/>
        <v>-41.214750000000009</v>
      </c>
      <c r="Q137" s="95">
        <v>0.34229999999999999</v>
      </c>
      <c r="R137" s="100">
        <f t="shared" si="16"/>
        <v>-42.288750000000036</v>
      </c>
      <c r="S137" s="95">
        <v>0.34139999999999998</v>
      </c>
      <c r="T137" s="100">
        <f t="shared" si="17"/>
        <v>-43.497000000000057</v>
      </c>
      <c r="U137" s="95">
        <v>0.34350000000000003</v>
      </c>
      <c r="V137" s="100">
        <f t="shared" si="18"/>
        <v>-40.677749999999989</v>
      </c>
    </row>
    <row r="138" spans="3:22" ht="15" x14ac:dyDescent="0.25">
      <c r="C138" s="47">
        <f t="shared" si="19"/>
        <v>10.500000000000005</v>
      </c>
      <c r="D138" s="13">
        <v>0.37390000000000001</v>
      </c>
      <c r="E138" s="95">
        <v>0.35909999999999997</v>
      </c>
      <c r="F138" s="100">
        <f t="shared" si="10"/>
        <v>-19.86900000000005</v>
      </c>
      <c r="G138" s="95">
        <v>0.35560000000000003</v>
      </c>
      <c r="H138" s="100">
        <f t="shared" si="11"/>
        <v>-24.567749999999979</v>
      </c>
      <c r="I138" s="95">
        <v>0.35049999999999998</v>
      </c>
      <c r="J138" s="100">
        <f t="shared" si="12"/>
        <v>-31.414500000000043</v>
      </c>
      <c r="K138" s="95">
        <v>0.34910000000000002</v>
      </c>
      <c r="L138" s="100">
        <f t="shared" si="13"/>
        <v>-33.29399999999999</v>
      </c>
      <c r="M138" s="95">
        <v>0.34570000000000001</v>
      </c>
      <c r="N138" s="100">
        <f t="shared" si="14"/>
        <v>-37.858500000000006</v>
      </c>
      <c r="O138" s="95">
        <v>0.34320000000000001</v>
      </c>
      <c r="P138" s="100">
        <f t="shared" si="15"/>
        <v>-41.214750000000009</v>
      </c>
      <c r="Q138" s="95">
        <v>0.3422</v>
      </c>
      <c r="R138" s="100">
        <f t="shared" si="16"/>
        <v>-42.55725000000001</v>
      </c>
      <c r="S138" s="95">
        <v>0.34139999999999998</v>
      </c>
      <c r="T138" s="100">
        <f t="shared" si="17"/>
        <v>-43.631250000000037</v>
      </c>
      <c r="U138" s="95">
        <v>0.34379999999999999</v>
      </c>
      <c r="V138" s="100">
        <f t="shared" si="18"/>
        <v>-40.409250000000021</v>
      </c>
    </row>
    <row r="139" spans="3:22" ht="15" x14ac:dyDescent="0.25">
      <c r="C139" s="47">
        <f t="shared" si="19"/>
        <v>10.583333333333339</v>
      </c>
      <c r="D139" s="13">
        <v>0.374</v>
      </c>
      <c r="E139" s="95">
        <v>0.35920000000000002</v>
      </c>
      <c r="F139" s="100">
        <f t="shared" si="10"/>
        <v>-19.868999999999971</v>
      </c>
      <c r="G139" s="95">
        <v>0.35610000000000003</v>
      </c>
      <c r="H139" s="100">
        <f t="shared" si="11"/>
        <v>-24.030749999999962</v>
      </c>
      <c r="I139" s="95">
        <v>0.35089999999999999</v>
      </c>
      <c r="J139" s="100">
        <f t="shared" si="12"/>
        <v>-31.011750000000013</v>
      </c>
      <c r="K139" s="95">
        <v>0.3488</v>
      </c>
      <c r="L139" s="100">
        <f t="shared" si="13"/>
        <v>-33.831000000000003</v>
      </c>
      <c r="M139" s="95">
        <v>0.34539999999999998</v>
      </c>
      <c r="N139" s="100">
        <f t="shared" si="14"/>
        <v>-38.39550000000002</v>
      </c>
      <c r="O139" s="95">
        <v>0.34250000000000003</v>
      </c>
      <c r="P139" s="100">
        <f t="shared" si="15"/>
        <v>-42.288749999999965</v>
      </c>
      <c r="Q139" s="95">
        <v>0.34200000000000003</v>
      </c>
      <c r="R139" s="100">
        <f t="shared" si="16"/>
        <v>-42.959999999999965</v>
      </c>
      <c r="S139" s="95">
        <v>0.34060000000000001</v>
      </c>
      <c r="T139" s="100">
        <f t="shared" si="17"/>
        <v>-44.83949999999998</v>
      </c>
      <c r="U139" s="95">
        <v>0.34329999999999999</v>
      </c>
      <c r="V139" s="100">
        <f t="shared" si="18"/>
        <v>-41.214750000000009</v>
      </c>
    </row>
    <row r="140" spans="3:22" ht="15" x14ac:dyDescent="0.25">
      <c r="C140" s="47">
        <f t="shared" si="19"/>
        <v>10.666666666666673</v>
      </c>
      <c r="D140" s="13">
        <v>0.37419999999999998</v>
      </c>
      <c r="E140" s="95">
        <v>0.35959999999999998</v>
      </c>
      <c r="F140" s="100">
        <f t="shared" si="10"/>
        <v>-19.600500000000004</v>
      </c>
      <c r="G140" s="95">
        <v>0.35620000000000002</v>
      </c>
      <c r="H140" s="100">
        <f t="shared" si="11"/>
        <v>-24.164999999999949</v>
      </c>
      <c r="I140" s="95">
        <v>0.35160000000000002</v>
      </c>
      <c r="J140" s="100">
        <f t="shared" si="12"/>
        <v>-30.340499999999935</v>
      </c>
      <c r="K140" s="95">
        <v>0.34860000000000002</v>
      </c>
      <c r="L140" s="100">
        <f t="shared" si="13"/>
        <v>-34.367999999999938</v>
      </c>
      <c r="M140" s="95">
        <v>0.34570000000000001</v>
      </c>
      <c r="N140" s="100">
        <f t="shared" si="14"/>
        <v>-38.261249999999961</v>
      </c>
      <c r="O140" s="95">
        <v>0.34200000000000003</v>
      </c>
      <c r="P140" s="100">
        <f t="shared" si="15"/>
        <v>-43.22849999999994</v>
      </c>
      <c r="Q140" s="95">
        <v>0.34139999999999998</v>
      </c>
      <c r="R140" s="100">
        <f t="shared" si="16"/>
        <v>-44.033999999999999</v>
      </c>
      <c r="S140" s="95">
        <v>0.33979999999999999</v>
      </c>
      <c r="T140" s="100">
        <f t="shared" si="17"/>
        <v>-46.181999999999981</v>
      </c>
      <c r="U140" s="95">
        <v>0.34289999999999998</v>
      </c>
      <c r="V140" s="100">
        <f t="shared" si="18"/>
        <v>-42.02024999999999</v>
      </c>
    </row>
    <row r="141" spans="3:22" ht="15" x14ac:dyDescent="0.25">
      <c r="C141" s="47">
        <f t="shared" si="19"/>
        <v>10.750000000000007</v>
      </c>
      <c r="D141" s="13">
        <v>0.37419999999999998</v>
      </c>
      <c r="E141" s="95">
        <v>0.35880000000000001</v>
      </c>
      <c r="F141" s="100">
        <f t="shared" ref="F141:F204" si="20">(E141-$D141)*1000*$A$24</f>
        <v>-20.674499999999959</v>
      </c>
      <c r="G141" s="95">
        <v>0.35599999999999998</v>
      </c>
      <c r="H141" s="100">
        <f t="shared" ref="H141:H204" si="21">(G141-$D141)*1000*$A$24</f>
        <v>-24.433499999999995</v>
      </c>
      <c r="I141" s="95">
        <v>0.35070000000000001</v>
      </c>
      <c r="J141" s="100">
        <f t="shared" ref="J141:J204" si="22">(I141-$D141)*1000*$A$24</f>
        <v>-31.548749999999952</v>
      </c>
      <c r="K141" s="95">
        <v>0.34910000000000002</v>
      </c>
      <c r="L141" s="100">
        <f t="shared" ref="L141:L204" si="23">(K141-$D141)*1000*$A$24</f>
        <v>-33.696749999999938</v>
      </c>
      <c r="M141" s="95">
        <v>0.3453</v>
      </c>
      <c r="N141" s="100">
        <f t="shared" ref="N141:N204" si="24">(M141-$D141)*1000*$A$24</f>
        <v>-38.798249999999975</v>
      </c>
      <c r="O141" s="95">
        <v>0.34200000000000003</v>
      </c>
      <c r="P141" s="100">
        <f t="shared" ref="P141:P204" si="25">(O141-$D141)*1000*$A$24</f>
        <v>-43.22849999999994</v>
      </c>
      <c r="Q141" s="95">
        <v>0.34150000000000003</v>
      </c>
      <c r="R141" s="100">
        <f t="shared" ref="R141:R204" si="26">(Q141-$D141)*1000*$A$24</f>
        <v>-43.899749999999941</v>
      </c>
      <c r="S141" s="95">
        <v>0.34010000000000001</v>
      </c>
      <c r="T141" s="100">
        <f t="shared" ref="T141:T204" si="27">(S141-$D141)*1000*$A$24</f>
        <v>-45.779249999999955</v>
      </c>
      <c r="U141" s="95">
        <v>0.34339999999999998</v>
      </c>
      <c r="V141" s="100">
        <f t="shared" ref="V141:V204" si="28">(U141-$D141)*1000*$A$24</f>
        <v>-41.34899999999999</v>
      </c>
    </row>
    <row r="142" spans="3:22" ht="15" x14ac:dyDescent="0.25">
      <c r="C142" s="47">
        <f t="shared" ref="C142:C205" si="29">C141+($A$12/60)</f>
        <v>10.833333333333341</v>
      </c>
      <c r="D142" s="13">
        <v>0.37390000000000001</v>
      </c>
      <c r="E142" s="95">
        <v>0.35820000000000002</v>
      </c>
      <c r="F142" s="100">
        <f t="shared" si="20"/>
        <v>-21.077249999999989</v>
      </c>
      <c r="G142" s="95">
        <v>0.35539999999999999</v>
      </c>
      <c r="H142" s="100">
        <f t="shared" si="21"/>
        <v>-24.836250000000025</v>
      </c>
      <c r="I142" s="95">
        <v>0.3503</v>
      </c>
      <c r="J142" s="100">
        <f t="shared" si="22"/>
        <v>-31.68300000000001</v>
      </c>
      <c r="K142" s="95">
        <v>0.34789999999999999</v>
      </c>
      <c r="L142" s="100">
        <f t="shared" si="23"/>
        <v>-34.90500000000003</v>
      </c>
      <c r="M142" s="95">
        <v>0.34549999999999997</v>
      </c>
      <c r="N142" s="100">
        <f t="shared" si="24"/>
        <v>-38.127000000000052</v>
      </c>
      <c r="O142" s="95">
        <v>0.34160000000000001</v>
      </c>
      <c r="P142" s="100">
        <f t="shared" si="25"/>
        <v>-43.362749999999998</v>
      </c>
      <c r="Q142" s="95">
        <v>0.34189999999999998</v>
      </c>
      <c r="R142" s="100">
        <f t="shared" si="26"/>
        <v>-42.960000000000036</v>
      </c>
      <c r="S142" s="95">
        <v>0.33960000000000001</v>
      </c>
      <c r="T142" s="100">
        <f t="shared" si="27"/>
        <v>-46.047750000000001</v>
      </c>
      <c r="U142" s="95">
        <v>0.3427</v>
      </c>
      <c r="V142" s="100">
        <f t="shared" si="28"/>
        <v>-41.88600000000001</v>
      </c>
    </row>
    <row r="143" spans="3:22" ht="15" x14ac:dyDescent="0.25">
      <c r="C143" s="47">
        <f t="shared" si="29"/>
        <v>10.916666666666675</v>
      </c>
      <c r="D143" s="13">
        <v>0.37369999999999998</v>
      </c>
      <c r="E143" s="95">
        <v>0.35909999999999997</v>
      </c>
      <c r="F143" s="100">
        <f t="shared" si="20"/>
        <v>-19.600500000000004</v>
      </c>
      <c r="G143" s="95">
        <v>0.35549999999999998</v>
      </c>
      <c r="H143" s="100">
        <f t="shared" si="21"/>
        <v>-24.433499999999995</v>
      </c>
      <c r="I143" s="95">
        <v>0.35020000000000001</v>
      </c>
      <c r="J143" s="100">
        <f t="shared" si="22"/>
        <v>-31.548749999999952</v>
      </c>
      <c r="K143" s="95">
        <v>0.34789999999999999</v>
      </c>
      <c r="L143" s="100">
        <f t="shared" si="23"/>
        <v>-34.636499999999984</v>
      </c>
      <c r="M143" s="95">
        <v>0.3448</v>
      </c>
      <c r="N143" s="100">
        <f t="shared" si="24"/>
        <v>-38.798249999999975</v>
      </c>
      <c r="O143" s="95">
        <v>0.3417</v>
      </c>
      <c r="P143" s="100">
        <f t="shared" si="25"/>
        <v>-42.959999999999965</v>
      </c>
      <c r="Q143" s="95">
        <v>0.34129999999999999</v>
      </c>
      <c r="R143" s="100">
        <f t="shared" si="26"/>
        <v>-43.496999999999979</v>
      </c>
      <c r="S143" s="95">
        <v>0.33989999999999998</v>
      </c>
      <c r="T143" s="100">
        <f t="shared" si="27"/>
        <v>-45.3765</v>
      </c>
      <c r="U143" s="95">
        <v>0.3427</v>
      </c>
      <c r="V143" s="100">
        <f t="shared" si="28"/>
        <v>-41.617499999999964</v>
      </c>
    </row>
    <row r="144" spans="3:22" ht="15" x14ac:dyDescent="0.25">
      <c r="C144" s="47">
        <f t="shared" si="29"/>
        <v>11.000000000000009</v>
      </c>
      <c r="D144" s="13">
        <v>0.37390000000000001</v>
      </c>
      <c r="E144" s="95">
        <v>0.35830000000000001</v>
      </c>
      <c r="F144" s="100">
        <f t="shared" si="20"/>
        <v>-20.943000000000005</v>
      </c>
      <c r="G144" s="95">
        <v>0.35580000000000001</v>
      </c>
      <c r="H144" s="100">
        <f t="shared" si="21"/>
        <v>-24.299250000000008</v>
      </c>
      <c r="I144" s="95">
        <v>0.35049999999999998</v>
      </c>
      <c r="J144" s="100">
        <f t="shared" si="22"/>
        <v>-31.414500000000043</v>
      </c>
      <c r="K144" s="95">
        <v>0.34810000000000002</v>
      </c>
      <c r="L144" s="100">
        <f t="shared" si="23"/>
        <v>-34.636499999999984</v>
      </c>
      <c r="M144" s="95">
        <v>0.34470000000000001</v>
      </c>
      <c r="N144" s="100">
        <f t="shared" si="24"/>
        <v>-39.201000000000008</v>
      </c>
      <c r="O144" s="95">
        <v>0.34179999999999999</v>
      </c>
      <c r="P144" s="100">
        <f t="shared" si="25"/>
        <v>-43.094250000000024</v>
      </c>
      <c r="Q144" s="95">
        <v>0.34110000000000001</v>
      </c>
      <c r="R144" s="100">
        <f t="shared" si="26"/>
        <v>-44.033999999999999</v>
      </c>
      <c r="S144" s="95">
        <v>0.3392</v>
      </c>
      <c r="T144" s="100">
        <f t="shared" si="27"/>
        <v>-46.584750000000014</v>
      </c>
      <c r="U144" s="95">
        <v>0.34200000000000003</v>
      </c>
      <c r="V144" s="100">
        <f t="shared" si="28"/>
        <v>-42.825749999999978</v>
      </c>
    </row>
    <row r="145" spans="3:22" ht="15" x14ac:dyDescent="0.25">
      <c r="C145" s="47">
        <f t="shared" si="29"/>
        <v>11.083333333333343</v>
      </c>
      <c r="D145" s="13">
        <v>0.37419999999999998</v>
      </c>
      <c r="E145" s="95">
        <v>0.35820000000000002</v>
      </c>
      <c r="F145" s="100">
        <f t="shared" si="20"/>
        <v>-21.479999999999947</v>
      </c>
      <c r="G145" s="95">
        <v>0.35439999999999999</v>
      </c>
      <c r="H145" s="100">
        <f t="shared" si="21"/>
        <v>-26.581499999999977</v>
      </c>
      <c r="I145" s="95">
        <v>0.3498</v>
      </c>
      <c r="J145" s="100">
        <f t="shared" si="22"/>
        <v>-32.756999999999969</v>
      </c>
      <c r="K145" s="95">
        <v>0.34820000000000001</v>
      </c>
      <c r="L145" s="100">
        <f t="shared" si="23"/>
        <v>-34.904999999999959</v>
      </c>
      <c r="M145" s="95">
        <v>0.3448</v>
      </c>
      <c r="N145" s="100">
        <f t="shared" si="24"/>
        <v>-39.469499999999975</v>
      </c>
      <c r="O145" s="95">
        <v>0.34150000000000003</v>
      </c>
      <c r="P145" s="100">
        <f t="shared" si="25"/>
        <v>-43.899749999999941</v>
      </c>
      <c r="Q145" s="95">
        <v>0.34089999999999998</v>
      </c>
      <c r="R145" s="100">
        <f t="shared" si="26"/>
        <v>-44.705249999999999</v>
      </c>
      <c r="S145" s="95">
        <v>0.33929999999999999</v>
      </c>
      <c r="T145" s="100">
        <f t="shared" si="27"/>
        <v>-46.853249999999981</v>
      </c>
      <c r="U145" s="95">
        <v>0.34229999999999999</v>
      </c>
      <c r="V145" s="100">
        <f t="shared" si="28"/>
        <v>-42.825749999999978</v>
      </c>
    </row>
    <row r="146" spans="3:22" ht="15" x14ac:dyDescent="0.25">
      <c r="C146" s="47">
        <f t="shared" si="29"/>
        <v>11.166666666666677</v>
      </c>
      <c r="D146" s="13">
        <v>0.3735</v>
      </c>
      <c r="E146" s="95">
        <v>0.35809999999999997</v>
      </c>
      <c r="F146" s="100">
        <f t="shared" si="20"/>
        <v>-20.674500000000034</v>
      </c>
      <c r="G146" s="95">
        <v>0.35449999999999998</v>
      </c>
      <c r="H146" s="100">
        <f t="shared" si="21"/>
        <v>-25.507500000000025</v>
      </c>
      <c r="I146" s="95">
        <v>0.3498</v>
      </c>
      <c r="J146" s="100">
        <f t="shared" si="22"/>
        <v>-31.817250000000001</v>
      </c>
      <c r="K146" s="95">
        <v>0.34799999999999998</v>
      </c>
      <c r="L146" s="100">
        <f t="shared" si="23"/>
        <v>-34.233750000000029</v>
      </c>
      <c r="M146" s="95">
        <v>0.34460000000000002</v>
      </c>
      <c r="N146" s="100">
        <f t="shared" si="24"/>
        <v>-38.798249999999975</v>
      </c>
      <c r="O146" s="95">
        <v>0.3412</v>
      </c>
      <c r="P146" s="100">
        <f t="shared" si="25"/>
        <v>-43.362749999999998</v>
      </c>
      <c r="Q146" s="95">
        <v>0.3407</v>
      </c>
      <c r="R146" s="100">
        <f t="shared" si="26"/>
        <v>-44.033999999999999</v>
      </c>
      <c r="S146" s="95">
        <v>0.3402</v>
      </c>
      <c r="T146" s="100">
        <f t="shared" si="27"/>
        <v>-44.705249999999999</v>
      </c>
      <c r="U146" s="95">
        <v>0.3422</v>
      </c>
      <c r="V146" s="100">
        <f t="shared" si="28"/>
        <v>-42.02024999999999</v>
      </c>
    </row>
    <row r="147" spans="3:22" ht="15" x14ac:dyDescent="0.25">
      <c r="C147" s="47">
        <f t="shared" si="29"/>
        <v>11.250000000000011</v>
      </c>
      <c r="D147" s="13">
        <v>0.37319999999999998</v>
      </c>
      <c r="E147" s="95">
        <v>0.3584</v>
      </c>
      <c r="F147" s="100">
        <f t="shared" si="20"/>
        <v>-19.868999999999971</v>
      </c>
      <c r="G147" s="95">
        <v>0.35470000000000002</v>
      </c>
      <c r="H147" s="100">
        <f t="shared" si="21"/>
        <v>-24.836249999999946</v>
      </c>
      <c r="I147" s="95">
        <v>0.35049999999999998</v>
      </c>
      <c r="J147" s="100">
        <f t="shared" si="22"/>
        <v>-30.47475</v>
      </c>
      <c r="K147" s="95">
        <v>0.34720000000000001</v>
      </c>
      <c r="L147" s="100">
        <f t="shared" si="23"/>
        <v>-34.904999999999959</v>
      </c>
      <c r="M147" s="95">
        <v>0.34420000000000001</v>
      </c>
      <c r="N147" s="100">
        <f t="shared" si="24"/>
        <v>-38.932499999999962</v>
      </c>
      <c r="O147" s="95">
        <v>0.34179999999999999</v>
      </c>
      <c r="P147" s="100">
        <f t="shared" si="25"/>
        <v>-42.154499999999977</v>
      </c>
      <c r="Q147" s="95">
        <v>0.34010000000000001</v>
      </c>
      <c r="R147" s="100">
        <f t="shared" si="26"/>
        <v>-44.436749999999954</v>
      </c>
      <c r="S147" s="95">
        <v>0.33900000000000002</v>
      </c>
      <c r="T147" s="100">
        <f t="shared" si="27"/>
        <v>-45.913499999999935</v>
      </c>
      <c r="U147" s="95">
        <v>0.34129999999999999</v>
      </c>
      <c r="V147" s="100">
        <f t="shared" si="28"/>
        <v>-42.825749999999978</v>
      </c>
    </row>
    <row r="148" spans="3:22" ht="15" x14ac:dyDescent="0.25">
      <c r="C148" s="47">
        <f t="shared" si="29"/>
        <v>11.333333333333345</v>
      </c>
      <c r="D148" s="13">
        <v>0.37380000000000002</v>
      </c>
      <c r="E148" s="95">
        <v>0.35780000000000001</v>
      </c>
      <c r="F148" s="100">
        <f t="shared" si="20"/>
        <v>-21.480000000000018</v>
      </c>
      <c r="G148" s="95">
        <v>0.35499999999999998</v>
      </c>
      <c r="H148" s="100">
        <f t="shared" si="21"/>
        <v>-25.239000000000054</v>
      </c>
      <c r="I148" s="95">
        <v>0.34920000000000001</v>
      </c>
      <c r="J148" s="100">
        <f t="shared" si="22"/>
        <v>-33.025500000000015</v>
      </c>
      <c r="K148" s="95">
        <v>0.34760000000000002</v>
      </c>
      <c r="L148" s="100">
        <f t="shared" si="23"/>
        <v>-35.173500000000004</v>
      </c>
      <c r="M148" s="95">
        <v>0.34449999999999997</v>
      </c>
      <c r="N148" s="100">
        <f t="shared" si="24"/>
        <v>-39.335250000000066</v>
      </c>
      <c r="O148" s="95">
        <v>0.34110000000000001</v>
      </c>
      <c r="P148" s="100">
        <f t="shared" si="25"/>
        <v>-43.899750000000012</v>
      </c>
      <c r="Q148" s="95">
        <v>0.33979999999999999</v>
      </c>
      <c r="R148" s="100">
        <f t="shared" si="26"/>
        <v>-45.645000000000039</v>
      </c>
      <c r="S148" s="95">
        <v>0.33950000000000002</v>
      </c>
      <c r="T148" s="100">
        <f t="shared" si="27"/>
        <v>-46.047750000000001</v>
      </c>
      <c r="U148" s="95">
        <v>0.34179999999999999</v>
      </c>
      <c r="V148" s="100">
        <f t="shared" si="28"/>
        <v>-42.960000000000036</v>
      </c>
    </row>
    <row r="149" spans="3:22" ht="15" x14ac:dyDescent="0.25">
      <c r="C149" s="47">
        <f t="shared" si="29"/>
        <v>11.416666666666679</v>
      </c>
      <c r="D149" s="13">
        <v>0.37430000000000002</v>
      </c>
      <c r="E149" s="95">
        <v>0.35770000000000002</v>
      </c>
      <c r="F149" s="100">
        <f t="shared" si="20"/>
        <v>-22.285500000000006</v>
      </c>
      <c r="G149" s="95">
        <v>0.35510000000000003</v>
      </c>
      <c r="H149" s="100">
        <f t="shared" si="21"/>
        <v>-25.775999999999996</v>
      </c>
      <c r="I149" s="95">
        <v>0.34939999999999999</v>
      </c>
      <c r="J149" s="100">
        <f t="shared" si="22"/>
        <v>-33.428250000000048</v>
      </c>
      <c r="K149" s="95">
        <v>0.34739999999999999</v>
      </c>
      <c r="L149" s="100">
        <f t="shared" si="23"/>
        <v>-36.113250000000043</v>
      </c>
      <c r="M149" s="95">
        <v>0.34360000000000002</v>
      </c>
      <c r="N149" s="100">
        <f t="shared" si="24"/>
        <v>-41.214750000000009</v>
      </c>
      <c r="O149" s="95">
        <v>0.34179999999999999</v>
      </c>
      <c r="P149" s="100">
        <f t="shared" si="25"/>
        <v>-43.631250000000037</v>
      </c>
      <c r="Q149" s="95">
        <v>0.3397</v>
      </c>
      <c r="R149" s="100">
        <f t="shared" si="26"/>
        <v>-46.450500000000034</v>
      </c>
      <c r="S149" s="95">
        <v>0.3397</v>
      </c>
      <c r="T149" s="100">
        <f t="shared" si="27"/>
        <v>-46.450500000000034</v>
      </c>
      <c r="U149" s="95">
        <v>0.34110000000000001</v>
      </c>
      <c r="V149" s="100">
        <f t="shared" si="28"/>
        <v>-44.571000000000012</v>
      </c>
    </row>
    <row r="150" spans="3:22" ht="15" x14ac:dyDescent="0.25">
      <c r="C150" s="47">
        <f t="shared" si="29"/>
        <v>11.500000000000012</v>
      </c>
      <c r="D150" s="13">
        <v>0.3745</v>
      </c>
      <c r="E150" s="95">
        <v>0.35809999999999997</v>
      </c>
      <c r="F150" s="100">
        <f t="shared" si="20"/>
        <v>-22.017000000000035</v>
      </c>
      <c r="G150" s="95">
        <v>0.35560000000000003</v>
      </c>
      <c r="H150" s="100">
        <f t="shared" si="21"/>
        <v>-25.373249999999967</v>
      </c>
      <c r="I150" s="95">
        <v>0.34970000000000001</v>
      </c>
      <c r="J150" s="100">
        <f t="shared" si="22"/>
        <v>-33.29399999999999</v>
      </c>
      <c r="K150" s="95">
        <v>0.34720000000000001</v>
      </c>
      <c r="L150" s="100">
        <f t="shared" si="23"/>
        <v>-36.650249999999986</v>
      </c>
      <c r="M150" s="95">
        <v>0.34410000000000002</v>
      </c>
      <c r="N150" s="100">
        <f t="shared" si="24"/>
        <v>-40.811999999999976</v>
      </c>
      <c r="O150" s="95">
        <v>0.34089999999999998</v>
      </c>
      <c r="P150" s="100">
        <f t="shared" si="25"/>
        <v>-45.108000000000025</v>
      </c>
      <c r="Q150" s="95">
        <v>0.33939999999999998</v>
      </c>
      <c r="R150" s="100">
        <f t="shared" si="26"/>
        <v>-47.121750000000034</v>
      </c>
      <c r="S150" s="95">
        <v>0.33889999999999998</v>
      </c>
      <c r="T150" s="100">
        <f t="shared" si="27"/>
        <v>-47.793000000000035</v>
      </c>
      <c r="U150" s="95">
        <v>0.3412</v>
      </c>
      <c r="V150" s="100">
        <f t="shared" si="28"/>
        <v>-44.705249999999999</v>
      </c>
    </row>
    <row r="151" spans="3:22" ht="15" x14ac:dyDescent="0.25">
      <c r="C151" s="47">
        <f t="shared" si="29"/>
        <v>11.583333333333346</v>
      </c>
      <c r="D151" s="13">
        <v>0.37309999999999999</v>
      </c>
      <c r="E151" s="95">
        <v>0.3574</v>
      </c>
      <c r="F151" s="100">
        <f t="shared" si="20"/>
        <v>-21.077249999999989</v>
      </c>
      <c r="G151" s="95">
        <v>0.35370000000000001</v>
      </c>
      <c r="H151" s="100">
        <f t="shared" si="21"/>
        <v>-26.044499999999964</v>
      </c>
      <c r="I151" s="95">
        <v>0.35</v>
      </c>
      <c r="J151" s="100">
        <f t="shared" si="22"/>
        <v>-31.011750000000013</v>
      </c>
      <c r="K151" s="95">
        <v>0.34699999999999998</v>
      </c>
      <c r="L151" s="100">
        <f t="shared" si="23"/>
        <v>-35.039250000000017</v>
      </c>
      <c r="M151" s="95">
        <v>0.34360000000000002</v>
      </c>
      <c r="N151" s="100">
        <f t="shared" si="24"/>
        <v>-39.603749999999962</v>
      </c>
      <c r="O151" s="95">
        <v>0.34029999999999999</v>
      </c>
      <c r="P151" s="100">
        <f t="shared" si="25"/>
        <v>-44.033999999999999</v>
      </c>
      <c r="Q151" s="95">
        <v>0.3397</v>
      </c>
      <c r="R151" s="100">
        <f t="shared" si="26"/>
        <v>-44.83949999999998</v>
      </c>
      <c r="S151" s="95">
        <v>0.33889999999999998</v>
      </c>
      <c r="T151" s="100">
        <f t="shared" si="27"/>
        <v>-45.913500000000013</v>
      </c>
      <c r="U151" s="95">
        <v>0.34060000000000001</v>
      </c>
      <c r="V151" s="100">
        <f t="shared" si="28"/>
        <v>-43.631249999999966</v>
      </c>
    </row>
    <row r="152" spans="3:22" ht="15" x14ac:dyDescent="0.25">
      <c r="C152" s="47">
        <f t="shared" si="29"/>
        <v>11.66666666666668</v>
      </c>
      <c r="D152" s="13">
        <v>0.37369999999999998</v>
      </c>
      <c r="E152" s="95">
        <v>0.3579</v>
      </c>
      <c r="F152" s="100">
        <f t="shared" si="20"/>
        <v>-21.211499999999976</v>
      </c>
      <c r="G152" s="95">
        <v>0.35420000000000001</v>
      </c>
      <c r="H152" s="100">
        <f t="shared" si="21"/>
        <v>-26.178749999999948</v>
      </c>
      <c r="I152" s="95">
        <v>0.34910000000000002</v>
      </c>
      <c r="J152" s="100">
        <f t="shared" si="22"/>
        <v>-33.025499999999937</v>
      </c>
      <c r="K152" s="95">
        <v>0.34710000000000002</v>
      </c>
      <c r="L152" s="100">
        <f t="shared" si="23"/>
        <v>-35.710499999999946</v>
      </c>
      <c r="M152" s="95">
        <v>0.34370000000000001</v>
      </c>
      <c r="N152" s="100">
        <f t="shared" si="24"/>
        <v>-40.274999999999963</v>
      </c>
      <c r="O152" s="95">
        <v>0.33989999999999998</v>
      </c>
      <c r="P152" s="100">
        <f t="shared" si="25"/>
        <v>-45.3765</v>
      </c>
      <c r="Q152" s="95">
        <v>0.33989999999999998</v>
      </c>
      <c r="R152" s="100">
        <f t="shared" si="26"/>
        <v>-45.3765</v>
      </c>
      <c r="S152" s="95">
        <v>0.33839999999999998</v>
      </c>
      <c r="T152" s="100">
        <f t="shared" si="27"/>
        <v>-47.390249999999995</v>
      </c>
      <c r="U152" s="95">
        <v>0.34050000000000002</v>
      </c>
      <c r="V152" s="100">
        <f t="shared" si="28"/>
        <v>-44.570999999999941</v>
      </c>
    </row>
    <row r="153" spans="3:22" ht="15" x14ac:dyDescent="0.25">
      <c r="C153" s="47">
        <f t="shared" si="29"/>
        <v>11.750000000000014</v>
      </c>
      <c r="D153" s="13">
        <v>0.37369999999999998</v>
      </c>
      <c r="E153" s="95">
        <v>0.35780000000000001</v>
      </c>
      <c r="F153" s="100">
        <f t="shared" si="20"/>
        <v>-21.34574999999996</v>
      </c>
      <c r="G153" s="95">
        <v>0.35410000000000003</v>
      </c>
      <c r="H153" s="100">
        <f t="shared" si="21"/>
        <v>-26.312999999999935</v>
      </c>
      <c r="I153" s="95">
        <v>0.34870000000000001</v>
      </c>
      <c r="J153" s="100">
        <f t="shared" si="22"/>
        <v>-33.562499999999957</v>
      </c>
      <c r="K153" s="95">
        <v>0.34599999999999997</v>
      </c>
      <c r="L153" s="100">
        <f t="shared" si="23"/>
        <v>-37.187250000000006</v>
      </c>
      <c r="M153" s="95">
        <v>0.34320000000000001</v>
      </c>
      <c r="N153" s="100">
        <f t="shared" si="24"/>
        <v>-40.946249999999964</v>
      </c>
      <c r="O153" s="95">
        <v>0.34</v>
      </c>
      <c r="P153" s="100">
        <f t="shared" si="25"/>
        <v>-45.242249999999935</v>
      </c>
      <c r="Q153" s="95">
        <v>0.33860000000000001</v>
      </c>
      <c r="R153" s="100">
        <f t="shared" si="26"/>
        <v>-47.121749999999956</v>
      </c>
      <c r="S153" s="95">
        <v>0.33839999999999998</v>
      </c>
      <c r="T153" s="100">
        <f t="shared" si="27"/>
        <v>-47.390249999999995</v>
      </c>
      <c r="U153" s="95">
        <v>0.34010000000000001</v>
      </c>
      <c r="V153" s="100">
        <f t="shared" si="28"/>
        <v>-45.107999999999954</v>
      </c>
    </row>
    <row r="154" spans="3:22" ht="15" x14ac:dyDescent="0.25">
      <c r="C154" s="47">
        <f t="shared" si="29"/>
        <v>11.833333333333348</v>
      </c>
      <c r="D154" s="13">
        <v>0.37319999999999998</v>
      </c>
      <c r="E154" s="95">
        <v>0.35799999999999998</v>
      </c>
      <c r="F154" s="100">
        <f t="shared" si="20"/>
        <v>-20.405999999999988</v>
      </c>
      <c r="G154" s="95">
        <v>0.35470000000000002</v>
      </c>
      <c r="H154" s="100">
        <f t="shared" si="21"/>
        <v>-24.836249999999946</v>
      </c>
      <c r="I154" s="95">
        <v>0.3493</v>
      </c>
      <c r="J154" s="100">
        <f t="shared" si="22"/>
        <v>-32.085749999999969</v>
      </c>
      <c r="K154" s="95">
        <v>0.34599999999999997</v>
      </c>
      <c r="L154" s="100">
        <f t="shared" si="23"/>
        <v>-36.516000000000005</v>
      </c>
      <c r="M154" s="95">
        <v>0.34300000000000003</v>
      </c>
      <c r="N154" s="100">
        <f t="shared" si="24"/>
        <v>-40.543499999999931</v>
      </c>
      <c r="O154" s="95">
        <v>0.34050000000000002</v>
      </c>
      <c r="P154" s="100">
        <f t="shared" si="25"/>
        <v>-43.899749999999941</v>
      </c>
      <c r="Q154" s="95">
        <v>0.33879999999999999</v>
      </c>
      <c r="R154" s="100">
        <f t="shared" si="26"/>
        <v>-46.181999999999981</v>
      </c>
      <c r="S154" s="95">
        <v>0.33889999999999998</v>
      </c>
      <c r="T154" s="100">
        <f t="shared" si="27"/>
        <v>-46.047750000000001</v>
      </c>
      <c r="U154" s="95">
        <v>0.34</v>
      </c>
      <c r="V154" s="100">
        <f t="shared" si="28"/>
        <v>-44.570999999999941</v>
      </c>
    </row>
    <row r="155" spans="3:22" ht="15" x14ac:dyDescent="0.25">
      <c r="C155" s="47">
        <f t="shared" si="29"/>
        <v>11.916666666666682</v>
      </c>
      <c r="D155" s="13">
        <v>0.374</v>
      </c>
      <c r="E155" s="95">
        <v>0.3574</v>
      </c>
      <c r="F155" s="100">
        <f t="shared" si="20"/>
        <v>-22.285500000000006</v>
      </c>
      <c r="G155" s="95">
        <v>0.35410000000000003</v>
      </c>
      <c r="H155" s="100">
        <f t="shared" si="21"/>
        <v>-26.715749999999964</v>
      </c>
      <c r="I155" s="95">
        <v>0.34949999999999998</v>
      </c>
      <c r="J155" s="100">
        <f t="shared" si="22"/>
        <v>-32.891250000000028</v>
      </c>
      <c r="K155" s="95">
        <v>0.34649999999999997</v>
      </c>
      <c r="L155" s="100">
        <f t="shared" si="23"/>
        <v>-36.918750000000031</v>
      </c>
      <c r="M155" s="95">
        <v>0.34320000000000001</v>
      </c>
      <c r="N155" s="100">
        <f t="shared" si="24"/>
        <v>-41.34899999999999</v>
      </c>
      <c r="O155" s="95">
        <v>0.33939999999999998</v>
      </c>
      <c r="P155" s="100">
        <f t="shared" si="25"/>
        <v>-46.450500000000034</v>
      </c>
      <c r="Q155" s="95">
        <v>0.33860000000000001</v>
      </c>
      <c r="R155" s="100">
        <f t="shared" si="26"/>
        <v>-47.524499999999982</v>
      </c>
      <c r="S155" s="95">
        <v>0.33789999999999998</v>
      </c>
      <c r="T155" s="100">
        <f t="shared" si="27"/>
        <v>-48.464250000000028</v>
      </c>
      <c r="U155" s="95">
        <v>0.34050000000000002</v>
      </c>
      <c r="V155" s="100">
        <f t="shared" si="28"/>
        <v>-44.97374999999996</v>
      </c>
    </row>
    <row r="156" spans="3:22" ht="15" x14ac:dyDescent="0.25">
      <c r="C156" s="47">
        <f t="shared" si="29"/>
        <v>12.000000000000016</v>
      </c>
      <c r="D156" s="13">
        <v>0.37409999999999999</v>
      </c>
      <c r="E156" s="95">
        <v>0.3584</v>
      </c>
      <c r="F156" s="100">
        <f t="shared" si="20"/>
        <v>-21.077249999999989</v>
      </c>
      <c r="G156" s="95">
        <v>0.35349999999999998</v>
      </c>
      <c r="H156" s="100">
        <f t="shared" si="21"/>
        <v>-27.655500000000011</v>
      </c>
      <c r="I156" s="95">
        <v>0.34910000000000002</v>
      </c>
      <c r="J156" s="100">
        <f t="shared" si="22"/>
        <v>-33.562499999999957</v>
      </c>
      <c r="K156" s="95">
        <v>0.34589999999999999</v>
      </c>
      <c r="L156" s="100">
        <f t="shared" si="23"/>
        <v>-37.858500000000006</v>
      </c>
      <c r="M156" s="95">
        <v>0.3427</v>
      </c>
      <c r="N156" s="100">
        <f t="shared" si="24"/>
        <v>-42.154499999999977</v>
      </c>
      <c r="O156" s="95">
        <v>0.3397</v>
      </c>
      <c r="P156" s="100">
        <f t="shared" si="25"/>
        <v>-46.181999999999981</v>
      </c>
      <c r="Q156" s="95">
        <v>0.3387</v>
      </c>
      <c r="R156" s="100">
        <f t="shared" si="26"/>
        <v>-47.524499999999982</v>
      </c>
      <c r="S156" s="95">
        <v>0.33800000000000002</v>
      </c>
      <c r="T156" s="100">
        <f t="shared" si="27"/>
        <v>-48.464249999999957</v>
      </c>
      <c r="U156" s="95">
        <v>0.34</v>
      </c>
      <c r="V156" s="100">
        <f t="shared" si="28"/>
        <v>-45.779249999999955</v>
      </c>
    </row>
    <row r="157" spans="3:22" ht="15" x14ac:dyDescent="0.25">
      <c r="C157" s="47">
        <f t="shared" si="29"/>
        <v>12.08333333333335</v>
      </c>
      <c r="D157" s="13">
        <v>0.37409999999999999</v>
      </c>
      <c r="E157" s="95">
        <v>0.35709999999999997</v>
      </c>
      <c r="F157" s="100">
        <f t="shared" si="20"/>
        <v>-22.822500000000019</v>
      </c>
      <c r="G157" s="95">
        <v>0.35320000000000001</v>
      </c>
      <c r="H157" s="100">
        <f t="shared" si="21"/>
        <v>-28.058249999999965</v>
      </c>
      <c r="I157" s="95">
        <v>0.34849999999999998</v>
      </c>
      <c r="J157" s="100">
        <f t="shared" si="22"/>
        <v>-34.368000000000016</v>
      </c>
      <c r="K157" s="95">
        <v>0.3463</v>
      </c>
      <c r="L157" s="100">
        <f t="shared" si="23"/>
        <v>-37.321499999999986</v>
      </c>
      <c r="M157" s="95">
        <v>0.34279999999999999</v>
      </c>
      <c r="N157" s="100">
        <f t="shared" si="24"/>
        <v>-42.02024999999999</v>
      </c>
      <c r="O157" s="95">
        <v>0.3392</v>
      </c>
      <c r="P157" s="100">
        <f t="shared" si="25"/>
        <v>-46.853249999999981</v>
      </c>
      <c r="Q157" s="95">
        <v>0.33850000000000002</v>
      </c>
      <c r="R157" s="100">
        <f t="shared" si="26"/>
        <v>-47.792999999999957</v>
      </c>
      <c r="S157" s="95">
        <v>0.33729999999999999</v>
      </c>
      <c r="T157" s="100">
        <f t="shared" si="27"/>
        <v>-49.403999999999996</v>
      </c>
      <c r="U157" s="95">
        <v>0.3392</v>
      </c>
      <c r="V157" s="100">
        <f t="shared" si="28"/>
        <v>-46.853249999999981</v>
      </c>
    </row>
    <row r="158" spans="3:22" ht="15" x14ac:dyDescent="0.25">
      <c r="C158" s="47">
        <f t="shared" si="29"/>
        <v>12.166666666666684</v>
      </c>
      <c r="D158" s="13">
        <v>0.37369999999999998</v>
      </c>
      <c r="E158" s="95">
        <v>0.35799999999999998</v>
      </c>
      <c r="F158" s="100">
        <f t="shared" si="20"/>
        <v>-21.077249999999989</v>
      </c>
      <c r="G158" s="95">
        <v>0.35320000000000001</v>
      </c>
      <c r="H158" s="100">
        <f t="shared" si="21"/>
        <v>-27.521249999999952</v>
      </c>
      <c r="I158" s="95">
        <v>0.3488</v>
      </c>
      <c r="J158" s="100">
        <f t="shared" si="22"/>
        <v>-33.42824999999997</v>
      </c>
      <c r="K158" s="95">
        <v>0.3458</v>
      </c>
      <c r="L158" s="100">
        <f t="shared" si="23"/>
        <v>-37.455749999999973</v>
      </c>
      <c r="M158" s="95">
        <v>0.34339999999999998</v>
      </c>
      <c r="N158" s="100">
        <f t="shared" si="24"/>
        <v>-40.677749999999989</v>
      </c>
      <c r="O158" s="95">
        <v>0.33879999999999999</v>
      </c>
      <c r="P158" s="100">
        <f t="shared" si="25"/>
        <v>-46.853249999999981</v>
      </c>
      <c r="Q158" s="95">
        <v>0.33829999999999999</v>
      </c>
      <c r="R158" s="100">
        <f t="shared" si="26"/>
        <v>-47.524499999999982</v>
      </c>
      <c r="S158" s="95">
        <v>0.33729999999999999</v>
      </c>
      <c r="T158" s="100">
        <f t="shared" si="27"/>
        <v>-48.86699999999999</v>
      </c>
      <c r="U158" s="95">
        <v>0.33889999999999998</v>
      </c>
      <c r="V158" s="100">
        <f t="shared" si="28"/>
        <v>-46.718999999999994</v>
      </c>
    </row>
    <row r="159" spans="3:22" ht="15" x14ac:dyDescent="0.25">
      <c r="C159" s="47">
        <f t="shared" si="29"/>
        <v>12.250000000000018</v>
      </c>
      <c r="D159" s="13">
        <v>0.37359999999999999</v>
      </c>
      <c r="E159" s="95">
        <v>0.35720000000000002</v>
      </c>
      <c r="F159" s="100">
        <f t="shared" si="20"/>
        <v>-22.01699999999996</v>
      </c>
      <c r="G159" s="95">
        <v>0.35389999999999999</v>
      </c>
      <c r="H159" s="100">
        <f t="shared" si="21"/>
        <v>-26.447249999999993</v>
      </c>
      <c r="I159" s="95">
        <v>0.34770000000000001</v>
      </c>
      <c r="J159" s="100">
        <f t="shared" si="22"/>
        <v>-34.770749999999971</v>
      </c>
      <c r="K159" s="95">
        <v>0.34589999999999999</v>
      </c>
      <c r="L159" s="100">
        <f t="shared" si="23"/>
        <v>-37.187250000000006</v>
      </c>
      <c r="M159" s="95">
        <v>0.34329999999999999</v>
      </c>
      <c r="N159" s="100">
        <f t="shared" si="24"/>
        <v>-40.677749999999989</v>
      </c>
      <c r="O159" s="95">
        <v>0.33900000000000002</v>
      </c>
      <c r="P159" s="100">
        <f t="shared" si="25"/>
        <v>-46.450499999999955</v>
      </c>
      <c r="Q159" s="95">
        <v>0.33779999999999999</v>
      </c>
      <c r="R159" s="100">
        <f t="shared" si="26"/>
        <v>-48.061499999999995</v>
      </c>
      <c r="S159" s="95">
        <v>0.33650000000000002</v>
      </c>
      <c r="T159" s="100">
        <f t="shared" si="27"/>
        <v>-49.806749999999958</v>
      </c>
      <c r="U159" s="95">
        <v>0.33929999999999999</v>
      </c>
      <c r="V159" s="100">
        <f t="shared" si="28"/>
        <v>-46.047750000000001</v>
      </c>
    </row>
    <row r="160" spans="3:22" ht="15" x14ac:dyDescent="0.25">
      <c r="C160" s="47">
        <f t="shared" si="29"/>
        <v>12.333333333333352</v>
      </c>
      <c r="D160" s="13">
        <v>0.37419999999999998</v>
      </c>
      <c r="E160" s="95">
        <v>0.35780000000000001</v>
      </c>
      <c r="F160" s="100">
        <f t="shared" si="20"/>
        <v>-22.01699999999996</v>
      </c>
      <c r="G160" s="95">
        <v>0.35349999999999998</v>
      </c>
      <c r="H160" s="100">
        <f t="shared" si="21"/>
        <v>-27.789749999999994</v>
      </c>
      <c r="I160" s="95">
        <v>0.34849999999999998</v>
      </c>
      <c r="J160" s="100">
        <f t="shared" si="22"/>
        <v>-34.502249999999997</v>
      </c>
      <c r="K160" s="95">
        <v>0.34520000000000001</v>
      </c>
      <c r="L160" s="100">
        <f t="shared" si="23"/>
        <v>-38.932499999999962</v>
      </c>
      <c r="M160" s="95">
        <v>0.34239999999999998</v>
      </c>
      <c r="N160" s="100">
        <f t="shared" si="24"/>
        <v>-42.691499999999991</v>
      </c>
      <c r="O160" s="95">
        <v>0.33860000000000001</v>
      </c>
      <c r="P160" s="100">
        <f t="shared" si="25"/>
        <v>-47.792999999999957</v>
      </c>
      <c r="Q160" s="95">
        <v>0.33829999999999999</v>
      </c>
      <c r="R160" s="100">
        <f t="shared" si="26"/>
        <v>-48.195749999999983</v>
      </c>
      <c r="S160" s="95">
        <v>0.3362</v>
      </c>
      <c r="T160" s="100">
        <f t="shared" si="27"/>
        <v>-51.014999999999972</v>
      </c>
      <c r="U160" s="95">
        <v>0.33889999999999998</v>
      </c>
      <c r="V160" s="100">
        <f t="shared" si="28"/>
        <v>-47.390249999999995</v>
      </c>
    </row>
    <row r="161" spans="3:22" ht="15" x14ac:dyDescent="0.25">
      <c r="C161" s="47">
        <f t="shared" si="29"/>
        <v>12.416666666666686</v>
      </c>
      <c r="D161" s="13">
        <v>0.37409999999999999</v>
      </c>
      <c r="E161" s="95">
        <v>0.3574</v>
      </c>
      <c r="F161" s="100">
        <f t="shared" si="20"/>
        <v>-22.41974999999999</v>
      </c>
      <c r="G161" s="95">
        <v>0.35420000000000001</v>
      </c>
      <c r="H161" s="100">
        <f t="shared" si="21"/>
        <v>-26.715749999999964</v>
      </c>
      <c r="I161" s="95">
        <v>0.34810000000000002</v>
      </c>
      <c r="J161" s="100">
        <f t="shared" si="22"/>
        <v>-34.904999999999959</v>
      </c>
      <c r="K161" s="95">
        <v>0.34539999999999998</v>
      </c>
      <c r="L161" s="100">
        <f t="shared" si="23"/>
        <v>-38.529750000000007</v>
      </c>
      <c r="M161" s="95">
        <v>0.34250000000000003</v>
      </c>
      <c r="N161" s="100">
        <f t="shared" si="24"/>
        <v>-42.422999999999952</v>
      </c>
      <c r="O161" s="95">
        <v>0.3387</v>
      </c>
      <c r="P161" s="100">
        <f t="shared" si="25"/>
        <v>-47.524499999999982</v>
      </c>
      <c r="Q161" s="95">
        <v>0.33760000000000001</v>
      </c>
      <c r="R161" s="100">
        <f t="shared" si="26"/>
        <v>-49.00124999999997</v>
      </c>
      <c r="S161" s="95">
        <v>0.33650000000000002</v>
      </c>
      <c r="T161" s="100">
        <f t="shared" si="27"/>
        <v>-50.477999999999952</v>
      </c>
      <c r="U161" s="95">
        <v>0.3392</v>
      </c>
      <c r="V161" s="100">
        <f t="shared" si="28"/>
        <v>-46.853249999999981</v>
      </c>
    </row>
    <row r="162" spans="3:22" ht="15" x14ac:dyDescent="0.25">
      <c r="C162" s="47">
        <f t="shared" si="29"/>
        <v>12.50000000000002</v>
      </c>
      <c r="D162" s="13">
        <v>0.37359999999999999</v>
      </c>
      <c r="E162" s="95">
        <v>0.3584</v>
      </c>
      <c r="F162" s="100">
        <f t="shared" si="20"/>
        <v>-20.405999999999988</v>
      </c>
      <c r="G162" s="95">
        <v>0.35289999999999999</v>
      </c>
      <c r="H162" s="100">
        <f t="shared" si="21"/>
        <v>-27.789749999999994</v>
      </c>
      <c r="I162" s="95">
        <v>0.34849999999999998</v>
      </c>
      <c r="J162" s="100">
        <f t="shared" si="22"/>
        <v>-33.696750000000016</v>
      </c>
      <c r="K162" s="95">
        <v>0.34499999999999997</v>
      </c>
      <c r="L162" s="100">
        <f t="shared" si="23"/>
        <v>-38.39550000000002</v>
      </c>
      <c r="M162" s="95">
        <v>0.3422</v>
      </c>
      <c r="N162" s="100">
        <f t="shared" si="24"/>
        <v>-42.154499999999977</v>
      </c>
      <c r="O162" s="95">
        <v>0.33910000000000001</v>
      </c>
      <c r="P162" s="100">
        <f t="shared" si="25"/>
        <v>-46.316249999999961</v>
      </c>
      <c r="Q162" s="95">
        <v>0.33750000000000002</v>
      </c>
      <c r="R162" s="100">
        <f t="shared" si="26"/>
        <v>-48.464249999999957</v>
      </c>
      <c r="S162" s="95">
        <v>0.33550000000000002</v>
      </c>
      <c r="T162" s="100">
        <f t="shared" si="27"/>
        <v>-51.149249999999952</v>
      </c>
      <c r="U162" s="95">
        <v>0.33860000000000001</v>
      </c>
      <c r="V162" s="100">
        <f t="shared" si="28"/>
        <v>-46.987499999999976</v>
      </c>
    </row>
    <row r="163" spans="3:22" ht="15" x14ac:dyDescent="0.25">
      <c r="C163" s="47">
        <f t="shared" si="29"/>
        <v>12.583333333333353</v>
      </c>
      <c r="D163" s="13">
        <v>0.37319999999999998</v>
      </c>
      <c r="E163" s="95">
        <v>0.35749999999999998</v>
      </c>
      <c r="F163" s="100">
        <f t="shared" si="20"/>
        <v>-21.077249999999989</v>
      </c>
      <c r="G163" s="95">
        <v>0.35370000000000001</v>
      </c>
      <c r="H163" s="100">
        <f t="shared" si="21"/>
        <v>-26.178749999999948</v>
      </c>
      <c r="I163" s="95">
        <v>0.34760000000000002</v>
      </c>
      <c r="J163" s="100">
        <f t="shared" si="22"/>
        <v>-34.367999999999938</v>
      </c>
      <c r="K163" s="95">
        <v>0.34499999999999997</v>
      </c>
      <c r="L163" s="100">
        <f t="shared" si="23"/>
        <v>-37.858500000000006</v>
      </c>
      <c r="M163" s="95">
        <v>0.34279999999999999</v>
      </c>
      <c r="N163" s="100">
        <f t="shared" si="24"/>
        <v>-40.811999999999976</v>
      </c>
      <c r="O163" s="95">
        <v>0.33850000000000002</v>
      </c>
      <c r="P163" s="100">
        <f t="shared" si="25"/>
        <v>-46.584749999999936</v>
      </c>
      <c r="Q163" s="95">
        <v>0.33729999999999999</v>
      </c>
      <c r="R163" s="100">
        <f t="shared" si="26"/>
        <v>-48.195749999999983</v>
      </c>
      <c r="S163" s="95">
        <v>0.33600000000000002</v>
      </c>
      <c r="T163" s="100">
        <f t="shared" si="27"/>
        <v>-49.940999999999939</v>
      </c>
      <c r="U163" s="95">
        <v>0.33800000000000002</v>
      </c>
      <c r="V163" s="100">
        <f t="shared" si="28"/>
        <v>-47.255999999999936</v>
      </c>
    </row>
    <row r="164" spans="3:22" ht="15" x14ac:dyDescent="0.25">
      <c r="C164" s="47">
        <f t="shared" si="29"/>
        <v>12.666666666666687</v>
      </c>
      <c r="D164" s="13">
        <v>0.37409999999999999</v>
      </c>
      <c r="E164" s="95">
        <v>0.35699999999999998</v>
      </c>
      <c r="F164" s="100">
        <f t="shared" si="20"/>
        <v>-22.956750000000007</v>
      </c>
      <c r="G164" s="95">
        <v>0.35360000000000003</v>
      </c>
      <c r="H164" s="100">
        <f t="shared" si="21"/>
        <v>-27.521249999999952</v>
      </c>
      <c r="I164" s="95">
        <v>0.34770000000000001</v>
      </c>
      <c r="J164" s="100">
        <f t="shared" si="22"/>
        <v>-35.441999999999972</v>
      </c>
      <c r="K164" s="95">
        <v>0.34589999999999999</v>
      </c>
      <c r="L164" s="100">
        <f t="shared" si="23"/>
        <v>-37.858500000000006</v>
      </c>
      <c r="M164" s="95">
        <v>0.34229999999999999</v>
      </c>
      <c r="N164" s="100">
        <f t="shared" si="24"/>
        <v>-42.691499999999991</v>
      </c>
      <c r="O164" s="95">
        <v>0.33889999999999998</v>
      </c>
      <c r="P164" s="100">
        <f t="shared" si="25"/>
        <v>-47.256000000000014</v>
      </c>
      <c r="Q164" s="95">
        <v>0.33689999999999998</v>
      </c>
      <c r="R164" s="100">
        <f t="shared" si="26"/>
        <v>-49.941000000000017</v>
      </c>
      <c r="S164" s="95">
        <v>0.33560000000000001</v>
      </c>
      <c r="T164" s="100">
        <f t="shared" si="27"/>
        <v>-51.686249999999973</v>
      </c>
      <c r="U164" s="95">
        <v>0.33810000000000001</v>
      </c>
      <c r="V164" s="100">
        <f t="shared" si="28"/>
        <v>-48.32999999999997</v>
      </c>
    </row>
    <row r="165" spans="3:22" ht="15" x14ac:dyDescent="0.25">
      <c r="C165" s="47">
        <f t="shared" si="29"/>
        <v>12.750000000000021</v>
      </c>
      <c r="D165" s="13">
        <v>0.374</v>
      </c>
      <c r="E165" s="95">
        <v>0.35649999999999998</v>
      </c>
      <c r="F165" s="100">
        <f t="shared" si="20"/>
        <v>-23.49375000000002</v>
      </c>
      <c r="G165" s="95">
        <v>0.35360000000000003</v>
      </c>
      <c r="H165" s="100">
        <f t="shared" si="21"/>
        <v>-27.386999999999965</v>
      </c>
      <c r="I165" s="95">
        <v>0.34799999999999998</v>
      </c>
      <c r="J165" s="100">
        <f t="shared" si="22"/>
        <v>-34.90500000000003</v>
      </c>
      <c r="K165" s="95">
        <v>0.34539999999999998</v>
      </c>
      <c r="L165" s="100">
        <f t="shared" si="23"/>
        <v>-38.39550000000002</v>
      </c>
      <c r="M165" s="95">
        <v>0.34150000000000003</v>
      </c>
      <c r="N165" s="100">
        <f t="shared" si="24"/>
        <v>-43.631249999999966</v>
      </c>
      <c r="O165" s="95">
        <v>0.33779999999999999</v>
      </c>
      <c r="P165" s="100">
        <f t="shared" si="25"/>
        <v>-48.598500000000016</v>
      </c>
      <c r="Q165" s="95">
        <v>0.33650000000000002</v>
      </c>
      <c r="R165" s="100">
        <f t="shared" si="26"/>
        <v>-50.343749999999972</v>
      </c>
      <c r="S165" s="95">
        <v>0.33510000000000001</v>
      </c>
      <c r="T165" s="100">
        <f t="shared" si="27"/>
        <v>-52.223249999999993</v>
      </c>
      <c r="U165" s="95">
        <v>0.33800000000000002</v>
      </c>
      <c r="V165" s="100">
        <f t="shared" si="28"/>
        <v>-48.32999999999997</v>
      </c>
    </row>
    <row r="166" spans="3:22" ht="15" x14ac:dyDescent="0.25">
      <c r="C166" s="47">
        <f t="shared" si="29"/>
        <v>12.833333333333355</v>
      </c>
      <c r="D166" s="13">
        <v>0.37380000000000002</v>
      </c>
      <c r="E166" s="95">
        <v>0.35670000000000002</v>
      </c>
      <c r="F166" s="100">
        <f t="shared" si="20"/>
        <v>-22.956750000000007</v>
      </c>
      <c r="G166" s="95">
        <v>0.3533</v>
      </c>
      <c r="H166" s="100">
        <f t="shared" si="21"/>
        <v>-27.521250000000023</v>
      </c>
      <c r="I166" s="95">
        <v>0.34799999999999998</v>
      </c>
      <c r="J166" s="100">
        <f t="shared" si="22"/>
        <v>-34.636500000000062</v>
      </c>
      <c r="K166" s="95">
        <v>0.34429999999999999</v>
      </c>
      <c r="L166" s="100">
        <f t="shared" si="23"/>
        <v>-39.603750000000034</v>
      </c>
      <c r="M166" s="95">
        <v>0.34160000000000001</v>
      </c>
      <c r="N166" s="100">
        <f t="shared" si="24"/>
        <v>-43.228500000000004</v>
      </c>
      <c r="O166" s="95">
        <v>0.33839999999999998</v>
      </c>
      <c r="P166" s="100">
        <f t="shared" si="25"/>
        <v>-47.524500000000053</v>
      </c>
      <c r="Q166" s="95">
        <v>0.33660000000000001</v>
      </c>
      <c r="R166" s="100">
        <f t="shared" si="26"/>
        <v>-49.941000000000017</v>
      </c>
      <c r="S166" s="95">
        <v>0.33500000000000002</v>
      </c>
      <c r="T166" s="100">
        <f t="shared" si="27"/>
        <v>-52.089000000000006</v>
      </c>
      <c r="U166" s="95">
        <v>0.3382</v>
      </c>
      <c r="V166" s="100">
        <f t="shared" si="28"/>
        <v>-47.793000000000035</v>
      </c>
    </row>
    <row r="167" spans="3:22" ht="15" x14ac:dyDescent="0.25">
      <c r="C167" s="47">
        <f t="shared" si="29"/>
        <v>12.916666666666689</v>
      </c>
      <c r="D167" s="13">
        <v>0.374</v>
      </c>
      <c r="E167" s="95">
        <v>0.35670000000000002</v>
      </c>
      <c r="F167" s="100">
        <f t="shared" si="20"/>
        <v>-23.225249999999978</v>
      </c>
      <c r="G167" s="95">
        <v>0.35270000000000001</v>
      </c>
      <c r="H167" s="100">
        <f t="shared" si="21"/>
        <v>-28.595249999999982</v>
      </c>
      <c r="I167" s="95">
        <v>0.34689999999999999</v>
      </c>
      <c r="J167" s="100">
        <f t="shared" si="22"/>
        <v>-36.381750000000018</v>
      </c>
      <c r="K167" s="95">
        <v>0.34439999999999998</v>
      </c>
      <c r="L167" s="100">
        <f t="shared" si="23"/>
        <v>-39.738000000000021</v>
      </c>
      <c r="M167" s="95">
        <v>0.34179999999999999</v>
      </c>
      <c r="N167" s="100">
        <f t="shared" si="24"/>
        <v>-43.228500000000004</v>
      </c>
      <c r="O167" s="95">
        <v>0.33800000000000002</v>
      </c>
      <c r="P167" s="100">
        <f t="shared" si="25"/>
        <v>-48.32999999999997</v>
      </c>
      <c r="Q167" s="95">
        <v>0.33660000000000001</v>
      </c>
      <c r="R167" s="100">
        <f t="shared" si="26"/>
        <v>-50.209499999999991</v>
      </c>
      <c r="S167" s="95">
        <v>0.33489999999999998</v>
      </c>
      <c r="T167" s="100">
        <f t="shared" si="27"/>
        <v>-52.491750000000032</v>
      </c>
      <c r="U167" s="95">
        <v>0.33779999999999999</v>
      </c>
      <c r="V167" s="100">
        <f t="shared" si="28"/>
        <v>-48.598500000000016</v>
      </c>
    </row>
    <row r="168" spans="3:22" ht="15" x14ac:dyDescent="0.25">
      <c r="C168" s="47">
        <f t="shared" si="29"/>
        <v>13.000000000000023</v>
      </c>
      <c r="D168" s="13">
        <v>0.37340000000000001</v>
      </c>
      <c r="E168" s="95">
        <v>0.35680000000000001</v>
      </c>
      <c r="F168" s="100">
        <f t="shared" si="20"/>
        <v>-22.285500000000006</v>
      </c>
      <c r="G168" s="95">
        <v>0.3533</v>
      </c>
      <c r="H168" s="100">
        <f t="shared" si="21"/>
        <v>-26.984250000000014</v>
      </c>
      <c r="I168" s="95">
        <v>0.34760000000000002</v>
      </c>
      <c r="J168" s="100">
        <f t="shared" si="22"/>
        <v>-34.636499999999984</v>
      </c>
      <c r="K168" s="95">
        <v>0.34460000000000002</v>
      </c>
      <c r="L168" s="100">
        <f t="shared" si="23"/>
        <v>-38.663999999999994</v>
      </c>
      <c r="M168" s="95">
        <v>0.3412</v>
      </c>
      <c r="N168" s="100">
        <f t="shared" si="24"/>
        <v>-43.228500000000004</v>
      </c>
      <c r="O168" s="95">
        <v>0.3377</v>
      </c>
      <c r="P168" s="100">
        <f t="shared" si="25"/>
        <v>-47.927250000000015</v>
      </c>
      <c r="Q168" s="95">
        <v>0.33639999999999998</v>
      </c>
      <c r="R168" s="100">
        <f t="shared" si="26"/>
        <v>-49.672500000000049</v>
      </c>
      <c r="S168" s="95">
        <v>0.33510000000000001</v>
      </c>
      <c r="T168" s="100">
        <f t="shared" si="27"/>
        <v>-51.417749999999998</v>
      </c>
      <c r="U168" s="95">
        <v>0.33739999999999998</v>
      </c>
      <c r="V168" s="100">
        <f t="shared" si="28"/>
        <v>-48.330000000000041</v>
      </c>
    </row>
    <row r="169" spans="3:22" ht="15" x14ac:dyDescent="0.25">
      <c r="C169" s="47">
        <f t="shared" si="29"/>
        <v>13.083333333333357</v>
      </c>
      <c r="D169" s="13">
        <v>0.374</v>
      </c>
      <c r="E169" s="95">
        <v>0.35580000000000001</v>
      </c>
      <c r="F169" s="100">
        <f t="shared" si="20"/>
        <v>-24.433499999999995</v>
      </c>
      <c r="G169" s="95">
        <v>0.35370000000000001</v>
      </c>
      <c r="H169" s="100">
        <f t="shared" si="21"/>
        <v>-27.252749999999978</v>
      </c>
      <c r="I169" s="95">
        <v>0.34749999999999998</v>
      </c>
      <c r="J169" s="100">
        <f t="shared" si="22"/>
        <v>-35.576250000000037</v>
      </c>
      <c r="K169" s="95">
        <v>0.34449999999999997</v>
      </c>
      <c r="L169" s="100">
        <f t="shared" si="23"/>
        <v>-39.603750000000034</v>
      </c>
      <c r="M169" s="95">
        <v>0.3417</v>
      </c>
      <c r="N169" s="100">
        <f t="shared" si="24"/>
        <v>-43.362749999999998</v>
      </c>
      <c r="O169" s="95">
        <v>0.33679999999999999</v>
      </c>
      <c r="P169" s="100">
        <f t="shared" si="25"/>
        <v>-49.941000000000017</v>
      </c>
      <c r="Q169" s="95">
        <v>0.33600000000000002</v>
      </c>
      <c r="R169" s="100">
        <f t="shared" si="26"/>
        <v>-51.014999999999972</v>
      </c>
      <c r="S169" s="95">
        <v>0.33460000000000001</v>
      </c>
      <c r="T169" s="100">
        <f t="shared" si="27"/>
        <v>-52.894499999999987</v>
      </c>
      <c r="U169" s="95">
        <v>0.33789999999999998</v>
      </c>
      <c r="V169" s="100">
        <f t="shared" si="28"/>
        <v>-48.464250000000028</v>
      </c>
    </row>
    <row r="170" spans="3:22" ht="15" x14ac:dyDescent="0.25">
      <c r="C170" s="47">
        <f t="shared" si="29"/>
        <v>13.166666666666691</v>
      </c>
      <c r="D170" s="13">
        <v>0.37359999999999999</v>
      </c>
      <c r="E170" s="95">
        <v>0.35630000000000001</v>
      </c>
      <c r="F170" s="100">
        <f t="shared" si="20"/>
        <v>-23.225249999999978</v>
      </c>
      <c r="G170" s="95">
        <v>0.35239999999999999</v>
      </c>
      <c r="H170" s="100">
        <f t="shared" si="21"/>
        <v>-28.460999999999995</v>
      </c>
      <c r="I170" s="95">
        <v>0.34649999999999997</v>
      </c>
      <c r="J170" s="100">
        <f t="shared" si="22"/>
        <v>-36.381750000000018</v>
      </c>
      <c r="K170" s="95">
        <v>0.34470000000000001</v>
      </c>
      <c r="L170" s="100">
        <f t="shared" si="23"/>
        <v>-38.798249999999975</v>
      </c>
      <c r="M170" s="95">
        <v>0.34189999999999998</v>
      </c>
      <c r="N170" s="100">
        <f t="shared" si="24"/>
        <v>-42.55725000000001</v>
      </c>
      <c r="O170" s="95">
        <v>0.33750000000000002</v>
      </c>
      <c r="P170" s="100">
        <f t="shared" si="25"/>
        <v>-48.464249999999957</v>
      </c>
      <c r="Q170" s="95">
        <v>0.33589999999999998</v>
      </c>
      <c r="R170" s="100">
        <f t="shared" si="26"/>
        <v>-50.612250000000017</v>
      </c>
      <c r="S170" s="95">
        <v>0.33460000000000001</v>
      </c>
      <c r="T170" s="100">
        <f t="shared" si="27"/>
        <v>-52.357499999999973</v>
      </c>
      <c r="U170" s="95">
        <v>0.33739999999999998</v>
      </c>
      <c r="V170" s="100">
        <f t="shared" si="28"/>
        <v>-48.598500000000016</v>
      </c>
    </row>
    <row r="171" spans="3:22" ht="15" x14ac:dyDescent="0.25">
      <c r="C171" s="47">
        <f t="shared" si="29"/>
        <v>13.250000000000025</v>
      </c>
      <c r="D171" s="13">
        <v>0.37390000000000001</v>
      </c>
      <c r="E171" s="95">
        <v>0.35630000000000001</v>
      </c>
      <c r="F171" s="100">
        <f t="shared" si="20"/>
        <v>-23.628000000000007</v>
      </c>
      <c r="G171" s="95">
        <v>0.35270000000000001</v>
      </c>
      <c r="H171" s="100">
        <f t="shared" si="21"/>
        <v>-28.460999999999995</v>
      </c>
      <c r="I171" s="95">
        <v>0.34699999999999998</v>
      </c>
      <c r="J171" s="100">
        <f t="shared" si="22"/>
        <v>-36.113250000000043</v>
      </c>
      <c r="K171" s="95">
        <v>0.34410000000000002</v>
      </c>
      <c r="L171" s="100">
        <f t="shared" si="23"/>
        <v>-40.006499999999996</v>
      </c>
      <c r="M171" s="95">
        <v>0.3412</v>
      </c>
      <c r="N171" s="100">
        <f t="shared" si="24"/>
        <v>-43.899750000000012</v>
      </c>
      <c r="O171" s="95">
        <v>0.33750000000000002</v>
      </c>
      <c r="P171" s="100">
        <f t="shared" si="25"/>
        <v>-48.86699999999999</v>
      </c>
      <c r="Q171" s="95">
        <v>0.3362</v>
      </c>
      <c r="R171" s="100">
        <f t="shared" si="26"/>
        <v>-50.612250000000017</v>
      </c>
      <c r="S171" s="95">
        <v>0.33450000000000002</v>
      </c>
      <c r="T171" s="100">
        <f t="shared" si="27"/>
        <v>-52.894499999999987</v>
      </c>
      <c r="U171" s="95">
        <v>0.33679999999999999</v>
      </c>
      <c r="V171" s="100">
        <f t="shared" si="28"/>
        <v>-49.806750000000029</v>
      </c>
    </row>
    <row r="172" spans="3:22" ht="15" x14ac:dyDescent="0.25">
      <c r="C172" s="47">
        <f t="shared" si="29"/>
        <v>13.333333333333359</v>
      </c>
      <c r="D172" s="13">
        <v>0.37359999999999999</v>
      </c>
      <c r="E172" s="95">
        <v>0.35610000000000003</v>
      </c>
      <c r="F172" s="100">
        <f t="shared" si="20"/>
        <v>-23.493749999999949</v>
      </c>
      <c r="G172" s="95">
        <v>0.3533</v>
      </c>
      <c r="H172" s="100">
        <f t="shared" si="21"/>
        <v>-27.252749999999978</v>
      </c>
      <c r="I172" s="95">
        <v>0.34670000000000001</v>
      </c>
      <c r="J172" s="100">
        <f t="shared" si="22"/>
        <v>-36.113249999999972</v>
      </c>
      <c r="K172" s="95">
        <v>0.34420000000000001</v>
      </c>
      <c r="L172" s="100">
        <f t="shared" si="23"/>
        <v>-39.469499999999975</v>
      </c>
      <c r="M172" s="95">
        <v>0.34129999999999999</v>
      </c>
      <c r="N172" s="100">
        <f t="shared" si="24"/>
        <v>-43.362749999999998</v>
      </c>
      <c r="O172" s="95">
        <v>0.33629999999999999</v>
      </c>
      <c r="P172" s="100">
        <f t="shared" si="25"/>
        <v>-50.075249999999997</v>
      </c>
      <c r="Q172" s="95">
        <v>0.3362</v>
      </c>
      <c r="R172" s="100">
        <f t="shared" si="26"/>
        <v>-50.209499999999991</v>
      </c>
      <c r="S172" s="95">
        <v>0.33450000000000002</v>
      </c>
      <c r="T172" s="100">
        <f t="shared" si="27"/>
        <v>-52.491749999999954</v>
      </c>
      <c r="U172" s="95">
        <v>0.3367</v>
      </c>
      <c r="V172" s="100">
        <f t="shared" si="28"/>
        <v>-49.538249999999991</v>
      </c>
    </row>
    <row r="173" spans="3:22" ht="15" x14ac:dyDescent="0.25">
      <c r="C173" s="47">
        <f t="shared" si="29"/>
        <v>13.416666666666693</v>
      </c>
      <c r="D173" s="13">
        <v>0.37359999999999999</v>
      </c>
      <c r="E173" s="95">
        <v>0.35580000000000001</v>
      </c>
      <c r="F173" s="100">
        <f t="shared" si="20"/>
        <v>-23.896499999999978</v>
      </c>
      <c r="G173" s="95">
        <v>0.35189999999999999</v>
      </c>
      <c r="H173" s="100">
        <f t="shared" si="21"/>
        <v>-29.132249999999996</v>
      </c>
      <c r="I173" s="95">
        <v>0.3463</v>
      </c>
      <c r="J173" s="100">
        <f t="shared" si="22"/>
        <v>-36.650249999999986</v>
      </c>
      <c r="K173" s="95">
        <v>0.34370000000000001</v>
      </c>
      <c r="L173" s="100">
        <f t="shared" si="23"/>
        <v>-40.140749999999976</v>
      </c>
      <c r="M173" s="95">
        <v>0.34079999999999999</v>
      </c>
      <c r="N173" s="100">
        <f t="shared" si="24"/>
        <v>-44.033999999999999</v>
      </c>
      <c r="O173" s="95">
        <v>0.33750000000000002</v>
      </c>
      <c r="P173" s="100">
        <f t="shared" si="25"/>
        <v>-48.464249999999957</v>
      </c>
      <c r="Q173" s="95">
        <v>0.33610000000000001</v>
      </c>
      <c r="R173" s="100">
        <f t="shared" si="26"/>
        <v>-50.343749999999972</v>
      </c>
      <c r="S173" s="95">
        <v>0.33439999999999998</v>
      </c>
      <c r="T173" s="100">
        <f t="shared" si="27"/>
        <v>-52.626000000000012</v>
      </c>
      <c r="U173" s="95">
        <v>0.33639999999999998</v>
      </c>
      <c r="V173" s="100">
        <f t="shared" si="28"/>
        <v>-49.941000000000017</v>
      </c>
    </row>
    <row r="174" spans="3:22" ht="15" x14ac:dyDescent="0.25">
      <c r="C174" s="47">
        <f t="shared" si="29"/>
        <v>13.500000000000027</v>
      </c>
      <c r="D174" s="13">
        <v>0.37409999999999999</v>
      </c>
      <c r="E174" s="95">
        <v>0.35670000000000002</v>
      </c>
      <c r="F174" s="100">
        <f t="shared" si="20"/>
        <v>-23.359499999999962</v>
      </c>
      <c r="G174" s="95">
        <v>0.35199999999999998</v>
      </c>
      <c r="H174" s="100">
        <f t="shared" si="21"/>
        <v>-29.669250000000012</v>
      </c>
      <c r="I174" s="95">
        <v>0.34710000000000002</v>
      </c>
      <c r="J174" s="100">
        <f t="shared" si="22"/>
        <v>-36.24749999999996</v>
      </c>
      <c r="K174" s="95">
        <v>0.34329999999999999</v>
      </c>
      <c r="L174" s="100">
        <f t="shared" si="23"/>
        <v>-41.34899999999999</v>
      </c>
      <c r="M174" s="95">
        <v>0.34139999999999998</v>
      </c>
      <c r="N174" s="100">
        <f t="shared" si="24"/>
        <v>-43.899750000000012</v>
      </c>
      <c r="O174" s="95">
        <v>0.33739999999999998</v>
      </c>
      <c r="P174" s="100">
        <f t="shared" si="25"/>
        <v>-49.269750000000016</v>
      </c>
      <c r="Q174" s="95">
        <v>0.33610000000000001</v>
      </c>
      <c r="R174" s="100">
        <f t="shared" si="26"/>
        <v>-51.014999999999972</v>
      </c>
      <c r="S174" s="95">
        <v>0.33510000000000001</v>
      </c>
      <c r="T174" s="100">
        <f t="shared" si="27"/>
        <v>-52.357499999999973</v>
      </c>
      <c r="U174" s="95">
        <v>0.33639999999999998</v>
      </c>
      <c r="V174" s="100">
        <f t="shared" si="28"/>
        <v>-50.612250000000017</v>
      </c>
    </row>
    <row r="175" spans="3:22" ht="15" x14ac:dyDescent="0.25">
      <c r="C175" s="47">
        <f t="shared" si="29"/>
        <v>13.583333333333361</v>
      </c>
      <c r="D175" s="13">
        <v>0.3735</v>
      </c>
      <c r="E175" s="95">
        <v>0.35560000000000003</v>
      </c>
      <c r="F175" s="100">
        <f t="shared" si="20"/>
        <v>-24.030749999999962</v>
      </c>
      <c r="G175" s="95">
        <v>0.35249999999999998</v>
      </c>
      <c r="H175" s="100">
        <f t="shared" si="21"/>
        <v>-28.192500000000024</v>
      </c>
      <c r="I175" s="95">
        <v>0.34639999999999999</v>
      </c>
      <c r="J175" s="100">
        <f t="shared" si="22"/>
        <v>-36.381750000000018</v>
      </c>
      <c r="K175" s="95">
        <v>0.34360000000000002</v>
      </c>
      <c r="L175" s="100">
        <f t="shared" si="23"/>
        <v>-40.140749999999976</v>
      </c>
      <c r="M175" s="95">
        <v>0.34060000000000001</v>
      </c>
      <c r="N175" s="100">
        <f t="shared" si="24"/>
        <v>-44.168249999999979</v>
      </c>
      <c r="O175" s="95">
        <v>0.33629999999999999</v>
      </c>
      <c r="P175" s="100">
        <f t="shared" si="25"/>
        <v>-49.941000000000017</v>
      </c>
      <c r="Q175" s="95">
        <v>0.33529999999999999</v>
      </c>
      <c r="R175" s="100">
        <f t="shared" si="26"/>
        <v>-51.283500000000018</v>
      </c>
      <c r="S175" s="95">
        <v>0.33460000000000001</v>
      </c>
      <c r="T175" s="100">
        <f t="shared" si="27"/>
        <v>-52.223249999999993</v>
      </c>
      <c r="U175" s="95">
        <v>0.33850000000000002</v>
      </c>
      <c r="V175" s="100">
        <f t="shared" si="28"/>
        <v>-46.987499999999976</v>
      </c>
    </row>
    <row r="176" spans="3:22" ht="15" x14ac:dyDescent="0.25">
      <c r="C176" s="47">
        <f t="shared" si="29"/>
        <v>13.666666666666694</v>
      </c>
      <c r="D176" s="13">
        <v>0.37440000000000001</v>
      </c>
      <c r="E176" s="95">
        <v>0.35610000000000003</v>
      </c>
      <c r="F176" s="100">
        <f t="shared" si="20"/>
        <v>-24.567749999999979</v>
      </c>
      <c r="G176" s="95">
        <v>0.35199999999999998</v>
      </c>
      <c r="H176" s="100">
        <f t="shared" si="21"/>
        <v>-30.072000000000042</v>
      </c>
      <c r="I176" s="95">
        <v>0.34660000000000002</v>
      </c>
      <c r="J176" s="100">
        <f t="shared" si="22"/>
        <v>-37.321499999999986</v>
      </c>
      <c r="K176" s="95">
        <v>0.34320000000000001</v>
      </c>
      <c r="L176" s="100">
        <f t="shared" si="23"/>
        <v>-41.88600000000001</v>
      </c>
      <c r="M176" s="95">
        <v>0.34100000000000003</v>
      </c>
      <c r="N176" s="100">
        <f t="shared" si="24"/>
        <v>-44.83949999999998</v>
      </c>
      <c r="O176" s="95">
        <v>0.3362</v>
      </c>
      <c r="P176" s="100">
        <f t="shared" si="25"/>
        <v>-51.283500000000018</v>
      </c>
      <c r="Q176" s="95">
        <v>0.33489999999999998</v>
      </c>
      <c r="R176" s="100">
        <f t="shared" si="26"/>
        <v>-53.028750000000052</v>
      </c>
      <c r="S176" s="95">
        <v>0.33439999999999998</v>
      </c>
      <c r="T176" s="100">
        <f t="shared" si="27"/>
        <v>-53.700000000000045</v>
      </c>
      <c r="U176" s="95">
        <v>0.33710000000000001</v>
      </c>
      <c r="V176" s="100">
        <f t="shared" si="28"/>
        <v>-50.075249999999997</v>
      </c>
    </row>
    <row r="177" spans="3:22" ht="15" x14ac:dyDescent="0.25">
      <c r="C177" s="47">
        <f t="shared" si="29"/>
        <v>13.750000000000028</v>
      </c>
      <c r="D177" s="13">
        <v>0.37430000000000002</v>
      </c>
      <c r="E177" s="95">
        <v>0.35639999999999999</v>
      </c>
      <c r="F177" s="100">
        <f t="shared" si="20"/>
        <v>-24.030750000000037</v>
      </c>
      <c r="G177" s="95">
        <v>0.35220000000000001</v>
      </c>
      <c r="H177" s="100">
        <f t="shared" si="21"/>
        <v>-29.669250000000012</v>
      </c>
      <c r="I177" s="95">
        <v>0.3458</v>
      </c>
      <c r="J177" s="100">
        <f t="shared" si="22"/>
        <v>-38.261250000000032</v>
      </c>
      <c r="K177" s="95">
        <v>0.34399999999999997</v>
      </c>
      <c r="L177" s="100">
        <f t="shared" si="23"/>
        <v>-40.677750000000067</v>
      </c>
      <c r="M177" s="95">
        <v>0.3397</v>
      </c>
      <c r="N177" s="100">
        <f t="shared" si="24"/>
        <v>-46.450500000000034</v>
      </c>
      <c r="O177" s="95">
        <v>0.33589999999999998</v>
      </c>
      <c r="P177" s="100">
        <f t="shared" si="25"/>
        <v>-51.552000000000064</v>
      </c>
      <c r="Q177" s="95">
        <v>0.33510000000000001</v>
      </c>
      <c r="R177" s="100">
        <f t="shared" si="26"/>
        <v>-52.626000000000012</v>
      </c>
      <c r="S177" s="95">
        <v>0.3347</v>
      </c>
      <c r="T177" s="100">
        <f t="shared" si="27"/>
        <v>-53.163000000000032</v>
      </c>
      <c r="U177" s="95">
        <v>0.33629999999999999</v>
      </c>
      <c r="V177" s="100">
        <f t="shared" si="28"/>
        <v>-51.01500000000005</v>
      </c>
    </row>
    <row r="178" spans="3:22" ht="15" x14ac:dyDescent="0.25">
      <c r="C178" s="47">
        <f t="shared" si="29"/>
        <v>13.833333333333362</v>
      </c>
      <c r="D178" s="13">
        <v>0.37269999999999998</v>
      </c>
      <c r="E178" s="95">
        <v>0.35599999999999998</v>
      </c>
      <c r="F178" s="100">
        <f t="shared" si="20"/>
        <v>-22.41974999999999</v>
      </c>
      <c r="G178" s="95">
        <v>0.35120000000000001</v>
      </c>
      <c r="H178" s="100">
        <f t="shared" si="21"/>
        <v>-28.863749999999953</v>
      </c>
      <c r="I178" s="95">
        <v>0.34570000000000001</v>
      </c>
      <c r="J178" s="100">
        <f t="shared" si="22"/>
        <v>-36.24749999999996</v>
      </c>
      <c r="K178" s="95">
        <v>0.34310000000000002</v>
      </c>
      <c r="L178" s="100">
        <f t="shared" si="23"/>
        <v>-39.737999999999943</v>
      </c>
      <c r="M178" s="95">
        <v>0.3402</v>
      </c>
      <c r="N178" s="100">
        <f t="shared" si="24"/>
        <v>-43.631249999999966</v>
      </c>
      <c r="O178" s="95">
        <v>0.3357</v>
      </c>
      <c r="P178" s="100">
        <f t="shared" si="25"/>
        <v>-49.672499999999971</v>
      </c>
      <c r="Q178" s="95">
        <v>0.33539999999999998</v>
      </c>
      <c r="R178" s="100">
        <f t="shared" si="26"/>
        <v>-50.075249999999997</v>
      </c>
      <c r="S178" s="95">
        <v>0.3342</v>
      </c>
      <c r="T178" s="100">
        <f t="shared" si="27"/>
        <v>-51.686249999999973</v>
      </c>
      <c r="U178" s="95">
        <v>0.33539999999999998</v>
      </c>
      <c r="V178" s="100">
        <f t="shared" si="28"/>
        <v>-50.075249999999997</v>
      </c>
    </row>
    <row r="179" spans="3:22" ht="15" x14ac:dyDescent="0.25">
      <c r="C179" s="47">
        <f t="shared" si="29"/>
        <v>13.916666666666696</v>
      </c>
      <c r="D179" s="13">
        <v>0.37319999999999998</v>
      </c>
      <c r="E179" s="95">
        <v>0.35610000000000003</v>
      </c>
      <c r="F179" s="100">
        <f t="shared" si="20"/>
        <v>-22.956749999999932</v>
      </c>
      <c r="G179" s="95">
        <v>0.35189999999999999</v>
      </c>
      <c r="H179" s="100">
        <f t="shared" si="21"/>
        <v>-28.595249999999982</v>
      </c>
      <c r="I179" s="95">
        <v>0.34610000000000002</v>
      </c>
      <c r="J179" s="100">
        <f t="shared" si="22"/>
        <v>-36.381749999999947</v>
      </c>
      <c r="K179" s="95">
        <v>0.34350000000000003</v>
      </c>
      <c r="L179" s="100">
        <f t="shared" si="23"/>
        <v>-39.87224999999993</v>
      </c>
      <c r="M179" s="95">
        <v>0.34</v>
      </c>
      <c r="N179" s="100">
        <f t="shared" si="24"/>
        <v>-44.570999999999941</v>
      </c>
      <c r="O179" s="95">
        <v>0.33600000000000002</v>
      </c>
      <c r="P179" s="100">
        <f t="shared" si="25"/>
        <v>-49.940999999999939</v>
      </c>
      <c r="Q179" s="95">
        <v>0.33489999999999998</v>
      </c>
      <c r="R179" s="100">
        <f t="shared" si="26"/>
        <v>-51.417749999999998</v>
      </c>
      <c r="S179" s="95">
        <v>0.33400000000000002</v>
      </c>
      <c r="T179" s="100">
        <f t="shared" si="27"/>
        <v>-52.625999999999948</v>
      </c>
      <c r="U179" s="95">
        <v>0.3352</v>
      </c>
      <c r="V179" s="100">
        <f t="shared" si="28"/>
        <v>-51.014999999999972</v>
      </c>
    </row>
    <row r="180" spans="3:22" ht="15" x14ac:dyDescent="0.25">
      <c r="C180" s="47">
        <f t="shared" si="29"/>
        <v>14.00000000000003</v>
      </c>
      <c r="D180" s="13">
        <v>0.37380000000000002</v>
      </c>
      <c r="E180" s="95">
        <v>0.35580000000000001</v>
      </c>
      <c r="F180" s="100">
        <f t="shared" si="20"/>
        <v>-24.16500000000002</v>
      </c>
      <c r="G180" s="95">
        <v>0.35170000000000001</v>
      </c>
      <c r="H180" s="100">
        <f t="shared" si="21"/>
        <v>-29.669250000000012</v>
      </c>
      <c r="I180" s="95">
        <v>0.34649999999999997</v>
      </c>
      <c r="J180" s="100">
        <f t="shared" si="22"/>
        <v>-36.650250000000064</v>
      </c>
      <c r="K180" s="95">
        <v>0.34300000000000003</v>
      </c>
      <c r="L180" s="100">
        <f t="shared" si="23"/>
        <v>-41.34899999999999</v>
      </c>
      <c r="M180" s="95">
        <v>0.33960000000000001</v>
      </c>
      <c r="N180" s="100">
        <f t="shared" si="24"/>
        <v>-45.913500000000013</v>
      </c>
      <c r="O180" s="95">
        <v>0.33589999999999998</v>
      </c>
      <c r="P180" s="100">
        <f t="shared" si="25"/>
        <v>-50.880750000000063</v>
      </c>
      <c r="Q180" s="95">
        <v>0.33400000000000002</v>
      </c>
      <c r="R180" s="100">
        <f t="shared" si="26"/>
        <v>-53.431500000000007</v>
      </c>
      <c r="S180" s="95">
        <v>0.3337</v>
      </c>
      <c r="T180" s="100">
        <f t="shared" si="27"/>
        <v>-53.834250000000033</v>
      </c>
      <c r="U180" s="95">
        <v>0.33500000000000002</v>
      </c>
      <c r="V180" s="100">
        <f t="shared" si="28"/>
        <v>-52.089000000000006</v>
      </c>
    </row>
    <row r="181" spans="3:22" ht="15" x14ac:dyDescent="0.25">
      <c r="C181" s="47">
        <f t="shared" si="29"/>
        <v>14.083333333333364</v>
      </c>
      <c r="D181" s="13">
        <v>0.37330000000000002</v>
      </c>
      <c r="E181" s="95">
        <v>0.35649999999999998</v>
      </c>
      <c r="F181" s="100">
        <f t="shared" si="20"/>
        <v>-22.554000000000048</v>
      </c>
      <c r="G181" s="95">
        <v>0.35189999999999999</v>
      </c>
      <c r="H181" s="100">
        <f t="shared" si="21"/>
        <v>-28.729500000000041</v>
      </c>
      <c r="I181" s="95">
        <v>0.34539999999999998</v>
      </c>
      <c r="J181" s="100">
        <f t="shared" si="22"/>
        <v>-37.455750000000045</v>
      </c>
      <c r="K181" s="95">
        <v>0.34339999999999998</v>
      </c>
      <c r="L181" s="100">
        <f t="shared" si="23"/>
        <v>-40.140750000000054</v>
      </c>
      <c r="M181" s="95">
        <v>0.33889999999999998</v>
      </c>
      <c r="N181" s="100">
        <f t="shared" si="24"/>
        <v>-46.182000000000059</v>
      </c>
      <c r="O181" s="95">
        <v>0.33550000000000002</v>
      </c>
      <c r="P181" s="100">
        <f t="shared" si="25"/>
        <v>-50.746499999999997</v>
      </c>
      <c r="Q181" s="95">
        <v>0.3347</v>
      </c>
      <c r="R181" s="100">
        <f t="shared" si="26"/>
        <v>-51.820500000000031</v>
      </c>
      <c r="S181" s="95">
        <v>0.33389999999999997</v>
      </c>
      <c r="T181" s="100">
        <f t="shared" si="27"/>
        <v>-52.894500000000065</v>
      </c>
      <c r="U181" s="95">
        <v>0.33500000000000002</v>
      </c>
      <c r="V181" s="100">
        <f t="shared" si="28"/>
        <v>-51.417749999999998</v>
      </c>
    </row>
    <row r="182" spans="3:22" ht="15" x14ac:dyDescent="0.25">
      <c r="C182" s="47">
        <f t="shared" si="29"/>
        <v>14.166666666666698</v>
      </c>
      <c r="D182" s="13">
        <v>0.374</v>
      </c>
      <c r="E182" s="95">
        <v>0.35549999999999998</v>
      </c>
      <c r="F182" s="100">
        <f t="shared" si="20"/>
        <v>-24.836250000000025</v>
      </c>
      <c r="G182" s="95">
        <v>0.35099999999999998</v>
      </c>
      <c r="H182" s="100">
        <f t="shared" si="21"/>
        <v>-30.87750000000003</v>
      </c>
      <c r="I182" s="95">
        <v>0.34599999999999997</v>
      </c>
      <c r="J182" s="100">
        <f t="shared" si="22"/>
        <v>-37.590000000000032</v>
      </c>
      <c r="K182" s="95">
        <v>0.34300000000000003</v>
      </c>
      <c r="L182" s="100">
        <f t="shared" si="23"/>
        <v>-41.617499999999964</v>
      </c>
      <c r="M182" s="95">
        <v>0.33939999999999998</v>
      </c>
      <c r="N182" s="100">
        <f t="shared" si="24"/>
        <v>-46.450500000000034</v>
      </c>
      <c r="O182" s="95">
        <v>0.33529999999999999</v>
      </c>
      <c r="P182" s="100">
        <f t="shared" si="25"/>
        <v>-51.954750000000011</v>
      </c>
      <c r="Q182" s="95">
        <v>0.33389999999999997</v>
      </c>
      <c r="R182" s="100">
        <f t="shared" si="26"/>
        <v>-53.834250000000033</v>
      </c>
      <c r="S182" s="95">
        <v>0.33339999999999997</v>
      </c>
      <c r="T182" s="100">
        <f t="shared" si="27"/>
        <v>-54.505500000000033</v>
      </c>
      <c r="U182" s="95">
        <v>0.3347</v>
      </c>
      <c r="V182" s="100">
        <f t="shared" si="28"/>
        <v>-52.760250000000006</v>
      </c>
    </row>
    <row r="183" spans="3:22" ht="15" x14ac:dyDescent="0.25">
      <c r="C183" s="47">
        <f t="shared" si="29"/>
        <v>14.250000000000032</v>
      </c>
      <c r="D183" s="13">
        <v>0.37409999999999999</v>
      </c>
      <c r="E183" s="95">
        <v>0.35599999999999998</v>
      </c>
      <c r="F183" s="100">
        <f t="shared" si="20"/>
        <v>-24.299250000000008</v>
      </c>
      <c r="G183" s="95">
        <v>0.35110000000000002</v>
      </c>
      <c r="H183" s="100">
        <f t="shared" si="21"/>
        <v>-30.877499999999952</v>
      </c>
      <c r="I183" s="95">
        <v>0.34560000000000002</v>
      </c>
      <c r="J183" s="100">
        <f t="shared" si="22"/>
        <v>-38.261249999999961</v>
      </c>
      <c r="K183" s="95">
        <v>0.34289999999999998</v>
      </c>
      <c r="L183" s="100">
        <f t="shared" si="23"/>
        <v>-41.88600000000001</v>
      </c>
      <c r="M183" s="95">
        <v>0.3392</v>
      </c>
      <c r="N183" s="100">
        <f t="shared" si="24"/>
        <v>-46.853249999999981</v>
      </c>
      <c r="O183" s="95">
        <v>0.3352</v>
      </c>
      <c r="P183" s="100">
        <f t="shared" si="25"/>
        <v>-52.223249999999993</v>
      </c>
      <c r="Q183" s="95">
        <v>0.3337</v>
      </c>
      <c r="R183" s="100">
        <f t="shared" si="26"/>
        <v>-54.236999999999988</v>
      </c>
      <c r="S183" s="95">
        <v>0.33289999999999997</v>
      </c>
      <c r="T183" s="100">
        <f t="shared" si="27"/>
        <v>-55.311000000000021</v>
      </c>
      <c r="U183" s="95">
        <v>0.33400000000000002</v>
      </c>
      <c r="V183" s="100">
        <f t="shared" si="28"/>
        <v>-53.834249999999955</v>
      </c>
    </row>
    <row r="184" spans="3:22" ht="15" x14ac:dyDescent="0.25">
      <c r="C184" s="47">
        <f t="shared" si="29"/>
        <v>14.333333333333366</v>
      </c>
      <c r="D184" s="13">
        <v>0.37319999999999998</v>
      </c>
      <c r="E184" s="95">
        <v>0.35499999999999998</v>
      </c>
      <c r="F184" s="100">
        <f t="shared" si="20"/>
        <v>-24.433499999999995</v>
      </c>
      <c r="G184" s="95">
        <v>0.3508</v>
      </c>
      <c r="H184" s="100">
        <f t="shared" si="21"/>
        <v>-30.071999999999971</v>
      </c>
      <c r="I184" s="95">
        <v>0.34489999999999998</v>
      </c>
      <c r="J184" s="100">
        <f t="shared" si="22"/>
        <v>-37.992749999999987</v>
      </c>
      <c r="K184" s="95">
        <v>0.34250000000000003</v>
      </c>
      <c r="L184" s="100">
        <f t="shared" si="23"/>
        <v>-41.214749999999931</v>
      </c>
      <c r="M184" s="95">
        <v>0.33950000000000002</v>
      </c>
      <c r="N184" s="100">
        <f t="shared" si="24"/>
        <v>-45.242249999999935</v>
      </c>
      <c r="O184" s="95">
        <v>0.33489999999999998</v>
      </c>
      <c r="P184" s="100">
        <f t="shared" si="25"/>
        <v>-51.417749999999998</v>
      </c>
      <c r="Q184" s="95">
        <v>0.3337</v>
      </c>
      <c r="R184" s="100">
        <f t="shared" si="26"/>
        <v>-53.028749999999974</v>
      </c>
      <c r="S184" s="95">
        <v>0.33300000000000002</v>
      </c>
      <c r="T184" s="100">
        <f t="shared" si="27"/>
        <v>-53.968499999999949</v>
      </c>
      <c r="U184" s="95">
        <v>0.33479999999999999</v>
      </c>
      <c r="V184" s="100">
        <f t="shared" si="28"/>
        <v>-51.551999999999992</v>
      </c>
    </row>
    <row r="185" spans="3:22" ht="15" x14ac:dyDescent="0.25">
      <c r="C185" s="47">
        <f t="shared" si="29"/>
        <v>14.4166666666667</v>
      </c>
      <c r="D185" s="13">
        <v>0.374</v>
      </c>
      <c r="E185" s="95">
        <v>0.35470000000000002</v>
      </c>
      <c r="F185" s="100">
        <f t="shared" si="20"/>
        <v>-25.910249999999976</v>
      </c>
      <c r="G185" s="95">
        <v>0.35120000000000001</v>
      </c>
      <c r="H185" s="100">
        <f t="shared" si="21"/>
        <v>-30.608999999999984</v>
      </c>
      <c r="I185" s="95">
        <v>0.34520000000000001</v>
      </c>
      <c r="J185" s="100">
        <f t="shared" si="22"/>
        <v>-38.663999999999994</v>
      </c>
      <c r="K185" s="95">
        <v>0.34260000000000002</v>
      </c>
      <c r="L185" s="100">
        <f t="shared" si="23"/>
        <v>-42.154499999999977</v>
      </c>
      <c r="M185" s="95">
        <v>0.33879999999999999</v>
      </c>
      <c r="N185" s="100">
        <f t="shared" si="24"/>
        <v>-47.256000000000014</v>
      </c>
      <c r="O185" s="95">
        <v>0.33489999999999998</v>
      </c>
      <c r="P185" s="100">
        <f t="shared" si="25"/>
        <v>-52.491750000000032</v>
      </c>
      <c r="Q185" s="95">
        <v>0.3337</v>
      </c>
      <c r="R185" s="100">
        <f t="shared" si="26"/>
        <v>-54.102750000000007</v>
      </c>
      <c r="S185" s="95">
        <v>0.33229999999999998</v>
      </c>
      <c r="T185" s="100">
        <f t="shared" si="27"/>
        <v>-55.982250000000022</v>
      </c>
      <c r="U185" s="95">
        <v>0.33439999999999998</v>
      </c>
      <c r="V185" s="100">
        <f t="shared" si="28"/>
        <v>-53.163000000000032</v>
      </c>
    </row>
    <row r="186" spans="3:22" ht="15" x14ac:dyDescent="0.25">
      <c r="C186" s="47">
        <f t="shared" si="29"/>
        <v>14.500000000000034</v>
      </c>
      <c r="D186" s="13">
        <v>0.37359999999999999</v>
      </c>
      <c r="E186" s="95">
        <v>0.35470000000000002</v>
      </c>
      <c r="F186" s="100">
        <f t="shared" si="20"/>
        <v>-25.373249999999967</v>
      </c>
      <c r="G186" s="95">
        <v>0.3508</v>
      </c>
      <c r="H186" s="100">
        <f t="shared" si="21"/>
        <v>-30.608999999999984</v>
      </c>
      <c r="I186" s="95">
        <v>0.34489999999999998</v>
      </c>
      <c r="J186" s="100">
        <f t="shared" si="22"/>
        <v>-38.529750000000007</v>
      </c>
      <c r="K186" s="95">
        <v>0.3422</v>
      </c>
      <c r="L186" s="100">
        <f t="shared" si="23"/>
        <v>-42.154499999999977</v>
      </c>
      <c r="M186" s="95">
        <v>0.33850000000000002</v>
      </c>
      <c r="N186" s="100">
        <f t="shared" si="24"/>
        <v>-47.121749999999956</v>
      </c>
      <c r="O186" s="95">
        <v>0.33460000000000001</v>
      </c>
      <c r="P186" s="100">
        <f t="shared" si="25"/>
        <v>-52.357499999999973</v>
      </c>
      <c r="Q186" s="95">
        <v>0.33260000000000001</v>
      </c>
      <c r="R186" s="100">
        <f t="shared" si="26"/>
        <v>-55.042499999999976</v>
      </c>
      <c r="S186" s="95">
        <v>0.33260000000000001</v>
      </c>
      <c r="T186" s="100">
        <f t="shared" si="27"/>
        <v>-55.042499999999976</v>
      </c>
      <c r="U186" s="95">
        <v>0.33410000000000001</v>
      </c>
      <c r="V186" s="100">
        <f t="shared" si="28"/>
        <v>-53.028749999999974</v>
      </c>
    </row>
    <row r="187" spans="3:22" ht="15" x14ac:dyDescent="0.25">
      <c r="C187" s="47">
        <f t="shared" si="29"/>
        <v>14.583333333333368</v>
      </c>
      <c r="D187" s="13">
        <v>0.37290000000000001</v>
      </c>
      <c r="E187" s="95">
        <v>0.35499999999999998</v>
      </c>
      <c r="F187" s="100">
        <f t="shared" si="20"/>
        <v>-24.030750000000037</v>
      </c>
      <c r="G187" s="95">
        <v>0.35070000000000001</v>
      </c>
      <c r="H187" s="100">
        <f t="shared" si="21"/>
        <v>-29.803499999999996</v>
      </c>
      <c r="I187" s="95">
        <v>0.34470000000000001</v>
      </c>
      <c r="J187" s="100">
        <f t="shared" si="22"/>
        <v>-37.858500000000006</v>
      </c>
      <c r="K187" s="95">
        <v>0.34189999999999998</v>
      </c>
      <c r="L187" s="100">
        <f t="shared" si="23"/>
        <v>-41.617500000000042</v>
      </c>
      <c r="M187" s="95">
        <v>0.33829999999999999</v>
      </c>
      <c r="N187" s="100">
        <f t="shared" si="24"/>
        <v>-46.450500000000034</v>
      </c>
      <c r="O187" s="95">
        <v>0.33439999999999998</v>
      </c>
      <c r="P187" s="100">
        <f t="shared" si="25"/>
        <v>-51.686250000000051</v>
      </c>
      <c r="Q187" s="95">
        <v>0.33250000000000002</v>
      </c>
      <c r="R187" s="100">
        <f t="shared" si="26"/>
        <v>-54.236999999999988</v>
      </c>
      <c r="S187" s="95">
        <v>0.33189999999999997</v>
      </c>
      <c r="T187" s="100">
        <f t="shared" si="27"/>
        <v>-55.042500000000047</v>
      </c>
      <c r="U187" s="95">
        <v>0.33389999999999997</v>
      </c>
      <c r="V187" s="100">
        <f t="shared" si="28"/>
        <v>-52.357500000000051</v>
      </c>
    </row>
    <row r="188" spans="3:22" ht="15" x14ac:dyDescent="0.25">
      <c r="C188" s="47">
        <f t="shared" si="29"/>
        <v>14.666666666666702</v>
      </c>
      <c r="D188" s="13">
        <v>0.37380000000000002</v>
      </c>
      <c r="E188" s="95">
        <v>0.35460000000000003</v>
      </c>
      <c r="F188" s="100">
        <f t="shared" si="20"/>
        <v>-25.775999999999996</v>
      </c>
      <c r="G188" s="95">
        <v>0.35070000000000001</v>
      </c>
      <c r="H188" s="100">
        <f t="shared" si="21"/>
        <v>-31.011750000000013</v>
      </c>
      <c r="I188" s="95">
        <v>0.34470000000000001</v>
      </c>
      <c r="J188" s="100">
        <f t="shared" si="22"/>
        <v>-39.06675000000002</v>
      </c>
      <c r="K188" s="95">
        <v>0.34189999999999998</v>
      </c>
      <c r="L188" s="100">
        <f t="shared" si="23"/>
        <v>-42.825750000000056</v>
      </c>
      <c r="M188" s="95">
        <v>0.33800000000000002</v>
      </c>
      <c r="N188" s="100">
        <f t="shared" si="24"/>
        <v>-48.061499999999995</v>
      </c>
      <c r="O188" s="95">
        <v>0.3342</v>
      </c>
      <c r="P188" s="100">
        <f t="shared" si="25"/>
        <v>-53.163000000000032</v>
      </c>
      <c r="Q188" s="95">
        <v>0.3327</v>
      </c>
      <c r="R188" s="100">
        <f t="shared" si="26"/>
        <v>-55.176750000000034</v>
      </c>
      <c r="S188" s="95">
        <v>0.33189999999999997</v>
      </c>
      <c r="T188" s="100">
        <f t="shared" si="27"/>
        <v>-56.250750000000068</v>
      </c>
      <c r="U188" s="95">
        <v>0.3337</v>
      </c>
      <c r="V188" s="100">
        <f t="shared" si="28"/>
        <v>-53.834250000000033</v>
      </c>
    </row>
    <row r="189" spans="3:22" ht="15" x14ac:dyDescent="0.25">
      <c r="C189" s="47">
        <f t="shared" si="29"/>
        <v>14.750000000000036</v>
      </c>
      <c r="D189" s="13">
        <v>0.37340000000000001</v>
      </c>
      <c r="E189" s="95">
        <v>0.35549999999999998</v>
      </c>
      <c r="F189" s="100">
        <f t="shared" si="20"/>
        <v>-24.030750000000037</v>
      </c>
      <c r="G189" s="95">
        <v>0.35010000000000002</v>
      </c>
      <c r="H189" s="100">
        <f t="shared" si="21"/>
        <v>-31.280249999999981</v>
      </c>
      <c r="I189" s="95">
        <v>0.34499999999999997</v>
      </c>
      <c r="J189" s="100">
        <f t="shared" si="22"/>
        <v>-38.127000000000052</v>
      </c>
      <c r="K189" s="95">
        <v>0.34160000000000001</v>
      </c>
      <c r="L189" s="100">
        <f t="shared" si="23"/>
        <v>-42.691499999999991</v>
      </c>
      <c r="M189" s="95">
        <v>0.33829999999999999</v>
      </c>
      <c r="N189" s="100">
        <f t="shared" si="24"/>
        <v>-47.121750000000034</v>
      </c>
      <c r="O189" s="95">
        <v>0.33360000000000001</v>
      </c>
      <c r="P189" s="100">
        <f t="shared" si="25"/>
        <v>-53.431500000000007</v>
      </c>
      <c r="Q189" s="95">
        <v>0.33329999999999999</v>
      </c>
      <c r="R189" s="100">
        <f t="shared" si="26"/>
        <v>-53.834250000000033</v>
      </c>
      <c r="S189" s="95">
        <v>0.33160000000000001</v>
      </c>
      <c r="T189" s="100">
        <f t="shared" si="27"/>
        <v>-56.116500000000009</v>
      </c>
      <c r="U189" s="95">
        <v>0.33379999999999999</v>
      </c>
      <c r="V189" s="100">
        <f t="shared" si="28"/>
        <v>-53.163000000000032</v>
      </c>
    </row>
    <row r="190" spans="3:22" ht="15" x14ac:dyDescent="0.25">
      <c r="C190" s="47">
        <f t="shared" si="29"/>
        <v>14.833333333333369</v>
      </c>
      <c r="D190" s="13">
        <v>0.37340000000000001</v>
      </c>
      <c r="E190" s="95">
        <v>0.3548</v>
      </c>
      <c r="F190" s="100">
        <f t="shared" si="20"/>
        <v>-24.970500000000008</v>
      </c>
      <c r="G190" s="95">
        <v>0.35039999999999999</v>
      </c>
      <c r="H190" s="100">
        <f t="shared" si="21"/>
        <v>-30.87750000000003</v>
      </c>
      <c r="I190" s="95">
        <v>0.34510000000000002</v>
      </c>
      <c r="J190" s="100">
        <f t="shared" si="22"/>
        <v>-37.992749999999987</v>
      </c>
      <c r="K190" s="95">
        <v>0.34250000000000003</v>
      </c>
      <c r="L190" s="100">
        <f t="shared" si="23"/>
        <v>-41.483249999999977</v>
      </c>
      <c r="M190" s="95">
        <v>0.3382</v>
      </c>
      <c r="N190" s="100">
        <f t="shared" si="24"/>
        <v>-47.256000000000014</v>
      </c>
      <c r="O190" s="95">
        <v>0.33429999999999999</v>
      </c>
      <c r="P190" s="100">
        <f t="shared" si="25"/>
        <v>-52.491750000000032</v>
      </c>
      <c r="Q190" s="95">
        <v>0.33289999999999997</v>
      </c>
      <c r="R190" s="100">
        <f t="shared" si="26"/>
        <v>-54.371250000000046</v>
      </c>
      <c r="S190" s="95">
        <v>0.33119999999999999</v>
      </c>
      <c r="T190" s="100">
        <f t="shared" si="27"/>
        <v>-56.653500000000022</v>
      </c>
      <c r="U190" s="95">
        <v>0.33279999999999998</v>
      </c>
      <c r="V190" s="100">
        <f t="shared" si="28"/>
        <v>-54.505500000000033</v>
      </c>
    </row>
    <row r="191" spans="3:22" ht="15" x14ac:dyDescent="0.25">
      <c r="C191" s="47">
        <f t="shared" si="29"/>
        <v>14.916666666666703</v>
      </c>
      <c r="D191" s="13">
        <v>0.37290000000000001</v>
      </c>
      <c r="E191" s="95">
        <v>0.35460000000000003</v>
      </c>
      <c r="F191" s="100">
        <f t="shared" si="20"/>
        <v>-24.567749999999979</v>
      </c>
      <c r="G191" s="95">
        <v>0.35060000000000002</v>
      </c>
      <c r="H191" s="100">
        <f t="shared" si="21"/>
        <v>-29.937749999999983</v>
      </c>
      <c r="I191" s="95">
        <v>0.34549999999999997</v>
      </c>
      <c r="J191" s="100">
        <f t="shared" si="22"/>
        <v>-36.784500000000044</v>
      </c>
      <c r="K191" s="95">
        <v>0.34200000000000003</v>
      </c>
      <c r="L191" s="100">
        <f t="shared" si="23"/>
        <v>-41.483249999999977</v>
      </c>
      <c r="M191" s="95">
        <v>0.3377</v>
      </c>
      <c r="N191" s="100">
        <f t="shared" si="24"/>
        <v>-47.256000000000014</v>
      </c>
      <c r="O191" s="95">
        <v>0.33410000000000001</v>
      </c>
      <c r="P191" s="100">
        <f t="shared" si="25"/>
        <v>-52.089000000000006</v>
      </c>
      <c r="Q191" s="95">
        <v>0.33239999999999997</v>
      </c>
      <c r="R191" s="100">
        <f t="shared" si="26"/>
        <v>-54.371250000000046</v>
      </c>
      <c r="S191" s="95">
        <v>0.33100000000000002</v>
      </c>
      <c r="T191" s="100">
        <f t="shared" si="27"/>
        <v>-56.250749999999989</v>
      </c>
      <c r="U191" s="95">
        <v>0.33329999999999999</v>
      </c>
      <c r="V191" s="100">
        <f t="shared" si="28"/>
        <v>-53.163000000000032</v>
      </c>
    </row>
    <row r="192" spans="3:22" ht="15" x14ac:dyDescent="0.25">
      <c r="C192" s="47">
        <f t="shared" si="29"/>
        <v>15.000000000000037</v>
      </c>
      <c r="D192" s="13">
        <v>0.37380000000000002</v>
      </c>
      <c r="E192" s="95">
        <v>0.35439999999999999</v>
      </c>
      <c r="F192" s="100">
        <f t="shared" si="20"/>
        <v>-26.044500000000038</v>
      </c>
      <c r="G192" s="95">
        <v>0.3503</v>
      </c>
      <c r="H192" s="100">
        <f t="shared" si="21"/>
        <v>-31.54875000000003</v>
      </c>
      <c r="I192" s="95">
        <v>0.34510000000000002</v>
      </c>
      <c r="J192" s="100">
        <f t="shared" si="22"/>
        <v>-38.529750000000007</v>
      </c>
      <c r="K192" s="95">
        <v>0.34179999999999999</v>
      </c>
      <c r="L192" s="100">
        <f t="shared" si="23"/>
        <v>-42.960000000000036</v>
      </c>
      <c r="M192" s="95">
        <v>0.33800000000000002</v>
      </c>
      <c r="N192" s="100">
        <f t="shared" si="24"/>
        <v>-48.061499999999995</v>
      </c>
      <c r="O192" s="95">
        <v>0.33339999999999997</v>
      </c>
      <c r="P192" s="100">
        <f t="shared" si="25"/>
        <v>-54.237000000000066</v>
      </c>
      <c r="Q192" s="95">
        <v>0.33210000000000001</v>
      </c>
      <c r="R192" s="100">
        <f t="shared" si="26"/>
        <v>-55.982250000000022</v>
      </c>
      <c r="S192" s="95">
        <v>0.33040000000000003</v>
      </c>
      <c r="T192" s="100">
        <f t="shared" si="27"/>
        <v>-58.264499999999991</v>
      </c>
      <c r="U192" s="95">
        <v>0.3327</v>
      </c>
      <c r="V192" s="100">
        <f t="shared" si="28"/>
        <v>-55.176750000000034</v>
      </c>
    </row>
    <row r="193" spans="3:22" ht="15" x14ac:dyDescent="0.25">
      <c r="C193" s="47">
        <f t="shared" si="29"/>
        <v>15.083333333333371</v>
      </c>
      <c r="D193" s="13">
        <v>0.37330000000000002</v>
      </c>
      <c r="E193" s="95">
        <v>0.35520000000000002</v>
      </c>
      <c r="F193" s="100">
        <f t="shared" si="20"/>
        <v>-24.299250000000008</v>
      </c>
      <c r="G193" s="95">
        <v>0.35049999999999998</v>
      </c>
      <c r="H193" s="100">
        <f t="shared" si="21"/>
        <v>-30.609000000000059</v>
      </c>
      <c r="I193" s="95">
        <v>0.34429999999999999</v>
      </c>
      <c r="J193" s="100">
        <f t="shared" si="22"/>
        <v>-38.932500000000033</v>
      </c>
      <c r="K193" s="95">
        <v>0.34100000000000003</v>
      </c>
      <c r="L193" s="100">
        <f t="shared" si="23"/>
        <v>-43.362749999999998</v>
      </c>
      <c r="M193" s="95">
        <v>0.3377</v>
      </c>
      <c r="N193" s="100">
        <f t="shared" si="24"/>
        <v>-47.793000000000035</v>
      </c>
      <c r="O193" s="95">
        <v>0.33360000000000001</v>
      </c>
      <c r="P193" s="100">
        <f t="shared" si="25"/>
        <v>-53.297250000000012</v>
      </c>
      <c r="Q193" s="95">
        <v>0.33200000000000002</v>
      </c>
      <c r="R193" s="100">
        <f t="shared" si="26"/>
        <v>-55.445250000000009</v>
      </c>
      <c r="S193" s="95">
        <v>0.33129999999999998</v>
      </c>
      <c r="T193" s="100">
        <f t="shared" si="27"/>
        <v>-56.385000000000048</v>
      </c>
      <c r="U193" s="95">
        <v>0.33250000000000002</v>
      </c>
      <c r="V193" s="100">
        <f t="shared" si="28"/>
        <v>-54.774000000000008</v>
      </c>
    </row>
    <row r="194" spans="3:22" ht="15" x14ac:dyDescent="0.25">
      <c r="C194" s="47">
        <f t="shared" si="29"/>
        <v>15.166666666666705</v>
      </c>
      <c r="D194" s="13">
        <v>0.37309999999999999</v>
      </c>
      <c r="E194" s="95">
        <v>0.35489999999999999</v>
      </c>
      <c r="F194" s="100">
        <f t="shared" si="20"/>
        <v>-24.433499999999995</v>
      </c>
      <c r="G194" s="95">
        <v>0.35049999999999998</v>
      </c>
      <c r="H194" s="100">
        <f t="shared" si="21"/>
        <v>-30.340500000000013</v>
      </c>
      <c r="I194" s="95">
        <v>0.34449999999999997</v>
      </c>
      <c r="J194" s="100">
        <f t="shared" si="22"/>
        <v>-38.39550000000002</v>
      </c>
      <c r="K194" s="95">
        <v>0.34089999999999998</v>
      </c>
      <c r="L194" s="100">
        <f t="shared" si="23"/>
        <v>-43.228500000000004</v>
      </c>
      <c r="M194" s="95">
        <v>0.33800000000000002</v>
      </c>
      <c r="N194" s="100">
        <f t="shared" si="24"/>
        <v>-47.121749999999956</v>
      </c>
      <c r="O194" s="95">
        <v>0.33289999999999997</v>
      </c>
      <c r="P194" s="100">
        <f t="shared" si="25"/>
        <v>-53.968500000000027</v>
      </c>
      <c r="Q194" s="95">
        <v>0.33110000000000001</v>
      </c>
      <c r="R194" s="100">
        <f t="shared" si="26"/>
        <v>-56.38499999999997</v>
      </c>
      <c r="S194" s="95">
        <v>0.33090000000000003</v>
      </c>
      <c r="T194" s="100">
        <f t="shared" si="27"/>
        <v>-56.653499999999944</v>
      </c>
      <c r="U194" s="95">
        <v>0.33329999999999999</v>
      </c>
      <c r="V194" s="100">
        <f t="shared" si="28"/>
        <v>-53.431500000000007</v>
      </c>
    </row>
    <row r="195" spans="3:22" ht="15" x14ac:dyDescent="0.25">
      <c r="C195" s="47">
        <f t="shared" si="29"/>
        <v>15.250000000000039</v>
      </c>
      <c r="D195" s="13">
        <v>0.374</v>
      </c>
      <c r="E195" s="95">
        <v>0.35449999999999998</v>
      </c>
      <c r="F195" s="100">
        <f t="shared" si="20"/>
        <v>-26.178750000000026</v>
      </c>
      <c r="G195" s="95">
        <v>0.34989999999999999</v>
      </c>
      <c r="H195" s="100">
        <f t="shared" si="21"/>
        <v>-32.354250000000015</v>
      </c>
      <c r="I195" s="95">
        <v>0.34350000000000003</v>
      </c>
      <c r="J195" s="100">
        <f t="shared" si="22"/>
        <v>-40.946249999999964</v>
      </c>
      <c r="K195" s="95">
        <v>0.34079999999999999</v>
      </c>
      <c r="L195" s="100">
        <f t="shared" si="23"/>
        <v>-44.571000000000012</v>
      </c>
      <c r="M195" s="95">
        <v>0.33689999999999998</v>
      </c>
      <c r="N195" s="100">
        <f t="shared" si="24"/>
        <v>-49.806750000000029</v>
      </c>
      <c r="O195" s="95">
        <v>0.33360000000000001</v>
      </c>
      <c r="P195" s="100">
        <f t="shared" si="25"/>
        <v>-54.236999999999988</v>
      </c>
      <c r="Q195" s="95">
        <v>0.33139999999999997</v>
      </c>
      <c r="R195" s="100">
        <f t="shared" si="26"/>
        <v>-57.190500000000043</v>
      </c>
      <c r="S195" s="95">
        <v>0.3306</v>
      </c>
      <c r="T195" s="100">
        <f t="shared" si="27"/>
        <v>-58.264499999999991</v>
      </c>
      <c r="U195" s="95">
        <v>0.3322</v>
      </c>
      <c r="V195" s="100">
        <f t="shared" si="28"/>
        <v>-56.116500000000009</v>
      </c>
    </row>
    <row r="196" spans="3:22" ht="15" x14ac:dyDescent="0.25">
      <c r="C196" s="47">
        <f t="shared" si="29"/>
        <v>15.333333333333373</v>
      </c>
      <c r="D196" s="13">
        <v>0.37359999999999999</v>
      </c>
      <c r="E196" s="95">
        <v>0.3543</v>
      </c>
      <c r="F196" s="100">
        <f t="shared" si="20"/>
        <v>-25.910249999999976</v>
      </c>
      <c r="G196" s="95">
        <v>0.3498</v>
      </c>
      <c r="H196" s="100">
        <f t="shared" si="21"/>
        <v>-31.951499999999982</v>
      </c>
      <c r="I196" s="95">
        <v>0.34429999999999999</v>
      </c>
      <c r="J196" s="100">
        <f t="shared" si="22"/>
        <v>-39.335249999999995</v>
      </c>
      <c r="K196" s="95">
        <v>0.34050000000000002</v>
      </c>
      <c r="L196" s="100">
        <f t="shared" si="23"/>
        <v>-44.436749999999954</v>
      </c>
      <c r="M196" s="95">
        <v>0.3372</v>
      </c>
      <c r="N196" s="100">
        <f t="shared" si="24"/>
        <v>-48.86699999999999</v>
      </c>
      <c r="O196" s="95">
        <v>0.33250000000000002</v>
      </c>
      <c r="P196" s="100">
        <f t="shared" si="25"/>
        <v>-55.176749999999963</v>
      </c>
      <c r="Q196" s="95">
        <v>0.33119999999999999</v>
      </c>
      <c r="R196" s="100">
        <f t="shared" si="26"/>
        <v>-56.92199999999999</v>
      </c>
      <c r="S196" s="95">
        <v>0.33019999999999999</v>
      </c>
      <c r="T196" s="100">
        <f t="shared" si="27"/>
        <v>-58.264499999999991</v>
      </c>
      <c r="U196" s="95">
        <v>0.33200000000000002</v>
      </c>
      <c r="V196" s="100">
        <f t="shared" si="28"/>
        <v>-55.847999999999963</v>
      </c>
    </row>
    <row r="197" spans="3:22" ht="15" x14ac:dyDescent="0.25">
      <c r="C197" s="47">
        <f t="shared" si="29"/>
        <v>15.416666666666707</v>
      </c>
      <c r="D197" s="13">
        <v>0.37369999999999998</v>
      </c>
      <c r="E197" s="95">
        <v>0.3543</v>
      </c>
      <c r="F197" s="100">
        <f t="shared" si="20"/>
        <v>-26.044499999999964</v>
      </c>
      <c r="G197" s="95">
        <v>0.34960000000000002</v>
      </c>
      <c r="H197" s="100">
        <f t="shared" si="21"/>
        <v>-32.354249999999944</v>
      </c>
      <c r="I197" s="95">
        <v>0.34439999999999998</v>
      </c>
      <c r="J197" s="100">
        <f t="shared" si="22"/>
        <v>-39.335249999999995</v>
      </c>
      <c r="K197" s="95">
        <v>0.34150000000000003</v>
      </c>
      <c r="L197" s="100">
        <f t="shared" si="23"/>
        <v>-43.22849999999994</v>
      </c>
      <c r="M197" s="95">
        <v>0.3372</v>
      </c>
      <c r="N197" s="100">
        <f t="shared" si="24"/>
        <v>-49.00124999999997</v>
      </c>
      <c r="O197" s="95">
        <v>0.33260000000000001</v>
      </c>
      <c r="P197" s="100">
        <f t="shared" si="25"/>
        <v>-55.176749999999963</v>
      </c>
      <c r="Q197" s="95">
        <v>0.33139999999999997</v>
      </c>
      <c r="R197" s="100">
        <f t="shared" si="26"/>
        <v>-56.78775000000001</v>
      </c>
      <c r="S197" s="95">
        <v>0.33029999999999998</v>
      </c>
      <c r="T197" s="100">
        <f t="shared" si="27"/>
        <v>-58.264499999999991</v>
      </c>
      <c r="U197" s="95">
        <v>0.33229999999999998</v>
      </c>
      <c r="V197" s="100">
        <f t="shared" si="28"/>
        <v>-55.579499999999989</v>
      </c>
    </row>
    <row r="198" spans="3:22" ht="15" x14ac:dyDescent="0.25">
      <c r="C198" s="47">
        <f t="shared" si="29"/>
        <v>15.500000000000041</v>
      </c>
      <c r="D198" s="13">
        <v>0.37409999999999999</v>
      </c>
      <c r="E198" s="95">
        <v>0.35449999999999998</v>
      </c>
      <c r="F198" s="100">
        <f t="shared" si="20"/>
        <v>-26.313000000000006</v>
      </c>
      <c r="G198" s="95">
        <v>0.3493</v>
      </c>
      <c r="H198" s="100">
        <f t="shared" si="21"/>
        <v>-33.29399999999999</v>
      </c>
      <c r="I198" s="95">
        <v>0.34370000000000001</v>
      </c>
      <c r="J198" s="100">
        <f t="shared" si="22"/>
        <v>-40.811999999999976</v>
      </c>
      <c r="K198" s="95">
        <v>0.34029999999999999</v>
      </c>
      <c r="L198" s="100">
        <f t="shared" si="23"/>
        <v>-45.3765</v>
      </c>
      <c r="M198" s="95">
        <v>0.3372</v>
      </c>
      <c r="N198" s="100">
        <f t="shared" si="24"/>
        <v>-49.538249999999991</v>
      </c>
      <c r="O198" s="95">
        <v>0.33260000000000001</v>
      </c>
      <c r="P198" s="100">
        <f t="shared" si="25"/>
        <v>-55.713749999999969</v>
      </c>
      <c r="Q198" s="95">
        <v>0.33150000000000002</v>
      </c>
      <c r="R198" s="100">
        <f t="shared" si="26"/>
        <v>-57.190499999999965</v>
      </c>
      <c r="S198" s="95">
        <v>0.33</v>
      </c>
      <c r="T198" s="100">
        <f t="shared" si="27"/>
        <v>-59.204249999999966</v>
      </c>
      <c r="U198" s="95">
        <v>0.33279999999999998</v>
      </c>
      <c r="V198" s="100">
        <f t="shared" si="28"/>
        <v>-55.445250000000009</v>
      </c>
    </row>
    <row r="199" spans="3:22" ht="15" x14ac:dyDescent="0.25">
      <c r="C199" s="47">
        <f t="shared" si="29"/>
        <v>15.583333333333375</v>
      </c>
      <c r="D199" s="13">
        <v>0.37340000000000001</v>
      </c>
      <c r="E199" s="95">
        <v>0.35410000000000003</v>
      </c>
      <c r="F199" s="100">
        <f t="shared" si="20"/>
        <v>-25.910249999999976</v>
      </c>
      <c r="G199" s="95">
        <v>0.34960000000000002</v>
      </c>
      <c r="H199" s="100">
        <f t="shared" si="21"/>
        <v>-31.951499999999982</v>
      </c>
      <c r="I199" s="95">
        <v>0.34379999999999999</v>
      </c>
      <c r="J199" s="100">
        <f t="shared" si="22"/>
        <v>-39.738000000000021</v>
      </c>
      <c r="K199" s="95">
        <v>0.34089999999999998</v>
      </c>
      <c r="L199" s="100">
        <f t="shared" si="23"/>
        <v>-43.631250000000037</v>
      </c>
      <c r="M199" s="95">
        <v>0.3367</v>
      </c>
      <c r="N199" s="100">
        <f t="shared" si="24"/>
        <v>-49.269750000000016</v>
      </c>
      <c r="O199" s="95">
        <v>0.33300000000000002</v>
      </c>
      <c r="P199" s="100">
        <f t="shared" si="25"/>
        <v>-54.236999999999988</v>
      </c>
      <c r="Q199" s="95">
        <v>0.33069999999999999</v>
      </c>
      <c r="R199" s="100">
        <f t="shared" si="26"/>
        <v>-57.324750000000023</v>
      </c>
      <c r="S199" s="95">
        <v>0.33040000000000003</v>
      </c>
      <c r="T199" s="100">
        <f t="shared" si="27"/>
        <v>-57.727499999999985</v>
      </c>
      <c r="U199" s="95">
        <v>0.33210000000000001</v>
      </c>
      <c r="V199" s="100">
        <f t="shared" si="28"/>
        <v>-55.445250000000009</v>
      </c>
    </row>
    <row r="200" spans="3:22" ht="15" x14ac:dyDescent="0.25">
      <c r="C200" s="47">
        <f t="shared" si="29"/>
        <v>15.666666666666709</v>
      </c>
      <c r="D200" s="13">
        <v>0.37259999999999999</v>
      </c>
      <c r="E200" s="95">
        <v>0.35410000000000003</v>
      </c>
      <c r="F200" s="100">
        <f t="shared" si="20"/>
        <v>-24.836249999999946</v>
      </c>
      <c r="G200" s="95">
        <v>0.35039999999999999</v>
      </c>
      <c r="H200" s="100">
        <f t="shared" si="21"/>
        <v>-29.803499999999996</v>
      </c>
      <c r="I200" s="95">
        <v>0.34360000000000002</v>
      </c>
      <c r="J200" s="100">
        <f t="shared" si="22"/>
        <v>-38.932499999999962</v>
      </c>
      <c r="K200" s="95">
        <v>0.34</v>
      </c>
      <c r="L200" s="100">
        <f t="shared" si="23"/>
        <v>-43.765499999999953</v>
      </c>
      <c r="M200" s="95">
        <v>0.33689999999999998</v>
      </c>
      <c r="N200" s="100">
        <f t="shared" si="24"/>
        <v>-47.927250000000015</v>
      </c>
      <c r="O200" s="95">
        <v>0.33210000000000001</v>
      </c>
      <c r="P200" s="100">
        <f t="shared" si="25"/>
        <v>-54.371249999999975</v>
      </c>
      <c r="Q200" s="95">
        <v>0.33050000000000002</v>
      </c>
      <c r="R200" s="100">
        <f t="shared" si="26"/>
        <v>-56.519249999999964</v>
      </c>
      <c r="S200" s="95">
        <v>0.32979999999999998</v>
      </c>
      <c r="T200" s="100">
        <f t="shared" si="27"/>
        <v>-57.45900000000001</v>
      </c>
      <c r="U200" s="95">
        <v>0.3322</v>
      </c>
      <c r="V200" s="100">
        <f t="shared" si="28"/>
        <v>-54.236999999999988</v>
      </c>
    </row>
    <row r="201" spans="3:22" ht="15" x14ac:dyDescent="0.25">
      <c r="C201" s="47">
        <f t="shared" si="29"/>
        <v>15.750000000000043</v>
      </c>
      <c r="D201" s="13">
        <v>0.37309999999999999</v>
      </c>
      <c r="E201" s="95">
        <v>0.35399999999999998</v>
      </c>
      <c r="F201" s="100">
        <f t="shared" si="20"/>
        <v>-25.641750000000009</v>
      </c>
      <c r="G201" s="95">
        <v>0.3488</v>
      </c>
      <c r="H201" s="100">
        <f t="shared" si="21"/>
        <v>-32.622749999999989</v>
      </c>
      <c r="I201" s="95">
        <v>0.34360000000000002</v>
      </c>
      <c r="J201" s="100">
        <f t="shared" si="22"/>
        <v>-39.603749999999962</v>
      </c>
      <c r="K201" s="95">
        <v>0.33989999999999998</v>
      </c>
      <c r="L201" s="100">
        <f t="shared" si="23"/>
        <v>-44.571000000000012</v>
      </c>
      <c r="M201" s="95">
        <v>0.33650000000000002</v>
      </c>
      <c r="N201" s="100">
        <f t="shared" si="24"/>
        <v>-49.135499999999958</v>
      </c>
      <c r="O201" s="95">
        <v>0.33200000000000002</v>
      </c>
      <c r="P201" s="100">
        <f t="shared" si="25"/>
        <v>-55.176749999999963</v>
      </c>
      <c r="Q201" s="95">
        <v>0.33040000000000003</v>
      </c>
      <c r="R201" s="100">
        <f t="shared" si="26"/>
        <v>-57.324749999999945</v>
      </c>
      <c r="S201" s="95">
        <v>0.3301</v>
      </c>
      <c r="T201" s="100">
        <f t="shared" si="27"/>
        <v>-57.727499999999985</v>
      </c>
      <c r="U201" s="95">
        <v>0.33139999999999997</v>
      </c>
      <c r="V201" s="100">
        <f t="shared" si="28"/>
        <v>-55.982250000000022</v>
      </c>
    </row>
    <row r="202" spans="3:22" ht="15" x14ac:dyDescent="0.25">
      <c r="C202" s="47">
        <f t="shared" si="29"/>
        <v>15.833333333333377</v>
      </c>
      <c r="D202" s="13">
        <v>0.3735</v>
      </c>
      <c r="E202" s="95">
        <v>0.3538</v>
      </c>
      <c r="F202" s="100">
        <f t="shared" si="20"/>
        <v>-26.447249999999993</v>
      </c>
      <c r="G202" s="95">
        <v>0.34949999999999998</v>
      </c>
      <c r="H202" s="100">
        <f t="shared" si="21"/>
        <v>-32.220000000000027</v>
      </c>
      <c r="I202" s="95">
        <v>0.34289999999999998</v>
      </c>
      <c r="J202" s="100">
        <f t="shared" si="22"/>
        <v>-41.080500000000022</v>
      </c>
      <c r="K202" s="95">
        <v>0.34050000000000002</v>
      </c>
      <c r="L202" s="100">
        <f t="shared" si="23"/>
        <v>-44.302499999999959</v>
      </c>
      <c r="M202" s="95">
        <v>0.33650000000000002</v>
      </c>
      <c r="N202" s="100">
        <f t="shared" si="24"/>
        <v>-49.672499999999971</v>
      </c>
      <c r="O202" s="95">
        <v>0.33250000000000002</v>
      </c>
      <c r="P202" s="100">
        <f t="shared" si="25"/>
        <v>-55.042499999999976</v>
      </c>
      <c r="Q202" s="95">
        <v>0.33040000000000003</v>
      </c>
      <c r="R202" s="100">
        <f t="shared" si="26"/>
        <v>-57.861749999999965</v>
      </c>
      <c r="S202" s="95">
        <v>0.32990000000000003</v>
      </c>
      <c r="T202" s="100">
        <f t="shared" si="27"/>
        <v>-58.532999999999966</v>
      </c>
      <c r="U202" s="95">
        <v>0.33079999999999998</v>
      </c>
      <c r="V202" s="100">
        <f t="shared" si="28"/>
        <v>-57.324750000000023</v>
      </c>
    </row>
    <row r="203" spans="3:22" ht="15" x14ac:dyDescent="0.25">
      <c r="C203" s="47">
        <f t="shared" si="29"/>
        <v>15.91666666666671</v>
      </c>
      <c r="D203" s="13">
        <v>0.37309999999999999</v>
      </c>
      <c r="E203" s="95">
        <v>0.35349999999999998</v>
      </c>
      <c r="F203" s="100">
        <f t="shared" si="20"/>
        <v>-26.313000000000006</v>
      </c>
      <c r="G203" s="95">
        <v>0.34899999999999998</v>
      </c>
      <c r="H203" s="100">
        <f t="shared" si="21"/>
        <v>-32.354250000000015</v>
      </c>
      <c r="I203" s="95">
        <v>0.34289999999999998</v>
      </c>
      <c r="J203" s="100">
        <f t="shared" si="22"/>
        <v>-40.543500000000002</v>
      </c>
      <c r="K203" s="95">
        <v>0.3402</v>
      </c>
      <c r="L203" s="100">
        <f t="shared" si="23"/>
        <v>-44.168249999999979</v>
      </c>
      <c r="M203" s="95">
        <v>0.33629999999999999</v>
      </c>
      <c r="N203" s="100">
        <f t="shared" si="24"/>
        <v>-49.403999999999996</v>
      </c>
      <c r="O203" s="95">
        <v>0.33210000000000001</v>
      </c>
      <c r="P203" s="100">
        <f t="shared" si="25"/>
        <v>-55.042499999999976</v>
      </c>
      <c r="Q203" s="95">
        <v>0.33</v>
      </c>
      <c r="R203" s="100">
        <f t="shared" si="26"/>
        <v>-57.861749999999965</v>
      </c>
      <c r="S203" s="95">
        <v>0.33029999999999998</v>
      </c>
      <c r="T203" s="100">
        <f t="shared" si="27"/>
        <v>-57.45900000000001</v>
      </c>
      <c r="U203" s="95">
        <v>0.33079999999999998</v>
      </c>
      <c r="V203" s="100">
        <f t="shared" si="28"/>
        <v>-56.78775000000001</v>
      </c>
    </row>
    <row r="204" spans="3:22" ht="15" x14ac:dyDescent="0.25">
      <c r="C204" s="47">
        <f t="shared" si="29"/>
        <v>16.000000000000043</v>
      </c>
      <c r="D204" s="13">
        <v>0.373</v>
      </c>
      <c r="E204" s="95">
        <v>0.3543</v>
      </c>
      <c r="F204" s="100">
        <f t="shared" si="20"/>
        <v>-25.104749999999996</v>
      </c>
      <c r="G204" s="95">
        <v>0.34960000000000002</v>
      </c>
      <c r="H204" s="100">
        <f t="shared" si="21"/>
        <v>-31.414499999999968</v>
      </c>
      <c r="I204" s="95">
        <v>0.34320000000000001</v>
      </c>
      <c r="J204" s="100">
        <f t="shared" si="22"/>
        <v>-40.006499999999996</v>
      </c>
      <c r="K204" s="95">
        <v>0.3407</v>
      </c>
      <c r="L204" s="100">
        <f t="shared" si="23"/>
        <v>-43.362749999999998</v>
      </c>
      <c r="M204" s="95">
        <v>0.33650000000000002</v>
      </c>
      <c r="N204" s="100">
        <f t="shared" si="24"/>
        <v>-49.00124999999997</v>
      </c>
      <c r="O204" s="95">
        <v>0.33189999999999997</v>
      </c>
      <c r="P204" s="100">
        <f t="shared" si="25"/>
        <v>-55.176750000000034</v>
      </c>
      <c r="Q204" s="95">
        <v>0.33019999999999999</v>
      </c>
      <c r="R204" s="100">
        <f t="shared" si="26"/>
        <v>-57.45900000000001</v>
      </c>
      <c r="S204" s="95">
        <v>0.33040000000000003</v>
      </c>
      <c r="T204" s="100">
        <f t="shared" si="27"/>
        <v>-57.190499999999965</v>
      </c>
      <c r="U204" s="95">
        <v>0.33079999999999998</v>
      </c>
      <c r="V204" s="100">
        <f t="shared" si="28"/>
        <v>-56.653500000000022</v>
      </c>
    </row>
    <row r="205" spans="3:22" ht="15" x14ac:dyDescent="0.25">
      <c r="C205" s="47">
        <f t="shared" si="29"/>
        <v>16.083333333333375</v>
      </c>
      <c r="D205" s="13">
        <v>0.3735</v>
      </c>
      <c r="E205" s="95">
        <v>0.35399999999999998</v>
      </c>
      <c r="F205" s="100">
        <f t="shared" ref="F205:F268" si="30">(E205-$D205)*1000*$A$24</f>
        <v>-26.178750000000026</v>
      </c>
      <c r="G205" s="95">
        <v>0.3493</v>
      </c>
      <c r="H205" s="100">
        <f t="shared" ref="H205:H268" si="31">(G205-$D205)*1000*$A$24</f>
        <v>-32.488500000000002</v>
      </c>
      <c r="I205" s="95">
        <v>0.34300000000000003</v>
      </c>
      <c r="J205" s="100">
        <f t="shared" ref="J205:J268" si="32">(I205-$D205)*1000*$A$24</f>
        <v>-40.946249999999964</v>
      </c>
      <c r="K205" s="95">
        <v>0.34010000000000001</v>
      </c>
      <c r="L205" s="100">
        <f t="shared" ref="L205:L268" si="33">(K205-$D205)*1000*$A$24</f>
        <v>-44.83949999999998</v>
      </c>
      <c r="M205" s="95">
        <v>0.3357</v>
      </c>
      <c r="N205" s="100">
        <f t="shared" ref="N205:N268" si="34">(M205-$D205)*1000*$A$24</f>
        <v>-50.746499999999997</v>
      </c>
      <c r="O205" s="95">
        <v>0.33150000000000002</v>
      </c>
      <c r="P205" s="100">
        <f t="shared" ref="P205:P268" si="35">(O205-$D205)*1000*$A$24</f>
        <v>-56.38499999999997</v>
      </c>
      <c r="Q205" s="95">
        <v>0.3301</v>
      </c>
      <c r="R205" s="100">
        <f t="shared" ref="R205:R268" si="36">(Q205-$D205)*1000*$A$24</f>
        <v>-58.264499999999991</v>
      </c>
      <c r="S205" s="95">
        <v>0.33</v>
      </c>
      <c r="T205" s="100">
        <f t="shared" ref="T205:T269" si="37">(S205-$D205)*1000*$A$24</f>
        <v>-58.398749999999986</v>
      </c>
      <c r="U205" s="95">
        <v>0.33110000000000001</v>
      </c>
      <c r="V205" s="100">
        <f t="shared" ref="V205:V269" si="38">(U205-$D205)*1000*$A$24</f>
        <v>-56.92199999999999</v>
      </c>
    </row>
    <row r="206" spans="3:22" ht="15" x14ac:dyDescent="0.25">
      <c r="C206" s="47">
        <f t="shared" ref="C206:C269" si="39">C205+($A$12/60)</f>
        <v>16.166666666666707</v>
      </c>
      <c r="D206" s="13">
        <v>0.37319999999999998</v>
      </c>
      <c r="E206" s="95">
        <v>0.35370000000000001</v>
      </c>
      <c r="F206" s="100">
        <f t="shared" si="30"/>
        <v>-26.178749999999948</v>
      </c>
      <c r="G206" s="95">
        <v>0.34899999999999998</v>
      </c>
      <c r="H206" s="100">
        <f t="shared" si="31"/>
        <v>-32.488500000000002</v>
      </c>
      <c r="I206" s="95">
        <v>0.34239999999999998</v>
      </c>
      <c r="J206" s="100">
        <f t="shared" si="32"/>
        <v>-41.34899999999999</v>
      </c>
      <c r="K206" s="95">
        <v>0.33960000000000001</v>
      </c>
      <c r="L206" s="100">
        <f t="shared" si="33"/>
        <v>-45.107999999999954</v>
      </c>
      <c r="M206" s="95">
        <v>0.33610000000000001</v>
      </c>
      <c r="N206" s="100">
        <f t="shared" si="34"/>
        <v>-49.806749999999958</v>
      </c>
      <c r="O206" s="95">
        <v>0.33179999999999998</v>
      </c>
      <c r="P206" s="100">
        <f t="shared" si="35"/>
        <v>-55.579499999999989</v>
      </c>
      <c r="Q206" s="95">
        <v>0.32929999999999998</v>
      </c>
      <c r="R206" s="100">
        <f t="shared" si="36"/>
        <v>-58.935749999999992</v>
      </c>
      <c r="S206" s="95">
        <v>0.32950000000000002</v>
      </c>
      <c r="T206" s="100">
        <f t="shared" si="37"/>
        <v>-58.667249999999946</v>
      </c>
      <c r="U206" s="95">
        <v>0.3301</v>
      </c>
      <c r="V206" s="100">
        <f t="shared" si="38"/>
        <v>-57.861749999999965</v>
      </c>
    </row>
    <row r="207" spans="3:22" ht="15" x14ac:dyDescent="0.25">
      <c r="C207" s="47">
        <f t="shared" si="39"/>
        <v>16.250000000000039</v>
      </c>
      <c r="D207" s="13">
        <v>0.37330000000000002</v>
      </c>
      <c r="E207" s="95">
        <v>0.35399999999999998</v>
      </c>
      <c r="F207" s="100">
        <f t="shared" si="30"/>
        <v>-25.910250000000055</v>
      </c>
      <c r="G207" s="95">
        <v>0.34889999999999999</v>
      </c>
      <c r="H207" s="100">
        <f t="shared" si="31"/>
        <v>-32.757000000000048</v>
      </c>
      <c r="I207" s="95">
        <v>0.3422</v>
      </c>
      <c r="J207" s="100">
        <f t="shared" si="32"/>
        <v>-41.751750000000023</v>
      </c>
      <c r="K207" s="95">
        <v>0.33979999999999999</v>
      </c>
      <c r="L207" s="100">
        <f t="shared" si="33"/>
        <v>-44.973750000000038</v>
      </c>
      <c r="M207" s="95">
        <v>0.33579999999999999</v>
      </c>
      <c r="N207" s="100">
        <f t="shared" si="34"/>
        <v>-50.34375000000005</v>
      </c>
      <c r="O207" s="95">
        <v>0.33119999999999999</v>
      </c>
      <c r="P207" s="100">
        <f t="shared" si="35"/>
        <v>-56.519250000000035</v>
      </c>
      <c r="Q207" s="95">
        <v>0.32990000000000003</v>
      </c>
      <c r="R207" s="100">
        <f t="shared" si="36"/>
        <v>-58.264499999999991</v>
      </c>
      <c r="S207" s="95">
        <v>0.32940000000000003</v>
      </c>
      <c r="T207" s="100">
        <f t="shared" si="37"/>
        <v>-58.935749999999992</v>
      </c>
      <c r="U207" s="95">
        <v>0.32969999999999999</v>
      </c>
      <c r="V207" s="100">
        <f t="shared" si="38"/>
        <v>-58.533000000000044</v>
      </c>
    </row>
    <row r="208" spans="3:22" ht="15" x14ac:dyDescent="0.25">
      <c r="C208" s="47">
        <f t="shared" si="39"/>
        <v>16.333333333333371</v>
      </c>
      <c r="D208" s="13">
        <v>0.37309999999999999</v>
      </c>
      <c r="E208" s="95">
        <v>0.3538</v>
      </c>
      <c r="F208" s="100">
        <f t="shared" si="30"/>
        <v>-25.910249999999976</v>
      </c>
      <c r="G208" s="95">
        <v>0.34920000000000001</v>
      </c>
      <c r="H208" s="100">
        <f t="shared" si="31"/>
        <v>-32.085749999999969</v>
      </c>
      <c r="I208" s="95">
        <v>0.3427</v>
      </c>
      <c r="J208" s="100">
        <f t="shared" si="32"/>
        <v>-40.811999999999976</v>
      </c>
      <c r="K208" s="95">
        <v>0.33900000000000002</v>
      </c>
      <c r="L208" s="100">
        <f t="shared" si="33"/>
        <v>-45.779249999999955</v>
      </c>
      <c r="M208" s="95">
        <v>0.33579999999999999</v>
      </c>
      <c r="N208" s="100">
        <f t="shared" si="34"/>
        <v>-50.075249999999997</v>
      </c>
      <c r="O208" s="95">
        <v>0.33100000000000002</v>
      </c>
      <c r="P208" s="100">
        <f t="shared" si="35"/>
        <v>-56.519249999999964</v>
      </c>
      <c r="Q208" s="95">
        <v>0.32979999999999998</v>
      </c>
      <c r="R208" s="100">
        <f t="shared" si="36"/>
        <v>-58.130250000000004</v>
      </c>
      <c r="S208" s="95">
        <v>0.32890000000000003</v>
      </c>
      <c r="T208" s="100">
        <f t="shared" si="37"/>
        <v>-59.338499999999947</v>
      </c>
      <c r="U208" s="95">
        <v>0.33</v>
      </c>
      <c r="V208" s="100">
        <f t="shared" si="38"/>
        <v>-57.861749999999965</v>
      </c>
    </row>
    <row r="209" spans="3:22" ht="15" x14ac:dyDescent="0.25">
      <c r="C209" s="47">
        <f t="shared" si="39"/>
        <v>16.416666666666703</v>
      </c>
      <c r="D209" s="13">
        <v>0.37259999999999999</v>
      </c>
      <c r="E209" s="95">
        <v>0.35339999999999999</v>
      </c>
      <c r="F209" s="100">
        <f t="shared" si="30"/>
        <v>-25.775999999999996</v>
      </c>
      <c r="G209" s="95">
        <v>0.34849999999999998</v>
      </c>
      <c r="H209" s="100">
        <f t="shared" si="31"/>
        <v>-32.354250000000015</v>
      </c>
      <c r="I209" s="95">
        <v>0.34250000000000003</v>
      </c>
      <c r="J209" s="100">
        <f t="shared" si="32"/>
        <v>-40.409249999999943</v>
      </c>
      <c r="K209" s="95">
        <v>0.33929999999999999</v>
      </c>
      <c r="L209" s="100">
        <f t="shared" si="33"/>
        <v>-44.705249999999999</v>
      </c>
      <c r="M209" s="95">
        <v>0.33550000000000002</v>
      </c>
      <c r="N209" s="100">
        <f t="shared" si="34"/>
        <v>-49.806749999999958</v>
      </c>
      <c r="O209" s="95">
        <v>0.33200000000000002</v>
      </c>
      <c r="P209" s="100">
        <f t="shared" si="35"/>
        <v>-54.505499999999955</v>
      </c>
      <c r="Q209" s="95">
        <v>0.32969999999999999</v>
      </c>
      <c r="R209" s="100">
        <f t="shared" si="36"/>
        <v>-57.593249999999991</v>
      </c>
      <c r="S209" s="95">
        <v>0.3291</v>
      </c>
      <c r="T209" s="100">
        <f t="shared" si="37"/>
        <v>-58.398749999999986</v>
      </c>
      <c r="U209" s="95">
        <v>0.32969999999999999</v>
      </c>
      <c r="V209" s="100">
        <f t="shared" si="38"/>
        <v>-57.593249999999991</v>
      </c>
    </row>
    <row r="210" spans="3:22" ht="15" x14ac:dyDescent="0.25">
      <c r="C210" s="47">
        <f t="shared" si="39"/>
        <v>16.500000000000036</v>
      </c>
      <c r="D210" s="13">
        <v>0.37340000000000001</v>
      </c>
      <c r="E210" s="95">
        <v>0.3538</v>
      </c>
      <c r="F210" s="100">
        <f t="shared" si="30"/>
        <v>-26.313000000000006</v>
      </c>
      <c r="G210" s="95">
        <v>0.3488</v>
      </c>
      <c r="H210" s="100">
        <f t="shared" si="31"/>
        <v>-33.025500000000015</v>
      </c>
      <c r="I210" s="95">
        <v>0.34289999999999998</v>
      </c>
      <c r="J210" s="100">
        <f t="shared" si="32"/>
        <v>-40.946250000000042</v>
      </c>
      <c r="K210" s="95">
        <v>0.3392</v>
      </c>
      <c r="L210" s="100">
        <f t="shared" si="33"/>
        <v>-45.913500000000013</v>
      </c>
      <c r="M210" s="95">
        <v>0.33600000000000002</v>
      </c>
      <c r="N210" s="100">
        <f t="shared" si="34"/>
        <v>-50.209499999999991</v>
      </c>
      <c r="O210" s="95">
        <v>0.33069999999999999</v>
      </c>
      <c r="P210" s="100">
        <f t="shared" si="35"/>
        <v>-57.324750000000023</v>
      </c>
      <c r="Q210" s="95">
        <v>0.32950000000000002</v>
      </c>
      <c r="R210" s="100">
        <f t="shared" si="36"/>
        <v>-58.935749999999992</v>
      </c>
      <c r="S210" s="95">
        <v>0.32879999999999998</v>
      </c>
      <c r="T210" s="100">
        <f t="shared" si="37"/>
        <v>-59.875500000000038</v>
      </c>
      <c r="U210" s="95">
        <v>0.32950000000000002</v>
      </c>
      <c r="V210" s="100">
        <f t="shared" si="38"/>
        <v>-58.935749999999992</v>
      </c>
    </row>
    <row r="211" spans="3:22" ht="15" x14ac:dyDescent="0.25">
      <c r="C211" s="47">
        <f t="shared" si="39"/>
        <v>16.583333333333368</v>
      </c>
      <c r="D211" s="13">
        <v>0.37290000000000001</v>
      </c>
      <c r="E211" s="95">
        <v>0.35299999999999998</v>
      </c>
      <c r="F211" s="100">
        <f t="shared" si="30"/>
        <v>-26.715750000000035</v>
      </c>
      <c r="G211" s="95">
        <v>0.34870000000000001</v>
      </c>
      <c r="H211" s="100">
        <f t="shared" si="31"/>
        <v>-32.488500000000002</v>
      </c>
      <c r="I211" s="95">
        <v>0.34210000000000002</v>
      </c>
      <c r="J211" s="100">
        <f t="shared" si="32"/>
        <v>-41.34899999999999</v>
      </c>
      <c r="K211" s="95">
        <v>0.33850000000000002</v>
      </c>
      <c r="L211" s="100">
        <f t="shared" si="33"/>
        <v>-46.181999999999981</v>
      </c>
      <c r="M211" s="95">
        <v>0.33579999999999999</v>
      </c>
      <c r="N211" s="100">
        <f t="shared" si="34"/>
        <v>-49.806750000000029</v>
      </c>
      <c r="O211" s="95">
        <v>0.3306</v>
      </c>
      <c r="P211" s="100">
        <f t="shared" si="35"/>
        <v>-56.78775000000001</v>
      </c>
      <c r="Q211" s="95">
        <v>0.32890000000000003</v>
      </c>
      <c r="R211" s="100">
        <f t="shared" si="36"/>
        <v>-59.069999999999979</v>
      </c>
      <c r="S211" s="95">
        <v>0.32950000000000002</v>
      </c>
      <c r="T211" s="100">
        <f t="shared" si="37"/>
        <v>-58.264499999999991</v>
      </c>
      <c r="U211" s="95">
        <v>0.32940000000000003</v>
      </c>
      <c r="V211" s="100">
        <f t="shared" si="38"/>
        <v>-58.398749999999986</v>
      </c>
    </row>
    <row r="212" spans="3:22" ht="15" x14ac:dyDescent="0.25">
      <c r="C212" s="47">
        <f t="shared" si="39"/>
        <v>16.6666666666667</v>
      </c>
      <c r="D212" s="13">
        <v>0.373</v>
      </c>
      <c r="E212" s="95">
        <v>0.35299999999999998</v>
      </c>
      <c r="F212" s="100">
        <f t="shared" si="30"/>
        <v>-26.850000000000023</v>
      </c>
      <c r="G212" s="95">
        <v>0.34810000000000002</v>
      </c>
      <c r="H212" s="100">
        <f t="shared" si="31"/>
        <v>-33.42824999999997</v>
      </c>
      <c r="I212" s="95">
        <v>0.3417</v>
      </c>
      <c r="J212" s="100">
        <f t="shared" si="32"/>
        <v>-42.02024999999999</v>
      </c>
      <c r="K212" s="95">
        <v>0.33889999999999998</v>
      </c>
      <c r="L212" s="100">
        <f t="shared" si="33"/>
        <v>-45.779250000000033</v>
      </c>
      <c r="M212" s="95">
        <v>0.33450000000000002</v>
      </c>
      <c r="N212" s="100">
        <f t="shared" si="34"/>
        <v>-51.686249999999973</v>
      </c>
      <c r="O212" s="95">
        <v>0.33</v>
      </c>
      <c r="P212" s="100">
        <f t="shared" si="35"/>
        <v>-57.727499999999985</v>
      </c>
      <c r="Q212" s="95">
        <v>0.32850000000000001</v>
      </c>
      <c r="R212" s="100">
        <f t="shared" si="36"/>
        <v>-59.74124999999998</v>
      </c>
      <c r="S212" s="95">
        <v>0.3286</v>
      </c>
      <c r="T212" s="100">
        <f t="shared" si="37"/>
        <v>-59.606999999999992</v>
      </c>
      <c r="U212" s="95">
        <v>0.32940000000000003</v>
      </c>
      <c r="V212" s="100">
        <f t="shared" si="38"/>
        <v>-58.532999999999966</v>
      </c>
    </row>
    <row r="213" spans="3:22" ht="15" x14ac:dyDescent="0.25">
      <c r="C213" s="47">
        <f t="shared" si="39"/>
        <v>16.750000000000032</v>
      </c>
      <c r="D213" s="13">
        <v>0.3725</v>
      </c>
      <c r="E213" s="95">
        <v>0.35289999999999999</v>
      </c>
      <c r="F213" s="100">
        <f t="shared" si="30"/>
        <v>-26.313000000000006</v>
      </c>
      <c r="G213" s="95">
        <v>0.34899999999999998</v>
      </c>
      <c r="H213" s="100">
        <f t="shared" si="31"/>
        <v>-31.54875000000003</v>
      </c>
      <c r="I213" s="95">
        <v>0.34179999999999999</v>
      </c>
      <c r="J213" s="100">
        <f t="shared" si="32"/>
        <v>-41.214750000000009</v>
      </c>
      <c r="K213" s="95">
        <v>0.33839999999999998</v>
      </c>
      <c r="L213" s="100">
        <f t="shared" si="33"/>
        <v>-45.779250000000033</v>
      </c>
      <c r="M213" s="95">
        <v>0.33479999999999999</v>
      </c>
      <c r="N213" s="100">
        <f t="shared" si="34"/>
        <v>-50.612250000000017</v>
      </c>
      <c r="O213" s="95">
        <v>0.3306</v>
      </c>
      <c r="P213" s="100">
        <f t="shared" si="35"/>
        <v>-56.250749999999989</v>
      </c>
      <c r="Q213" s="95">
        <v>0.3286</v>
      </c>
      <c r="R213" s="100">
        <f t="shared" si="36"/>
        <v>-58.935749999999992</v>
      </c>
      <c r="S213" s="95">
        <v>0.32819999999999999</v>
      </c>
      <c r="T213" s="100">
        <f t="shared" si="37"/>
        <v>-59.472750000000005</v>
      </c>
      <c r="U213" s="95">
        <v>0.3301</v>
      </c>
      <c r="V213" s="100">
        <f t="shared" si="38"/>
        <v>-56.92199999999999</v>
      </c>
    </row>
    <row r="214" spans="3:22" ht="15" x14ac:dyDescent="0.25">
      <c r="C214" s="47">
        <f t="shared" si="39"/>
        <v>16.833333333333364</v>
      </c>
      <c r="D214" s="13">
        <v>0.37280000000000002</v>
      </c>
      <c r="E214" s="95">
        <v>0.3528</v>
      </c>
      <c r="F214" s="100">
        <f t="shared" si="30"/>
        <v>-26.850000000000023</v>
      </c>
      <c r="G214" s="95">
        <v>0.34839999999999999</v>
      </c>
      <c r="H214" s="100">
        <f t="shared" si="31"/>
        <v>-32.757000000000048</v>
      </c>
      <c r="I214" s="95">
        <v>0.34200000000000003</v>
      </c>
      <c r="J214" s="100">
        <f t="shared" si="32"/>
        <v>-41.34899999999999</v>
      </c>
      <c r="K214" s="95">
        <v>0.33850000000000002</v>
      </c>
      <c r="L214" s="100">
        <f t="shared" si="33"/>
        <v>-46.047750000000001</v>
      </c>
      <c r="M214" s="95">
        <v>0.3347</v>
      </c>
      <c r="N214" s="100">
        <f t="shared" si="34"/>
        <v>-51.149250000000031</v>
      </c>
      <c r="O214" s="95">
        <v>0.3301</v>
      </c>
      <c r="P214" s="100">
        <f t="shared" si="35"/>
        <v>-57.324750000000023</v>
      </c>
      <c r="Q214" s="95">
        <v>0.32869999999999999</v>
      </c>
      <c r="R214" s="100">
        <f t="shared" si="36"/>
        <v>-59.204250000000044</v>
      </c>
      <c r="S214" s="95">
        <v>0.3281</v>
      </c>
      <c r="T214" s="100">
        <f t="shared" si="37"/>
        <v>-60.009750000000025</v>
      </c>
      <c r="U214" s="95">
        <v>0.3286</v>
      </c>
      <c r="V214" s="100">
        <f t="shared" si="38"/>
        <v>-59.338500000000025</v>
      </c>
    </row>
    <row r="215" spans="3:22" ht="15" x14ac:dyDescent="0.25">
      <c r="C215" s="47">
        <f t="shared" si="39"/>
        <v>16.916666666666696</v>
      </c>
      <c r="D215" s="13">
        <v>0.3725</v>
      </c>
      <c r="E215" s="95">
        <v>0.35310000000000002</v>
      </c>
      <c r="F215" s="100">
        <f t="shared" si="30"/>
        <v>-26.044499999999964</v>
      </c>
      <c r="G215" s="95">
        <v>0.34799999999999998</v>
      </c>
      <c r="H215" s="100">
        <f t="shared" si="31"/>
        <v>-32.891250000000028</v>
      </c>
      <c r="I215" s="95">
        <v>0.34260000000000002</v>
      </c>
      <c r="J215" s="100">
        <f t="shared" si="32"/>
        <v>-40.140749999999976</v>
      </c>
      <c r="K215" s="95">
        <v>0.33829999999999999</v>
      </c>
      <c r="L215" s="100">
        <f t="shared" si="33"/>
        <v>-45.913500000000013</v>
      </c>
      <c r="M215" s="95">
        <v>0.33510000000000001</v>
      </c>
      <c r="N215" s="100">
        <f t="shared" si="34"/>
        <v>-50.209499999999991</v>
      </c>
      <c r="O215" s="95">
        <v>0.33029999999999998</v>
      </c>
      <c r="P215" s="100">
        <f t="shared" si="35"/>
        <v>-56.653500000000022</v>
      </c>
      <c r="Q215" s="95">
        <v>0.32819999999999999</v>
      </c>
      <c r="R215" s="100">
        <f t="shared" si="36"/>
        <v>-59.472750000000005</v>
      </c>
      <c r="S215" s="95">
        <v>0.32800000000000001</v>
      </c>
      <c r="T215" s="100">
        <f t="shared" si="37"/>
        <v>-59.74124999999998</v>
      </c>
      <c r="U215" s="95">
        <v>0.32840000000000003</v>
      </c>
      <c r="V215" s="100">
        <f t="shared" si="38"/>
        <v>-59.204249999999966</v>
      </c>
    </row>
    <row r="216" spans="3:22" ht="15" x14ac:dyDescent="0.25">
      <c r="C216" s="47">
        <f t="shared" si="39"/>
        <v>17.000000000000028</v>
      </c>
      <c r="D216" s="13">
        <v>0.3725</v>
      </c>
      <c r="E216" s="95">
        <v>0.3533</v>
      </c>
      <c r="F216" s="100">
        <f t="shared" si="30"/>
        <v>-25.775999999999996</v>
      </c>
      <c r="G216" s="95">
        <v>0.34839999999999999</v>
      </c>
      <c r="H216" s="100">
        <f t="shared" si="31"/>
        <v>-32.354250000000015</v>
      </c>
      <c r="I216" s="95">
        <v>0.34179999999999999</v>
      </c>
      <c r="J216" s="100">
        <f t="shared" si="32"/>
        <v>-41.214750000000009</v>
      </c>
      <c r="K216" s="95">
        <v>0.33829999999999999</v>
      </c>
      <c r="L216" s="100">
        <f t="shared" si="33"/>
        <v>-45.913500000000013</v>
      </c>
      <c r="M216" s="95">
        <v>0.3347</v>
      </c>
      <c r="N216" s="100">
        <f t="shared" si="34"/>
        <v>-50.746499999999997</v>
      </c>
      <c r="O216" s="95">
        <v>0.3301</v>
      </c>
      <c r="P216" s="100">
        <f t="shared" si="35"/>
        <v>-56.92199999999999</v>
      </c>
      <c r="Q216" s="95">
        <v>0.32829999999999998</v>
      </c>
      <c r="R216" s="100">
        <f t="shared" si="36"/>
        <v>-59.338500000000025</v>
      </c>
      <c r="S216" s="95">
        <v>0.32800000000000001</v>
      </c>
      <c r="T216" s="100">
        <f t="shared" si="37"/>
        <v>-59.74124999999998</v>
      </c>
      <c r="U216" s="95">
        <v>0.3286</v>
      </c>
      <c r="V216" s="100">
        <f t="shared" si="38"/>
        <v>-58.935749999999992</v>
      </c>
    </row>
    <row r="217" spans="3:22" ht="15" x14ac:dyDescent="0.25">
      <c r="C217" s="47">
        <f t="shared" si="39"/>
        <v>17.083333333333361</v>
      </c>
      <c r="D217" s="13">
        <v>0.37290000000000001</v>
      </c>
      <c r="E217" s="95">
        <v>0.35299999999999998</v>
      </c>
      <c r="F217" s="100">
        <f t="shared" si="30"/>
        <v>-26.715750000000035</v>
      </c>
      <c r="G217" s="95">
        <v>0.34839999999999999</v>
      </c>
      <c r="H217" s="100">
        <f t="shared" si="31"/>
        <v>-32.891250000000028</v>
      </c>
      <c r="I217" s="95">
        <v>0.34210000000000002</v>
      </c>
      <c r="J217" s="100">
        <f t="shared" si="32"/>
        <v>-41.34899999999999</v>
      </c>
      <c r="K217" s="95">
        <v>0.33810000000000001</v>
      </c>
      <c r="L217" s="100">
        <f t="shared" si="33"/>
        <v>-46.718999999999994</v>
      </c>
      <c r="M217" s="95">
        <v>0.33439999999999998</v>
      </c>
      <c r="N217" s="100">
        <f t="shared" si="34"/>
        <v>-51.686250000000051</v>
      </c>
      <c r="O217" s="95">
        <v>0.32979999999999998</v>
      </c>
      <c r="P217" s="100">
        <f t="shared" si="35"/>
        <v>-57.861750000000043</v>
      </c>
      <c r="Q217" s="95">
        <v>0.32800000000000001</v>
      </c>
      <c r="R217" s="100">
        <f t="shared" si="36"/>
        <v>-60.27825</v>
      </c>
      <c r="S217" s="95">
        <v>0.32740000000000002</v>
      </c>
      <c r="T217" s="100">
        <f t="shared" si="37"/>
        <v>-61.083749999999981</v>
      </c>
      <c r="U217" s="95">
        <v>0.32850000000000001</v>
      </c>
      <c r="V217" s="100">
        <f t="shared" si="38"/>
        <v>-59.606999999999992</v>
      </c>
    </row>
    <row r="218" spans="3:22" ht="15" x14ac:dyDescent="0.25">
      <c r="C218" s="47">
        <f t="shared" si="39"/>
        <v>17.166666666666693</v>
      </c>
      <c r="D218" s="13">
        <v>0.37319999999999998</v>
      </c>
      <c r="E218" s="95">
        <v>0.35260000000000002</v>
      </c>
      <c r="F218" s="100">
        <f t="shared" si="30"/>
        <v>-27.655499999999936</v>
      </c>
      <c r="G218" s="95">
        <v>0.34699999999999998</v>
      </c>
      <c r="H218" s="100">
        <f t="shared" si="31"/>
        <v>-35.173500000000004</v>
      </c>
      <c r="I218" s="95">
        <v>0.3422</v>
      </c>
      <c r="J218" s="100">
        <f t="shared" si="32"/>
        <v>-41.617499999999964</v>
      </c>
      <c r="K218" s="95">
        <v>0.3377</v>
      </c>
      <c r="L218" s="100">
        <f t="shared" si="33"/>
        <v>-47.658749999999969</v>
      </c>
      <c r="M218" s="95">
        <v>0.33389999999999997</v>
      </c>
      <c r="N218" s="100">
        <f t="shared" si="34"/>
        <v>-52.760250000000006</v>
      </c>
      <c r="O218" s="95">
        <v>0.32950000000000002</v>
      </c>
      <c r="P218" s="100">
        <f t="shared" si="35"/>
        <v>-58.667249999999946</v>
      </c>
      <c r="Q218" s="95">
        <v>0.32779999999999998</v>
      </c>
      <c r="R218" s="100">
        <f t="shared" si="36"/>
        <v>-60.9495</v>
      </c>
      <c r="S218" s="95">
        <v>0.3266</v>
      </c>
      <c r="T218" s="100">
        <f t="shared" si="37"/>
        <v>-62.560499999999962</v>
      </c>
      <c r="U218" s="95">
        <v>0.32890000000000003</v>
      </c>
      <c r="V218" s="100">
        <f t="shared" si="38"/>
        <v>-59.472749999999934</v>
      </c>
    </row>
    <row r="219" spans="3:22" ht="15" x14ac:dyDescent="0.25">
      <c r="C219" s="47">
        <f t="shared" si="39"/>
        <v>17.250000000000025</v>
      </c>
      <c r="D219" s="13">
        <v>0.37230000000000002</v>
      </c>
      <c r="E219" s="95">
        <v>0.35270000000000001</v>
      </c>
      <c r="F219" s="100">
        <f t="shared" si="30"/>
        <v>-26.313000000000006</v>
      </c>
      <c r="G219" s="95">
        <v>0.34849999999999998</v>
      </c>
      <c r="H219" s="100">
        <f t="shared" si="31"/>
        <v>-31.95150000000006</v>
      </c>
      <c r="I219" s="95">
        <v>0.34189999999999998</v>
      </c>
      <c r="J219" s="100">
        <f t="shared" si="32"/>
        <v>-40.812000000000054</v>
      </c>
      <c r="K219" s="95">
        <v>0.33779999999999999</v>
      </c>
      <c r="L219" s="100">
        <f t="shared" si="33"/>
        <v>-46.316250000000039</v>
      </c>
      <c r="M219" s="95">
        <v>0.33410000000000001</v>
      </c>
      <c r="N219" s="100">
        <f t="shared" si="34"/>
        <v>-51.283500000000018</v>
      </c>
      <c r="O219" s="95">
        <v>0.32950000000000002</v>
      </c>
      <c r="P219" s="100">
        <f t="shared" si="35"/>
        <v>-57.45900000000001</v>
      </c>
      <c r="Q219" s="95">
        <v>0.3281</v>
      </c>
      <c r="R219" s="100">
        <f t="shared" si="36"/>
        <v>-59.338500000000025</v>
      </c>
      <c r="S219" s="95">
        <v>0.32690000000000002</v>
      </c>
      <c r="T219" s="100">
        <f t="shared" si="37"/>
        <v>-60.9495</v>
      </c>
      <c r="U219" s="95">
        <v>0.32779999999999998</v>
      </c>
      <c r="V219" s="100">
        <f t="shared" si="38"/>
        <v>-59.741250000000058</v>
      </c>
    </row>
    <row r="220" spans="3:22" ht="15" x14ac:dyDescent="0.25">
      <c r="C220" s="47">
        <f t="shared" si="39"/>
        <v>17.333333333333357</v>
      </c>
      <c r="D220" s="13">
        <v>0.37240000000000001</v>
      </c>
      <c r="E220" s="95">
        <v>0.35339999999999999</v>
      </c>
      <c r="F220" s="100">
        <f t="shared" si="30"/>
        <v>-25.507500000000025</v>
      </c>
      <c r="G220" s="95">
        <v>0.34770000000000001</v>
      </c>
      <c r="H220" s="100">
        <f t="shared" si="31"/>
        <v>-33.159750000000003</v>
      </c>
      <c r="I220" s="95">
        <v>0.34089999999999998</v>
      </c>
      <c r="J220" s="100">
        <f t="shared" si="32"/>
        <v>-42.288750000000036</v>
      </c>
      <c r="K220" s="95">
        <v>0.33900000000000002</v>
      </c>
      <c r="L220" s="100">
        <f t="shared" si="33"/>
        <v>-44.83949999999998</v>
      </c>
      <c r="M220" s="95">
        <v>0.33360000000000001</v>
      </c>
      <c r="N220" s="100">
        <f t="shared" si="34"/>
        <v>-52.089000000000006</v>
      </c>
      <c r="O220" s="95">
        <v>0.32919999999999999</v>
      </c>
      <c r="P220" s="100">
        <f t="shared" si="35"/>
        <v>-57.996000000000024</v>
      </c>
      <c r="Q220" s="95">
        <v>0.3276</v>
      </c>
      <c r="R220" s="100">
        <f t="shared" si="36"/>
        <v>-60.144000000000005</v>
      </c>
      <c r="S220" s="95">
        <v>0.32679999999999998</v>
      </c>
      <c r="T220" s="100">
        <f t="shared" si="37"/>
        <v>-61.218000000000039</v>
      </c>
      <c r="U220" s="95">
        <v>0.32740000000000002</v>
      </c>
      <c r="V220" s="100">
        <f t="shared" si="38"/>
        <v>-60.41249999999998</v>
      </c>
    </row>
    <row r="221" spans="3:22" ht="15" x14ac:dyDescent="0.25">
      <c r="C221" s="47">
        <f t="shared" si="39"/>
        <v>17.416666666666689</v>
      </c>
      <c r="D221" s="13">
        <v>0.373</v>
      </c>
      <c r="E221" s="95">
        <v>0.35310000000000002</v>
      </c>
      <c r="F221" s="100">
        <f t="shared" si="30"/>
        <v>-26.715749999999964</v>
      </c>
      <c r="G221" s="95">
        <v>0.34820000000000001</v>
      </c>
      <c r="H221" s="100">
        <f t="shared" si="31"/>
        <v>-33.29399999999999</v>
      </c>
      <c r="I221" s="95">
        <v>0.3412</v>
      </c>
      <c r="J221" s="100">
        <f t="shared" si="32"/>
        <v>-42.691499999999991</v>
      </c>
      <c r="K221" s="95">
        <v>0.3377</v>
      </c>
      <c r="L221" s="100">
        <f t="shared" si="33"/>
        <v>-47.390249999999995</v>
      </c>
      <c r="M221" s="95">
        <v>0.33389999999999997</v>
      </c>
      <c r="N221" s="100">
        <f t="shared" si="34"/>
        <v>-52.491750000000032</v>
      </c>
      <c r="O221" s="95">
        <v>0.32869999999999999</v>
      </c>
      <c r="P221" s="100">
        <f t="shared" si="35"/>
        <v>-59.472750000000005</v>
      </c>
      <c r="Q221" s="95">
        <v>0.3276</v>
      </c>
      <c r="R221" s="100">
        <f t="shared" si="36"/>
        <v>-60.9495</v>
      </c>
      <c r="S221" s="95">
        <v>0.32650000000000001</v>
      </c>
      <c r="T221" s="100">
        <f t="shared" si="37"/>
        <v>-62.426249999999982</v>
      </c>
      <c r="U221" s="95">
        <v>0.32850000000000001</v>
      </c>
      <c r="V221" s="100">
        <f t="shared" si="38"/>
        <v>-59.74124999999998</v>
      </c>
    </row>
    <row r="222" spans="3:22" ht="15" x14ac:dyDescent="0.25">
      <c r="C222" s="47">
        <f t="shared" si="39"/>
        <v>17.500000000000021</v>
      </c>
      <c r="D222" s="13">
        <v>0.37280000000000002</v>
      </c>
      <c r="E222" s="95">
        <v>0.3523</v>
      </c>
      <c r="F222" s="100">
        <f t="shared" si="30"/>
        <v>-27.521250000000023</v>
      </c>
      <c r="G222" s="95">
        <v>0.34770000000000001</v>
      </c>
      <c r="H222" s="100">
        <f t="shared" si="31"/>
        <v>-33.696750000000016</v>
      </c>
      <c r="I222" s="95">
        <v>0.34160000000000001</v>
      </c>
      <c r="J222" s="100">
        <f t="shared" si="32"/>
        <v>-41.88600000000001</v>
      </c>
      <c r="K222" s="95">
        <v>0.33739999999999998</v>
      </c>
      <c r="L222" s="100">
        <f t="shared" si="33"/>
        <v>-47.524500000000053</v>
      </c>
      <c r="M222" s="95">
        <v>0.33410000000000001</v>
      </c>
      <c r="N222" s="100">
        <f t="shared" si="34"/>
        <v>-51.954750000000011</v>
      </c>
      <c r="O222" s="95">
        <v>0.32829999999999998</v>
      </c>
      <c r="P222" s="100">
        <f t="shared" si="35"/>
        <v>-59.741250000000058</v>
      </c>
      <c r="Q222" s="95">
        <v>0.32719999999999999</v>
      </c>
      <c r="R222" s="100">
        <f t="shared" si="36"/>
        <v>-61.218000000000039</v>
      </c>
      <c r="S222" s="95">
        <v>0.32600000000000001</v>
      </c>
      <c r="T222" s="100">
        <f t="shared" si="37"/>
        <v>-62.829000000000015</v>
      </c>
      <c r="U222" s="95">
        <v>0.32690000000000002</v>
      </c>
      <c r="V222" s="100">
        <f t="shared" si="38"/>
        <v>-61.620750000000001</v>
      </c>
    </row>
    <row r="223" spans="3:22" ht="15" x14ac:dyDescent="0.25">
      <c r="C223" s="47">
        <f t="shared" si="39"/>
        <v>17.583333333333353</v>
      </c>
      <c r="D223" s="13">
        <v>0.37269999999999998</v>
      </c>
      <c r="E223" s="95">
        <v>0.35239999999999999</v>
      </c>
      <c r="F223" s="100">
        <f t="shared" si="30"/>
        <v>-27.252749999999978</v>
      </c>
      <c r="G223" s="95">
        <v>0.34710000000000002</v>
      </c>
      <c r="H223" s="100">
        <f t="shared" si="31"/>
        <v>-34.367999999999938</v>
      </c>
      <c r="I223" s="95">
        <v>0.3407</v>
      </c>
      <c r="J223" s="100">
        <f t="shared" si="32"/>
        <v>-42.959999999999965</v>
      </c>
      <c r="K223" s="95">
        <v>0.33750000000000002</v>
      </c>
      <c r="L223" s="100">
        <f t="shared" si="33"/>
        <v>-47.255999999999936</v>
      </c>
      <c r="M223" s="95">
        <v>0.33360000000000001</v>
      </c>
      <c r="N223" s="100">
        <f t="shared" si="34"/>
        <v>-52.491749999999954</v>
      </c>
      <c r="O223" s="95">
        <v>0.32890000000000003</v>
      </c>
      <c r="P223" s="100">
        <f t="shared" si="35"/>
        <v>-58.801499999999933</v>
      </c>
      <c r="Q223" s="95">
        <v>0.32669999999999999</v>
      </c>
      <c r="R223" s="100">
        <f t="shared" si="36"/>
        <v>-61.754999999999981</v>
      </c>
      <c r="S223" s="95">
        <v>0.3256</v>
      </c>
      <c r="T223" s="100">
        <f t="shared" si="37"/>
        <v>-63.231749999999963</v>
      </c>
      <c r="U223" s="95">
        <v>0.3286</v>
      </c>
      <c r="V223" s="100">
        <f t="shared" si="38"/>
        <v>-59.204249999999966</v>
      </c>
    </row>
    <row r="224" spans="3:22" ht="15" x14ac:dyDescent="0.25">
      <c r="C224" s="47">
        <f t="shared" si="39"/>
        <v>17.666666666666686</v>
      </c>
      <c r="D224" s="13">
        <v>0.37209999999999999</v>
      </c>
      <c r="E224" s="95">
        <v>0.3523</v>
      </c>
      <c r="F224" s="100">
        <f t="shared" si="30"/>
        <v>-26.581499999999977</v>
      </c>
      <c r="G224" s="95">
        <v>0.34689999999999999</v>
      </c>
      <c r="H224" s="100">
        <f t="shared" si="31"/>
        <v>-33.831000000000003</v>
      </c>
      <c r="I224" s="95">
        <v>0.34089999999999998</v>
      </c>
      <c r="J224" s="100">
        <f t="shared" si="32"/>
        <v>-41.88600000000001</v>
      </c>
      <c r="K224" s="95">
        <v>0.33750000000000002</v>
      </c>
      <c r="L224" s="100">
        <f t="shared" si="33"/>
        <v>-46.450499999999955</v>
      </c>
      <c r="M224" s="95">
        <v>0.33310000000000001</v>
      </c>
      <c r="N224" s="100">
        <f t="shared" si="34"/>
        <v>-52.357499999999973</v>
      </c>
      <c r="O224" s="95">
        <v>0.32840000000000003</v>
      </c>
      <c r="P224" s="100">
        <f t="shared" si="35"/>
        <v>-58.667249999999946</v>
      </c>
      <c r="Q224" s="95">
        <v>0.32669999999999999</v>
      </c>
      <c r="R224" s="100">
        <f t="shared" si="36"/>
        <v>-60.9495</v>
      </c>
      <c r="S224" s="95">
        <v>0.32569999999999999</v>
      </c>
      <c r="T224" s="100">
        <f t="shared" si="37"/>
        <v>-62.292000000000002</v>
      </c>
      <c r="U224" s="95">
        <v>0.3276</v>
      </c>
      <c r="V224" s="100">
        <f t="shared" si="38"/>
        <v>-59.74124999999998</v>
      </c>
    </row>
    <row r="225" spans="3:22" ht="15" x14ac:dyDescent="0.25">
      <c r="C225" s="47">
        <f t="shared" si="39"/>
        <v>17.750000000000018</v>
      </c>
      <c r="D225" s="13">
        <v>0.37280000000000002</v>
      </c>
      <c r="E225" s="95">
        <v>0.35260000000000002</v>
      </c>
      <c r="F225" s="100">
        <f t="shared" si="30"/>
        <v>-27.118499999999994</v>
      </c>
      <c r="G225" s="95">
        <v>0.34720000000000001</v>
      </c>
      <c r="H225" s="100">
        <f t="shared" si="31"/>
        <v>-34.368000000000016</v>
      </c>
      <c r="I225" s="95">
        <v>0.34010000000000001</v>
      </c>
      <c r="J225" s="100">
        <f t="shared" si="32"/>
        <v>-43.899750000000012</v>
      </c>
      <c r="K225" s="95">
        <v>0.33750000000000002</v>
      </c>
      <c r="L225" s="100">
        <f t="shared" si="33"/>
        <v>-47.390249999999995</v>
      </c>
      <c r="M225" s="95">
        <v>0.33279999999999998</v>
      </c>
      <c r="N225" s="100">
        <f t="shared" si="34"/>
        <v>-53.700000000000045</v>
      </c>
      <c r="O225" s="95">
        <v>0.32979999999999998</v>
      </c>
      <c r="P225" s="100">
        <f t="shared" si="35"/>
        <v>-57.727500000000049</v>
      </c>
      <c r="Q225" s="95">
        <v>0.32619999999999999</v>
      </c>
      <c r="R225" s="100">
        <f t="shared" si="36"/>
        <v>-62.56050000000004</v>
      </c>
      <c r="S225" s="95">
        <v>0.3261</v>
      </c>
      <c r="T225" s="100">
        <f t="shared" si="37"/>
        <v>-62.694750000000028</v>
      </c>
      <c r="U225" s="95">
        <v>0.32700000000000001</v>
      </c>
      <c r="V225" s="100">
        <f t="shared" si="38"/>
        <v>-61.486500000000007</v>
      </c>
    </row>
    <row r="226" spans="3:22" ht="15" x14ac:dyDescent="0.25">
      <c r="C226" s="47">
        <f t="shared" si="39"/>
        <v>17.83333333333335</v>
      </c>
      <c r="D226" s="13">
        <v>0.37230000000000002</v>
      </c>
      <c r="E226" s="95">
        <v>0.35260000000000002</v>
      </c>
      <c r="F226" s="100">
        <f t="shared" si="30"/>
        <v>-26.447249999999993</v>
      </c>
      <c r="G226" s="95">
        <v>0.3478</v>
      </c>
      <c r="H226" s="100">
        <f t="shared" si="31"/>
        <v>-32.891250000000028</v>
      </c>
      <c r="I226" s="95">
        <v>0.34100000000000003</v>
      </c>
      <c r="J226" s="100">
        <f t="shared" si="32"/>
        <v>-42.02024999999999</v>
      </c>
      <c r="K226" s="95">
        <v>0.33660000000000001</v>
      </c>
      <c r="L226" s="100">
        <f t="shared" si="33"/>
        <v>-47.927250000000015</v>
      </c>
      <c r="M226" s="95">
        <v>0.33360000000000001</v>
      </c>
      <c r="N226" s="100">
        <f t="shared" si="34"/>
        <v>-51.954750000000011</v>
      </c>
      <c r="O226" s="95">
        <v>0.32850000000000001</v>
      </c>
      <c r="P226" s="100">
        <f t="shared" si="35"/>
        <v>-58.801500000000004</v>
      </c>
      <c r="Q226" s="95">
        <v>0.3266</v>
      </c>
      <c r="R226" s="100">
        <f t="shared" si="36"/>
        <v>-61.352250000000026</v>
      </c>
      <c r="S226" s="95">
        <v>0.32569999999999999</v>
      </c>
      <c r="T226" s="100">
        <f t="shared" si="37"/>
        <v>-62.56050000000004</v>
      </c>
      <c r="U226" s="95">
        <v>0.3266</v>
      </c>
      <c r="V226" s="100">
        <f t="shared" si="38"/>
        <v>-61.352250000000026</v>
      </c>
    </row>
    <row r="227" spans="3:22" ht="15" x14ac:dyDescent="0.25">
      <c r="C227" s="47">
        <f t="shared" si="39"/>
        <v>17.916666666666682</v>
      </c>
      <c r="D227" s="13">
        <v>0.37259999999999999</v>
      </c>
      <c r="E227" s="95">
        <v>0.35149999999999998</v>
      </c>
      <c r="F227" s="100">
        <f t="shared" si="30"/>
        <v>-28.326750000000011</v>
      </c>
      <c r="G227" s="95">
        <v>0.34710000000000002</v>
      </c>
      <c r="H227" s="100">
        <f t="shared" si="31"/>
        <v>-34.233749999999958</v>
      </c>
      <c r="I227" s="95">
        <v>0.34089999999999998</v>
      </c>
      <c r="J227" s="100">
        <f t="shared" si="32"/>
        <v>-42.55725000000001</v>
      </c>
      <c r="K227" s="95">
        <v>0.33710000000000001</v>
      </c>
      <c r="L227" s="100">
        <f t="shared" si="33"/>
        <v>-47.658749999999969</v>
      </c>
      <c r="M227" s="95">
        <v>0.33279999999999998</v>
      </c>
      <c r="N227" s="100">
        <f t="shared" si="34"/>
        <v>-53.431500000000007</v>
      </c>
      <c r="O227" s="95">
        <v>0.3281</v>
      </c>
      <c r="P227" s="100">
        <f t="shared" si="35"/>
        <v>-59.74124999999998</v>
      </c>
      <c r="Q227" s="95">
        <v>0.32550000000000001</v>
      </c>
      <c r="R227" s="100">
        <f t="shared" si="36"/>
        <v>-63.231749999999963</v>
      </c>
      <c r="S227" s="95">
        <v>0.3261</v>
      </c>
      <c r="T227" s="100">
        <f t="shared" si="37"/>
        <v>-62.426249999999982</v>
      </c>
      <c r="U227" s="95">
        <v>0.3261</v>
      </c>
      <c r="V227" s="100">
        <f t="shared" si="38"/>
        <v>-62.426249999999982</v>
      </c>
    </row>
    <row r="228" spans="3:22" ht="15" x14ac:dyDescent="0.25">
      <c r="C228" s="47">
        <f t="shared" si="39"/>
        <v>18.000000000000014</v>
      </c>
      <c r="D228" s="13">
        <v>0.37280000000000002</v>
      </c>
      <c r="E228" s="95">
        <v>0.35239999999999999</v>
      </c>
      <c r="F228" s="100">
        <f t="shared" si="30"/>
        <v>-27.387000000000043</v>
      </c>
      <c r="G228" s="95">
        <v>0.34710000000000002</v>
      </c>
      <c r="H228" s="100">
        <f t="shared" si="31"/>
        <v>-34.502249999999997</v>
      </c>
      <c r="I228" s="95">
        <v>0.34029999999999999</v>
      </c>
      <c r="J228" s="100">
        <f t="shared" si="32"/>
        <v>-43.631250000000037</v>
      </c>
      <c r="K228" s="95">
        <v>0.33689999999999998</v>
      </c>
      <c r="L228" s="100">
        <f t="shared" si="33"/>
        <v>-48.195750000000054</v>
      </c>
      <c r="M228" s="95">
        <v>0.33300000000000002</v>
      </c>
      <c r="N228" s="100">
        <f t="shared" si="34"/>
        <v>-53.431500000000007</v>
      </c>
      <c r="O228" s="95">
        <v>0.32840000000000003</v>
      </c>
      <c r="P228" s="100">
        <f t="shared" si="35"/>
        <v>-59.606999999999992</v>
      </c>
      <c r="Q228" s="95">
        <v>0.32579999999999998</v>
      </c>
      <c r="R228" s="100">
        <f t="shared" si="36"/>
        <v>-63.097500000000061</v>
      </c>
      <c r="S228" s="95">
        <v>0.32569999999999999</v>
      </c>
      <c r="T228" s="100">
        <f t="shared" si="37"/>
        <v>-63.231750000000041</v>
      </c>
      <c r="U228" s="95">
        <v>0.3266</v>
      </c>
      <c r="V228" s="100">
        <f t="shared" si="38"/>
        <v>-62.023500000000027</v>
      </c>
    </row>
    <row r="229" spans="3:22" ht="15" x14ac:dyDescent="0.25">
      <c r="C229" s="47">
        <f t="shared" si="39"/>
        <v>18.083333333333346</v>
      </c>
      <c r="D229" s="13">
        <v>0.37290000000000001</v>
      </c>
      <c r="E229" s="95">
        <v>0.35189999999999999</v>
      </c>
      <c r="F229" s="100">
        <f t="shared" si="30"/>
        <v>-28.192500000000024</v>
      </c>
      <c r="G229" s="95">
        <v>0.3473</v>
      </c>
      <c r="H229" s="100">
        <f t="shared" si="31"/>
        <v>-34.368000000000016</v>
      </c>
      <c r="I229" s="95">
        <v>0.34010000000000001</v>
      </c>
      <c r="J229" s="100">
        <f t="shared" si="32"/>
        <v>-44.033999999999999</v>
      </c>
      <c r="K229" s="95">
        <v>0.33679999999999999</v>
      </c>
      <c r="L229" s="100">
        <f t="shared" si="33"/>
        <v>-48.464250000000028</v>
      </c>
      <c r="M229" s="95">
        <v>0.33260000000000001</v>
      </c>
      <c r="N229" s="100">
        <f t="shared" si="34"/>
        <v>-54.102750000000007</v>
      </c>
      <c r="O229" s="95">
        <v>0.32769999999999999</v>
      </c>
      <c r="P229" s="100">
        <f t="shared" si="35"/>
        <v>-60.681000000000026</v>
      </c>
      <c r="Q229" s="95">
        <v>0.3256</v>
      </c>
      <c r="R229" s="100">
        <f t="shared" si="36"/>
        <v>-63.500250000000015</v>
      </c>
      <c r="S229" s="95">
        <v>0.32590000000000002</v>
      </c>
      <c r="T229" s="100">
        <f t="shared" si="37"/>
        <v>-63.097499999999982</v>
      </c>
      <c r="U229" s="95">
        <v>0.32650000000000001</v>
      </c>
      <c r="V229" s="100">
        <f t="shared" si="38"/>
        <v>-62.292000000000002</v>
      </c>
    </row>
    <row r="230" spans="3:22" ht="15" x14ac:dyDescent="0.25">
      <c r="C230" s="47">
        <f t="shared" si="39"/>
        <v>18.166666666666679</v>
      </c>
      <c r="D230" s="13">
        <v>0.37309999999999999</v>
      </c>
      <c r="E230" s="95">
        <v>0.3518</v>
      </c>
      <c r="F230" s="100">
        <f t="shared" si="30"/>
        <v>-28.595249999999982</v>
      </c>
      <c r="G230" s="95">
        <v>0.34649999999999997</v>
      </c>
      <c r="H230" s="100">
        <f t="shared" si="31"/>
        <v>-35.710500000000017</v>
      </c>
      <c r="I230" s="95">
        <v>0.3397</v>
      </c>
      <c r="J230" s="100">
        <f t="shared" si="32"/>
        <v>-44.83949999999998</v>
      </c>
      <c r="K230" s="95">
        <v>0.33689999999999998</v>
      </c>
      <c r="L230" s="100">
        <f t="shared" si="33"/>
        <v>-48.598500000000016</v>
      </c>
      <c r="M230" s="95">
        <v>0.33210000000000001</v>
      </c>
      <c r="N230" s="100">
        <f t="shared" si="34"/>
        <v>-55.042499999999976</v>
      </c>
      <c r="O230" s="95">
        <v>0.32829999999999998</v>
      </c>
      <c r="P230" s="100">
        <f t="shared" si="35"/>
        <v>-60.144000000000005</v>
      </c>
      <c r="Q230" s="95">
        <v>0.32590000000000002</v>
      </c>
      <c r="R230" s="100">
        <f t="shared" si="36"/>
        <v>-63.365999999999957</v>
      </c>
      <c r="S230" s="95">
        <v>0.32579999999999998</v>
      </c>
      <c r="T230" s="100">
        <f t="shared" si="37"/>
        <v>-63.500250000000015</v>
      </c>
      <c r="U230" s="95">
        <v>0.32590000000000002</v>
      </c>
      <c r="V230" s="100">
        <f t="shared" si="38"/>
        <v>-63.365999999999957</v>
      </c>
    </row>
    <row r="231" spans="3:22" ht="15" x14ac:dyDescent="0.25">
      <c r="C231" s="47">
        <f t="shared" si="39"/>
        <v>18.250000000000011</v>
      </c>
      <c r="D231" s="13">
        <v>0.37269999999999998</v>
      </c>
      <c r="E231" s="95">
        <v>0.3518</v>
      </c>
      <c r="F231" s="100">
        <f t="shared" si="30"/>
        <v>-28.058249999999965</v>
      </c>
      <c r="G231" s="95">
        <v>0.34649999999999997</v>
      </c>
      <c r="H231" s="100">
        <f t="shared" si="31"/>
        <v>-35.173500000000004</v>
      </c>
      <c r="I231" s="95">
        <v>0.34029999999999999</v>
      </c>
      <c r="J231" s="100">
        <f t="shared" si="32"/>
        <v>-43.496999999999979</v>
      </c>
      <c r="K231" s="95">
        <v>0.33589999999999998</v>
      </c>
      <c r="L231" s="100">
        <f t="shared" si="33"/>
        <v>-49.403999999999996</v>
      </c>
      <c r="M231" s="95">
        <v>0.33300000000000002</v>
      </c>
      <c r="N231" s="100">
        <f t="shared" si="34"/>
        <v>-53.297249999999948</v>
      </c>
      <c r="O231" s="95">
        <v>0.32779999999999998</v>
      </c>
      <c r="P231" s="100">
        <f t="shared" si="35"/>
        <v>-60.27825</v>
      </c>
      <c r="Q231" s="95">
        <v>0.32600000000000001</v>
      </c>
      <c r="R231" s="100">
        <f t="shared" si="36"/>
        <v>-62.694749999999949</v>
      </c>
      <c r="S231" s="95">
        <v>0.32619999999999999</v>
      </c>
      <c r="T231" s="100">
        <f t="shared" si="37"/>
        <v>-62.426249999999982</v>
      </c>
      <c r="U231" s="95">
        <v>0.32500000000000001</v>
      </c>
      <c r="V231" s="100">
        <f t="shared" si="38"/>
        <v>-64.037249999999958</v>
      </c>
    </row>
    <row r="232" spans="3:22" ht="15" x14ac:dyDescent="0.25">
      <c r="C232" s="47">
        <f t="shared" si="39"/>
        <v>18.333333333333343</v>
      </c>
      <c r="D232" s="13">
        <v>0.37259999999999999</v>
      </c>
      <c r="E232" s="95">
        <v>0.35110000000000002</v>
      </c>
      <c r="F232" s="100">
        <f t="shared" si="30"/>
        <v>-28.863749999999953</v>
      </c>
      <c r="G232" s="95">
        <v>0.34639999999999999</v>
      </c>
      <c r="H232" s="100">
        <f t="shared" si="31"/>
        <v>-35.173500000000004</v>
      </c>
      <c r="I232" s="95">
        <v>0.33979999999999999</v>
      </c>
      <c r="J232" s="100">
        <f t="shared" si="32"/>
        <v>-44.033999999999999</v>
      </c>
      <c r="K232" s="95">
        <v>0.33639999999999998</v>
      </c>
      <c r="L232" s="100">
        <f t="shared" si="33"/>
        <v>-48.598500000000016</v>
      </c>
      <c r="M232" s="95">
        <v>0.3327</v>
      </c>
      <c r="N232" s="100">
        <f t="shared" si="34"/>
        <v>-53.565749999999987</v>
      </c>
      <c r="O232" s="95">
        <v>0.32740000000000002</v>
      </c>
      <c r="P232" s="100">
        <f t="shared" si="35"/>
        <v>-60.680999999999948</v>
      </c>
      <c r="Q232" s="95">
        <v>0.32540000000000002</v>
      </c>
      <c r="R232" s="100">
        <f t="shared" si="36"/>
        <v>-63.365999999999957</v>
      </c>
      <c r="S232" s="95">
        <v>0.32529999999999998</v>
      </c>
      <c r="T232" s="100">
        <f t="shared" si="37"/>
        <v>-63.500250000000015</v>
      </c>
      <c r="U232" s="95">
        <v>0.32500000000000001</v>
      </c>
      <c r="V232" s="100">
        <f t="shared" si="38"/>
        <v>-63.902999999999963</v>
      </c>
    </row>
    <row r="233" spans="3:22" ht="15" x14ac:dyDescent="0.25">
      <c r="C233" s="47">
        <f t="shared" si="39"/>
        <v>18.416666666666675</v>
      </c>
      <c r="D233" s="13">
        <v>0.37290000000000001</v>
      </c>
      <c r="E233" s="95">
        <v>0.35170000000000001</v>
      </c>
      <c r="F233" s="100">
        <f t="shared" si="30"/>
        <v>-28.460999999999995</v>
      </c>
      <c r="G233" s="95">
        <v>0.34660000000000002</v>
      </c>
      <c r="H233" s="100">
        <f t="shared" si="31"/>
        <v>-35.307749999999984</v>
      </c>
      <c r="I233" s="95">
        <v>0.34010000000000001</v>
      </c>
      <c r="J233" s="100">
        <f t="shared" si="32"/>
        <v>-44.033999999999999</v>
      </c>
      <c r="K233" s="95">
        <v>0.33560000000000001</v>
      </c>
      <c r="L233" s="100">
        <f t="shared" si="33"/>
        <v>-50.075249999999997</v>
      </c>
      <c r="M233" s="95">
        <v>0.33200000000000002</v>
      </c>
      <c r="N233" s="100">
        <f t="shared" si="34"/>
        <v>-54.908249999999988</v>
      </c>
      <c r="O233" s="95">
        <v>0.3271</v>
      </c>
      <c r="P233" s="100">
        <f t="shared" si="35"/>
        <v>-61.486500000000007</v>
      </c>
      <c r="Q233" s="95">
        <v>0.3251</v>
      </c>
      <c r="R233" s="100">
        <f t="shared" si="36"/>
        <v>-64.171500000000023</v>
      </c>
      <c r="S233" s="95">
        <v>0.3256</v>
      </c>
      <c r="T233" s="100">
        <f t="shared" si="37"/>
        <v>-63.500250000000015</v>
      </c>
      <c r="U233" s="95">
        <v>0.32519999999999999</v>
      </c>
      <c r="V233" s="100">
        <f t="shared" si="38"/>
        <v>-64.037250000000029</v>
      </c>
    </row>
    <row r="234" spans="3:22" ht="15" x14ac:dyDescent="0.25">
      <c r="C234" s="47">
        <f t="shared" si="39"/>
        <v>18.500000000000007</v>
      </c>
      <c r="D234" s="13">
        <v>0.37209999999999999</v>
      </c>
      <c r="E234" s="95">
        <v>0.35170000000000001</v>
      </c>
      <c r="F234" s="100">
        <f t="shared" si="30"/>
        <v>-27.386999999999965</v>
      </c>
      <c r="G234" s="95">
        <v>0.3468</v>
      </c>
      <c r="H234" s="100">
        <f t="shared" si="31"/>
        <v>-33.96524999999999</v>
      </c>
      <c r="I234" s="95">
        <v>0.33960000000000001</v>
      </c>
      <c r="J234" s="100">
        <f t="shared" si="32"/>
        <v>-43.631249999999966</v>
      </c>
      <c r="K234" s="95">
        <v>0.3362</v>
      </c>
      <c r="L234" s="100">
        <f t="shared" si="33"/>
        <v>-48.195749999999983</v>
      </c>
      <c r="M234" s="95">
        <v>0.33210000000000001</v>
      </c>
      <c r="N234" s="100">
        <f t="shared" si="34"/>
        <v>-53.699999999999974</v>
      </c>
      <c r="O234" s="95">
        <v>0.32719999999999999</v>
      </c>
      <c r="P234" s="100">
        <f t="shared" si="35"/>
        <v>-60.27825</v>
      </c>
      <c r="Q234" s="95">
        <v>0.32490000000000002</v>
      </c>
      <c r="R234" s="100">
        <f t="shared" si="36"/>
        <v>-63.365999999999957</v>
      </c>
      <c r="S234" s="95">
        <v>0.3246</v>
      </c>
      <c r="T234" s="100">
        <f t="shared" si="37"/>
        <v>-63.768749999999983</v>
      </c>
      <c r="U234" s="95">
        <v>0.32569999999999999</v>
      </c>
      <c r="V234" s="100">
        <f t="shared" si="38"/>
        <v>-62.292000000000002</v>
      </c>
    </row>
    <row r="235" spans="3:22" ht="15" x14ac:dyDescent="0.25">
      <c r="C235" s="47">
        <f t="shared" si="39"/>
        <v>18.583333333333339</v>
      </c>
      <c r="D235" s="13">
        <v>0.37219999999999998</v>
      </c>
      <c r="E235" s="95">
        <v>0.35149999999999998</v>
      </c>
      <c r="F235" s="100">
        <f t="shared" si="30"/>
        <v>-27.789749999999994</v>
      </c>
      <c r="G235" s="95">
        <v>0.3463</v>
      </c>
      <c r="H235" s="100">
        <f t="shared" si="31"/>
        <v>-34.770749999999971</v>
      </c>
      <c r="I235" s="95">
        <v>0.34010000000000001</v>
      </c>
      <c r="J235" s="100">
        <f t="shared" si="32"/>
        <v>-43.094249999999946</v>
      </c>
      <c r="K235" s="95">
        <v>0.33629999999999999</v>
      </c>
      <c r="L235" s="100">
        <f t="shared" si="33"/>
        <v>-48.195749999999983</v>
      </c>
      <c r="M235" s="95">
        <v>0.33150000000000002</v>
      </c>
      <c r="N235" s="100">
        <f t="shared" si="34"/>
        <v>-54.63974999999995</v>
      </c>
      <c r="O235" s="95">
        <v>0.32719999999999999</v>
      </c>
      <c r="P235" s="100">
        <f t="shared" si="35"/>
        <v>-60.41249999999998</v>
      </c>
      <c r="Q235" s="95">
        <v>0.32450000000000001</v>
      </c>
      <c r="R235" s="100">
        <f t="shared" si="36"/>
        <v>-64.037249999999958</v>
      </c>
      <c r="S235" s="95">
        <v>0.32469999999999999</v>
      </c>
      <c r="T235" s="100">
        <f t="shared" si="37"/>
        <v>-63.768749999999983</v>
      </c>
      <c r="U235" s="95">
        <v>0.32450000000000001</v>
      </c>
      <c r="V235" s="100">
        <f t="shared" si="38"/>
        <v>-64.037249999999958</v>
      </c>
    </row>
    <row r="236" spans="3:22" ht="15" x14ac:dyDescent="0.25">
      <c r="C236" s="47">
        <f t="shared" si="39"/>
        <v>18.666666666666671</v>
      </c>
      <c r="D236" s="13">
        <v>0.3725</v>
      </c>
      <c r="E236" s="95">
        <v>0.35139999999999999</v>
      </c>
      <c r="F236" s="100">
        <f t="shared" si="30"/>
        <v>-28.326750000000011</v>
      </c>
      <c r="G236" s="95">
        <v>0.3463</v>
      </c>
      <c r="H236" s="100">
        <f t="shared" si="31"/>
        <v>-35.173500000000004</v>
      </c>
      <c r="I236" s="95">
        <v>0.3397</v>
      </c>
      <c r="J236" s="100">
        <f t="shared" si="32"/>
        <v>-44.033999999999999</v>
      </c>
      <c r="K236" s="95">
        <v>0.33539999999999998</v>
      </c>
      <c r="L236" s="100">
        <f t="shared" si="33"/>
        <v>-49.806750000000029</v>
      </c>
      <c r="M236" s="95">
        <v>0.33169999999999999</v>
      </c>
      <c r="N236" s="100">
        <f t="shared" si="34"/>
        <v>-54.774000000000008</v>
      </c>
      <c r="O236" s="95">
        <v>0.32669999999999999</v>
      </c>
      <c r="P236" s="100">
        <f t="shared" si="35"/>
        <v>-61.486500000000007</v>
      </c>
      <c r="Q236" s="95">
        <v>0.32429999999999998</v>
      </c>
      <c r="R236" s="100">
        <f t="shared" si="36"/>
        <v>-64.708500000000029</v>
      </c>
      <c r="S236" s="95">
        <v>0.3246</v>
      </c>
      <c r="T236" s="100">
        <f t="shared" si="37"/>
        <v>-64.305750000000003</v>
      </c>
      <c r="U236" s="95">
        <v>0.32519999999999999</v>
      </c>
      <c r="V236" s="100">
        <f t="shared" si="38"/>
        <v>-63.500250000000015</v>
      </c>
    </row>
    <row r="237" spans="3:22" ht="15" x14ac:dyDescent="0.25">
      <c r="C237" s="47">
        <f t="shared" si="39"/>
        <v>18.750000000000004</v>
      </c>
      <c r="D237" s="13">
        <v>0.37269999999999998</v>
      </c>
      <c r="E237" s="95">
        <v>0.35110000000000002</v>
      </c>
      <c r="F237" s="100">
        <f t="shared" si="30"/>
        <v>-28.997999999999937</v>
      </c>
      <c r="G237" s="95">
        <v>0.34599999999999997</v>
      </c>
      <c r="H237" s="100">
        <f t="shared" si="31"/>
        <v>-35.844750000000005</v>
      </c>
      <c r="I237" s="95">
        <v>0.33950000000000002</v>
      </c>
      <c r="J237" s="100">
        <f t="shared" si="32"/>
        <v>-44.570999999999941</v>
      </c>
      <c r="K237" s="95">
        <v>0.3362</v>
      </c>
      <c r="L237" s="100">
        <f t="shared" si="33"/>
        <v>-49.00124999999997</v>
      </c>
      <c r="M237" s="95">
        <v>0.33139999999999997</v>
      </c>
      <c r="N237" s="100">
        <f t="shared" si="34"/>
        <v>-55.445250000000009</v>
      </c>
      <c r="O237" s="95">
        <v>0.32679999999999998</v>
      </c>
      <c r="P237" s="100">
        <f t="shared" si="35"/>
        <v>-61.620750000000001</v>
      </c>
      <c r="Q237" s="95">
        <v>0.32400000000000001</v>
      </c>
      <c r="R237" s="100">
        <f t="shared" si="36"/>
        <v>-65.379749999999959</v>
      </c>
      <c r="S237" s="95">
        <v>0.3246</v>
      </c>
      <c r="T237" s="100">
        <f t="shared" si="37"/>
        <v>-64.574249999999964</v>
      </c>
      <c r="U237" s="95">
        <v>0.32519999999999999</v>
      </c>
      <c r="V237" s="100">
        <f t="shared" si="38"/>
        <v>-63.768749999999983</v>
      </c>
    </row>
    <row r="238" spans="3:22" ht="15" x14ac:dyDescent="0.25">
      <c r="C238" s="47">
        <f t="shared" si="39"/>
        <v>18.833333333333336</v>
      </c>
      <c r="D238" s="13">
        <v>0.37230000000000002</v>
      </c>
      <c r="E238" s="95">
        <v>0.35060000000000002</v>
      </c>
      <c r="F238" s="100">
        <f t="shared" si="30"/>
        <v>-29.132249999999996</v>
      </c>
      <c r="G238" s="95">
        <v>0.34649999999999997</v>
      </c>
      <c r="H238" s="100">
        <f t="shared" si="31"/>
        <v>-34.636500000000062</v>
      </c>
      <c r="I238" s="95">
        <v>0.33910000000000001</v>
      </c>
      <c r="J238" s="100">
        <f t="shared" si="32"/>
        <v>-44.571000000000012</v>
      </c>
      <c r="K238" s="95">
        <v>0.33579999999999999</v>
      </c>
      <c r="L238" s="100">
        <f t="shared" si="33"/>
        <v>-49.001250000000049</v>
      </c>
      <c r="M238" s="95">
        <v>0.33129999999999998</v>
      </c>
      <c r="N238" s="100">
        <f t="shared" si="34"/>
        <v>-55.042500000000047</v>
      </c>
      <c r="O238" s="95">
        <v>0.32719999999999999</v>
      </c>
      <c r="P238" s="100">
        <f t="shared" si="35"/>
        <v>-60.546750000000038</v>
      </c>
      <c r="Q238" s="95">
        <v>0.3241</v>
      </c>
      <c r="R238" s="100">
        <f t="shared" si="36"/>
        <v>-64.708500000000029</v>
      </c>
      <c r="S238" s="95">
        <v>0.3241</v>
      </c>
      <c r="T238" s="100">
        <f t="shared" si="37"/>
        <v>-64.708500000000029</v>
      </c>
      <c r="U238" s="95">
        <v>0.32429999999999998</v>
      </c>
      <c r="V238" s="100">
        <f t="shared" si="38"/>
        <v>-64.440000000000055</v>
      </c>
    </row>
    <row r="239" spans="3:22" ht="15" x14ac:dyDescent="0.25">
      <c r="C239" s="47">
        <f t="shared" si="39"/>
        <v>18.916666666666668</v>
      </c>
      <c r="D239" s="13">
        <v>0.37230000000000002</v>
      </c>
      <c r="E239" s="95">
        <v>0.35110000000000002</v>
      </c>
      <c r="F239" s="100">
        <f t="shared" si="30"/>
        <v>-28.460999999999995</v>
      </c>
      <c r="G239" s="95">
        <v>0.34570000000000001</v>
      </c>
      <c r="H239" s="100">
        <f t="shared" si="31"/>
        <v>-35.710500000000017</v>
      </c>
      <c r="I239" s="95">
        <v>0.33979999999999999</v>
      </c>
      <c r="J239" s="100">
        <f t="shared" si="32"/>
        <v>-43.631250000000037</v>
      </c>
      <c r="K239" s="95">
        <v>0.3357</v>
      </c>
      <c r="L239" s="100">
        <f t="shared" si="33"/>
        <v>-49.135500000000029</v>
      </c>
      <c r="M239" s="95">
        <v>0.33090000000000003</v>
      </c>
      <c r="N239" s="100">
        <f t="shared" si="34"/>
        <v>-55.579499999999989</v>
      </c>
      <c r="O239" s="95">
        <v>0.32629999999999998</v>
      </c>
      <c r="P239" s="100">
        <f t="shared" si="35"/>
        <v>-61.755000000000059</v>
      </c>
      <c r="Q239" s="95">
        <v>0.3241</v>
      </c>
      <c r="R239" s="100">
        <f t="shared" si="36"/>
        <v>-64.708500000000029</v>
      </c>
      <c r="S239" s="95">
        <v>0.32329999999999998</v>
      </c>
      <c r="T239" s="100">
        <f t="shared" si="37"/>
        <v>-65.782500000000056</v>
      </c>
      <c r="U239" s="95">
        <v>0.32390000000000002</v>
      </c>
      <c r="V239" s="100">
        <f t="shared" si="38"/>
        <v>-64.977000000000004</v>
      </c>
    </row>
    <row r="240" spans="3:22" ht="15" x14ac:dyDescent="0.25">
      <c r="C240" s="47">
        <f t="shared" si="39"/>
        <v>19</v>
      </c>
      <c r="D240" s="13">
        <v>0.37319999999999998</v>
      </c>
      <c r="E240" s="95">
        <v>0.35149999999999998</v>
      </c>
      <c r="F240" s="100">
        <f t="shared" si="30"/>
        <v>-29.132249999999996</v>
      </c>
      <c r="G240" s="95">
        <v>0.34560000000000002</v>
      </c>
      <c r="H240" s="100">
        <f t="shared" si="31"/>
        <v>-37.052999999999948</v>
      </c>
      <c r="I240" s="95">
        <v>0.33889999999999998</v>
      </c>
      <c r="J240" s="100">
        <f t="shared" si="32"/>
        <v>-46.047750000000001</v>
      </c>
      <c r="K240" s="95">
        <v>0.33539999999999998</v>
      </c>
      <c r="L240" s="100">
        <f t="shared" si="33"/>
        <v>-50.746499999999997</v>
      </c>
      <c r="M240" s="95">
        <v>0.33110000000000001</v>
      </c>
      <c r="N240" s="100">
        <f t="shared" si="34"/>
        <v>-56.519249999999964</v>
      </c>
      <c r="O240" s="95">
        <v>0.32619999999999999</v>
      </c>
      <c r="P240" s="100">
        <f t="shared" si="35"/>
        <v>-63.097499999999982</v>
      </c>
      <c r="Q240" s="95">
        <v>0.32379999999999998</v>
      </c>
      <c r="R240" s="100">
        <f t="shared" si="36"/>
        <v>-66.319500000000005</v>
      </c>
      <c r="S240" s="95">
        <v>0.32319999999999999</v>
      </c>
      <c r="T240" s="100">
        <f t="shared" si="37"/>
        <v>-67.124999999999986</v>
      </c>
      <c r="U240" s="95">
        <v>0.3241</v>
      </c>
      <c r="V240" s="100">
        <f t="shared" si="38"/>
        <v>-65.916749999999979</v>
      </c>
    </row>
    <row r="241" spans="3:22" ht="15" x14ac:dyDescent="0.25">
      <c r="C241" s="47">
        <f t="shared" si="39"/>
        <v>19.083333333333332</v>
      </c>
      <c r="D241" s="13">
        <v>0.37309999999999999</v>
      </c>
      <c r="E241" s="95">
        <v>0.35060000000000002</v>
      </c>
      <c r="F241" s="100">
        <f t="shared" si="30"/>
        <v>-30.206249999999955</v>
      </c>
      <c r="G241" s="95">
        <v>0.34560000000000002</v>
      </c>
      <c r="H241" s="100">
        <f t="shared" si="31"/>
        <v>-36.91874999999996</v>
      </c>
      <c r="I241" s="95">
        <v>0.33889999999999998</v>
      </c>
      <c r="J241" s="100">
        <f t="shared" si="32"/>
        <v>-45.913500000000013</v>
      </c>
      <c r="K241" s="95">
        <v>0.33529999999999999</v>
      </c>
      <c r="L241" s="100">
        <f t="shared" si="33"/>
        <v>-50.746499999999997</v>
      </c>
      <c r="M241" s="95">
        <v>0.33090000000000003</v>
      </c>
      <c r="N241" s="100">
        <f t="shared" si="34"/>
        <v>-56.653499999999944</v>
      </c>
      <c r="O241" s="95">
        <v>0.32619999999999999</v>
      </c>
      <c r="P241" s="100">
        <f t="shared" si="35"/>
        <v>-62.963250000000002</v>
      </c>
      <c r="Q241" s="95">
        <v>0.32390000000000002</v>
      </c>
      <c r="R241" s="100">
        <f t="shared" si="36"/>
        <v>-66.050999999999959</v>
      </c>
      <c r="S241" s="95">
        <v>0.3231</v>
      </c>
      <c r="T241" s="100">
        <f t="shared" si="37"/>
        <v>-67.124999999999986</v>
      </c>
      <c r="U241" s="95">
        <v>0.32429999999999998</v>
      </c>
      <c r="V241" s="100">
        <f t="shared" si="38"/>
        <v>-65.51400000000001</v>
      </c>
    </row>
    <row r="242" spans="3:22" ht="15" x14ac:dyDescent="0.25">
      <c r="C242" s="47">
        <f t="shared" si="39"/>
        <v>19.166666666666664</v>
      </c>
      <c r="D242" s="13">
        <v>0.37180000000000002</v>
      </c>
      <c r="E242" s="95">
        <v>0.35099999999999998</v>
      </c>
      <c r="F242" s="100">
        <f t="shared" si="30"/>
        <v>-27.924000000000053</v>
      </c>
      <c r="G242" s="95">
        <v>0.3453</v>
      </c>
      <c r="H242" s="100">
        <f t="shared" si="31"/>
        <v>-35.576250000000037</v>
      </c>
      <c r="I242" s="95">
        <v>0.33910000000000001</v>
      </c>
      <c r="J242" s="100">
        <f t="shared" si="32"/>
        <v>-43.899750000000012</v>
      </c>
      <c r="K242" s="95">
        <v>0.33450000000000002</v>
      </c>
      <c r="L242" s="100">
        <f t="shared" si="33"/>
        <v>-50.075249999999997</v>
      </c>
      <c r="M242" s="95">
        <v>0.33129999999999998</v>
      </c>
      <c r="N242" s="100">
        <f t="shared" si="34"/>
        <v>-54.371250000000046</v>
      </c>
      <c r="O242" s="95">
        <v>0.32600000000000001</v>
      </c>
      <c r="P242" s="100">
        <f t="shared" si="35"/>
        <v>-61.486500000000007</v>
      </c>
      <c r="Q242" s="95">
        <v>0.32379999999999998</v>
      </c>
      <c r="R242" s="100">
        <f t="shared" si="36"/>
        <v>-64.440000000000055</v>
      </c>
      <c r="S242" s="95">
        <v>0.32279999999999998</v>
      </c>
      <c r="T242" s="100">
        <f t="shared" si="37"/>
        <v>-65.782500000000056</v>
      </c>
      <c r="U242" s="95">
        <v>0.3246</v>
      </c>
      <c r="V242" s="100">
        <f t="shared" si="38"/>
        <v>-63.366000000000021</v>
      </c>
    </row>
    <row r="243" spans="3:22" ht="15" x14ac:dyDescent="0.25">
      <c r="C243" s="47">
        <f t="shared" si="39"/>
        <v>19.249999999999996</v>
      </c>
      <c r="D243" s="13">
        <v>0.37290000000000001</v>
      </c>
      <c r="E243" s="95">
        <v>0.35089999999999999</v>
      </c>
      <c r="F243" s="100">
        <f t="shared" si="30"/>
        <v>-29.535000000000029</v>
      </c>
      <c r="G243" s="95">
        <v>0.3463</v>
      </c>
      <c r="H243" s="100">
        <f t="shared" si="31"/>
        <v>-35.710500000000017</v>
      </c>
      <c r="I243" s="95">
        <v>0.3392</v>
      </c>
      <c r="J243" s="100">
        <f t="shared" si="32"/>
        <v>-45.242250000000013</v>
      </c>
      <c r="K243" s="95">
        <v>0.33510000000000001</v>
      </c>
      <c r="L243" s="100">
        <f t="shared" si="33"/>
        <v>-50.746499999999997</v>
      </c>
      <c r="M243" s="95">
        <v>0.33100000000000002</v>
      </c>
      <c r="N243" s="100">
        <f t="shared" si="34"/>
        <v>-56.250749999999989</v>
      </c>
      <c r="O243" s="95">
        <v>0.32590000000000002</v>
      </c>
      <c r="P243" s="100">
        <f t="shared" si="35"/>
        <v>-63.097499999999982</v>
      </c>
      <c r="Q243" s="95">
        <v>0.32329999999999998</v>
      </c>
      <c r="R243" s="100">
        <f t="shared" si="36"/>
        <v>-66.588000000000036</v>
      </c>
      <c r="S243" s="95">
        <v>0.3231</v>
      </c>
      <c r="T243" s="100">
        <f t="shared" si="37"/>
        <v>-66.856500000000011</v>
      </c>
      <c r="U243" s="95">
        <v>0.32369999999999999</v>
      </c>
      <c r="V243" s="100">
        <f t="shared" si="38"/>
        <v>-66.05100000000003</v>
      </c>
    </row>
    <row r="244" spans="3:22" ht="15" x14ac:dyDescent="0.25">
      <c r="C244" s="47">
        <f t="shared" si="39"/>
        <v>19.333333333333329</v>
      </c>
      <c r="D244" s="13">
        <v>0.37269999999999998</v>
      </c>
      <c r="E244" s="95">
        <v>0.3498</v>
      </c>
      <c r="F244" s="100">
        <f t="shared" si="30"/>
        <v>-30.743249999999971</v>
      </c>
      <c r="G244" s="95">
        <v>0.3448</v>
      </c>
      <c r="H244" s="100">
        <f t="shared" si="31"/>
        <v>-37.455749999999973</v>
      </c>
      <c r="I244" s="95">
        <v>0.33939999999999998</v>
      </c>
      <c r="J244" s="100">
        <f t="shared" si="32"/>
        <v>-44.705249999999999</v>
      </c>
      <c r="K244" s="95">
        <v>0.33529999999999999</v>
      </c>
      <c r="L244" s="100">
        <f t="shared" si="33"/>
        <v>-50.209499999999991</v>
      </c>
      <c r="M244" s="95">
        <v>0.33040000000000003</v>
      </c>
      <c r="N244" s="100">
        <f t="shared" si="34"/>
        <v>-56.787749999999932</v>
      </c>
      <c r="O244" s="95">
        <v>0.32550000000000001</v>
      </c>
      <c r="P244" s="100">
        <f t="shared" si="35"/>
        <v>-63.365999999999957</v>
      </c>
      <c r="Q244" s="95">
        <v>0.32379999999999998</v>
      </c>
      <c r="R244" s="100">
        <f t="shared" si="36"/>
        <v>-65.648250000000004</v>
      </c>
      <c r="S244" s="95">
        <v>0.32269999999999999</v>
      </c>
      <c r="T244" s="100">
        <f t="shared" si="37"/>
        <v>-67.124999999999986</v>
      </c>
      <c r="U244" s="95">
        <v>0.32379999999999998</v>
      </c>
      <c r="V244" s="100">
        <f t="shared" si="38"/>
        <v>-65.648250000000004</v>
      </c>
    </row>
    <row r="245" spans="3:22" ht="15" x14ac:dyDescent="0.25">
      <c r="C245" s="47">
        <f t="shared" si="39"/>
        <v>19.416666666666661</v>
      </c>
      <c r="D245" s="13">
        <v>0.37269999999999998</v>
      </c>
      <c r="E245" s="95">
        <v>0.35020000000000001</v>
      </c>
      <c r="F245" s="100">
        <f t="shared" si="30"/>
        <v>-30.206249999999955</v>
      </c>
      <c r="G245" s="95">
        <v>0.34470000000000001</v>
      </c>
      <c r="H245" s="100">
        <f t="shared" si="31"/>
        <v>-37.589999999999961</v>
      </c>
      <c r="I245" s="95">
        <v>0.3392</v>
      </c>
      <c r="J245" s="100">
        <f t="shared" si="32"/>
        <v>-44.97374999999996</v>
      </c>
      <c r="K245" s="95">
        <v>0.3347</v>
      </c>
      <c r="L245" s="100">
        <f t="shared" si="33"/>
        <v>-51.014999999999972</v>
      </c>
      <c r="M245" s="95">
        <v>0.3301</v>
      </c>
      <c r="N245" s="100">
        <f t="shared" si="34"/>
        <v>-57.190499999999965</v>
      </c>
      <c r="O245" s="95">
        <v>0.32590000000000002</v>
      </c>
      <c r="P245" s="100">
        <f t="shared" si="35"/>
        <v>-62.828999999999937</v>
      </c>
      <c r="Q245" s="95">
        <v>0.32319999999999999</v>
      </c>
      <c r="R245" s="100">
        <f t="shared" si="36"/>
        <v>-66.453749999999985</v>
      </c>
      <c r="S245" s="95">
        <v>0.32219999999999999</v>
      </c>
      <c r="T245" s="100">
        <f t="shared" si="37"/>
        <v>-67.796249999999986</v>
      </c>
      <c r="U245" s="95">
        <v>0.32319999999999999</v>
      </c>
      <c r="V245" s="100">
        <f t="shared" si="38"/>
        <v>-66.453749999999985</v>
      </c>
    </row>
    <row r="246" spans="3:22" ht="15" x14ac:dyDescent="0.25">
      <c r="C246" s="47">
        <f t="shared" si="39"/>
        <v>19.499999999999993</v>
      </c>
      <c r="D246" s="13">
        <v>0.37180000000000002</v>
      </c>
      <c r="E246" s="95">
        <v>0.3503</v>
      </c>
      <c r="F246" s="100">
        <f t="shared" si="30"/>
        <v>-28.863750000000024</v>
      </c>
      <c r="G246" s="95">
        <v>0.3453</v>
      </c>
      <c r="H246" s="100">
        <f t="shared" si="31"/>
        <v>-35.576250000000037</v>
      </c>
      <c r="I246" s="95">
        <v>0.33829999999999999</v>
      </c>
      <c r="J246" s="100">
        <f t="shared" si="32"/>
        <v>-44.973750000000038</v>
      </c>
      <c r="K246" s="95">
        <v>0.3347</v>
      </c>
      <c r="L246" s="100">
        <f t="shared" si="33"/>
        <v>-49.806750000000029</v>
      </c>
      <c r="M246" s="95">
        <v>0.33029999999999998</v>
      </c>
      <c r="N246" s="100">
        <f t="shared" si="34"/>
        <v>-55.713750000000047</v>
      </c>
      <c r="O246" s="95">
        <v>0.32519999999999999</v>
      </c>
      <c r="P246" s="100">
        <f t="shared" si="35"/>
        <v>-62.56050000000004</v>
      </c>
      <c r="Q246" s="95">
        <v>0.32319999999999999</v>
      </c>
      <c r="R246" s="100">
        <f t="shared" si="36"/>
        <v>-65.245500000000035</v>
      </c>
      <c r="S246" s="95">
        <v>0.32169999999999999</v>
      </c>
      <c r="T246" s="100">
        <f t="shared" si="37"/>
        <v>-67.259250000000051</v>
      </c>
      <c r="U246" s="95">
        <v>0.32269999999999999</v>
      </c>
      <c r="V246" s="100">
        <f t="shared" si="38"/>
        <v>-65.916750000000036</v>
      </c>
    </row>
    <row r="247" spans="3:22" ht="15" x14ac:dyDescent="0.25">
      <c r="C247" s="47">
        <f t="shared" si="39"/>
        <v>19.583333333333325</v>
      </c>
      <c r="D247" s="13">
        <v>0.37240000000000001</v>
      </c>
      <c r="E247" s="95">
        <v>0.35</v>
      </c>
      <c r="F247" s="100">
        <f t="shared" si="30"/>
        <v>-30.072000000000042</v>
      </c>
      <c r="G247" s="95">
        <v>0.3458</v>
      </c>
      <c r="H247" s="100">
        <f t="shared" si="31"/>
        <v>-35.710500000000017</v>
      </c>
      <c r="I247" s="95">
        <v>0.33900000000000002</v>
      </c>
      <c r="J247" s="100">
        <f t="shared" si="32"/>
        <v>-44.83949999999998</v>
      </c>
      <c r="K247" s="95">
        <v>0.33460000000000001</v>
      </c>
      <c r="L247" s="100">
        <f t="shared" si="33"/>
        <v>-50.746499999999997</v>
      </c>
      <c r="M247" s="95">
        <v>0.33</v>
      </c>
      <c r="N247" s="100">
        <f t="shared" si="34"/>
        <v>-56.92199999999999</v>
      </c>
      <c r="O247" s="95">
        <v>0.32579999999999998</v>
      </c>
      <c r="P247" s="100">
        <f t="shared" si="35"/>
        <v>-62.56050000000004</v>
      </c>
      <c r="Q247" s="95">
        <v>0.32290000000000002</v>
      </c>
      <c r="R247" s="100">
        <f t="shared" si="36"/>
        <v>-66.453749999999985</v>
      </c>
      <c r="S247" s="95">
        <v>0.32269999999999999</v>
      </c>
      <c r="T247" s="100">
        <f t="shared" si="37"/>
        <v>-66.722250000000031</v>
      </c>
      <c r="U247" s="95">
        <v>0.3226</v>
      </c>
      <c r="V247" s="100">
        <f t="shared" si="38"/>
        <v>-66.856500000000011</v>
      </c>
    </row>
    <row r="248" spans="3:22" ht="15" x14ac:dyDescent="0.25">
      <c r="C248" s="47">
        <f t="shared" si="39"/>
        <v>19.666666666666657</v>
      </c>
      <c r="D248" s="13">
        <v>0.37219999999999998</v>
      </c>
      <c r="E248" s="95">
        <v>0.35</v>
      </c>
      <c r="F248" s="100">
        <f t="shared" si="30"/>
        <v>-29.803499999999996</v>
      </c>
      <c r="G248" s="95">
        <v>0.34520000000000001</v>
      </c>
      <c r="H248" s="100">
        <f t="shared" si="31"/>
        <v>-36.24749999999996</v>
      </c>
      <c r="I248" s="95">
        <v>0.33839999999999998</v>
      </c>
      <c r="J248" s="100">
        <f t="shared" si="32"/>
        <v>-45.3765</v>
      </c>
      <c r="K248" s="95">
        <v>0.33489999999999998</v>
      </c>
      <c r="L248" s="100">
        <f t="shared" si="33"/>
        <v>-50.075249999999997</v>
      </c>
      <c r="M248" s="95">
        <v>0.32969999999999999</v>
      </c>
      <c r="N248" s="100">
        <f t="shared" si="34"/>
        <v>-57.056249999999984</v>
      </c>
      <c r="O248" s="95">
        <v>0.32469999999999999</v>
      </c>
      <c r="P248" s="100">
        <f t="shared" si="35"/>
        <v>-63.768749999999983</v>
      </c>
      <c r="Q248" s="95">
        <v>0.3226</v>
      </c>
      <c r="R248" s="100">
        <f t="shared" si="36"/>
        <v>-66.58799999999998</v>
      </c>
      <c r="S248" s="95">
        <v>0.32169999999999999</v>
      </c>
      <c r="T248" s="100">
        <f t="shared" si="37"/>
        <v>-67.796249999999986</v>
      </c>
      <c r="U248" s="95">
        <v>0.32229999999999998</v>
      </c>
      <c r="V248" s="100">
        <f t="shared" si="38"/>
        <v>-66.990750000000006</v>
      </c>
    </row>
    <row r="249" spans="3:22" ht="15" x14ac:dyDescent="0.25">
      <c r="C249" s="47">
        <f t="shared" si="39"/>
        <v>19.749999999999989</v>
      </c>
      <c r="D249" s="13">
        <v>0.37180000000000002</v>
      </c>
      <c r="E249" s="95">
        <v>0.35010000000000002</v>
      </c>
      <c r="F249" s="100">
        <f t="shared" si="30"/>
        <v>-29.132249999999996</v>
      </c>
      <c r="G249" s="95">
        <v>0.34429999999999999</v>
      </c>
      <c r="H249" s="100">
        <f t="shared" si="31"/>
        <v>-36.918750000000031</v>
      </c>
      <c r="I249" s="95">
        <v>0.33850000000000002</v>
      </c>
      <c r="J249" s="100">
        <f t="shared" si="32"/>
        <v>-44.705249999999999</v>
      </c>
      <c r="K249" s="95">
        <v>0.33429999999999999</v>
      </c>
      <c r="L249" s="100">
        <f t="shared" si="33"/>
        <v>-50.34375000000005</v>
      </c>
      <c r="M249" s="95">
        <v>0.3301</v>
      </c>
      <c r="N249" s="100">
        <f t="shared" si="34"/>
        <v>-55.982250000000022</v>
      </c>
      <c r="O249" s="95">
        <v>0.32469999999999999</v>
      </c>
      <c r="P249" s="100">
        <f t="shared" si="35"/>
        <v>-63.231750000000041</v>
      </c>
      <c r="Q249" s="95">
        <v>0.32250000000000001</v>
      </c>
      <c r="R249" s="100">
        <f t="shared" si="36"/>
        <v>-66.185250000000011</v>
      </c>
      <c r="S249" s="95">
        <v>0.32169999999999999</v>
      </c>
      <c r="T249" s="100">
        <f t="shared" si="37"/>
        <v>-67.259250000000051</v>
      </c>
      <c r="U249" s="95">
        <v>0.32200000000000001</v>
      </c>
      <c r="V249" s="100">
        <f t="shared" si="38"/>
        <v>-66.856500000000011</v>
      </c>
    </row>
    <row r="250" spans="3:22" ht="15" x14ac:dyDescent="0.25">
      <c r="C250" s="47">
        <f t="shared" si="39"/>
        <v>19.833333333333321</v>
      </c>
      <c r="D250" s="13">
        <v>0.37180000000000002</v>
      </c>
      <c r="E250" s="95">
        <v>0.3498</v>
      </c>
      <c r="F250" s="100">
        <f t="shared" si="30"/>
        <v>-29.535000000000029</v>
      </c>
      <c r="G250" s="95">
        <v>0.34599999999999997</v>
      </c>
      <c r="H250" s="100">
        <f t="shared" si="31"/>
        <v>-34.636500000000062</v>
      </c>
      <c r="I250" s="95">
        <v>0.33739999999999998</v>
      </c>
      <c r="J250" s="100">
        <f t="shared" si="32"/>
        <v>-46.182000000000059</v>
      </c>
      <c r="K250" s="95">
        <v>0.33439999999999998</v>
      </c>
      <c r="L250" s="100">
        <f t="shared" si="33"/>
        <v>-50.209500000000055</v>
      </c>
      <c r="M250" s="95">
        <v>0.32969999999999999</v>
      </c>
      <c r="N250" s="100">
        <f t="shared" si="34"/>
        <v>-56.519250000000035</v>
      </c>
      <c r="O250" s="95">
        <v>0.32450000000000001</v>
      </c>
      <c r="P250" s="100">
        <f t="shared" si="35"/>
        <v>-63.500250000000015</v>
      </c>
      <c r="Q250" s="95">
        <v>0.32200000000000001</v>
      </c>
      <c r="R250" s="100">
        <f t="shared" si="36"/>
        <v>-66.856500000000011</v>
      </c>
      <c r="S250" s="95">
        <v>0.32119999999999999</v>
      </c>
      <c r="T250" s="100">
        <f t="shared" si="37"/>
        <v>-67.930500000000052</v>
      </c>
      <c r="U250" s="95">
        <v>0.32279999999999998</v>
      </c>
      <c r="V250" s="100">
        <f t="shared" si="38"/>
        <v>-65.782500000000056</v>
      </c>
    </row>
    <row r="251" spans="3:22" ht="15" x14ac:dyDescent="0.25">
      <c r="C251" s="47">
        <f t="shared" si="39"/>
        <v>19.916666666666654</v>
      </c>
      <c r="D251" s="13">
        <v>0.37259999999999999</v>
      </c>
      <c r="E251" s="95">
        <v>0.3498</v>
      </c>
      <c r="F251" s="100">
        <f t="shared" si="30"/>
        <v>-30.608999999999984</v>
      </c>
      <c r="G251" s="95">
        <v>0.3453</v>
      </c>
      <c r="H251" s="100">
        <f t="shared" si="31"/>
        <v>-36.650249999999986</v>
      </c>
      <c r="I251" s="95">
        <v>0.33810000000000001</v>
      </c>
      <c r="J251" s="100">
        <f t="shared" si="32"/>
        <v>-46.316249999999961</v>
      </c>
      <c r="K251" s="95">
        <v>0.33460000000000001</v>
      </c>
      <c r="L251" s="100">
        <f t="shared" si="33"/>
        <v>-51.014999999999972</v>
      </c>
      <c r="M251" s="95">
        <v>0.32979999999999998</v>
      </c>
      <c r="N251" s="100">
        <f t="shared" si="34"/>
        <v>-57.45900000000001</v>
      </c>
      <c r="O251" s="95">
        <v>0.32440000000000002</v>
      </c>
      <c r="P251" s="100">
        <f t="shared" si="35"/>
        <v>-64.708499999999958</v>
      </c>
      <c r="Q251" s="95">
        <v>0.32229999999999998</v>
      </c>
      <c r="R251" s="100">
        <f t="shared" si="36"/>
        <v>-67.527750000000012</v>
      </c>
      <c r="S251" s="95">
        <v>0.3211</v>
      </c>
      <c r="T251" s="100">
        <f t="shared" si="37"/>
        <v>-69.138749999999987</v>
      </c>
      <c r="U251" s="95">
        <v>0.32269999999999999</v>
      </c>
      <c r="V251" s="100">
        <f t="shared" si="38"/>
        <v>-66.990750000000006</v>
      </c>
    </row>
    <row r="252" spans="3:22" ht="15" x14ac:dyDescent="0.25">
      <c r="C252" s="47">
        <f t="shared" si="39"/>
        <v>19.999999999999986</v>
      </c>
      <c r="D252" s="13">
        <v>0.372</v>
      </c>
      <c r="E252" s="95">
        <v>0.34989999999999999</v>
      </c>
      <c r="F252" s="100">
        <f t="shared" si="30"/>
        <v>-29.669250000000012</v>
      </c>
      <c r="G252" s="95">
        <v>0.34449999999999997</v>
      </c>
      <c r="H252" s="100">
        <f t="shared" si="31"/>
        <v>-36.918750000000031</v>
      </c>
      <c r="I252" s="95">
        <v>0.33789999999999998</v>
      </c>
      <c r="J252" s="100">
        <f t="shared" si="32"/>
        <v>-45.779250000000033</v>
      </c>
      <c r="K252" s="95">
        <v>0.33460000000000001</v>
      </c>
      <c r="L252" s="100">
        <f t="shared" si="33"/>
        <v>-50.209499999999991</v>
      </c>
      <c r="M252" s="95">
        <v>0.32929999999999998</v>
      </c>
      <c r="N252" s="100">
        <f t="shared" si="34"/>
        <v>-57.324750000000023</v>
      </c>
      <c r="O252" s="95">
        <v>0.32390000000000002</v>
      </c>
      <c r="P252" s="100">
        <f t="shared" si="35"/>
        <v>-64.574249999999964</v>
      </c>
      <c r="Q252" s="95">
        <v>0.32240000000000002</v>
      </c>
      <c r="R252" s="100">
        <f t="shared" si="36"/>
        <v>-66.58799999999998</v>
      </c>
      <c r="S252" s="95">
        <v>0.32129999999999997</v>
      </c>
      <c r="T252" s="100">
        <f t="shared" si="37"/>
        <v>-68.064750000000032</v>
      </c>
      <c r="U252" s="95">
        <v>0.32169999999999999</v>
      </c>
      <c r="V252" s="100">
        <f t="shared" si="38"/>
        <v>-67.527750000000012</v>
      </c>
    </row>
    <row r="253" spans="3:22" ht="15" x14ac:dyDescent="0.25">
      <c r="C253" s="47">
        <f t="shared" si="39"/>
        <v>20.083333333333318</v>
      </c>
      <c r="D253" s="13">
        <v>0.3725</v>
      </c>
      <c r="E253" s="95">
        <v>0.34949999999999998</v>
      </c>
      <c r="F253" s="100">
        <f t="shared" si="30"/>
        <v>-30.87750000000003</v>
      </c>
      <c r="G253" s="95">
        <v>0.34429999999999999</v>
      </c>
      <c r="H253" s="100">
        <f t="shared" si="31"/>
        <v>-37.858500000000006</v>
      </c>
      <c r="I253" s="95">
        <v>0.3372</v>
      </c>
      <c r="J253" s="100">
        <f t="shared" si="32"/>
        <v>-47.390249999999995</v>
      </c>
      <c r="K253" s="95">
        <v>0.33460000000000001</v>
      </c>
      <c r="L253" s="100">
        <f t="shared" si="33"/>
        <v>-50.880749999999992</v>
      </c>
      <c r="M253" s="95">
        <v>0.3296</v>
      </c>
      <c r="N253" s="100">
        <f t="shared" si="34"/>
        <v>-57.593249999999991</v>
      </c>
      <c r="O253" s="95">
        <v>0.3246</v>
      </c>
      <c r="P253" s="100">
        <f t="shared" si="35"/>
        <v>-64.305750000000003</v>
      </c>
      <c r="Q253" s="95">
        <v>0.3226</v>
      </c>
      <c r="R253" s="100">
        <f t="shared" si="36"/>
        <v>-66.990750000000006</v>
      </c>
      <c r="S253" s="95">
        <v>0.32140000000000002</v>
      </c>
      <c r="T253" s="100">
        <f t="shared" si="37"/>
        <v>-68.601749999999981</v>
      </c>
      <c r="U253" s="95">
        <v>0.32179999999999997</v>
      </c>
      <c r="V253" s="100">
        <f t="shared" si="38"/>
        <v>-68.064750000000032</v>
      </c>
    </row>
    <row r="254" spans="3:22" ht="15" x14ac:dyDescent="0.25">
      <c r="C254" s="47">
        <f t="shared" si="39"/>
        <v>20.16666666666665</v>
      </c>
      <c r="D254" s="13">
        <v>0.3725</v>
      </c>
      <c r="E254" s="95">
        <v>0.3498</v>
      </c>
      <c r="F254" s="100">
        <f t="shared" si="30"/>
        <v>-30.47475</v>
      </c>
      <c r="G254" s="95">
        <v>0.34389999999999998</v>
      </c>
      <c r="H254" s="100">
        <f t="shared" si="31"/>
        <v>-38.39550000000002</v>
      </c>
      <c r="I254" s="95">
        <v>0.3372</v>
      </c>
      <c r="J254" s="100">
        <f t="shared" si="32"/>
        <v>-47.390249999999995</v>
      </c>
      <c r="K254" s="95">
        <v>0.3337</v>
      </c>
      <c r="L254" s="100">
        <f t="shared" si="33"/>
        <v>-52.089000000000006</v>
      </c>
      <c r="M254" s="95">
        <v>0.3296</v>
      </c>
      <c r="N254" s="100">
        <f t="shared" si="34"/>
        <v>-57.593249999999991</v>
      </c>
      <c r="O254" s="95">
        <v>0.32379999999999998</v>
      </c>
      <c r="P254" s="100">
        <f t="shared" si="35"/>
        <v>-65.37975000000003</v>
      </c>
      <c r="Q254" s="95">
        <v>0.3216</v>
      </c>
      <c r="R254" s="100">
        <f t="shared" si="36"/>
        <v>-68.333249999999992</v>
      </c>
      <c r="S254" s="95">
        <v>0.32100000000000001</v>
      </c>
      <c r="T254" s="100">
        <f t="shared" si="37"/>
        <v>-69.138749999999987</v>
      </c>
      <c r="U254" s="95">
        <v>0.32200000000000001</v>
      </c>
      <c r="V254" s="100">
        <f t="shared" si="38"/>
        <v>-67.796249999999986</v>
      </c>
    </row>
    <row r="255" spans="3:22" ht="15" x14ac:dyDescent="0.25">
      <c r="C255" s="47">
        <f t="shared" si="39"/>
        <v>20.249999999999982</v>
      </c>
      <c r="D255" s="13">
        <v>0.37159999999999999</v>
      </c>
      <c r="E255" s="95">
        <v>0.34970000000000001</v>
      </c>
      <c r="F255" s="100">
        <f t="shared" si="30"/>
        <v>-29.400749999999967</v>
      </c>
      <c r="G255" s="95">
        <v>0.34499999999999997</v>
      </c>
      <c r="H255" s="100">
        <f t="shared" si="31"/>
        <v>-35.710500000000017</v>
      </c>
      <c r="I255" s="95">
        <v>0.33779999999999999</v>
      </c>
      <c r="J255" s="100">
        <f t="shared" si="32"/>
        <v>-45.3765</v>
      </c>
      <c r="K255" s="95">
        <v>0.33329999999999999</v>
      </c>
      <c r="L255" s="100">
        <f t="shared" si="33"/>
        <v>-51.417749999999998</v>
      </c>
      <c r="M255" s="95">
        <v>0.3291</v>
      </c>
      <c r="N255" s="100">
        <f t="shared" si="34"/>
        <v>-57.056249999999984</v>
      </c>
      <c r="O255" s="95">
        <v>0.32390000000000002</v>
      </c>
      <c r="P255" s="100">
        <f t="shared" si="35"/>
        <v>-64.037249999999958</v>
      </c>
      <c r="Q255" s="95">
        <v>0.32140000000000002</v>
      </c>
      <c r="R255" s="100">
        <f t="shared" si="36"/>
        <v>-67.39349999999996</v>
      </c>
      <c r="S255" s="95">
        <v>0.32129999999999997</v>
      </c>
      <c r="T255" s="100">
        <f t="shared" si="37"/>
        <v>-67.527750000000012</v>
      </c>
      <c r="U255" s="95">
        <v>0.32229999999999998</v>
      </c>
      <c r="V255" s="100">
        <f t="shared" si="38"/>
        <v>-66.185250000000011</v>
      </c>
    </row>
    <row r="256" spans="3:22" ht="15" x14ac:dyDescent="0.25">
      <c r="C256" s="47">
        <f t="shared" si="39"/>
        <v>20.333333333333314</v>
      </c>
      <c r="D256" s="13">
        <v>0.37280000000000002</v>
      </c>
      <c r="E256" s="95">
        <v>0.3488</v>
      </c>
      <c r="F256" s="100">
        <f t="shared" si="30"/>
        <v>-32.220000000000027</v>
      </c>
      <c r="G256" s="95">
        <v>0.34420000000000001</v>
      </c>
      <c r="H256" s="100">
        <f t="shared" si="31"/>
        <v>-38.39550000000002</v>
      </c>
      <c r="I256" s="95">
        <v>0.33760000000000001</v>
      </c>
      <c r="J256" s="100">
        <f t="shared" si="32"/>
        <v>-47.256000000000014</v>
      </c>
      <c r="K256" s="95">
        <v>0.33360000000000001</v>
      </c>
      <c r="L256" s="100">
        <f t="shared" si="33"/>
        <v>-52.626000000000012</v>
      </c>
      <c r="M256" s="95">
        <v>0.32890000000000003</v>
      </c>
      <c r="N256" s="100">
        <f t="shared" si="34"/>
        <v>-58.935749999999992</v>
      </c>
      <c r="O256" s="95">
        <v>0.3241</v>
      </c>
      <c r="P256" s="100">
        <f t="shared" si="35"/>
        <v>-65.37975000000003</v>
      </c>
      <c r="Q256" s="95">
        <v>0.32119999999999999</v>
      </c>
      <c r="R256" s="100">
        <f t="shared" si="36"/>
        <v>-69.273000000000053</v>
      </c>
      <c r="S256" s="95">
        <v>0.32100000000000001</v>
      </c>
      <c r="T256" s="100">
        <f t="shared" si="37"/>
        <v>-69.541500000000013</v>
      </c>
      <c r="U256" s="95">
        <v>0.3216</v>
      </c>
      <c r="V256" s="100">
        <f t="shared" si="38"/>
        <v>-68.736000000000033</v>
      </c>
    </row>
    <row r="257" spans="3:22" ht="15" x14ac:dyDescent="0.25">
      <c r="C257" s="47">
        <f t="shared" si="39"/>
        <v>20.416666666666647</v>
      </c>
      <c r="D257" s="13">
        <v>0.372</v>
      </c>
      <c r="E257" s="95">
        <v>0.34910000000000002</v>
      </c>
      <c r="F257" s="100">
        <f t="shared" si="30"/>
        <v>-30.743249999999971</v>
      </c>
      <c r="G257" s="95">
        <v>0.34399999999999997</v>
      </c>
      <c r="H257" s="100">
        <f t="shared" si="31"/>
        <v>-37.590000000000032</v>
      </c>
      <c r="I257" s="95">
        <v>0.33710000000000001</v>
      </c>
      <c r="J257" s="100">
        <f t="shared" si="32"/>
        <v>-46.853249999999981</v>
      </c>
      <c r="K257" s="95">
        <v>0.33360000000000001</v>
      </c>
      <c r="L257" s="100">
        <f t="shared" si="33"/>
        <v>-51.551999999999992</v>
      </c>
      <c r="M257" s="95">
        <v>0.32840000000000003</v>
      </c>
      <c r="N257" s="100">
        <f t="shared" si="34"/>
        <v>-58.532999999999966</v>
      </c>
      <c r="O257" s="95">
        <v>0.32400000000000001</v>
      </c>
      <c r="P257" s="100">
        <f t="shared" si="35"/>
        <v>-64.439999999999984</v>
      </c>
      <c r="Q257" s="95">
        <v>0.32140000000000002</v>
      </c>
      <c r="R257" s="100">
        <f t="shared" si="36"/>
        <v>-67.930499999999981</v>
      </c>
      <c r="S257" s="95">
        <v>0.3201</v>
      </c>
      <c r="T257" s="100">
        <f t="shared" si="37"/>
        <v>-69.675749999999994</v>
      </c>
      <c r="U257" s="95">
        <v>0.3211</v>
      </c>
      <c r="V257" s="100">
        <f t="shared" si="38"/>
        <v>-68.333249999999992</v>
      </c>
    </row>
    <row r="258" spans="3:22" ht="15" x14ac:dyDescent="0.25">
      <c r="C258" s="47">
        <f t="shared" si="39"/>
        <v>20.499999999999979</v>
      </c>
      <c r="D258" s="13">
        <v>0.37190000000000001</v>
      </c>
      <c r="E258" s="95">
        <v>0.34939999999999999</v>
      </c>
      <c r="F258" s="100">
        <f t="shared" si="30"/>
        <v>-30.206250000000029</v>
      </c>
      <c r="G258" s="95">
        <v>0.34389999999999998</v>
      </c>
      <c r="H258" s="100">
        <f t="shared" si="31"/>
        <v>-37.590000000000032</v>
      </c>
      <c r="I258" s="95">
        <v>0.33710000000000001</v>
      </c>
      <c r="J258" s="100">
        <f t="shared" si="32"/>
        <v>-46.718999999999994</v>
      </c>
      <c r="K258" s="95">
        <v>0.3332</v>
      </c>
      <c r="L258" s="100">
        <f t="shared" si="33"/>
        <v>-51.954750000000011</v>
      </c>
      <c r="M258" s="95">
        <v>0.3286</v>
      </c>
      <c r="N258" s="100">
        <f t="shared" si="34"/>
        <v>-58.130250000000004</v>
      </c>
      <c r="O258" s="95">
        <v>0.3241</v>
      </c>
      <c r="P258" s="100">
        <f t="shared" si="35"/>
        <v>-64.171500000000023</v>
      </c>
      <c r="Q258" s="95">
        <v>0.3211</v>
      </c>
      <c r="R258" s="100">
        <f t="shared" si="36"/>
        <v>-68.199000000000012</v>
      </c>
      <c r="S258" s="95">
        <v>0.3206</v>
      </c>
      <c r="T258" s="100">
        <f t="shared" si="37"/>
        <v>-68.870250000000013</v>
      </c>
      <c r="U258" s="95">
        <v>0.32090000000000002</v>
      </c>
      <c r="V258" s="100">
        <f t="shared" si="38"/>
        <v>-68.467499999999987</v>
      </c>
    </row>
    <row r="259" spans="3:22" ht="15" x14ac:dyDescent="0.25">
      <c r="C259" s="47">
        <f t="shared" si="39"/>
        <v>20.583333333333311</v>
      </c>
      <c r="D259" s="13">
        <v>0.37219999999999998</v>
      </c>
      <c r="E259" s="95">
        <v>0.34939999999999999</v>
      </c>
      <c r="F259" s="100">
        <f t="shared" si="30"/>
        <v>-30.608999999999984</v>
      </c>
      <c r="G259" s="95">
        <v>0.34379999999999999</v>
      </c>
      <c r="H259" s="100">
        <f t="shared" si="31"/>
        <v>-38.126999999999974</v>
      </c>
      <c r="I259" s="95">
        <v>0.33700000000000002</v>
      </c>
      <c r="J259" s="100">
        <f t="shared" si="32"/>
        <v>-47.255999999999936</v>
      </c>
      <c r="K259" s="95">
        <v>0.33360000000000001</v>
      </c>
      <c r="L259" s="100">
        <f t="shared" si="33"/>
        <v>-51.820499999999953</v>
      </c>
      <c r="M259" s="95">
        <v>0.3281</v>
      </c>
      <c r="N259" s="100">
        <f t="shared" si="34"/>
        <v>-59.204249999999966</v>
      </c>
      <c r="O259" s="95">
        <v>0.32400000000000001</v>
      </c>
      <c r="P259" s="100">
        <f t="shared" si="35"/>
        <v>-64.708499999999958</v>
      </c>
      <c r="Q259" s="95">
        <v>0.32119999999999999</v>
      </c>
      <c r="R259" s="100">
        <f t="shared" si="36"/>
        <v>-68.467499999999987</v>
      </c>
      <c r="S259" s="95">
        <v>0.3206</v>
      </c>
      <c r="T259" s="100">
        <f t="shared" si="37"/>
        <v>-69.272999999999968</v>
      </c>
      <c r="U259" s="95">
        <v>0.32069999999999999</v>
      </c>
      <c r="V259" s="100">
        <f t="shared" si="38"/>
        <v>-69.138749999999987</v>
      </c>
    </row>
    <row r="260" spans="3:22" ht="15" x14ac:dyDescent="0.25">
      <c r="C260" s="47">
        <f t="shared" si="39"/>
        <v>20.666666666666643</v>
      </c>
      <c r="D260" s="13">
        <v>0.3725</v>
      </c>
      <c r="E260" s="95">
        <v>0.34949999999999998</v>
      </c>
      <c r="F260" s="100">
        <f t="shared" si="30"/>
        <v>-30.87750000000003</v>
      </c>
      <c r="G260" s="95">
        <v>0.34360000000000002</v>
      </c>
      <c r="H260" s="100">
        <f t="shared" si="31"/>
        <v>-38.798249999999975</v>
      </c>
      <c r="I260" s="95">
        <v>0.33689999999999998</v>
      </c>
      <c r="J260" s="100">
        <f t="shared" si="32"/>
        <v>-47.793000000000035</v>
      </c>
      <c r="K260" s="95">
        <v>0.3332</v>
      </c>
      <c r="L260" s="100">
        <f t="shared" si="33"/>
        <v>-52.760250000000006</v>
      </c>
      <c r="M260" s="95">
        <v>0.32900000000000001</v>
      </c>
      <c r="N260" s="100">
        <f t="shared" si="34"/>
        <v>-58.398749999999986</v>
      </c>
      <c r="O260" s="95">
        <v>0.32300000000000001</v>
      </c>
      <c r="P260" s="100">
        <f t="shared" si="35"/>
        <v>-66.453749999999985</v>
      </c>
      <c r="Q260" s="95">
        <v>0.32100000000000001</v>
      </c>
      <c r="R260" s="100">
        <f t="shared" si="36"/>
        <v>-69.138749999999987</v>
      </c>
      <c r="S260" s="95">
        <v>0.32040000000000002</v>
      </c>
      <c r="T260" s="100">
        <f t="shared" si="37"/>
        <v>-69.944249999999968</v>
      </c>
      <c r="U260" s="95">
        <v>0.32040000000000002</v>
      </c>
      <c r="V260" s="100">
        <f t="shared" si="38"/>
        <v>-69.944249999999968</v>
      </c>
    </row>
    <row r="261" spans="3:22" ht="15" x14ac:dyDescent="0.25">
      <c r="C261" s="47">
        <f t="shared" si="39"/>
        <v>20.749999999999975</v>
      </c>
      <c r="D261" s="13">
        <v>0.37269999999999998</v>
      </c>
      <c r="E261" s="95">
        <v>0.34860000000000002</v>
      </c>
      <c r="F261" s="100">
        <f t="shared" si="30"/>
        <v>-32.354249999999944</v>
      </c>
      <c r="G261" s="95">
        <v>0.34460000000000002</v>
      </c>
      <c r="H261" s="100">
        <f t="shared" si="31"/>
        <v>-37.724249999999948</v>
      </c>
      <c r="I261" s="95">
        <v>0.33710000000000001</v>
      </c>
      <c r="J261" s="100">
        <f t="shared" si="32"/>
        <v>-47.792999999999957</v>
      </c>
      <c r="K261" s="95">
        <v>0.3327</v>
      </c>
      <c r="L261" s="100">
        <f t="shared" si="33"/>
        <v>-53.699999999999974</v>
      </c>
      <c r="M261" s="95">
        <v>0.32869999999999999</v>
      </c>
      <c r="N261" s="100">
        <f t="shared" si="34"/>
        <v>-59.069999999999979</v>
      </c>
      <c r="O261" s="95">
        <v>0.32319999999999999</v>
      </c>
      <c r="P261" s="100">
        <f t="shared" si="35"/>
        <v>-66.453749999999985</v>
      </c>
      <c r="Q261" s="95">
        <v>0.32040000000000002</v>
      </c>
      <c r="R261" s="100">
        <f t="shared" si="36"/>
        <v>-70.212749999999943</v>
      </c>
      <c r="S261" s="95">
        <v>0.31990000000000002</v>
      </c>
      <c r="T261" s="100">
        <f t="shared" si="37"/>
        <v>-70.883999999999943</v>
      </c>
      <c r="U261" s="95">
        <v>0.32</v>
      </c>
      <c r="V261" s="100">
        <f t="shared" si="38"/>
        <v>-70.749749999999963</v>
      </c>
    </row>
    <row r="262" spans="3:22" ht="15" x14ac:dyDescent="0.25">
      <c r="C262" s="47">
        <f t="shared" si="39"/>
        <v>20.833333333333307</v>
      </c>
      <c r="D262" s="13">
        <v>0.37209999999999999</v>
      </c>
      <c r="E262" s="95">
        <v>0.34910000000000002</v>
      </c>
      <c r="F262" s="100">
        <f t="shared" si="30"/>
        <v>-30.877499999999952</v>
      </c>
      <c r="G262" s="95">
        <v>0.34360000000000002</v>
      </c>
      <c r="H262" s="100">
        <f t="shared" si="31"/>
        <v>-38.261249999999961</v>
      </c>
      <c r="I262" s="95">
        <v>0.33610000000000001</v>
      </c>
      <c r="J262" s="100">
        <f t="shared" si="32"/>
        <v>-48.32999999999997</v>
      </c>
      <c r="K262" s="95">
        <v>0.33289999999999997</v>
      </c>
      <c r="L262" s="100">
        <f t="shared" si="33"/>
        <v>-52.626000000000012</v>
      </c>
      <c r="M262" s="95">
        <v>0.32819999999999999</v>
      </c>
      <c r="N262" s="100">
        <f t="shared" si="34"/>
        <v>-58.935749999999992</v>
      </c>
      <c r="O262" s="95">
        <v>0.32279999999999998</v>
      </c>
      <c r="P262" s="100">
        <f t="shared" si="35"/>
        <v>-66.185250000000011</v>
      </c>
      <c r="Q262" s="95">
        <v>0.32090000000000002</v>
      </c>
      <c r="R262" s="100">
        <f t="shared" si="36"/>
        <v>-68.735999999999962</v>
      </c>
      <c r="S262" s="95">
        <v>0.31979999999999997</v>
      </c>
      <c r="T262" s="100">
        <f t="shared" si="37"/>
        <v>-70.212750000000014</v>
      </c>
      <c r="U262" s="95">
        <v>0.32019999999999998</v>
      </c>
      <c r="V262" s="100">
        <f t="shared" si="38"/>
        <v>-69.675749999999994</v>
      </c>
    </row>
    <row r="263" spans="3:22" ht="15" x14ac:dyDescent="0.25">
      <c r="C263" s="47">
        <f t="shared" si="39"/>
        <v>20.916666666666639</v>
      </c>
      <c r="D263" s="13">
        <v>0.37240000000000001</v>
      </c>
      <c r="E263" s="95">
        <v>0.34889999999999999</v>
      </c>
      <c r="F263" s="100">
        <f t="shared" si="30"/>
        <v>-31.54875000000003</v>
      </c>
      <c r="G263" s="95">
        <v>0.34379999999999999</v>
      </c>
      <c r="H263" s="100">
        <f t="shared" si="31"/>
        <v>-38.39550000000002</v>
      </c>
      <c r="I263" s="95">
        <v>0.33639999999999998</v>
      </c>
      <c r="J263" s="100">
        <f t="shared" si="32"/>
        <v>-48.330000000000041</v>
      </c>
      <c r="K263" s="95">
        <v>0.33279999999999998</v>
      </c>
      <c r="L263" s="100">
        <f t="shared" si="33"/>
        <v>-53.163000000000032</v>
      </c>
      <c r="M263" s="95">
        <v>0.32819999999999999</v>
      </c>
      <c r="N263" s="100">
        <f t="shared" si="34"/>
        <v>-59.338500000000025</v>
      </c>
      <c r="O263" s="95">
        <v>0.3231</v>
      </c>
      <c r="P263" s="100">
        <f t="shared" si="35"/>
        <v>-66.185250000000011</v>
      </c>
      <c r="Q263" s="95">
        <v>0.32029999999999997</v>
      </c>
      <c r="R263" s="100">
        <f t="shared" si="36"/>
        <v>-69.944250000000054</v>
      </c>
      <c r="S263" s="95">
        <v>0.31940000000000002</v>
      </c>
      <c r="T263" s="100">
        <f t="shared" si="37"/>
        <v>-71.152499999999989</v>
      </c>
      <c r="U263" s="95">
        <v>0.31979999999999997</v>
      </c>
      <c r="V263" s="100">
        <f t="shared" si="38"/>
        <v>-70.615500000000054</v>
      </c>
    </row>
    <row r="264" spans="3:22" ht="15" x14ac:dyDescent="0.25">
      <c r="C264" s="47">
        <f t="shared" si="39"/>
        <v>20.999999999999972</v>
      </c>
      <c r="D264" s="13">
        <v>0.37209999999999999</v>
      </c>
      <c r="E264" s="95">
        <v>0.34889999999999999</v>
      </c>
      <c r="F264" s="100">
        <f t="shared" si="30"/>
        <v>-31.146000000000001</v>
      </c>
      <c r="G264" s="95">
        <v>0.34339999999999998</v>
      </c>
      <c r="H264" s="100">
        <f t="shared" si="31"/>
        <v>-38.529750000000007</v>
      </c>
      <c r="I264" s="95">
        <v>0.33650000000000002</v>
      </c>
      <c r="J264" s="100">
        <f t="shared" si="32"/>
        <v>-47.792999999999957</v>
      </c>
      <c r="K264" s="95">
        <v>0.33229999999999998</v>
      </c>
      <c r="L264" s="100">
        <f t="shared" si="33"/>
        <v>-53.431500000000007</v>
      </c>
      <c r="M264" s="95">
        <v>0.32750000000000001</v>
      </c>
      <c r="N264" s="100">
        <f t="shared" si="34"/>
        <v>-59.875499999999967</v>
      </c>
      <c r="O264" s="95">
        <v>0.32240000000000002</v>
      </c>
      <c r="P264" s="100">
        <f t="shared" si="35"/>
        <v>-66.72224999999996</v>
      </c>
      <c r="Q264" s="95">
        <v>0.31990000000000002</v>
      </c>
      <c r="R264" s="100">
        <f t="shared" si="36"/>
        <v>-70.078499999999963</v>
      </c>
      <c r="S264" s="95">
        <v>0.31969999999999998</v>
      </c>
      <c r="T264" s="100">
        <f t="shared" si="37"/>
        <v>-70.347000000000008</v>
      </c>
      <c r="U264" s="95">
        <v>0.3196</v>
      </c>
      <c r="V264" s="100">
        <f t="shared" si="38"/>
        <v>-70.481249999999989</v>
      </c>
    </row>
    <row r="265" spans="3:22" ht="15" x14ac:dyDescent="0.25">
      <c r="C265" s="47">
        <f t="shared" si="39"/>
        <v>21.083333333333304</v>
      </c>
      <c r="D265" s="13">
        <v>0.37140000000000001</v>
      </c>
      <c r="E265" s="95">
        <v>0.3488</v>
      </c>
      <c r="F265" s="100">
        <f t="shared" si="30"/>
        <v>-30.340500000000013</v>
      </c>
      <c r="G265" s="95">
        <v>0.34300000000000003</v>
      </c>
      <c r="H265" s="100">
        <f t="shared" si="31"/>
        <v>-38.126999999999974</v>
      </c>
      <c r="I265" s="95">
        <v>0.33589999999999998</v>
      </c>
      <c r="J265" s="100">
        <f t="shared" si="32"/>
        <v>-47.65875000000004</v>
      </c>
      <c r="K265" s="95">
        <v>0.33279999999999998</v>
      </c>
      <c r="L265" s="100">
        <f t="shared" si="33"/>
        <v>-51.820500000000031</v>
      </c>
      <c r="M265" s="95">
        <v>0.32769999999999999</v>
      </c>
      <c r="N265" s="100">
        <f t="shared" si="34"/>
        <v>-58.667250000000024</v>
      </c>
      <c r="O265" s="95">
        <v>0.32290000000000002</v>
      </c>
      <c r="P265" s="100">
        <f t="shared" si="35"/>
        <v>-65.111249999999984</v>
      </c>
      <c r="Q265" s="95">
        <v>0.32040000000000002</v>
      </c>
      <c r="R265" s="100">
        <f t="shared" si="36"/>
        <v>-68.467499999999987</v>
      </c>
      <c r="S265" s="95">
        <v>0.31909999999999999</v>
      </c>
      <c r="T265" s="100">
        <f t="shared" si="37"/>
        <v>-70.212750000000014</v>
      </c>
      <c r="U265" s="95">
        <v>0.3196</v>
      </c>
      <c r="V265" s="100">
        <f t="shared" si="38"/>
        <v>-69.541500000000013</v>
      </c>
    </row>
    <row r="266" spans="3:22" ht="15" x14ac:dyDescent="0.25">
      <c r="C266" s="47">
        <f t="shared" si="39"/>
        <v>21.166666666666636</v>
      </c>
      <c r="D266" s="13">
        <v>0.37259999999999999</v>
      </c>
      <c r="E266" s="95">
        <v>0.34899999999999998</v>
      </c>
      <c r="F266" s="100">
        <f t="shared" si="30"/>
        <v>-31.68300000000001</v>
      </c>
      <c r="G266" s="95">
        <v>0.34310000000000002</v>
      </c>
      <c r="H266" s="100">
        <f t="shared" si="31"/>
        <v>-39.603749999999962</v>
      </c>
      <c r="I266" s="95">
        <v>0.33629999999999999</v>
      </c>
      <c r="J266" s="100">
        <f t="shared" si="32"/>
        <v>-48.732749999999996</v>
      </c>
      <c r="K266" s="95">
        <v>0.33260000000000001</v>
      </c>
      <c r="L266" s="100">
        <f t="shared" si="33"/>
        <v>-53.699999999999974</v>
      </c>
      <c r="M266" s="95">
        <v>0.3281</v>
      </c>
      <c r="N266" s="100">
        <f t="shared" si="34"/>
        <v>-59.74124999999998</v>
      </c>
      <c r="O266" s="95">
        <v>0.32229999999999998</v>
      </c>
      <c r="P266" s="100">
        <f t="shared" si="35"/>
        <v>-67.527750000000012</v>
      </c>
      <c r="Q266" s="95">
        <v>0.31990000000000002</v>
      </c>
      <c r="R266" s="100">
        <f t="shared" si="36"/>
        <v>-70.749749999999963</v>
      </c>
      <c r="S266" s="95">
        <v>0.31909999999999999</v>
      </c>
      <c r="T266" s="100">
        <f t="shared" si="37"/>
        <v>-71.82374999999999</v>
      </c>
      <c r="U266" s="95">
        <v>0.3196</v>
      </c>
      <c r="V266" s="100">
        <f t="shared" si="38"/>
        <v>-71.152499999999989</v>
      </c>
    </row>
    <row r="267" spans="3:22" ht="15" x14ac:dyDescent="0.25">
      <c r="C267" s="47">
        <f t="shared" si="39"/>
        <v>21.249999999999968</v>
      </c>
      <c r="D267" s="13">
        <v>0.37230000000000002</v>
      </c>
      <c r="E267" s="95">
        <v>0.34860000000000002</v>
      </c>
      <c r="F267" s="100">
        <f t="shared" si="30"/>
        <v>-31.817250000000001</v>
      </c>
      <c r="G267" s="95">
        <v>0.34320000000000001</v>
      </c>
      <c r="H267" s="100">
        <f t="shared" si="31"/>
        <v>-39.06675000000002</v>
      </c>
      <c r="I267" s="95">
        <v>0.33629999999999999</v>
      </c>
      <c r="J267" s="100">
        <f t="shared" si="32"/>
        <v>-48.330000000000041</v>
      </c>
      <c r="K267" s="95">
        <v>0.33179999999999998</v>
      </c>
      <c r="L267" s="100">
        <f t="shared" si="33"/>
        <v>-54.371250000000046</v>
      </c>
      <c r="M267" s="95">
        <v>0.3271</v>
      </c>
      <c r="N267" s="100">
        <f t="shared" si="34"/>
        <v>-60.681000000000026</v>
      </c>
      <c r="O267" s="95">
        <v>0.32229999999999998</v>
      </c>
      <c r="P267" s="100">
        <f t="shared" si="35"/>
        <v>-67.125000000000057</v>
      </c>
      <c r="Q267" s="95">
        <v>0.31940000000000002</v>
      </c>
      <c r="R267" s="100">
        <f t="shared" si="36"/>
        <v>-71.018250000000009</v>
      </c>
      <c r="S267" s="95">
        <v>0.31840000000000002</v>
      </c>
      <c r="T267" s="100">
        <f t="shared" si="37"/>
        <v>-72.36075000000001</v>
      </c>
      <c r="U267" s="95">
        <v>0.31900000000000001</v>
      </c>
      <c r="V267" s="100">
        <f t="shared" si="38"/>
        <v>-71.555250000000015</v>
      </c>
    </row>
    <row r="268" spans="3:22" ht="15" x14ac:dyDescent="0.25">
      <c r="C268" s="47">
        <f t="shared" si="39"/>
        <v>21.3333333333333</v>
      </c>
      <c r="D268" s="13">
        <v>0.37169999999999997</v>
      </c>
      <c r="E268" s="95">
        <v>0.34860000000000002</v>
      </c>
      <c r="F268" s="100">
        <f t="shared" si="30"/>
        <v>-31.011749999999939</v>
      </c>
      <c r="G268" s="95">
        <v>0.34310000000000002</v>
      </c>
      <c r="H268" s="100">
        <f t="shared" si="31"/>
        <v>-38.395499999999949</v>
      </c>
      <c r="I268" s="95">
        <v>0.33589999999999998</v>
      </c>
      <c r="J268" s="100">
        <f t="shared" si="32"/>
        <v>-48.061499999999995</v>
      </c>
      <c r="K268" s="95">
        <v>0.33210000000000001</v>
      </c>
      <c r="L268" s="100">
        <f t="shared" si="33"/>
        <v>-53.162999999999954</v>
      </c>
      <c r="M268" s="95">
        <v>0.32769999999999999</v>
      </c>
      <c r="N268" s="100">
        <f t="shared" si="34"/>
        <v>-59.069999999999979</v>
      </c>
      <c r="O268" s="95">
        <v>0.32219999999999999</v>
      </c>
      <c r="P268" s="100">
        <f t="shared" si="35"/>
        <v>-66.453749999999985</v>
      </c>
      <c r="Q268" s="95">
        <v>0.3196</v>
      </c>
      <c r="R268" s="100">
        <f t="shared" si="36"/>
        <v>-69.944249999999968</v>
      </c>
      <c r="S268" s="95">
        <v>0.31790000000000002</v>
      </c>
      <c r="T268" s="100">
        <f t="shared" si="37"/>
        <v>-72.226499999999945</v>
      </c>
      <c r="U268" s="95">
        <v>0.31940000000000002</v>
      </c>
      <c r="V268" s="100">
        <f t="shared" si="38"/>
        <v>-70.212749999999943</v>
      </c>
    </row>
    <row r="269" spans="3:22" ht="15" x14ac:dyDescent="0.25">
      <c r="C269" s="47">
        <f t="shared" si="39"/>
        <v>21.416666666666632</v>
      </c>
      <c r="D269" s="13">
        <v>0.37130000000000002</v>
      </c>
      <c r="E269" s="95">
        <v>0.34899999999999998</v>
      </c>
      <c r="F269" s="100">
        <f t="shared" ref="F269:F332" si="40">(E269-$D269)*1000*$A$24</f>
        <v>-29.937750000000058</v>
      </c>
      <c r="G269" s="95">
        <v>0.34200000000000003</v>
      </c>
      <c r="H269" s="100">
        <f t="shared" ref="H269:H332" si="41">(G269-$D269)*1000*$A$24</f>
        <v>-39.335249999999995</v>
      </c>
      <c r="I269" s="95">
        <v>0.33600000000000002</v>
      </c>
      <c r="J269" s="100">
        <f t="shared" ref="J269:J332" si="42">(I269-$D269)*1000*$A$24</f>
        <v>-47.390249999999995</v>
      </c>
      <c r="K269" s="95">
        <v>0.33179999999999998</v>
      </c>
      <c r="L269" s="100">
        <f t="shared" ref="L269:L332" si="43">(K269-$D269)*1000*$A$24</f>
        <v>-53.028750000000052</v>
      </c>
      <c r="M269" s="95">
        <v>0.32740000000000002</v>
      </c>
      <c r="N269" s="100">
        <f t="shared" ref="N269:N332" si="44">(M269-$D269)*1000*$A$24</f>
        <v>-58.935749999999992</v>
      </c>
      <c r="O269" s="95">
        <v>0.32179999999999997</v>
      </c>
      <c r="P269" s="100">
        <f t="shared" ref="P269:P332" si="45">(O269-$D269)*1000*$A$24</f>
        <v>-66.453750000000056</v>
      </c>
      <c r="Q269" s="95">
        <v>0.31940000000000002</v>
      </c>
      <c r="R269" s="100">
        <f t="shared" ref="R269:R332" si="46">(Q269-$D269)*1000*$A$24</f>
        <v>-69.675749999999994</v>
      </c>
      <c r="S269" s="95">
        <v>0.31830000000000003</v>
      </c>
      <c r="T269" s="100">
        <f t="shared" si="37"/>
        <v>-71.152499999999989</v>
      </c>
      <c r="U269" s="95">
        <v>0.31900000000000001</v>
      </c>
      <c r="V269" s="100">
        <f t="shared" si="38"/>
        <v>-70.212750000000014</v>
      </c>
    </row>
    <row r="270" spans="3:22" ht="15" x14ac:dyDescent="0.25">
      <c r="C270" s="47">
        <f t="shared" ref="C270:C287" si="47">C269+($A$12/60)</f>
        <v>21.499999999999964</v>
      </c>
      <c r="D270" s="13">
        <v>0.37209999999999999</v>
      </c>
      <c r="E270" s="95">
        <v>0.34839999999999999</v>
      </c>
      <c r="F270" s="100">
        <f t="shared" si="40"/>
        <v>-31.817250000000001</v>
      </c>
      <c r="G270" s="95">
        <v>0.34289999999999998</v>
      </c>
      <c r="H270" s="100">
        <f t="shared" si="41"/>
        <v>-39.201000000000008</v>
      </c>
      <c r="I270" s="95">
        <v>0.33579999999999999</v>
      </c>
      <c r="J270" s="100">
        <f t="shared" si="42"/>
        <v>-48.732749999999996</v>
      </c>
      <c r="K270" s="95">
        <v>0.33200000000000002</v>
      </c>
      <c r="L270" s="100">
        <f t="shared" si="43"/>
        <v>-53.834249999999955</v>
      </c>
      <c r="M270" s="95">
        <v>0.32740000000000002</v>
      </c>
      <c r="N270" s="100">
        <f t="shared" si="44"/>
        <v>-60.009749999999947</v>
      </c>
      <c r="O270" s="95">
        <v>0.32200000000000001</v>
      </c>
      <c r="P270" s="100">
        <f t="shared" si="45"/>
        <v>-67.25924999999998</v>
      </c>
      <c r="Q270" s="95">
        <v>0.31929999999999997</v>
      </c>
      <c r="R270" s="100">
        <f t="shared" si="46"/>
        <v>-70.884000000000015</v>
      </c>
      <c r="S270" s="95">
        <v>0.31759999999999999</v>
      </c>
      <c r="T270" s="100">
        <f t="shared" ref="T270:T333" si="48">(S270-$D270)*1000*$A$24</f>
        <v>-73.166249999999991</v>
      </c>
      <c r="U270" s="95">
        <v>0.31909999999999999</v>
      </c>
      <c r="V270" s="100">
        <f t="shared" ref="V270:V333" si="49">(U270-$D270)*1000*$A$24</f>
        <v>-71.152499999999989</v>
      </c>
    </row>
    <row r="271" spans="3:22" ht="15" x14ac:dyDescent="0.25">
      <c r="C271" s="47">
        <f t="shared" si="47"/>
        <v>21.583333333333297</v>
      </c>
      <c r="D271" s="13">
        <v>0.37109999999999999</v>
      </c>
      <c r="E271" s="95">
        <v>0.34889999999999999</v>
      </c>
      <c r="F271" s="100">
        <f t="shared" si="40"/>
        <v>-29.803499999999996</v>
      </c>
      <c r="G271" s="95">
        <v>0.34250000000000003</v>
      </c>
      <c r="H271" s="100">
        <f t="shared" si="41"/>
        <v>-38.395499999999949</v>
      </c>
      <c r="I271" s="95">
        <v>0.33550000000000002</v>
      </c>
      <c r="J271" s="100">
        <f t="shared" si="42"/>
        <v>-47.792999999999957</v>
      </c>
      <c r="K271" s="95">
        <v>0.33129999999999998</v>
      </c>
      <c r="L271" s="100">
        <f t="shared" si="43"/>
        <v>-53.431500000000007</v>
      </c>
      <c r="M271" s="95">
        <v>0.32700000000000001</v>
      </c>
      <c r="N271" s="100">
        <f t="shared" si="44"/>
        <v>-59.204249999999966</v>
      </c>
      <c r="O271" s="95">
        <v>0.32190000000000002</v>
      </c>
      <c r="P271" s="100">
        <f t="shared" si="45"/>
        <v>-66.050999999999959</v>
      </c>
      <c r="Q271" s="95">
        <v>0.31900000000000001</v>
      </c>
      <c r="R271" s="100">
        <f t="shared" si="46"/>
        <v>-69.944249999999968</v>
      </c>
      <c r="S271" s="95">
        <v>0.31769999999999998</v>
      </c>
      <c r="T271" s="100">
        <f t="shared" si="48"/>
        <v>-71.68950000000001</v>
      </c>
      <c r="U271" s="95">
        <v>0.31879999999999997</v>
      </c>
      <c r="V271" s="100">
        <f t="shared" si="49"/>
        <v>-70.212750000000014</v>
      </c>
    </row>
    <row r="272" spans="3:22" ht="15" x14ac:dyDescent="0.25">
      <c r="C272" s="47">
        <f t="shared" si="47"/>
        <v>21.666666666666629</v>
      </c>
      <c r="D272" s="13">
        <v>0.37159999999999999</v>
      </c>
      <c r="E272" s="95">
        <v>0.34770000000000001</v>
      </c>
      <c r="F272" s="100">
        <f t="shared" si="40"/>
        <v>-32.085749999999969</v>
      </c>
      <c r="G272" s="95">
        <v>0.3427</v>
      </c>
      <c r="H272" s="100">
        <f t="shared" si="41"/>
        <v>-38.798249999999975</v>
      </c>
      <c r="I272" s="95">
        <v>0.33550000000000002</v>
      </c>
      <c r="J272" s="100">
        <f t="shared" si="42"/>
        <v>-48.464249999999957</v>
      </c>
      <c r="K272" s="95">
        <v>0.33150000000000002</v>
      </c>
      <c r="L272" s="100">
        <f t="shared" si="43"/>
        <v>-53.834249999999955</v>
      </c>
      <c r="M272" s="95">
        <v>0.32669999999999999</v>
      </c>
      <c r="N272" s="100">
        <f t="shared" si="44"/>
        <v>-60.27825</v>
      </c>
      <c r="O272" s="95">
        <v>0.3216</v>
      </c>
      <c r="P272" s="100">
        <f t="shared" si="45"/>
        <v>-67.124999999999986</v>
      </c>
      <c r="Q272" s="95">
        <v>0.31859999999999999</v>
      </c>
      <c r="R272" s="100">
        <f t="shared" si="46"/>
        <v>-71.152499999999989</v>
      </c>
      <c r="S272" s="95">
        <v>0.31769999999999998</v>
      </c>
      <c r="T272" s="100">
        <f t="shared" si="48"/>
        <v>-72.36075000000001</v>
      </c>
      <c r="U272" s="95">
        <v>0.31859999999999999</v>
      </c>
      <c r="V272" s="100">
        <f t="shared" si="49"/>
        <v>-71.152499999999989</v>
      </c>
    </row>
    <row r="273" spans="3:22" ht="15" x14ac:dyDescent="0.25">
      <c r="C273" s="47">
        <f t="shared" si="47"/>
        <v>21.749999999999961</v>
      </c>
      <c r="D273" s="13">
        <v>0.37159999999999999</v>
      </c>
      <c r="E273" s="95">
        <v>0.34849999999999998</v>
      </c>
      <c r="F273" s="100">
        <f t="shared" si="40"/>
        <v>-31.011750000000013</v>
      </c>
      <c r="G273" s="95">
        <v>0.34300000000000003</v>
      </c>
      <c r="H273" s="100">
        <f t="shared" si="41"/>
        <v>-38.395499999999949</v>
      </c>
      <c r="I273" s="95">
        <v>0.33550000000000002</v>
      </c>
      <c r="J273" s="100">
        <f t="shared" si="42"/>
        <v>-48.464249999999957</v>
      </c>
      <c r="K273" s="95">
        <v>0.33110000000000001</v>
      </c>
      <c r="L273" s="100">
        <f t="shared" si="43"/>
        <v>-54.371249999999975</v>
      </c>
      <c r="M273" s="95">
        <v>0.32679999999999998</v>
      </c>
      <c r="N273" s="100">
        <f t="shared" si="44"/>
        <v>-60.144000000000005</v>
      </c>
      <c r="O273" s="95">
        <v>0.32140000000000002</v>
      </c>
      <c r="P273" s="100">
        <f t="shared" si="45"/>
        <v>-67.39349999999996</v>
      </c>
      <c r="Q273" s="95">
        <v>0.31879999999999997</v>
      </c>
      <c r="R273" s="100">
        <f t="shared" si="46"/>
        <v>-70.884000000000015</v>
      </c>
      <c r="S273" s="95">
        <v>0.31790000000000002</v>
      </c>
      <c r="T273" s="100">
        <f t="shared" si="48"/>
        <v>-72.092249999999964</v>
      </c>
      <c r="U273" s="95">
        <v>0.31869999999999998</v>
      </c>
      <c r="V273" s="100">
        <f t="shared" si="49"/>
        <v>-71.018250000000009</v>
      </c>
    </row>
    <row r="274" spans="3:22" ht="15" x14ac:dyDescent="0.25">
      <c r="C274" s="47">
        <f t="shared" si="47"/>
        <v>21.833333333333293</v>
      </c>
      <c r="D274" s="13">
        <v>0.37119999999999997</v>
      </c>
      <c r="E274" s="95">
        <v>0.34870000000000001</v>
      </c>
      <c r="F274" s="100">
        <f t="shared" si="40"/>
        <v>-30.206249999999955</v>
      </c>
      <c r="G274" s="95">
        <v>0.34229999999999999</v>
      </c>
      <c r="H274" s="100">
        <f t="shared" si="41"/>
        <v>-38.798249999999975</v>
      </c>
      <c r="I274" s="95">
        <v>0.33639999999999998</v>
      </c>
      <c r="J274" s="100">
        <f t="shared" si="42"/>
        <v>-46.718999999999994</v>
      </c>
      <c r="K274" s="95">
        <v>0.33200000000000002</v>
      </c>
      <c r="L274" s="100">
        <f t="shared" si="43"/>
        <v>-52.625999999999948</v>
      </c>
      <c r="M274" s="95">
        <v>0.32619999999999999</v>
      </c>
      <c r="N274" s="100">
        <f t="shared" si="44"/>
        <v>-60.41249999999998</v>
      </c>
      <c r="O274" s="95">
        <v>0.32090000000000002</v>
      </c>
      <c r="P274" s="100">
        <f t="shared" si="45"/>
        <v>-67.527749999999941</v>
      </c>
      <c r="Q274" s="95">
        <v>0.31840000000000002</v>
      </c>
      <c r="R274" s="100">
        <f t="shared" si="46"/>
        <v>-70.883999999999943</v>
      </c>
      <c r="S274" s="95">
        <v>0.317</v>
      </c>
      <c r="T274" s="100">
        <f t="shared" si="48"/>
        <v>-72.763499999999951</v>
      </c>
      <c r="U274" s="95">
        <v>0.31840000000000002</v>
      </c>
      <c r="V274" s="100">
        <f t="shared" si="49"/>
        <v>-70.883999999999943</v>
      </c>
    </row>
    <row r="275" spans="3:22" ht="15" x14ac:dyDescent="0.25">
      <c r="C275" s="47">
        <f t="shared" si="47"/>
        <v>21.916666666666625</v>
      </c>
      <c r="D275" s="13">
        <v>0.37230000000000002</v>
      </c>
      <c r="E275" s="95">
        <v>0.34860000000000002</v>
      </c>
      <c r="F275" s="100">
        <f t="shared" si="40"/>
        <v>-31.817250000000001</v>
      </c>
      <c r="G275" s="95">
        <v>0.34289999999999998</v>
      </c>
      <c r="H275" s="100">
        <f t="shared" si="41"/>
        <v>-39.469500000000053</v>
      </c>
      <c r="I275" s="95">
        <v>0.33550000000000002</v>
      </c>
      <c r="J275" s="100">
        <f t="shared" si="42"/>
        <v>-49.403999999999996</v>
      </c>
      <c r="K275" s="95">
        <v>0.33139999999999997</v>
      </c>
      <c r="L275" s="100">
        <f t="shared" si="43"/>
        <v>-54.908250000000066</v>
      </c>
      <c r="M275" s="95">
        <v>0.32669999999999999</v>
      </c>
      <c r="N275" s="100">
        <f t="shared" si="44"/>
        <v>-61.218000000000039</v>
      </c>
      <c r="O275" s="95">
        <v>0.32150000000000001</v>
      </c>
      <c r="P275" s="100">
        <f t="shared" si="45"/>
        <v>-68.199000000000012</v>
      </c>
      <c r="Q275" s="95">
        <v>0.31830000000000003</v>
      </c>
      <c r="R275" s="100">
        <f t="shared" si="46"/>
        <v>-72.49499999999999</v>
      </c>
      <c r="S275" s="95">
        <v>0.31740000000000002</v>
      </c>
      <c r="T275" s="100">
        <f t="shared" si="48"/>
        <v>-73.703250000000011</v>
      </c>
      <c r="U275" s="95">
        <v>0.31830000000000003</v>
      </c>
      <c r="V275" s="100">
        <f t="shared" si="49"/>
        <v>-72.49499999999999</v>
      </c>
    </row>
    <row r="276" spans="3:22" ht="15" x14ac:dyDescent="0.25">
      <c r="C276" s="47">
        <f t="shared" si="47"/>
        <v>21.999999999999957</v>
      </c>
      <c r="D276" s="13">
        <v>0.37169999999999997</v>
      </c>
      <c r="E276" s="95">
        <v>0.34799999999999998</v>
      </c>
      <c r="F276" s="100">
        <f t="shared" si="40"/>
        <v>-31.817250000000001</v>
      </c>
      <c r="G276" s="95">
        <v>0.34250000000000003</v>
      </c>
      <c r="H276" s="100">
        <f t="shared" si="41"/>
        <v>-39.200999999999937</v>
      </c>
      <c r="I276" s="95">
        <v>0.33510000000000001</v>
      </c>
      <c r="J276" s="100">
        <f t="shared" si="42"/>
        <v>-49.135499999999958</v>
      </c>
      <c r="K276" s="95">
        <v>0.33139999999999997</v>
      </c>
      <c r="L276" s="100">
        <f t="shared" si="43"/>
        <v>-54.102750000000007</v>
      </c>
      <c r="M276" s="95">
        <v>0.32640000000000002</v>
      </c>
      <c r="N276" s="100">
        <f t="shared" si="44"/>
        <v>-60.815249999999942</v>
      </c>
      <c r="O276" s="95">
        <v>0.32090000000000002</v>
      </c>
      <c r="P276" s="100">
        <f t="shared" si="45"/>
        <v>-68.198999999999941</v>
      </c>
      <c r="Q276" s="95">
        <v>0.318</v>
      </c>
      <c r="R276" s="100">
        <f t="shared" si="46"/>
        <v>-72.092249999999964</v>
      </c>
      <c r="S276" s="95">
        <v>0.31730000000000003</v>
      </c>
      <c r="T276" s="100">
        <f t="shared" si="48"/>
        <v>-73.03199999999994</v>
      </c>
      <c r="U276" s="95">
        <v>0.31850000000000001</v>
      </c>
      <c r="V276" s="100">
        <f t="shared" si="49"/>
        <v>-71.420999999999964</v>
      </c>
    </row>
    <row r="277" spans="3:22" ht="15" x14ac:dyDescent="0.25">
      <c r="C277" s="47">
        <f t="shared" si="47"/>
        <v>22.08333333333329</v>
      </c>
      <c r="D277" s="13">
        <v>0.372</v>
      </c>
      <c r="E277" s="95">
        <v>0.34839999999999999</v>
      </c>
      <c r="F277" s="100">
        <f t="shared" si="40"/>
        <v>-31.68300000000001</v>
      </c>
      <c r="G277" s="95">
        <v>0.34239999999999998</v>
      </c>
      <c r="H277" s="100">
        <f t="shared" si="41"/>
        <v>-39.738000000000021</v>
      </c>
      <c r="I277" s="95">
        <v>0.33500000000000002</v>
      </c>
      <c r="J277" s="100">
        <f t="shared" si="42"/>
        <v>-49.672499999999971</v>
      </c>
      <c r="K277" s="95">
        <v>0.33129999999999998</v>
      </c>
      <c r="L277" s="100">
        <f t="shared" si="43"/>
        <v>-54.639750000000021</v>
      </c>
      <c r="M277" s="95">
        <v>0.32569999999999999</v>
      </c>
      <c r="N277" s="100">
        <f t="shared" si="44"/>
        <v>-62.157750000000014</v>
      </c>
      <c r="O277" s="95">
        <v>0.32069999999999999</v>
      </c>
      <c r="P277" s="100">
        <f t="shared" si="45"/>
        <v>-68.870250000000013</v>
      </c>
      <c r="Q277" s="95">
        <v>0.31809999999999999</v>
      </c>
      <c r="R277" s="100">
        <f t="shared" si="46"/>
        <v>-72.36075000000001</v>
      </c>
      <c r="S277" s="95">
        <v>0.31690000000000002</v>
      </c>
      <c r="T277" s="100">
        <f t="shared" si="48"/>
        <v>-73.971749999999972</v>
      </c>
      <c r="U277" s="95">
        <v>0.31830000000000003</v>
      </c>
      <c r="V277" s="100">
        <f t="shared" si="49"/>
        <v>-72.092249999999964</v>
      </c>
    </row>
    <row r="278" spans="3:22" ht="15" x14ac:dyDescent="0.25">
      <c r="C278" s="47">
        <f t="shared" si="47"/>
        <v>22.166666666666622</v>
      </c>
      <c r="D278" s="13">
        <v>0.37190000000000001</v>
      </c>
      <c r="E278" s="95">
        <v>0.34910000000000002</v>
      </c>
      <c r="F278" s="100">
        <f t="shared" si="40"/>
        <v>-30.608999999999984</v>
      </c>
      <c r="G278" s="95">
        <v>0.34229999999999999</v>
      </c>
      <c r="H278" s="100">
        <f t="shared" si="41"/>
        <v>-39.738000000000021</v>
      </c>
      <c r="I278" s="95">
        <v>0.3352</v>
      </c>
      <c r="J278" s="100">
        <f t="shared" si="42"/>
        <v>-49.269750000000016</v>
      </c>
      <c r="K278" s="95">
        <v>0.33079999999999998</v>
      </c>
      <c r="L278" s="100">
        <f t="shared" si="43"/>
        <v>-55.176750000000034</v>
      </c>
      <c r="M278" s="95">
        <v>0.32629999999999998</v>
      </c>
      <c r="N278" s="100">
        <f t="shared" si="44"/>
        <v>-61.218000000000039</v>
      </c>
      <c r="O278" s="95">
        <v>0.32090000000000002</v>
      </c>
      <c r="P278" s="100">
        <f t="shared" si="45"/>
        <v>-68.467499999999987</v>
      </c>
      <c r="Q278" s="95">
        <v>0.31859999999999999</v>
      </c>
      <c r="R278" s="100">
        <f t="shared" si="46"/>
        <v>-71.555250000000015</v>
      </c>
      <c r="S278" s="95">
        <v>0.31680000000000003</v>
      </c>
      <c r="T278" s="100">
        <f t="shared" si="48"/>
        <v>-73.971749999999972</v>
      </c>
      <c r="U278" s="95">
        <v>0.31730000000000003</v>
      </c>
      <c r="V278" s="100">
        <f t="shared" si="49"/>
        <v>-73.300499999999971</v>
      </c>
    </row>
    <row r="279" spans="3:22" ht="15" x14ac:dyDescent="0.25">
      <c r="C279" s="47">
        <f t="shared" si="47"/>
        <v>22.249999999999954</v>
      </c>
      <c r="D279" s="13">
        <v>0.37219999999999998</v>
      </c>
      <c r="E279" s="95">
        <v>0.34860000000000002</v>
      </c>
      <c r="F279" s="100">
        <f t="shared" si="40"/>
        <v>-31.682999999999939</v>
      </c>
      <c r="G279" s="95">
        <v>0.34229999999999999</v>
      </c>
      <c r="H279" s="100">
        <f t="shared" si="41"/>
        <v>-40.140749999999976</v>
      </c>
      <c r="I279" s="95">
        <v>0.3352</v>
      </c>
      <c r="J279" s="100">
        <f t="shared" si="42"/>
        <v>-49.672499999999971</v>
      </c>
      <c r="K279" s="95">
        <v>0.33079999999999998</v>
      </c>
      <c r="L279" s="100">
        <f t="shared" si="43"/>
        <v>-55.579499999999989</v>
      </c>
      <c r="M279" s="95">
        <v>0.32679999999999998</v>
      </c>
      <c r="N279" s="100">
        <f t="shared" si="44"/>
        <v>-60.9495</v>
      </c>
      <c r="O279" s="95">
        <v>0.32040000000000002</v>
      </c>
      <c r="P279" s="100">
        <f t="shared" si="45"/>
        <v>-69.541499999999942</v>
      </c>
      <c r="Q279" s="95">
        <v>0.318</v>
      </c>
      <c r="R279" s="100">
        <f t="shared" si="46"/>
        <v>-72.763499999999951</v>
      </c>
      <c r="S279" s="95">
        <v>0.31680000000000003</v>
      </c>
      <c r="T279" s="100">
        <f t="shared" si="48"/>
        <v>-74.374499999999927</v>
      </c>
      <c r="U279" s="95">
        <v>0.31740000000000002</v>
      </c>
      <c r="V279" s="100">
        <f t="shared" si="49"/>
        <v>-73.568999999999946</v>
      </c>
    </row>
    <row r="280" spans="3:22" ht="15" x14ac:dyDescent="0.25">
      <c r="C280" s="47">
        <f t="shared" si="47"/>
        <v>22.333333333333286</v>
      </c>
      <c r="D280" s="13">
        <v>0.37230000000000002</v>
      </c>
      <c r="E280" s="95">
        <v>0.34810000000000002</v>
      </c>
      <c r="F280" s="100">
        <f t="shared" si="40"/>
        <v>-32.488500000000002</v>
      </c>
      <c r="G280" s="95">
        <v>0.34179999999999999</v>
      </c>
      <c r="H280" s="100">
        <f t="shared" si="41"/>
        <v>-40.946250000000042</v>
      </c>
      <c r="I280" s="95">
        <v>0.33489999999999998</v>
      </c>
      <c r="J280" s="100">
        <f t="shared" si="42"/>
        <v>-50.209500000000055</v>
      </c>
      <c r="K280" s="95">
        <v>0.33019999999999999</v>
      </c>
      <c r="L280" s="100">
        <f t="shared" si="43"/>
        <v>-56.519250000000035</v>
      </c>
      <c r="M280" s="95">
        <v>0.32619999999999999</v>
      </c>
      <c r="N280" s="100">
        <f t="shared" si="44"/>
        <v>-61.88925000000004</v>
      </c>
      <c r="O280" s="95">
        <v>0.3201</v>
      </c>
      <c r="P280" s="100">
        <f t="shared" si="45"/>
        <v>-70.078500000000034</v>
      </c>
      <c r="Q280" s="95">
        <v>0.318</v>
      </c>
      <c r="R280" s="100">
        <f t="shared" si="46"/>
        <v>-72.897750000000016</v>
      </c>
      <c r="S280" s="95">
        <v>0.31669999999999998</v>
      </c>
      <c r="T280" s="100">
        <f t="shared" si="48"/>
        <v>-74.643000000000058</v>
      </c>
      <c r="U280" s="95">
        <v>0.3165</v>
      </c>
      <c r="V280" s="100">
        <f t="shared" si="49"/>
        <v>-74.911500000000032</v>
      </c>
    </row>
    <row r="281" spans="3:22" ht="15" x14ac:dyDescent="0.25">
      <c r="C281" s="47">
        <f t="shared" si="47"/>
        <v>22.416666666666618</v>
      </c>
      <c r="D281" s="13">
        <v>0.37230000000000002</v>
      </c>
      <c r="E281" s="95">
        <v>0.34770000000000001</v>
      </c>
      <c r="F281" s="100">
        <f t="shared" si="40"/>
        <v>-33.025500000000015</v>
      </c>
      <c r="G281" s="95">
        <v>0.3412</v>
      </c>
      <c r="H281" s="100">
        <f t="shared" si="41"/>
        <v>-41.751750000000023</v>
      </c>
      <c r="I281" s="95">
        <v>0.33460000000000001</v>
      </c>
      <c r="J281" s="100">
        <f t="shared" si="42"/>
        <v>-50.612250000000017</v>
      </c>
      <c r="K281" s="95">
        <v>0.33079999999999998</v>
      </c>
      <c r="L281" s="100">
        <f t="shared" si="43"/>
        <v>-55.713750000000047</v>
      </c>
      <c r="M281" s="95">
        <v>0.32629999999999998</v>
      </c>
      <c r="N281" s="100">
        <f t="shared" si="44"/>
        <v>-61.755000000000059</v>
      </c>
      <c r="O281" s="95">
        <v>0.32040000000000002</v>
      </c>
      <c r="P281" s="100">
        <f t="shared" si="45"/>
        <v>-69.675749999999994</v>
      </c>
      <c r="Q281" s="95">
        <v>0.31780000000000003</v>
      </c>
      <c r="R281" s="100">
        <f t="shared" si="46"/>
        <v>-73.166249999999991</v>
      </c>
      <c r="S281" s="95">
        <v>0.31740000000000002</v>
      </c>
      <c r="T281" s="100">
        <f t="shared" si="48"/>
        <v>-73.703250000000011</v>
      </c>
      <c r="U281" s="95">
        <v>0.31690000000000002</v>
      </c>
      <c r="V281" s="100">
        <f t="shared" si="49"/>
        <v>-74.374500000000012</v>
      </c>
    </row>
    <row r="282" spans="3:22" ht="15" x14ac:dyDescent="0.25">
      <c r="C282" s="47">
        <f t="shared" si="47"/>
        <v>22.49999999999995</v>
      </c>
      <c r="D282" s="13">
        <v>0.37169999999999997</v>
      </c>
      <c r="E282" s="95">
        <v>0.34789999999999999</v>
      </c>
      <c r="F282" s="100">
        <f t="shared" si="40"/>
        <v>-31.951499999999982</v>
      </c>
      <c r="G282" s="95">
        <v>0.3417</v>
      </c>
      <c r="H282" s="100">
        <f t="shared" si="41"/>
        <v>-40.274999999999963</v>
      </c>
      <c r="I282" s="95">
        <v>0.3347</v>
      </c>
      <c r="J282" s="100">
        <f t="shared" si="42"/>
        <v>-49.672499999999971</v>
      </c>
      <c r="K282" s="95">
        <v>0.33029999999999998</v>
      </c>
      <c r="L282" s="100">
        <f t="shared" si="43"/>
        <v>-55.579499999999989</v>
      </c>
      <c r="M282" s="95">
        <v>0.32600000000000001</v>
      </c>
      <c r="N282" s="100">
        <f t="shared" si="44"/>
        <v>-61.352249999999948</v>
      </c>
      <c r="O282" s="95">
        <v>0.3201</v>
      </c>
      <c r="P282" s="100">
        <f t="shared" si="45"/>
        <v>-69.272999999999968</v>
      </c>
      <c r="Q282" s="95">
        <v>0.31719999999999998</v>
      </c>
      <c r="R282" s="100">
        <f t="shared" si="46"/>
        <v>-73.166249999999991</v>
      </c>
      <c r="S282" s="95">
        <v>0.31690000000000002</v>
      </c>
      <c r="T282" s="100">
        <f t="shared" si="48"/>
        <v>-73.568999999999946</v>
      </c>
      <c r="U282" s="95">
        <v>0.31669999999999998</v>
      </c>
      <c r="V282" s="100">
        <f t="shared" si="49"/>
        <v>-73.837499999999991</v>
      </c>
    </row>
    <row r="283" spans="3:22" ht="15" x14ac:dyDescent="0.25">
      <c r="C283" s="47">
        <f t="shared" si="47"/>
        <v>22.583333333333282</v>
      </c>
      <c r="D283" s="13">
        <v>0.37190000000000001</v>
      </c>
      <c r="E283" s="95">
        <v>0.3473</v>
      </c>
      <c r="F283" s="100">
        <f t="shared" si="40"/>
        <v>-33.025500000000015</v>
      </c>
      <c r="G283" s="95">
        <v>0.34179999999999999</v>
      </c>
      <c r="H283" s="100">
        <f t="shared" si="41"/>
        <v>-40.409250000000021</v>
      </c>
      <c r="I283" s="95">
        <v>0.33410000000000001</v>
      </c>
      <c r="J283" s="100">
        <f t="shared" si="42"/>
        <v>-50.746499999999997</v>
      </c>
      <c r="K283" s="95">
        <v>0.33019999999999999</v>
      </c>
      <c r="L283" s="100">
        <f t="shared" si="43"/>
        <v>-55.982250000000022</v>
      </c>
      <c r="M283" s="95">
        <v>0.32529999999999998</v>
      </c>
      <c r="N283" s="100">
        <f t="shared" si="44"/>
        <v>-62.56050000000004</v>
      </c>
      <c r="O283" s="95">
        <v>0.32019999999999998</v>
      </c>
      <c r="P283" s="100">
        <f t="shared" si="45"/>
        <v>-69.407250000000033</v>
      </c>
      <c r="Q283" s="95">
        <v>0.31719999999999998</v>
      </c>
      <c r="R283" s="100">
        <f t="shared" si="46"/>
        <v>-73.434750000000037</v>
      </c>
      <c r="S283" s="95">
        <v>0.31630000000000003</v>
      </c>
      <c r="T283" s="100">
        <f t="shared" si="48"/>
        <v>-74.642999999999972</v>
      </c>
      <c r="U283" s="95">
        <v>0.317</v>
      </c>
      <c r="V283" s="100">
        <f t="shared" si="49"/>
        <v>-73.703250000000011</v>
      </c>
    </row>
    <row r="284" spans="3:22" ht="15" x14ac:dyDescent="0.25">
      <c r="C284" s="47">
        <f t="shared" si="47"/>
        <v>22.666666666666615</v>
      </c>
      <c r="D284" s="13">
        <v>0.372</v>
      </c>
      <c r="E284" s="95">
        <v>0.34770000000000001</v>
      </c>
      <c r="F284" s="100">
        <f t="shared" si="40"/>
        <v>-32.622749999999989</v>
      </c>
      <c r="G284" s="95">
        <v>0.34189999999999998</v>
      </c>
      <c r="H284" s="100">
        <f t="shared" si="41"/>
        <v>-40.409250000000021</v>
      </c>
      <c r="I284" s="95">
        <v>0.33410000000000001</v>
      </c>
      <c r="J284" s="100">
        <f t="shared" si="42"/>
        <v>-50.880749999999992</v>
      </c>
      <c r="K284" s="95">
        <v>0.33</v>
      </c>
      <c r="L284" s="100">
        <f t="shared" si="43"/>
        <v>-56.38499999999997</v>
      </c>
      <c r="M284" s="95">
        <v>0.32540000000000002</v>
      </c>
      <c r="N284" s="100">
        <f t="shared" si="44"/>
        <v>-62.560499999999962</v>
      </c>
      <c r="O284" s="95">
        <v>0.32</v>
      </c>
      <c r="P284" s="100">
        <f t="shared" si="45"/>
        <v>-69.809999999999988</v>
      </c>
      <c r="Q284" s="95">
        <v>0.31730000000000003</v>
      </c>
      <c r="R284" s="100">
        <f t="shared" si="46"/>
        <v>-73.434749999999966</v>
      </c>
      <c r="S284" s="95">
        <v>0.31659999999999999</v>
      </c>
      <c r="T284" s="100">
        <f t="shared" si="48"/>
        <v>-74.374500000000012</v>
      </c>
      <c r="U284" s="95">
        <v>0.31680000000000003</v>
      </c>
      <c r="V284" s="100">
        <f t="shared" si="49"/>
        <v>-74.105999999999966</v>
      </c>
    </row>
    <row r="285" spans="3:22" ht="15" x14ac:dyDescent="0.25">
      <c r="C285" s="47">
        <f t="shared" si="47"/>
        <v>22.749999999999947</v>
      </c>
      <c r="D285" s="13">
        <v>0.37219999999999998</v>
      </c>
      <c r="E285" s="95">
        <v>0.3478</v>
      </c>
      <c r="F285" s="100">
        <f t="shared" si="40"/>
        <v>-32.756999999999969</v>
      </c>
      <c r="G285" s="95">
        <v>0.34189999999999998</v>
      </c>
      <c r="H285" s="100">
        <f t="shared" si="41"/>
        <v>-40.677749999999989</v>
      </c>
      <c r="I285" s="95">
        <v>0.33460000000000001</v>
      </c>
      <c r="J285" s="100">
        <f t="shared" si="42"/>
        <v>-50.477999999999952</v>
      </c>
      <c r="K285" s="95">
        <v>0.33069999999999999</v>
      </c>
      <c r="L285" s="100">
        <f t="shared" si="43"/>
        <v>-55.713749999999969</v>
      </c>
      <c r="M285" s="95">
        <v>0.32600000000000001</v>
      </c>
      <c r="N285" s="100">
        <f t="shared" si="44"/>
        <v>-62.023499999999949</v>
      </c>
      <c r="O285" s="95">
        <v>0.31990000000000002</v>
      </c>
      <c r="P285" s="100">
        <f t="shared" si="45"/>
        <v>-70.212749999999943</v>
      </c>
      <c r="Q285" s="95">
        <v>0.317</v>
      </c>
      <c r="R285" s="100">
        <f t="shared" si="46"/>
        <v>-74.105999999999966</v>
      </c>
      <c r="S285" s="95">
        <v>0.316</v>
      </c>
      <c r="T285" s="100">
        <f t="shared" si="48"/>
        <v>-75.448499999999967</v>
      </c>
      <c r="U285" s="95">
        <v>0.316</v>
      </c>
      <c r="V285" s="100">
        <f t="shared" si="49"/>
        <v>-75.448499999999967</v>
      </c>
    </row>
    <row r="286" spans="3:22" ht="15" x14ac:dyDescent="0.25">
      <c r="C286" s="47">
        <f t="shared" si="47"/>
        <v>22.833333333333279</v>
      </c>
      <c r="D286" s="13">
        <v>0.37190000000000001</v>
      </c>
      <c r="E286" s="95">
        <v>0.3478</v>
      </c>
      <c r="F286" s="100">
        <f t="shared" si="40"/>
        <v>-32.354250000000015</v>
      </c>
      <c r="G286" s="95">
        <v>0.3412</v>
      </c>
      <c r="H286" s="100">
        <f t="shared" si="41"/>
        <v>-41.214750000000009</v>
      </c>
      <c r="I286" s="95">
        <v>0.33439999999999998</v>
      </c>
      <c r="J286" s="100">
        <f t="shared" si="42"/>
        <v>-50.34375000000005</v>
      </c>
      <c r="K286" s="95">
        <v>0.33069999999999999</v>
      </c>
      <c r="L286" s="100">
        <f t="shared" si="43"/>
        <v>-55.311000000000021</v>
      </c>
      <c r="M286" s="95">
        <v>0.32529999999999998</v>
      </c>
      <c r="N286" s="100">
        <f t="shared" si="44"/>
        <v>-62.56050000000004</v>
      </c>
      <c r="O286" s="95">
        <v>0.3196</v>
      </c>
      <c r="P286" s="100">
        <f t="shared" si="45"/>
        <v>-70.212750000000014</v>
      </c>
      <c r="Q286" s="95">
        <v>0.31690000000000002</v>
      </c>
      <c r="R286" s="100">
        <f t="shared" si="46"/>
        <v>-73.837499999999991</v>
      </c>
      <c r="S286" s="95">
        <v>0.31619999999999998</v>
      </c>
      <c r="T286" s="100">
        <f t="shared" si="48"/>
        <v>-74.777250000000038</v>
      </c>
      <c r="U286" s="95">
        <v>0.316</v>
      </c>
      <c r="V286" s="100">
        <f t="shared" si="49"/>
        <v>-75.045750000000012</v>
      </c>
    </row>
    <row r="287" spans="3:22" ht="15" x14ac:dyDescent="0.25">
      <c r="C287" s="47">
        <f t="shared" si="47"/>
        <v>22.916666666666611</v>
      </c>
      <c r="D287" s="13">
        <v>0.37269999999999998</v>
      </c>
      <c r="E287" s="95">
        <v>0.3478</v>
      </c>
      <c r="F287" s="100">
        <f t="shared" si="40"/>
        <v>-33.42824999999997</v>
      </c>
      <c r="G287" s="95">
        <v>0.34179999999999999</v>
      </c>
      <c r="H287" s="100">
        <f t="shared" si="41"/>
        <v>-41.483249999999977</v>
      </c>
      <c r="I287" s="95">
        <v>0.33450000000000002</v>
      </c>
      <c r="J287" s="100">
        <f t="shared" si="42"/>
        <v>-51.28349999999994</v>
      </c>
      <c r="K287" s="95">
        <v>0.32929999999999998</v>
      </c>
      <c r="L287" s="100">
        <f t="shared" si="43"/>
        <v>-58.264499999999991</v>
      </c>
      <c r="M287" s="95">
        <v>0.32519999999999999</v>
      </c>
      <c r="N287" s="100">
        <f t="shared" si="44"/>
        <v>-63.768749999999983</v>
      </c>
      <c r="O287" s="95">
        <v>0.31979999999999997</v>
      </c>
      <c r="P287" s="100">
        <f t="shared" si="45"/>
        <v>-71.018250000000009</v>
      </c>
      <c r="Q287" s="95">
        <v>0.31609999999999999</v>
      </c>
      <c r="R287" s="100">
        <f t="shared" si="46"/>
        <v>-75.985499999999973</v>
      </c>
      <c r="S287" s="95">
        <v>0.31519999999999998</v>
      </c>
      <c r="T287" s="100">
        <f t="shared" si="48"/>
        <v>-77.193749999999994</v>
      </c>
      <c r="U287" s="95">
        <v>0.316</v>
      </c>
      <c r="V287" s="100">
        <f t="shared" si="49"/>
        <v>-76.119749999999968</v>
      </c>
    </row>
    <row r="288" spans="3:22" s="97" customFormat="1" ht="15" x14ac:dyDescent="0.25">
      <c r="C288" s="96"/>
      <c r="D288" s="13">
        <v>0.37190000000000001</v>
      </c>
      <c r="E288" s="95">
        <v>0.34710000000000002</v>
      </c>
      <c r="F288" s="100">
        <f t="shared" si="40"/>
        <v>-33.29399999999999</v>
      </c>
      <c r="G288" s="95">
        <v>0.34129999999999999</v>
      </c>
      <c r="H288" s="100">
        <f t="shared" si="41"/>
        <v>-41.080500000000022</v>
      </c>
      <c r="I288" s="95">
        <v>0.33360000000000001</v>
      </c>
      <c r="J288" s="100">
        <f t="shared" si="42"/>
        <v>-51.417749999999998</v>
      </c>
      <c r="K288" s="95">
        <v>0.3296</v>
      </c>
      <c r="L288" s="100">
        <f t="shared" si="43"/>
        <v>-56.78775000000001</v>
      </c>
      <c r="M288" s="95">
        <v>0.32490000000000002</v>
      </c>
      <c r="N288" s="100">
        <f t="shared" si="44"/>
        <v>-63.097499999999982</v>
      </c>
      <c r="O288" s="95">
        <v>0.3196</v>
      </c>
      <c r="P288" s="100">
        <f t="shared" si="45"/>
        <v>-70.212750000000014</v>
      </c>
      <c r="Q288" s="95">
        <v>0.31609999999999999</v>
      </c>
      <c r="R288" s="100">
        <f t="shared" si="46"/>
        <v>-74.911500000000032</v>
      </c>
      <c r="S288" s="95">
        <v>0.31509999999999999</v>
      </c>
      <c r="T288" s="100">
        <f t="shared" si="48"/>
        <v>-76.254000000000033</v>
      </c>
      <c r="U288" s="95">
        <v>0.3155</v>
      </c>
      <c r="V288" s="100">
        <f t="shared" si="49"/>
        <v>-75.717000000000013</v>
      </c>
    </row>
    <row r="289" spans="3:22" s="97" customFormat="1" ht="15" x14ac:dyDescent="0.25">
      <c r="C289" s="96"/>
      <c r="D289" s="13">
        <v>0.37190000000000001</v>
      </c>
      <c r="E289" s="95">
        <v>0.3478</v>
      </c>
      <c r="F289" s="100">
        <f t="shared" si="40"/>
        <v>-32.354250000000015</v>
      </c>
      <c r="G289" s="95">
        <v>0.34100000000000003</v>
      </c>
      <c r="H289" s="100">
        <f t="shared" si="41"/>
        <v>-41.483249999999977</v>
      </c>
      <c r="I289" s="95">
        <v>0.33339999999999997</v>
      </c>
      <c r="J289" s="100">
        <f t="shared" si="42"/>
        <v>-51.686250000000051</v>
      </c>
      <c r="K289" s="95">
        <v>0.32950000000000002</v>
      </c>
      <c r="L289" s="100">
        <f t="shared" si="43"/>
        <v>-56.92199999999999</v>
      </c>
      <c r="M289" s="95">
        <v>0.32500000000000001</v>
      </c>
      <c r="N289" s="100">
        <f t="shared" si="44"/>
        <v>-62.963250000000002</v>
      </c>
      <c r="O289" s="95">
        <v>0.3196</v>
      </c>
      <c r="P289" s="100">
        <f t="shared" si="45"/>
        <v>-70.212750000000014</v>
      </c>
      <c r="Q289" s="95">
        <v>0.31630000000000003</v>
      </c>
      <c r="R289" s="100">
        <f t="shared" si="46"/>
        <v>-74.642999999999972</v>
      </c>
      <c r="S289" s="95">
        <v>0.31540000000000001</v>
      </c>
      <c r="T289" s="100">
        <f t="shared" si="48"/>
        <v>-75.851249999999993</v>
      </c>
      <c r="U289" s="95">
        <v>0.31559999999999999</v>
      </c>
      <c r="V289" s="100">
        <f t="shared" si="49"/>
        <v>-75.582750000000033</v>
      </c>
    </row>
    <row r="290" spans="3:22" s="97" customFormat="1" ht="15" x14ac:dyDescent="0.25">
      <c r="C290" s="96"/>
      <c r="D290" s="13">
        <v>0.37180000000000002</v>
      </c>
      <c r="E290" s="95">
        <v>0.34810000000000002</v>
      </c>
      <c r="F290" s="100">
        <f t="shared" si="40"/>
        <v>-31.817250000000001</v>
      </c>
      <c r="G290" s="95">
        <v>0.3412</v>
      </c>
      <c r="H290" s="100">
        <f t="shared" si="41"/>
        <v>-41.080500000000022</v>
      </c>
      <c r="I290" s="95">
        <v>0.3337</v>
      </c>
      <c r="J290" s="100">
        <f t="shared" si="42"/>
        <v>-51.149250000000031</v>
      </c>
      <c r="K290" s="95">
        <v>0.32950000000000002</v>
      </c>
      <c r="L290" s="100">
        <f t="shared" si="43"/>
        <v>-56.78775000000001</v>
      </c>
      <c r="M290" s="95">
        <v>0.32469999999999999</v>
      </c>
      <c r="N290" s="100">
        <f t="shared" si="44"/>
        <v>-63.231750000000041</v>
      </c>
      <c r="O290" s="95">
        <v>0.31919999999999998</v>
      </c>
      <c r="P290" s="100">
        <f t="shared" si="45"/>
        <v>-70.615500000000054</v>
      </c>
      <c r="Q290" s="95">
        <v>0.31630000000000003</v>
      </c>
      <c r="R290" s="100">
        <f t="shared" si="46"/>
        <v>-74.508749999999992</v>
      </c>
      <c r="S290" s="95">
        <v>0.31480000000000002</v>
      </c>
      <c r="T290" s="100">
        <f t="shared" si="48"/>
        <v>-76.522499999999994</v>
      </c>
      <c r="U290" s="95">
        <v>0.31540000000000001</v>
      </c>
      <c r="V290" s="100">
        <f t="shared" si="49"/>
        <v>-75.717000000000013</v>
      </c>
    </row>
    <row r="291" spans="3:22" s="97" customFormat="1" ht="15" x14ac:dyDescent="0.25">
      <c r="C291" s="96"/>
      <c r="D291" s="13">
        <v>0.37209999999999999</v>
      </c>
      <c r="E291" s="95">
        <v>0.34670000000000001</v>
      </c>
      <c r="F291" s="100">
        <f t="shared" si="40"/>
        <v>-34.099499999999971</v>
      </c>
      <c r="G291" s="95">
        <v>0.3412</v>
      </c>
      <c r="H291" s="100">
        <f t="shared" si="41"/>
        <v>-41.483249999999977</v>
      </c>
      <c r="I291" s="95">
        <v>0.33410000000000001</v>
      </c>
      <c r="J291" s="100">
        <f t="shared" si="42"/>
        <v>-51.014999999999972</v>
      </c>
      <c r="K291" s="95">
        <v>0.32940000000000003</v>
      </c>
      <c r="L291" s="100">
        <f t="shared" si="43"/>
        <v>-57.324749999999945</v>
      </c>
      <c r="M291" s="95">
        <v>0.32450000000000001</v>
      </c>
      <c r="N291" s="100">
        <f t="shared" si="44"/>
        <v>-63.902999999999963</v>
      </c>
      <c r="O291" s="95">
        <v>0.31900000000000001</v>
      </c>
      <c r="P291" s="100">
        <f t="shared" si="45"/>
        <v>-71.286749999999969</v>
      </c>
      <c r="Q291" s="95">
        <v>0.31590000000000001</v>
      </c>
      <c r="R291" s="100">
        <f t="shared" si="46"/>
        <v>-75.448499999999967</v>
      </c>
      <c r="S291" s="95">
        <v>0.3145</v>
      </c>
      <c r="T291" s="100">
        <f t="shared" si="48"/>
        <v>-77.327999999999989</v>
      </c>
      <c r="U291" s="95">
        <v>0.31580000000000003</v>
      </c>
      <c r="V291" s="100">
        <f t="shared" si="49"/>
        <v>-75.582749999999947</v>
      </c>
    </row>
    <row r="292" spans="3:22" s="97" customFormat="1" ht="15" x14ac:dyDescent="0.25">
      <c r="C292" s="96"/>
      <c r="D292" s="13">
        <v>0.37180000000000002</v>
      </c>
      <c r="E292" s="95">
        <v>0.34760000000000002</v>
      </c>
      <c r="F292" s="100">
        <f t="shared" si="40"/>
        <v>-32.488500000000002</v>
      </c>
      <c r="G292" s="95">
        <v>0.34110000000000001</v>
      </c>
      <c r="H292" s="100">
        <f t="shared" si="41"/>
        <v>-41.214750000000009</v>
      </c>
      <c r="I292" s="95">
        <v>0.33350000000000002</v>
      </c>
      <c r="J292" s="100">
        <f t="shared" si="42"/>
        <v>-51.417749999999998</v>
      </c>
      <c r="K292" s="95">
        <v>0.32900000000000001</v>
      </c>
      <c r="L292" s="100">
        <f t="shared" si="43"/>
        <v>-57.45900000000001</v>
      </c>
      <c r="M292" s="95">
        <v>0.32519999999999999</v>
      </c>
      <c r="N292" s="100">
        <f t="shared" si="44"/>
        <v>-62.56050000000004</v>
      </c>
      <c r="O292" s="95">
        <v>0.31900000000000001</v>
      </c>
      <c r="P292" s="100">
        <f t="shared" si="45"/>
        <v>-70.884000000000015</v>
      </c>
      <c r="Q292" s="95">
        <v>0.31569999999999998</v>
      </c>
      <c r="R292" s="100">
        <f t="shared" si="46"/>
        <v>-75.314250000000058</v>
      </c>
      <c r="S292" s="95">
        <v>0.31440000000000001</v>
      </c>
      <c r="T292" s="100">
        <f t="shared" si="48"/>
        <v>-77.059500000000014</v>
      </c>
      <c r="U292" s="95">
        <v>0.31569999999999998</v>
      </c>
      <c r="V292" s="100">
        <f t="shared" si="49"/>
        <v>-75.314250000000058</v>
      </c>
    </row>
    <row r="293" spans="3:22" s="97" customFormat="1" ht="15" x14ac:dyDescent="0.25">
      <c r="C293" s="96"/>
      <c r="D293" s="13">
        <v>0.37240000000000001</v>
      </c>
      <c r="E293" s="95">
        <v>0.34810000000000002</v>
      </c>
      <c r="F293" s="100">
        <f t="shared" si="40"/>
        <v>-32.622749999999989</v>
      </c>
      <c r="G293" s="95">
        <v>0.3407</v>
      </c>
      <c r="H293" s="100">
        <f t="shared" si="41"/>
        <v>-42.55725000000001</v>
      </c>
      <c r="I293" s="95">
        <v>0.3342</v>
      </c>
      <c r="J293" s="100">
        <f t="shared" si="42"/>
        <v>-51.283500000000018</v>
      </c>
      <c r="K293" s="95">
        <v>0.32929999999999998</v>
      </c>
      <c r="L293" s="100">
        <f t="shared" si="43"/>
        <v>-57.861750000000043</v>
      </c>
      <c r="M293" s="95">
        <v>0.32479999999999998</v>
      </c>
      <c r="N293" s="100">
        <f t="shared" si="44"/>
        <v>-63.903000000000041</v>
      </c>
      <c r="O293" s="95">
        <v>0.31890000000000002</v>
      </c>
      <c r="P293" s="100">
        <f t="shared" si="45"/>
        <v>-71.82374999999999</v>
      </c>
      <c r="Q293" s="95">
        <v>0.31559999999999999</v>
      </c>
      <c r="R293" s="100">
        <f t="shared" si="46"/>
        <v>-76.254000000000033</v>
      </c>
      <c r="S293" s="95">
        <v>0.3145</v>
      </c>
      <c r="T293" s="100">
        <f t="shared" si="48"/>
        <v>-77.730750000000015</v>
      </c>
      <c r="U293" s="95">
        <v>0.31559999999999999</v>
      </c>
      <c r="V293" s="100">
        <f t="shared" si="49"/>
        <v>-76.254000000000033</v>
      </c>
    </row>
    <row r="294" spans="3:22" s="97" customFormat="1" ht="15" x14ac:dyDescent="0.25">
      <c r="C294" s="96"/>
      <c r="D294" s="13">
        <v>0.37209999999999999</v>
      </c>
      <c r="E294" s="95">
        <v>0.34699999999999998</v>
      </c>
      <c r="F294" s="100">
        <f t="shared" si="40"/>
        <v>-33.696750000000016</v>
      </c>
      <c r="G294" s="95">
        <v>0.34100000000000003</v>
      </c>
      <c r="H294" s="100">
        <f t="shared" si="41"/>
        <v>-41.751749999999952</v>
      </c>
      <c r="I294" s="95">
        <v>0.33350000000000002</v>
      </c>
      <c r="J294" s="100">
        <f t="shared" si="42"/>
        <v>-51.820499999999953</v>
      </c>
      <c r="K294" s="95">
        <v>0.3286</v>
      </c>
      <c r="L294" s="100">
        <f t="shared" si="43"/>
        <v>-58.398749999999986</v>
      </c>
      <c r="M294" s="95">
        <v>0.32379999999999998</v>
      </c>
      <c r="N294" s="100">
        <f t="shared" si="44"/>
        <v>-64.842750000000024</v>
      </c>
      <c r="O294" s="95">
        <v>0.31879999999999997</v>
      </c>
      <c r="P294" s="100">
        <f t="shared" si="45"/>
        <v>-71.555250000000015</v>
      </c>
      <c r="Q294" s="95">
        <v>0.3155</v>
      </c>
      <c r="R294" s="100">
        <f t="shared" si="46"/>
        <v>-75.985499999999973</v>
      </c>
      <c r="S294" s="95">
        <v>0.31390000000000001</v>
      </c>
      <c r="T294" s="100">
        <f t="shared" si="48"/>
        <v>-78.13349999999997</v>
      </c>
      <c r="U294" s="95">
        <v>0.315</v>
      </c>
      <c r="V294" s="100">
        <f t="shared" si="49"/>
        <v>-76.656749999999988</v>
      </c>
    </row>
    <row r="295" spans="3:22" s="97" customFormat="1" ht="15" x14ac:dyDescent="0.25">
      <c r="C295" s="96"/>
      <c r="D295" s="13">
        <v>0.37159999999999999</v>
      </c>
      <c r="E295" s="95">
        <v>0.34749999999999998</v>
      </c>
      <c r="F295" s="100">
        <f t="shared" si="40"/>
        <v>-32.354250000000015</v>
      </c>
      <c r="G295" s="95">
        <v>0.34079999999999999</v>
      </c>
      <c r="H295" s="100">
        <f t="shared" si="41"/>
        <v>-41.34899999999999</v>
      </c>
      <c r="I295" s="95">
        <v>0.33289999999999997</v>
      </c>
      <c r="J295" s="100">
        <f t="shared" si="42"/>
        <v>-51.954750000000011</v>
      </c>
      <c r="K295" s="95">
        <v>0.32900000000000001</v>
      </c>
      <c r="L295" s="100">
        <f t="shared" si="43"/>
        <v>-57.190499999999965</v>
      </c>
      <c r="M295" s="95">
        <v>0.32440000000000002</v>
      </c>
      <c r="N295" s="100">
        <f t="shared" si="44"/>
        <v>-63.365999999999957</v>
      </c>
      <c r="O295" s="95">
        <v>0.31840000000000002</v>
      </c>
      <c r="P295" s="100">
        <f t="shared" si="45"/>
        <v>-71.420999999999964</v>
      </c>
      <c r="Q295" s="95">
        <v>0.31509999999999999</v>
      </c>
      <c r="R295" s="100">
        <f t="shared" si="46"/>
        <v>-75.851249999999993</v>
      </c>
      <c r="S295" s="95">
        <v>0.31369999999999998</v>
      </c>
      <c r="T295" s="100">
        <f t="shared" si="48"/>
        <v>-77.730750000000015</v>
      </c>
      <c r="U295" s="95">
        <v>0.31509999999999999</v>
      </c>
      <c r="V295" s="100">
        <f t="shared" si="49"/>
        <v>-75.851249999999993</v>
      </c>
    </row>
    <row r="296" spans="3:22" s="97" customFormat="1" ht="15" x14ac:dyDescent="0.25">
      <c r="C296" s="96"/>
      <c r="D296" s="13">
        <v>0.372</v>
      </c>
      <c r="E296" s="95">
        <v>0.34699999999999998</v>
      </c>
      <c r="F296" s="100">
        <f t="shared" si="40"/>
        <v>-33.562500000000028</v>
      </c>
      <c r="G296" s="95">
        <v>0.3407</v>
      </c>
      <c r="H296" s="100">
        <f t="shared" si="41"/>
        <v>-42.02024999999999</v>
      </c>
      <c r="I296" s="95">
        <v>0.33300000000000002</v>
      </c>
      <c r="J296" s="100">
        <f t="shared" si="42"/>
        <v>-52.357499999999973</v>
      </c>
      <c r="K296" s="95">
        <v>0.32919999999999999</v>
      </c>
      <c r="L296" s="100">
        <f t="shared" si="43"/>
        <v>-57.45900000000001</v>
      </c>
      <c r="M296" s="95">
        <v>0.32379999999999998</v>
      </c>
      <c r="N296" s="100">
        <f t="shared" si="44"/>
        <v>-64.708500000000029</v>
      </c>
      <c r="O296" s="95">
        <v>0.31869999999999998</v>
      </c>
      <c r="P296" s="100">
        <f t="shared" si="45"/>
        <v>-71.555250000000015</v>
      </c>
      <c r="Q296" s="95">
        <v>0.31540000000000001</v>
      </c>
      <c r="R296" s="100">
        <f t="shared" si="46"/>
        <v>-75.985499999999973</v>
      </c>
      <c r="S296" s="95">
        <v>0.31419999999999998</v>
      </c>
      <c r="T296" s="100">
        <f t="shared" si="48"/>
        <v>-77.59650000000002</v>
      </c>
      <c r="U296" s="95">
        <v>0.31530000000000002</v>
      </c>
      <c r="V296" s="100">
        <f t="shared" si="49"/>
        <v>-76.119749999999968</v>
      </c>
    </row>
    <row r="297" spans="3:22" s="97" customFormat="1" ht="15" x14ac:dyDescent="0.25">
      <c r="C297" s="96"/>
      <c r="D297" s="13">
        <v>0.37169999999999997</v>
      </c>
      <c r="E297" s="95">
        <v>0.34670000000000001</v>
      </c>
      <c r="F297" s="100">
        <f t="shared" si="40"/>
        <v>-33.562499999999957</v>
      </c>
      <c r="G297" s="95">
        <v>0.34200000000000003</v>
      </c>
      <c r="H297" s="100">
        <f t="shared" si="41"/>
        <v>-39.87224999999993</v>
      </c>
      <c r="I297" s="95">
        <v>0.33339999999999997</v>
      </c>
      <c r="J297" s="100">
        <f t="shared" si="42"/>
        <v>-51.417749999999998</v>
      </c>
      <c r="K297" s="95">
        <v>0.32890000000000003</v>
      </c>
      <c r="L297" s="100">
        <f t="shared" si="43"/>
        <v>-57.458999999999932</v>
      </c>
      <c r="M297" s="95">
        <v>0.32379999999999998</v>
      </c>
      <c r="N297" s="100">
        <f t="shared" si="44"/>
        <v>-64.305750000000003</v>
      </c>
      <c r="O297" s="95">
        <v>0.31830000000000003</v>
      </c>
      <c r="P297" s="100">
        <f t="shared" si="45"/>
        <v>-71.689499999999938</v>
      </c>
      <c r="Q297" s="95">
        <v>0.31519999999999998</v>
      </c>
      <c r="R297" s="100">
        <f t="shared" si="46"/>
        <v>-75.851249999999993</v>
      </c>
      <c r="S297" s="95">
        <v>0.31390000000000001</v>
      </c>
      <c r="T297" s="100">
        <f t="shared" si="48"/>
        <v>-77.596499999999949</v>
      </c>
      <c r="U297" s="95">
        <v>0.3145</v>
      </c>
      <c r="V297" s="100">
        <f t="shared" si="49"/>
        <v>-76.790999999999968</v>
      </c>
    </row>
    <row r="298" spans="3:22" s="97" customFormat="1" ht="15" x14ac:dyDescent="0.25">
      <c r="C298" s="96"/>
      <c r="D298" s="13">
        <v>0.37190000000000001</v>
      </c>
      <c r="E298" s="95">
        <v>0.34620000000000001</v>
      </c>
      <c r="F298" s="100">
        <f t="shared" si="40"/>
        <v>-34.502249999999997</v>
      </c>
      <c r="G298" s="95">
        <v>0.3402</v>
      </c>
      <c r="H298" s="100">
        <f t="shared" si="41"/>
        <v>-42.55725000000001</v>
      </c>
      <c r="I298" s="95">
        <v>0.33289999999999997</v>
      </c>
      <c r="J298" s="100">
        <f t="shared" si="42"/>
        <v>-52.357500000000051</v>
      </c>
      <c r="K298" s="95">
        <v>0.32869999999999999</v>
      </c>
      <c r="L298" s="100">
        <f t="shared" si="43"/>
        <v>-57.996000000000024</v>
      </c>
      <c r="M298" s="95">
        <v>0.32369999999999999</v>
      </c>
      <c r="N298" s="100">
        <f t="shared" si="44"/>
        <v>-64.708500000000029</v>
      </c>
      <c r="O298" s="95">
        <v>0.31809999999999999</v>
      </c>
      <c r="P298" s="100">
        <f t="shared" si="45"/>
        <v>-72.226500000000016</v>
      </c>
      <c r="Q298" s="95">
        <v>0.31540000000000001</v>
      </c>
      <c r="R298" s="100">
        <f t="shared" si="46"/>
        <v>-75.851249999999993</v>
      </c>
      <c r="S298" s="95">
        <v>0.31359999999999999</v>
      </c>
      <c r="T298" s="100">
        <f t="shared" si="48"/>
        <v>-78.267750000000021</v>
      </c>
      <c r="U298" s="95">
        <v>0.31440000000000001</v>
      </c>
      <c r="V298" s="100">
        <f t="shared" si="49"/>
        <v>-77.193749999999994</v>
      </c>
    </row>
    <row r="299" spans="3:22" s="97" customFormat="1" ht="15" x14ac:dyDescent="0.25">
      <c r="C299" s="96"/>
      <c r="D299" s="13">
        <v>0.37159999999999999</v>
      </c>
      <c r="E299" s="95">
        <v>0.34589999999999999</v>
      </c>
      <c r="F299" s="100">
        <f t="shared" si="40"/>
        <v>-34.502249999999997</v>
      </c>
      <c r="G299" s="95">
        <v>0.34039999999999998</v>
      </c>
      <c r="H299" s="100">
        <f t="shared" si="41"/>
        <v>-41.88600000000001</v>
      </c>
      <c r="I299" s="95">
        <v>0.3332</v>
      </c>
      <c r="J299" s="100">
        <f t="shared" si="42"/>
        <v>-51.551999999999992</v>
      </c>
      <c r="K299" s="95">
        <v>0.32840000000000003</v>
      </c>
      <c r="L299" s="100">
        <f t="shared" si="43"/>
        <v>-57.995999999999945</v>
      </c>
      <c r="M299" s="95">
        <v>0.32419999999999999</v>
      </c>
      <c r="N299" s="100">
        <f t="shared" si="44"/>
        <v>-63.634500000000003</v>
      </c>
      <c r="O299" s="95">
        <v>0.31790000000000002</v>
      </c>
      <c r="P299" s="100">
        <f t="shared" si="45"/>
        <v>-72.092249999999964</v>
      </c>
      <c r="Q299" s="95">
        <v>0.31519999999999998</v>
      </c>
      <c r="R299" s="100">
        <f t="shared" si="46"/>
        <v>-75.717000000000013</v>
      </c>
      <c r="S299" s="95">
        <v>0.3135</v>
      </c>
      <c r="T299" s="100">
        <f t="shared" si="48"/>
        <v>-77.999249999999989</v>
      </c>
      <c r="U299" s="95">
        <v>0.31419999999999998</v>
      </c>
      <c r="V299" s="100">
        <f t="shared" si="49"/>
        <v>-77.059500000000014</v>
      </c>
    </row>
    <row r="300" spans="3:22" s="97" customFormat="1" ht="15" x14ac:dyDescent="0.25">
      <c r="C300" s="96"/>
      <c r="D300" s="13">
        <v>0.37169999999999997</v>
      </c>
      <c r="E300" s="95">
        <v>0.3463</v>
      </c>
      <c r="F300" s="100">
        <f t="shared" si="40"/>
        <v>-34.099499999999971</v>
      </c>
      <c r="G300" s="95">
        <v>0.34060000000000001</v>
      </c>
      <c r="H300" s="100">
        <f t="shared" si="41"/>
        <v>-41.751749999999952</v>
      </c>
      <c r="I300" s="95">
        <v>0.33229999999999998</v>
      </c>
      <c r="J300" s="100">
        <f t="shared" si="42"/>
        <v>-52.894499999999987</v>
      </c>
      <c r="K300" s="95">
        <v>0.32829999999999998</v>
      </c>
      <c r="L300" s="100">
        <f t="shared" si="43"/>
        <v>-58.264499999999991</v>
      </c>
      <c r="M300" s="95">
        <v>0.32379999999999998</v>
      </c>
      <c r="N300" s="100">
        <f t="shared" si="44"/>
        <v>-64.305750000000003</v>
      </c>
      <c r="O300" s="95">
        <v>0.31780000000000003</v>
      </c>
      <c r="P300" s="100">
        <f t="shared" si="45"/>
        <v>-72.360749999999939</v>
      </c>
      <c r="Q300" s="95">
        <v>0.31490000000000001</v>
      </c>
      <c r="R300" s="100">
        <f t="shared" si="46"/>
        <v>-76.253999999999948</v>
      </c>
      <c r="S300" s="95">
        <v>0.31280000000000002</v>
      </c>
      <c r="T300" s="100">
        <f t="shared" si="48"/>
        <v>-79.073249999999931</v>
      </c>
      <c r="U300" s="95">
        <v>0.31459999999999999</v>
      </c>
      <c r="V300" s="100">
        <f t="shared" si="49"/>
        <v>-76.656749999999988</v>
      </c>
    </row>
    <row r="301" spans="3:22" s="97" customFormat="1" ht="15" x14ac:dyDescent="0.25">
      <c r="C301" s="96"/>
      <c r="D301" s="13">
        <v>0.37180000000000002</v>
      </c>
      <c r="E301" s="95">
        <v>0.3463</v>
      </c>
      <c r="F301" s="100">
        <f t="shared" si="40"/>
        <v>-34.233750000000029</v>
      </c>
      <c r="G301" s="95">
        <v>0.33989999999999998</v>
      </c>
      <c r="H301" s="100">
        <f t="shared" si="41"/>
        <v>-42.825750000000056</v>
      </c>
      <c r="I301" s="95">
        <v>0.3322</v>
      </c>
      <c r="J301" s="100">
        <f t="shared" si="42"/>
        <v>-53.163000000000032</v>
      </c>
      <c r="K301" s="95">
        <v>0.32829999999999998</v>
      </c>
      <c r="L301" s="100">
        <f t="shared" si="43"/>
        <v>-58.398750000000049</v>
      </c>
      <c r="M301" s="95">
        <v>0.32350000000000001</v>
      </c>
      <c r="N301" s="100">
        <f t="shared" si="44"/>
        <v>-64.842750000000024</v>
      </c>
      <c r="O301" s="95">
        <v>0.31730000000000003</v>
      </c>
      <c r="P301" s="100">
        <f t="shared" si="45"/>
        <v>-73.166249999999991</v>
      </c>
      <c r="Q301" s="95">
        <v>0.31459999999999999</v>
      </c>
      <c r="R301" s="100">
        <f t="shared" si="46"/>
        <v>-76.791000000000039</v>
      </c>
      <c r="S301" s="95">
        <v>0.31290000000000001</v>
      </c>
      <c r="T301" s="100">
        <f t="shared" si="48"/>
        <v>-79.073250000000016</v>
      </c>
      <c r="U301" s="95">
        <v>0.31380000000000002</v>
      </c>
      <c r="V301" s="100">
        <f t="shared" si="49"/>
        <v>-77.864999999999995</v>
      </c>
    </row>
    <row r="302" spans="3:22" s="97" customFormat="1" ht="15" x14ac:dyDescent="0.25">
      <c r="C302" s="96"/>
      <c r="D302" s="13">
        <v>0.372</v>
      </c>
      <c r="E302" s="95">
        <v>0.34689999999999999</v>
      </c>
      <c r="F302" s="100">
        <f t="shared" si="40"/>
        <v>-33.696750000000016</v>
      </c>
      <c r="G302" s="95">
        <v>0.34010000000000001</v>
      </c>
      <c r="H302" s="100">
        <f t="shared" si="41"/>
        <v>-42.825749999999978</v>
      </c>
      <c r="I302" s="95">
        <v>0.33300000000000002</v>
      </c>
      <c r="J302" s="100">
        <f t="shared" si="42"/>
        <v>-52.357499999999973</v>
      </c>
      <c r="K302" s="95">
        <v>0.32819999999999999</v>
      </c>
      <c r="L302" s="100">
        <f t="shared" si="43"/>
        <v>-58.801500000000004</v>
      </c>
      <c r="M302" s="95">
        <v>0.32340000000000002</v>
      </c>
      <c r="N302" s="100">
        <f t="shared" si="44"/>
        <v>-65.245499999999979</v>
      </c>
      <c r="O302" s="95">
        <v>0.31740000000000002</v>
      </c>
      <c r="P302" s="100">
        <f t="shared" si="45"/>
        <v>-73.300499999999971</v>
      </c>
      <c r="Q302" s="95">
        <v>0.3145</v>
      </c>
      <c r="R302" s="100">
        <f t="shared" si="46"/>
        <v>-77.193749999999994</v>
      </c>
      <c r="S302" s="95">
        <v>0.31290000000000001</v>
      </c>
      <c r="T302" s="100">
        <f t="shared" si="48"/>
        <v>-79.34174999999999</v>
      </c>
      <c r="U302" s="95">
        <v>0.314</v>
      </c>
      <c r="V302" s="100">
        <f t="shared" si="49"/>
        <v>-77.864999999999995</v>
      </c>
    </row>
    <row r="303" spans="3:22" s="97" customFormat="1" ht="15" x14ac:dyDescent="0.25">
      <c r="C303" s="96"/>
      <c r="D303" s="13">
        <v>0.37159999999999999</v>
      </c>
      <c r="E303" s="95">
        <v>0.3458</v>
      </c>
      <c r="F303" s="100">
        <f t="shared" si="40"/>
        <v>-34.636499999999984</v>
      </c>
      <c r="G303" s="95">
        <v>0.34039999999999998</v>
      </c>
      <c r="H303" s="100">
        <f t="shared" si="41"/>
        <v>-41.88600000000001</v>
      </c>
      <c r="I303" s="95">
        <v>0.33250000000000002</v>
      </c>
      <c r="J303" s="100">
        <f t="shared" si="42"/>
        <v>-52.491749999999954</v>
      </c>
      <c r="K303" s="95">
        <v>0.32769999999999999</v>
      </c>
      <c r="L303" s="100">
        <f t="shared" si="43"/>
        <v>-58.935749999999992</v>
      </c>
      <c r="M303" s="95">
        <v>0.32300000000000001</v>
      </c>
      <c r="N303" s="100">
        <f t="shared" si="44"/>
        <v>-65.245499999999979</v>
      </c>
      <c r="O303" s="95">
        <v>0.31759999999999999</v>
      </c>
      <c r="P303" s="100">
        <f t="shared" si="45"/>
        <v>-72.49499999999999</v>
      </c>
      <c r="Q303" s="95">
        <v>0.31430000000000002</v>
      </c>
      <c r="R303" s="100">
        <f t="shared" si="46"/>
        <v>-76.925249999999949</v>
      </c>
      <c r="S303" s="95">
        <v>0.31230000000000002</v>
      </c>
      <c r="T303" s="100">
        <f t="shared" si="48"/>
        <v>-79.610249999999951</v>
      </c>
      <c r="U303" s="95">
        <v>0.31409999999999999</v>
      </c>
      <c r="V303" s="100">
        <f t="shared" si="49"/>
        <v>-77.193749999999994</v>
      </c>
    </row>
    <row r="304" spans="3:22" s="97" customFormat="1" ht="15" x14ac:dyDescent="0.25">
      <c r="C304" s="96"/>
      <c r="D304" s="13">
        <v>0.3725</v>
      </c>
      <c r="E304" s="95">
        <v>0.34589999999999999</v>
      </c>
      <c r="F304" s="100">
        <f t="shared" si="40"/>
        <v>-35.710500000000017</v>
      </c>
      <c r="G304" s="95">
        <v>0.33989999999999998</v>
      </c>
      <c r="H304" s="100">
        <f t="shared" si="41"/>
        <v>-43.765500000000024</v>
      </c>
      <c r="I304" s="95">
        <v>0.3327</v>
      </c>
      <c r="J304" s="100">
        <f t="shared" si="42"/>
        <v>-53.431500000000007</v>
      </c>
      <c r="K304" s="95">
        <v>0.3281</v>
      </c>
      <c r="L304" s="100">
        <f t="shared" si="43"/>
        <v>-59.606999999999992</v>
      </c>
      <c r="M304" s="95">
        <v>0.32300000000000001</v>
      </c>
      <c r="N304" s="100">
        <f t="shared" si="44"/>
        <v>-66.453749999999985</v>
      </c>
      <c r="O304" s="95">
        <v>0.31730000000000003</v>
      </c>
      <c r="P304" s="100">
        <f t="shared" si="45"/>
        <v>-74.105999999999966</v>
      </c>
      <c r="Q304" s="95">
        <v>0.31380000000000002</v>
      </c>
      <c r="R304" s="100">
        <f t="shared" si="46"/>
        <v>-78.80474999999997</v>
      </c>
      <c r="S304" s="95">
        <v>0.31269999999999998</v>
      </c>
      <c r="T304" s="100">
        <f t="shared" si="48"/>
        <v>-80.281500000000023</v>
      </c>
      <c r="U304" s="95">
        <v>0.31359999999999999</v>
      </c>
      <c r="V304" s="100">
        <f t="shared" si="49"/>
        <v>-79.073250000000016</v>
      </c>
    </row>
    <row r="305" spans="3:22" s="97" customFormat="1" ht="15" x14ac:dyDescent="0.25">
      <c r="C305" s="96"/>
      <c r="D305" s="13">
        <v>0.37130000000000002</v>
      </c>
      <c r="E305" s="95">
        <v>0.34639999999999999</v>
      </c>
      <c r="F305" s="100">
        <f t="shared" si="40"/>
        <v>-33.428250000000048</v>
      </c>
      <c r="G305" s="95">
        <v>0.33939999999999998</v>
      </c>
      <c r="H305" s="100">
        <f t="shared" si="41"/>
        <v>-42.825750000000056</v>
      </c>
      <c r="I305" s="95">
        <v>0.33189999999999997</v>
      </c>
      <c r="J305" s="100">
        <f t="shared" si="42"/>
        <v>-52.894500000000065</v>
      </c>
      <c r="K305" s="95">
        <v>0.32779999999999998</v>
      </c>
      <c r="L305" s="100">
        <f t="shared" si="43"/>
        <v>-58.398750000000049</v>
      </c>
      <c r="M305" s="95">
        <v>0.32269999999999999</v>
      </c>
      <c r="N305" s="100">
        <f t="shared" si="44"/>
        <v>-65.245500000000035</v>
      </c>
      <c r="O305" s="95">
        <v>0.31719999999999998</v>
      </c>
      <c r="P305" s="100">
        <f t="shared" si="45"/>
        <v>-72.629250000000056</v>
      </c>
      <c r="Q305" s="95">
        <v>0.31419999999999998</v>
      </c>
      <c r="R305" s="100">
        <f t="shared" si="46"/>
        <v>-76.656750000000045</v>
      </c>
      <c r="S305" s="95">
        <v>0.31240000000000001</v>
      </c>
      <c r="T305" s="100">
        <f t="shared" si="48"/>
        <v>-79.073250000000016</v>
      </c>
      <c r="U305" s="95">
        <v>0.31359999999999999</v>
      </c>
      <c r="V305" s="100">
        <f t="shared" si="49"/>
        <v>-77.46225000000004</v>
      </c>
    </row>
    <row r="306" spans="3:22" s="97" customFormat="1" ht="15" x14ac:dyDescent="0.25">
      <c r="C306" s="96"/>
      <c r="D306" s="13">
        <v>0.37180000000000002</v>
      </c>
      <c r="E306" s="95">
        <v>0.34620000000000001</v>
      </c>
      <c r="F306" s="100">
        <f t="shared" si="40"/>
        <v>-34.368000000000016</v>
      </c>
      <c r="G306" s="95">
        <v>0.3397</v>
      </c>
      <c r="H306" s="100">
        <f t="shared" si="41"/>
        <v>-43.094250000000024</v>
      </c>
      <c r="I306" s="95">
        <v>0.33200000000000002</v>
      </c>
      <c r="J306" s="100">
        <f t="shared" si="42"/>
        <v>-53.431500000000007</v>
      </c>
      <c r="K306" s="95">
        <v>0.32750000000000001</v>
      </c>
      <c r="L306" s="100">
        <f t="shared" si="43"/>
        <v>-59.472750000000005</v>
      </c>
      <c r="M306" s="95">
        <v>0.32240000000000002</v>
      </c>
      <c r="N306" s="100">
        <f t="shared" si="44"/>
        <v>-66.319500000000005</v>
      </c>
      <c r="O306" s="95">
        <v>0.31709999999999999</v>
      </c>
      <c r="P306" s="100">
        <f t="shared" si="45"/>
        <v>-73.434750000000037</v>
      </c>
      <c r="Q306" s="95">
        <v>0.31440000000000001</v>
      </c>
      <c r="R306" s="100">
        <f t="shared" si="46"/>
        <v>-77.059500000000014</v>
      </c>
      <c r="S306" s="95">
        <v>0.31219999999999998</v>
      </c>
      <c r="T306" s="100">
        <f t="shared" si="48"/>
        <v>-80.013000000000062</v>
      </c>
      <c r="U306" s="95">
        <v>0.31309999999999999</v>
      </c>
      <c r="V306" s="100">
        <f t="shared" si="49"/>
        <v>-78.804750000000041</v>
      </c>
    </row>
    <row r="307" spans="3:22" s="97" customFormat="1" ht="15" x14ac:dyDescent="0.25">
      <c r="C307" s="96"/>
      <c r="D307" s="13">
        <v>0.372</v>
      </c>
      <c r="E307" s="95">
        <v>0.34620000000000001</v>
      </c>
      <c r="F307" s="100">
        <f t="shared" si="40"/>
        <v>-34.636499999999984</v>
      </c>
      <c r="G307" s="95">
        <v>0.3397</v>
      </c>
      <c r="H307" s="100">
        <f t="shared" si="41"/>
        <v>-43.362749999999998</v>
      </c>
      <c r="I307" s="95">
        <v>0.33260000000000001</v>
      </c>
      <c r="J307" s="100">
        <f t="shared" si="42"/>
        <v>-52.894499999999987</v>
      </c>
      <c r="K307" s="95">
        <v>0.32769999999999999</v>
      </c>
      <c r="L307" s="100">
        <f t="shared" si="43"/>
        <v>-59.472750000000005</v>
      </c>
      <c r="M307" s="95">
        <v>0.3231</v>
      </c>
      <c r="N307" s="100">
        <f t="shared" si="44"/>
        <v>-65.648250000000004</v>
      </c>
      <c r="O307" s="95">
        <v>0.317</v>
      </c>
      <c r="P307" s="100">
        <f t="shared" si="45"/>
        <v>-73.837499999999991</v>
      </c>
      <c r="Q307" s="95">
        <v>0.31319999999999998</v>
      </c>
      <c r="R307" s="100">
        <f t="shared" si="46"/>
        <v>-78.939000000000021</v>
      </c>
      <c r="S307" s="95">
        <v>0.31240000000000001</v>
      </c>
      <c r="T307" s="100">
        <f t="shared" si="48"/>
        <v>-80.012999999999991</v>
      </c>
      <c r="U307" s="95">
        <v>0.3135</v>
      </c>
      <c r="V307" s="100">
        <f t="shared" si="49"/>
        <v>-78.536249999999995</v>
      </c>
    </row>
    <row r="308" spans="3:22" s="97" customFormat="1" ht="15" x14ac:dyDescent="0.25">
      <c r="C308" s="96"/>
      <c r="D308" s="13">
        <v>0.37169999999999997</v>
      </c>
      <c r="E308" s="95">
        <v>0.34610000000000002</v>
      </c>
      <c r="F308" s="100">
        <f t="shared" si="40"/>
        <v>-34.367999999999938</v>
      </c>
      <c r="G308" s="95">
        <v>0.33950000000000002</v>
      </c>
      <c r="H308" s="100">
        <f t="shared" si="41"/>
        <v>-43.22849999999994</v>
      </c>
      <c r="I308" s="95">
        <v>0.33169999999999999</v>
      </c>
      <c r="J308" s="100">
        <f t="shared" si="42"/>
        <v>-53.699999999999974</v>
      </c>
      <c r="K308" s="95">
        <v>0.32800000000000001</v>
      </c>
      <c r="L308" s="100">
        <f t="shared" si="43"/>
        <v>-58.667249999999946</v>
      </c>
      <c r="M308" s="95">
        <v>0.32219999999999999</v>
      </c>
      <c r="N308" s="100">
        <f t="shared" si="44"/>
        <v>-66.453749999999985</v>
      </c>
      <c r="O308" s="95">
        <v>0.31609999999999999</v>
      </c>
      <c r="P308" s="100">
        <f t="shared" si="45"/>
        <v>-74.642999999999972</v>
      </c>
      <c r="Q308" s="95">
        <v>0.31330000000000002</v>
      </c>
      <c r="R308" s="100">
        <f t="shared" si="46"/>
        <v>-78.40199999999993</v>
      </c>
      <c r="S308" s="95">
        <v>0.31240000000000001</v>
      </c>
      <c r="T308" s="100">
        <f t="shared" si="48"/>
        <v>-79.610249999999951</v>
      </c>
      <c r="U308" s="95">
        <v>0.31309999999999999</v>
      </c>
      <c r="V308" s="100">
        <f t="shared" si="49"/>
        <v>-78.67049999999999</v>
      </c>
    </row>
    <row r="309" spans="3:22" s="97" customFormat="1" ht="15" x14ac:dyDescent="0.25">
      <c r="C309" s="96"/>
      <c r="D309" s="13">
        <v>0.371</v>
      </c>
      <c r="E309" s="95">
        <v>0.34560000000000002</v>
      </c>
      <c r="F309" s="100">
        <f t="shared" si="40"/>
        <v>-34.099499999999971</v>
      </c>
      <c r="G309" s="95">
        <v>0.3392</v>
      </c>
      <c r="H309" s="100">
        <f t="shared" si="41"/>
        <v>-42.691499999999991</v>
      </c>
      <c r="I309" s="95">
        <v>0.33169999999999999</v>
      </c>
      <c r="J309" s="100">
        <f t="shared" si="42"/>
        <v>-52.760250000000006</v>
      </c>
      <c r="K309" s="95">
        <v>0.32750000000000001</v>
      </c>
      <c r="L309" s="100">
        <f t="shared" si="43"/>
        <v>-58.398749999999986</v>
      </c>
      <c r="M309" s="95">
        <v>0.32219999999999999</v>
      </c>
      <c r="N309" s="100">
        <f t="shared" si="44"/>
        <v>-65.51400000000001</v>
      </c>
      <c r="O309" s="95">
        <v>0.31619999999999998</v>
      </c>
      <c r="P309" s="100">
        <f t="shared" si="45"/>
        <v>-73.569000000000031</v>
      </c>
      <c r="Q309" s="95">
        <v>0.31309999999999999</v>
      </c>
      <c r="R309" s="100">
        <f t="shared" si="46"/>
        <v>-77.730750000000015</v>
      </c>
      <c r="S309" s="95">
        <v>0.31190000000000001</v>
      </c>
      <c r="T309" s="100">
        <f t="shared" si="48"/>
        <v>-79.34174999999999</v>
      </c>
      <c r="U309" s="95">
        <v>0.31269999999999998</v>
      </c>
      <c r="V309" s="100">
        <f t="shared" si="49"/>
        <v>-78.267750000000021</v>
      </c>
    </row>
    <row r="310" spans="3:22" s="97" customFormat="1" ht="15" x14ac:dyDescent="0.25">
      <c r="C310" s="96"/>
      <c r="D310" s="13">
        <v>0.37190000000000001</v>
      </c>
      <c r="E310" s="95">
        <v>0.34549999999999997</v>
      </c>
      <c r="F310" s="100">
        <f t="shared" si="40"/>
        <v>-35.44200000000005</v>
      </c>
      <c r="G310" s="95">
        <v>0.33889999999999998</v>
      </c>
      <c r="H310" s="100">
        <f t="shared" si="41"/>
        <v>-44.302500000000038</v>
      </c>
      <c r="I310" s="95">
        <v>0.33150000000000002</v>
      </c>
      <c r="J310" s="100">
        <f t="shared" si="42"/>
        <v>-54.236999999999988</v>
      </c>
      <c r="K310" s="95">
        <v>0.32800000000000001</v>
      </c>
      <c r="L310" s="100">
        <f t="shared" si="43"/>
        <v>-58.935749999999992</v>
      </c>
      <c r="M310" s="95">
        <v>0.32240000000000002</v>
      </c>
      <c r="N310" s="100">
        <f t="shared" si="44"/>
        <v>-66.453749999999985</v>
      </c>
      <c r="O310" s="95">
        <v>0.31619999999999998</v>
      </c>
      <c r="P310" s="100">
        <f t="shared" si="45"/>
        <v>-74.777250000000038</v>
      </c>
      <c r="Q310" s="95">
        <v>0.31280000000000002</v>
      </c>
      <c r="R310" s="100">
        <f t="shared" si="46"/>
        <v>-79.34174999999999</v>
      </c>
      <c r="S310" s="95">
        <v>0.31190000000000001</v>
      </c>
      <c r="T310" s="100">
        <f t="shared" si="48"/>
        <v>-80.55</v>
      </c>
      <c r="U310" s="95">
        <v>0.31240000000000001</v>
      </c>
      <c r="V310" s="100">
        <f t="shared" si="49"/>
        <v>-79.878749999999997</v>
      </c>
    </row>
    <row r="311" spans="3:22" s="97" customFormat="1" ht="15" x14ac:dyDescent="0.25">
      <c r="C311" s="96"/>
      <c r="D311" s="13">
        <v>0.3725</v>
      </c>
      <c r="E311" s="95">
        <v>0.34539999999999998</v>
      </c>
      <c r="F311" s="100">
        <f t="shared" si="40"/>
        <v>-36.381750000000018</v>
      </c>
      <c r="G311" s="95">
        <v>0.33929999999999999</v>
      </c>
      <c r="H311" s="100">
        <f t="shared" si="41"/>
        <v>-44.571000000000012</v>
      </c>
      <c r="I311" s="95">
        <v>0.33169999999999999</v>
      </c>
      <c r="J311" s="100">
        <f t="shared" si="42"/>
        <v>-54.774000000000008</v>
      </c>
      <c r="K311" s="95">
        <v>0.32690000000000002</v>
      </c>
      <c r="L311" s="100">
        <f t="shared" si="43"/>
        <v>-61.217999999999968</v>
      </c>
      <c r="M311" s="95">
        <v>0.32150000000000001</v>
      </c>
      <c r="N311" s="100">
        <f t="shared" si="44"/>
        <v>-68.467499999999987</v>
      </c>
      <c r="O311" s="95">
        <v>0.31630000000000003</v>
      </c>
      <c r="P311" s="100">
        <f t="shared" si="45"/>
        <v>-75.448499999999967</v>
      </c>
      <c r="Q311" s="95">
        <v>0.31309999999999999</v>
      </c>
      <c r="R311" s="100">
        <f t="shared" si="46"/>
        <v>-79.744500000000002</v>
      </c>
      <c r="S311" s="95">
        <v>0.31169999999999998</v>
      </c>
      <c r="T311" s="100">
        <f t="shared" si="48"/>
        <v>-81.624000000000024</v>
      </c>
      <c r="U311" s="95">
        <v>0.31180000000000002</v>
      </c>
      <c r="V311" s="100">
        <f t="shared" si="49"/>
        <v>-81.489749999999972</v>
      </c>
    </row>
    <row r="312" spans="3:22" s="97" customFormat="1" ht="15" x14ac:dyDescent="0.25">
      <c r="C312" s="96"/>
      <c r="D312" s="13">
        <v>0.37169999999999997</v>
      </c>
      <c r="E312" s="95">
        <v>0.3458</v>
      </c>
      <c r="F312" s="100">
        <f t="shared" si="40"/>
        <v>-34.770749999999971</v>
      </c>
      <c r="G312" s="95">
        <v>0.33889999999999998</v>
      </c>
      <c r="H312" s="100">
        <f t="shared" si="41"/>
        <v>-44.033999999999999</v>
      </c>
      <c r="I312" s="95">
        <v>0.33139999999999997</v>
      </c>
      <c r="J312" s="100">
        <f t="shared" si="42"/>
        <v>-54.102750000000007</v>
      </c>
      <c r="K312" s="95">
        <v>0.32690000000000002</v>
      </c>
      <c r="L312" s="100">
        <f t="shared" si="43"/>
        <v>-60.143999999999942</v>
      </c>
      <c r="M312" s="95">
        <v>0.32190000000000002</v>
      </c>
      <c r="N312" s="100">
        <f t="shared" si="44"/>
        <v>-66.85649999999994</v>
      </c>
      <c r="O312" s="95">
        <v>0.3165</v>
      </c>
      <c r="P312" s="100">
        <f t="shared" si="45"/>
        <v>-74.105999999999966</v>
      </c>
      <c r="Q312" s="95">
        <v>0.31230000000000002</v>
      </c>
      <c r="R312" s="100">
        <f t="shared" si="46"/>
        <v>-79.744499999999945</v>
      </c>
      <c r="S312" s="95">
        <v>0.31130000000000002</v>
      </c>
      <c r="T312" s="100">
        <f t="shared" si="48"/>
        <v>-81.086999999999946</v>
      </c>
      <c r="U312" s="95">
        <v>0.31240000000000001</v>
      </c>
      <c r="V312" s="100">
        <f t="shared" si="49"/>
        <v>-79.610249999999951</v>
      </c>
    </row>
    <row r="313" spans="3:22" s="97" customFormat="1" ht="15" x14ac:dyDescent="0.25">
      <c r="C313" s="96"/>
      <c r="D313" s="13">
        <v>0.37169999999999997</v>
      </c>
      <c r="E313" s="95">
        <v>0.34510000000000002</v>
      </c>
      <c r="F313" s="100">
        <f t="shared" si="40"/>
        <v>-35.710499999999946</v>
      </c>
      <c r="G313" s="95">
        <v>0.3392</v>
      </c>
      <c r="H313" s="100">
        <f t="shared" si="41"/>
        <v>-43.631249999999966</v>
      </c>
      <c r="I313" s="95">
        <v>0.33169999999999999</v>
      </c>
      <c r="J313" s="100">
        <f t="shared" si="42"/>
        <v>-53.699999999999974</v>
      </c>
      <c r="K313" s="95">
        <v>0.3271</v>
      </c>
      <c r="L313" s="100">
        <f t="shared" si="43"/>
        <v>-59.875499999999967</v>
      </c>
      <c r="M313" s="95">
        <v>0.32219999999999999</v>
      </c>
      <c r="N313" s="100">
        <f t="shared" si="44"/>
        <v>-66.453749999999985</v>
      </c>
      <c r="O313" s="95">
        <v>0.31590000000000001</v>
      </c>
      <c r="P313" s="100">
        <f t="shared" si="45"/>
        <v>-74.911499999999947</v>
      </c>
      <c r="Q313" s="95">
        <v>0.31209999999999999</v>
      </c>
      <c r="R313" s="100">
        <f t="shared" si="46"/>
        <v>-80.012999999999991</v>
      </c>
      <c r="S313" s="95">
        <v>0.31119999999999998</v>
      </c>
      <c r="T313" s="100">
        <f t="shared" si="48"/>
        <v>-81.221249999999998</v>
      </c>
      <c r="U313" s="95">
        <v>0.31190000000000001</v>
      </c>
      <c r="V313" s="100">
        <f t="shared" si="49"/>
        <v>-80.281499999999951</v>
      </c>
    </row>
    <row r="314" spans="3:22" s="97" customFormat="1" ht="15" x14ac:dyDescent="0.25">
      <c r="C314" s="96"/>
      <c r="D314" s="13">
        <v>0.37109999999999999</v>
      </c>
      <c r="E314" s="95">
        <v>0.34610000000000002</v>
      </c>
      <c r="F314" s="100">
        <f t="shared" si="40"/>
        <v>-33.562499999999957</v>
      </c>
      <c r="G314" s="95">
        <v>0.33929999999999999</v>
      </c>
      <c r="H314" s="100">
        <f t="shared" si="41"/>
        <v>-42.691499999999991</v>
      </c>
      <c r="I314" s="95">
        <v>0.33110000000000001</v>
      </c>
      <c r="J314" s="100">
        <f t="shared" si="42"/>
        <v>-53.699999999999974</v>
      </c>
      <c r="K314" s="95">
        <v>0.32669999999999999</v>
      </c>
      <c r="L314" s="100">
        <f t="shared" si="43"/>
        <v>-59.606999999999992</v>
      </c>
      <c r="M314" s="95">
        <v>0.32200000000000001</v>
      </c>
      <c r="N314" s="100">
        <f t="shared" si="44"/>
        <v>-65.916749999999979</v>
      </c>
      <c r="O314" s="95">
        <v>0.31569999999999998</v>
      </c>
      <c r="P314" s="100">
        <f t="shared" si="45"/>
        <v>-74.374500000000012</v>
      </c>
      <c r="Q314" s="95">
        <v>0.31219999999999998</v>
      </c>
      <c r="R314" s="100">
        <f t="shared" si="46"/>
        <v>-79.073250000000016</v>
      </c>
      <c r="S314" s="95">
        <v>0.31159999999999999</v>
      </c>
      <c r="T314" s="100">
        <f t="shared" si="48"/>
        <v>-79.878749999999997</v>
      </c>
      <c r="U314" s="95">
        <v>0.31190000000000001</v>
      </c>
      <c r="V314" s="100">
        <f t="shared" si="49"/>
        <v>-79.475999999999971</v>
      </c>
    </row>
    <row r="315" spans="3:22" s="97" customFormat="1" ht="15" x14ac:dyDescent="0.25">
      <c r="C315" s="96"/>
      <c r="D315" s="13">
        <v>0.37109999999999999</v>
      </c>
      <c r="E315" s="95">
        <v>0.34520000000000001</v>
      </c>
      <c r="F315" s="100">
        <f t="shared" si="40"/>
        <v>-34.770749999999971</v>
      </c>
      <c r="G315" s="95">
        <v>0.3387</v>
      </c>
      <c r="H315" s="100">
        <f t="shared" si="41"/>
        <v>-43.496999999999979</v>
      </c>
      <c r="I315" s="95">
        <v>0.33139999999999997</v>
      </c>
      <c r="J315" s="100">
        <f t="shared" si="42"/>
        <v>-53.297250000000012</v>
      </c>
      <c r="K315" s="95">
        <v>0.32669999999999999</v>
      </c>
      <c r="L315" s="100">
        <f t="shared" si="43"/>
        <v>-59.606999999999992</v>
      </c>
      <c r="M315" s="95">
        <v>0.32140000000000002</v>
      </c>
      <c r="N315" s="100">
        <f t="shared" si="44"/>
        <v>-66.72224999999996</v>
      </c>
      <c r="O315" s="95">
        <v>0.31590000000000001</v>
      </c>
      <c r="P315" s="100">
        <f t="shared" si="45"/>
        <v>-74.105999999999966</v>
      </c>
      <c r="Q315" s="95">
        <v>0.31209999999999999</v>
      </c>
      <c r="R315" s="100">
        <f t="shared" si="46"/>
        <v>-79.207499999999996</v>
      </c>
      <c r="S315" s="95">
        <v>0.31119999999999998</v>
      </c>
      <c r="T315" s="100">
        <f t="shared" si="48"/>
        <v>-80.415750000000003</v>
      </c>
      <c r="U315" s="95">
        <v>0.312</v>
      </c>
      <c r="V315" s="100">
        <f t="shared" si="49"/>
        <v>-79.34174999999999</v>
      </c>
    </row>
    <row r="316" spans="3:22" s="97" customFormat="1" ht="15" x14ac:dyDescent="0.25">
      <c r="C316" s="96"/>
      <c r="D316" s="13">
        <v>0.37090000000000001</v>
      </c>
      <c r="E316" s="95">
        <v>0.34539999999999998</v>
      </c>
      <c r="F316" s="100">
        <f t="shared" si="40"/>
        <v>-34.233750000000029</v>
      </c>
      <c r="G316" s="95">
        <v>0.33910000000000001</v>
      </c>
      <c r="H316" s="100">
        <f t="shared" si="41"/>
        <v>-42.691499999999991</v>
      </c>
      <c r="I316" s="95">
        <v>0.33129999999999998</v>
      </c>
      <c r="J316" s="100">
        <f t="shared" si="42"/>
        <v>-53.163000000000032</v>
      </c>
      <c r="K316" s="95">
        <v>0.32690000000000002</v>
      </c>
      <c r="L316" s="100">
        <f t="shared" si="43"/>
        <v>-59.069999999999979</v>
      </c>
      <c r="M316" s="95">
        <v>0.32169999999999999</v>
      </c>
      <c r="N316" s="100">
        <f t="shared" si="44"/>
        <v>-66.05100000000003</v>
      </c>
      <c r="O316" s="95">
        <v>0.31540000000000001</v>
      </c>
      <c r="P316" s="100">
        <f t="shared" si="45"/>
        <v>-74.508749999999992</v>
      </c>
      <c r="Q316" s="95">
        <v>0.31240000000000001</v>
      </c>
      <c r="R316" s="100">
        <f t="shared" si="46"/>
        <v>-78.536249999999995</v>
      </c>
      <c r="S316" s="95">
        <v>0.3105</v>
      </c>
      <c r="T316" s="100">
        <f t="shared" si="48"/>
        <v>-81.087000000000003</v>
      </c>
      <c r="U316" s="95">
        <v>0.312</v>
      </c>
      <c r="V316" s="100">
        <f t="shared" si="49"/>
        <v>-79.073250000000016</v>
      </c>
    </row>
    <row r="317" spans="3:22" s="97" customFormat="1" ht="15" x14ac:dyDescent="0.25">
      <c r="C317" s="96"/>
      <c r="D317" s="13">
        <v>0.37159999999999999</v>
      </c>
      <c r="E317" s="95">
        <v>0.3453</v>
      </c>
      <c r="F317" s="100">
        <f t="shared" si="40"/>
        <v>-35.307749999999984</v>
      </c>
      <c r="G317" s="95">
        <v>0.33889999999999998</v>
      </c>
      <c r="H317" s="100">
        <f t="shared" si="41"/>
        <v>-43.899750000000012</v>
      </c>
      <c r="I317" s="95">
        <v>0.33090000000000003</v>
      </c>
      <c r="J317" s="100">
        <f t="shared" si="42"/>
        <v>-54.63974999999995</v>
      </c>
      <c r="K317" s="95">
        <v>0.32669999999999999</v>
      </c>
      <c r="L317" s="100">
        <f t="shared" si="43"/>
        <v>-60.27825</v>
      </c>
      <c r="M317" s="95">
        <v>0.32140000000000002</v>
      </c>
      <c r="N317" s="100">
        <f t="shared" si="44"/>
        <v>-67.39349999999996</v>
      </c>
      <c r="O317" s="95">
        <v>0.31509999999999999</v>
      </c>
      <c r="P317" s="100">
        <f t="shared" si="45"/>
        <v>-75.851249999999993</v>
      </c>
      <c r="Q317" s="95">
        <v>0.312</v>
      </c>
      <c r="R317" s="100">
        <f t="shared" si="46"/>
        <v>-80.012999999999991</v>
      </c>
      <c r="S317" s="95">
        <v>0.31069999999999998</v>
      </c>
      <c r="T317" s="100">
        <f t="shared" si="48"/>
        <v>-81.758250000000018</v>
      </c>
      <c r="U317" s="95">
        <v>0.31130000000000002</v>
      </c>
      <c r="V317" s="100">
        <f t="shared" si="49"/>
        <v>-80.952749999999952</v>
      </c>
    </row>
    <row r="318" spans="3:22" s="97" customFormat="1" ht="15" x14ac:dyDescent="0.25">
      <c r="C318" s="96"/>
      <c r="D318" s="13">
        <v>0.372</v>
      </c>
      <c r="E318" s="95">
        <v>0.34539999999999998</v>
      </c>
      <c r="F318" s="100">
        <f t="shared" si="40"/>
        <v>-35.710500000000017</v>
      </c>
      <c r="G318" s="95">
        <v>0.33850000000000002</v>
      </c>
      <c r="H318" s="100">
        <f t="shared" si="41"/>
        <v>-44.97374999999996</v>
      </c>
      <c r="I318" s="95">
        <v>0.33119999999999999</v>
      </c>
      <c r="J318" s="100">
        <f t="shared" si="42"/>
        <v>-54.774000000000008</v>
      </c>
      <c r="K318" s="95">
        <v>0.32629999999999998</v>
      </c>
      <c r="L318" s="100">
        <f t="shared" si="43"/>
        <v>-61.352250000000026</v>
      </c>
      <c r="M318" s="95">
        <v>0.32150000000000001</v>
      </c>
      <c r="N318" s="100">
        <f t="shared" si="44"/>
        <v>-67.796249999999986</v>
      </c>
      <c r="O318" s="95">
        <v>0.31559999999999999</v>
      </c>
      <c r="P318" s="100">
        <f t="shared" si="45"/>
        <v>-75.717000000000013</v>
      </c>
      <c r="Q318" s="95">
        <v>0.31190000000000001</v>
      </c>
      <c r="R318" s="100">
        <f t="shared" si="46"/>
        <v>-80.684249999999977</v>
      </c>
      <c r="S318" s="95">
        <v>0.31059999999999999</v>
      </c>
      <c r="T318" s="100">
        <f t="shared" si="48"/>
        <v>-82.429500000000019</v>
      </c>
      <c r="U318" s="95">
        <v>0.31159999999999999</v>
      </c>
      <c r="V318" s="100">
        <f t="shared" si="49"/>
        <v>-81.087000000000003</v>
      </c>
    </row>
    <row r="319" spans="3:22" s="97" customFormat="1" ht="15" x14ac:dyDescent="0.25">
      <c r="C319" s="96"/>
      <c r="D319" s="13">
        <v>0.37119999999999997</v>
      </c>
      <c r="E319" s="95">
        <v>0.34499999999999997</v>
      </c>
      <c r="F319" s="100">
        <f t="shared" si="40"/>
        <v>-35.173500000000004</v>
      </c>
      <c r="G319" s="95">
        <v>0.3382</v>
      </c>
      <c r="H319" s="100">
        <f t="shared" si="41"/>
        <v>-44.302499999999959</v>
      </c>
      <c r="I319" s="95">
        <v>0.33160000000000001</v>
      </c>
      <c r="J319" s="100">
        <f t="shared" si="42"/>
        <v>-53.162999999999954</v>
      </c>
      <c r="K319" s="95">
        <v>0.3266</v>
      </c>
      <c r="L319" s="100">
        <f t="shared" si="43"/>
        <v>-59.875499999999967</v>
      </c>
      <c r="M319" s="95">
        <v>0.32190000000000002</v>
      </c>
      <c r="N319" s="100">
        <f t="shared" si="44"/>
        <v>-66.18524999999994</v>
      </c>
      <c r="O319" s="95">
        <v>0.315</v>
      </c>
      <c r="P319" s="100">
        <f t="shared" si="45"/>
        <v>-75.448499999999967</v>
      </c>
      <c r="Q319" s="95">
        <v>0.31209999999999999</v>
      </c>
      <c r="R319" s="100">
        <f t="shared" si="46"/>
        <v>-79.34174999999999</v>
      </c>
      <c r="S319" s="95">
        <v>0.3105</v>
      </c>
      <c r="T319" s="100">
        <f t="shared" si="48"/>
        <v>-81.489749999999972</v>
      </c>
      <c r="U319" s="95">
        <v>0.31219999999999998</v>
      </c>
      <c r="V319" s="100">
        <f t="shared" si="49"/>
        <v>-79.207499999999996</v>
      </c>
    </row>
    <row r="320" spans="3:22" s="97" customFormat="1" ht="15" x14ac:dyDescent="0.25">
      <c r="C320" s="96"/>
      <c r="D320" s="13">
        <v>0.37190000000000001</v>
      </c>
      <c r="E320" s="95">
        <v>0.34510000000000002</v>
      </c>
      <c r="F320" s="100">
        <f t="shared" si="40"/>
        <v>-35.978999999999985</v>
      </c>
      <c r="G320" s="95">
        <v>0.3387</v>
      </c>
      <c r="H320" s="100">
        <f t="shared" si="41"/>
        <v>-44.571000000000012</v>
      </c>
      <c r="I320" s="95">
        <v>0.33069999999999999</v>
      </c>
      <c r="J320" s="100">
        <f t="shared" si="42"/>
        <v>-55.311000000000021</v>
      </c>
      <c r="K320" s="95">
        <v>0.32629999999999998</v>
      </c>
      <c r="L320" s="100">
        <f t="shared" si="43"/>
        <v>-61.218000000000039</v>
      </c>
      <c r="M320" s="95">
        <v>0.3216</v>
      </c>
      <c r="N320" s="100">
        <f t="shared" si="44"/>
        <v>-67.527750000000012</v>
      </c>
      <c r="O320" s="95">
        <v>0.31469999999999998</v>
      </c>
      <c r="P320" s="100">
        <f t="shared" si="45"/>
        <v>-76.791000000000039</v>
      </c>
      <c r="Q320" s="95">
        <v>0.31119999999999998</v>
      </c>
      <c r="R320" s="100">
        <f t="shared" si="46"/>
        <v>-81.489750000000043</v>
      </c>
      <c r="S320" s="95">
        <v>0.30990000000000001</v>
      </c>
      <c r="T320" s="100">
        <f t="shared" si="48"/>
        <v>-83.234999999999999</v>
      </c>
      <c r="U320" s="95">
        <v>0.31090000000000001</v>
      </c>
      <c r="V320" s="100">
        <f t="shared" si="49"/>
        <v>-81.892499999999998</v>
      </c>
    </row>
    <row r="321" spans="3:22" s="97" customFormat="1" ht="15" x14ac:dyDescent="0.25">
      <c r="C321" s="96"/>
      <c r="D321" s="13">
        <v>0.37190000000000001</v>
      </c>
      <c r="E321" s="95">
        <v>0.34499999999999997</v>
      </c>
      <c r="F321" s="100">
        <f t="shared" si="40"/>
        <v>-36.113250000000043</v>
      </c>
      <c r="G321" s="95">
        <v>0.33910000000000001</v>
      </c>
      <c r="H321" s="100">
        <f t="shared" si="41"/>
        <v>-44.033999999999999</v>
      </c>
      <c r="I321" s="95">
        <v>0.33069999999999999</v>
      </c>
      <c r="J321" s="100">
        <f t="shared" si="42"/>
        <v>-55.311000000000021</v>
      </c>
      <c r="K321" s="95">
        <v>0.32650000000000001</v>
      </c>
      <c r="L321" s="100">
        <f t="shared" si="43"/>
        <v>-60.9495</v>
      </c>
      <c r="M321" s="95">
        <v>0.3211</v>
      </c>
      <c r="N321" s="100">
        <f t="shared" si="44"/>
        <v>-68.199000000000012</v>
      </c>
      <c r="O321" s="95">
        <v>0.31469999999999998</v>
      </c>
      <c r="P321" s="100">
        <f t="shared" si="45"/>
        <v>-76.791000000000039</v>
      </c>
      <c r="Q321" s="95">
        <v>0.31119999999999998</v>
      </c>
      <c r="R321" s="100">
        <f t="shared" si="46"/>
        <v>-81.489750000000043</v>
      </c>
      <c r="S321" s="95">
        <v>0.30980000000000002</v>
      </c>
      <c r="T321" s="100">
        <f t="shared" si="48"/>
        <v>-83.36924999999998</v>
      </c>
      <c r="U321" s="95">
        <v>0.31119999999999998</v>
      </c>
      <c r="V321" s="100">
        <f t="shared" si="49"/>
        <v>-81.489750000000043</v>
      </c>
    </row>
    <row r="322" spans="3:22" s="97" customFormat="1" ht="15" x14ac:dyDescent="0.25">
      <c r="C322" s="96"/>
      <c r="D322" s="13">
        <v>0.372</v>
      </c>
      <c r="E322" s="95">
        <v>0.34510000000000002</v>
      </c>
      <c r="F322" s="100">
        <f t="shared" si="40"/>
        <v>-36.113249999999972</v>
      </c>
      <c r="G322" s="95">
        <v>0.33900000000000002</v>
      </c>
      <c r="H322" s="100">
        <f t="shared" si="41"/>
        <v>-44.302499999999959</v>
      </c>
      <c r="I322" s="95">
        <v>0.33050000000000002</v>
      </c>
      <c r="J322" s="100">
        <f t="shared" si="42"/>
        <v>-55.713749999999969</v>
      </c>
      <c r="K322" s="95">
        <v>0.32650000000000001</v>
      </c>
      <c r="L322" s="100">
        <f t="shared" si="43"/>
        <v>-61.083749999999981</v>
      </c>
      <c r="M322" s="95">
        <v>0.32050000000000001</v>
      </c>
      <c r="N322" s="100">
        <f t="shared" si="44"/>
        <v>-69.138749999999987</v>
      </c>
      <c r="O322" s="95">
        <v>0.31490000000000001</v>
      </c>
      <c r="P322" s="100">
        <f t="shared" si="45"/>
        <v>-76.656749999999988</v>
      </c>
      <c r="Q322" s="95">
        <v>0.3115</v>
      </c>
      <c r="R322" s="100">
        <f t="shared" si="46"/>
        <v>-81.221249999999998</v>
      </c>
      <c r="S322" s="95">
        <v>0.30940000000000001</v>
      </c>
      <c r="T322" s="100">
        <f t="shared" si="48"/>
        <v>-84.04049999999998</v>
      </c>
      <c r="U322" s="95">
        <v>0.31109999999999999</v>
      </c>
      <c r="V322" s="100">
        <f t="shared" si="49"/>
        <v>-81.758250000000018</v>
      </c>
    </row>
    <row r="323" spans="3:22" s="97" customFormat="1" ht="15" x14ac:dyDescent="0.25">
      <c r="C323" s="96"/>
      <c r="D323" s="13">
        <v>0.37159999999999999</v>
      </c>
      <c r="E323" s="95">
        <v>0.34470000000000001</v>
      </c>
      <c r="F323" s="100">
        <f t="shared" si="40"/>
        <v>-36.113249999999972</v>
      </c>
      <c r="G323" s="95">
        <v>0.33850000000000002</v>
      </c>
      <c r="H323" s="100">
        <f t="shared" si="41"/>
        <v>-44.436749999999954</v>
      </c>
      <c r="I323" s="95">
        <v>0.3306</v>
      </c>
      <c r="J323" s="100">
        <f t="shared" si="42"/>
        <v>-55.042499999999976</v>
      </c>
      <c r="K323" s="95">
        <v>0.32590000000000002</v>
      </c>
      <c r="L323" s="100">
        <f t="shared" si="43"/>
        <v>-61.352249999999948</v>
      </c>
      <c r="M323" s="95">
        <v>0.32079999999999997</v>
      </c>
      <c r="N323" s="100">
        <f t="shared" si="44"/>
        <v>-68.199000000000012</v>
      </c>
      <c r="O323" s="95">
        <v>0.31469999999999998</v>
      </c>
      <c r="P323" s="100">
        <f t="shared" si="45"/>
        <v>-76.388250000000014</v>
      </c>
      <c r="Q323" s="95">
        <v>0.31169999999999998</v>
      </c>
      <c r="R323" s="100">
        <f t="shared" si="46"/>
        <v>-80.415750000000003</v>
      </c>
      <c r="S323" s="95">
        <v>0.3095</v>
      </c>
      <c r="T323" s="100">
        <f t="shared" si="48"/>
        <v>-83.36924999999998</v>
      </c>
      <c r="U323" s="95">
        <v>0.31059999999999999</v>
      </c>
      <c r="V323" s="100">
        <f t="shared" si="49"/>
        <v>-81.892499999999998</v>
      </c>
    </row>
    <row r="324" spans="3:22" s="97" customFormat="1" ht="15" x14ac:dyDescent="0.25">
      <c r="C324" s="96"/>
      <c r="D324" s="13">
        <v>0.37090000000000001</v>
      </c>
      <c r="E324" s="95">
        <v>0.34460000000000002</v>
      </c>
      <c r="F324" s="100">
        <f t="shared" si="40"/>
        <v>-35.307749999999984</v>
      </c>
      <c r="G324" s="95">
        <v>0.3377</v>
      </c>
      <c r="H324" s="100">
        <f t="shared" si="41"/>
        <v>-44.571000000000012</v>
      </c>
      <c r="I324" s="95">
        <v>0.33119999999999999</v>
      </c>
      <c r="J324" s="100">
        <f t="shared" si="42"/>
        <v>-53.297250000000012</v>
      </c>
      <c r="K324" s="95">
        <v>0.32600000000000001</v>
      </c>
      <c r="L324" s="100">
        <f t="shared" si="43"/>
        <v>-60.27825</v>
      </c>
      <c r="M324" s="95">
        <v>0.32050000000000001</v>
      </c>
      <c r="N324" s="100">
        <f t="shared" si="44"/>
        <v>-67.662000000000006</v>
      </c>
      <c r="O324" s="95">
        <v>0.3145</v>
      </c>
      <c r="P324" s="100">
        <f t="shared" si="45"/>
        <v>-75.717000000000013</v>
      </c>
      <c r="Q324" s="95">
        <v>0.31080000000000002</v>
      </c>
      <c r="R324" s="100">
        <f t="shared" si="46"/>
        <v>-80.684249999999977</v>
      </c>
      <c r="S324" s="95">
        <v>0.30940000000000001</v>
      </c>
      <c r="T324" s="100">
        <f t="shared" si="48"/>
        <v>-82.563749999999999</v>
      </c>
      <c r="U324" s="95">
        <v>0.31090000000000001</v>
      </c>
      <c r="V324" s="100">
        <f t="shared" si="49"/>
        <v>-80.55</v>
      </c>
    </row>
    <row r="325" spans="3:22" s="97" customFormat="1" ht="15" x14ac:dyDescent="0.25">
      <c r="C325" s="96"/>
      <c r="D325" s="13">
        <v>0.37090000000000001</v>
      </c>
      <c r="E325" s="95">
        <v>0.34460000000000002</v>
      </c>
      <c r="F325" s="100">
        <f t="shared" si="40"/>
        <v>-35.307749999999984</v>
      </c>
      <c r="G325" s="95">
        <v>0.33789999999999998</v>
      </c>
      <c r="H325" s="100">
        <f t="shared" si="41"/>
        <v>-44.302500000000038</v>
      </c>
      <c r="I325" s="95">
        <v>0.3306</v>
      </c>
      <c r="J325" s="100">
        <f t="shared" si="42"/>
        <v>-54.102750000000007</v>
      </c>
      <c r="K325" s="95">
        <v>0.32569999999999999</v>
      </c>
      <c r="L325" s="100">
        <f t="shared" si="43"/>
        <v>-60.681000000000026</v>
      </c>
      <c r="M325" s="95">
        <v>0.3206</v>
      </c>
      <c r="N325" s="100">
        <f t="shared" si="44"/>
        <v>-67.527750000000012</v>
      </c>
      <c r="O325" s="95">
        <v>0.3145</v>
      </c>
      <c r="P325" s="100">
        <f t="shared" si="45"/>
        <v>-75.717000000000013</v>
      </c>
      <c r="Q325" s="95">
        <v>0.31080000000000002</v>
      </c>
      <c r="R325" s="100">
        <f t="shared" si="46"/>
        <v>-80.684249999999977</v>
      </c>
      <c r="S325" s="95">
        <v>0.30909999999999999</v>
      </c>
      <c r="T325" s="100">
        <f t="shared" si="48"/>
        <v>-82.966500000000025</v>
      </c>
      <c r="U325" s="95">
        <v>0.31</v>
      </c>
      <c r="V325" s="100">
        <f t="shared" si="49"/>
        <v>-81.758250000000018</v>
      </c>
    </row>
    <row r="326" spans="3:22" s="97" customFormat="1" ht="15" x14ac:dyDescent="0.25">
      <c r="C326" s="96"/>
      <c r="D326" s="13">
        <v>0.37130000000000002</v>
      </c>
      <c r="E326" s="95">
        <v>0.3448</v>
      </c>
      <c r="F326" s="100">
        <f t="shared" si="40"/>
        <v>-35.576250000000037</v>
      </c>
      <c r="G326" s="95">
        <v>0.3377</v>
      </c>
      <c r="H326" s="100">
        <f t="shared" si="41"/>
        <v>-45.108000000000025</v>
      </c>
      <c r="I326" s="95">
        <v>0.33069999999999999</v>
      </c>
      <c r="J326" s="100">
        <f t="shared" si="42"/>
        <v>-54.505500000000033</v>
      </c>
      <c r="K326" s="95">
        <v>0.32550000000000001</v>
      </c>
      <c r="L326" s="100">
        <f t="shared" si="43"/>
        <v>-61.486500000000007</v>
      </c>
      <c r="M326" s="95">
        <v>0.32019999999999998</v>
      </c>
      <c r="N326" s="100">
        <f t="shared" si="44"/>
        <v>-68.601750000000052</v>
      </c>
      <c r="O326" s="95">
        <v>0.31440000000000001</v>
      </c>
      <c r="P326" s="100">
        <f t="shared" si="45"/>
        <v>-76.388250000000014</v>
      </c>
      <c r="Q326" s="95">
        <v>0.31059999999999999</v>
      </c>
      <c r="R326" s="100">
        <f t="shared" si="46"/>
        <v>-81.489750000000043</v>
      </c>
      <c r="S326" s="95">
        <v>0.30869999999999997</v>
      </c>
      <c r="T326" s="100">
        <f t="shared" si="48"/>
        <v>-84.040500000000065</v>
      </c>
      <c r="U326" s="95">
        <v>0.31080000000000002</v>
      </c>
      <c r="V326" s="100">
        <f t="shared" si="49"/>
        <v>-81.221249999999998</v>
      </c>
    </row>
    <row r="327" spans="3:22" s="97" customFormat="1" ht="15" x14ac:dyDescent="0.25">
      <c r="C327" s="96"/>
      <c r="D327" s="13">
        <v>0.37140000000000001</v>
      </c>
      <c r="E327" s="95">
        <v>0.34520000000000001</v>
      </c>
      <c r="F327" s="100">
        <f t="shared" si="40"/>
        <v>-35.173500000000004</v>
      </c>
      <c r="G327" s="95">
        <v>0.33800000000000002</v>
      </c>
      <c r="H327" s="100">
        <f t="shared" si="41"/>
        <v>-44.83949999999998</v>
      </c>
      <c r="I327" s="95">
        <v>0.33119999999999999</v>
      </c>
      <c r="J327" s="100">
        <f t="shared" si="42"/>
        <v>-53.968500000000027</v>
      </c>
      <c r="K327" s="95">
        <v>0.32550000000000001</v>
      </c>
      <c r="L327" s="100">
        <f t="shared" si="43"/>
        <v>-61.620750000000001</v>
      </c>
      <c r="M327" s="95">
        <v>0.3201</v>
      </c>
      <c r="N327" s="100">
        <f t="shared" si="44"/>
        <v>-68.870250000000013</v>
      </c>
      <c r="O327" s="95">
        <v>0.31409999999999999</v>
      </c>
      <c r="P327" s="100">
        <f t="shared" si="45"/>
        <v>-76.92525000000002</v>
      </c>
      <c r="Q327" s="95">
        <v>0.31109999999999999</v>
      </c>
      <c r="R327" s="100">
        <f t="shared" si="46"/>
        <v>-80.952750000000023</v>
      </c>
      <c r="S327" s="95">
        <v>0.30909999999999999</v>
      </c>
      <c r="T327" s="100">
        <f t="shared" si="48"/>
        <v>-83.63775000000004</v>
      </c>
      <c r="U327" s="95">
        <v>0.31</v>
      </c>
      <c r="V327" s="100">
        <f t="shared" si="49"/>
        <v>-82.429500000000019</v>
      </c>
    </row>
    <row r="328" spans="3:22" s="97" customFormat="1" ht="15" x14ac:dyDescent="0.25">
      <c r="C328" s="96"/>
      <c r="D328" s="13">
        <v>0.37190000000000001</v>
      </c>
      <c r="E328" s="95">
        <v>0.34470000000000001</v>
      </c>
      <c r="F328" s="100">
        <f t="shared" si="40"/>
        <v>-36.516000000000005</v>
      </c>
      <c r="G328" s="95">
        <v>0.3377</v>
      </c>
      <c r="H328" s="100">
        <f t="shared" si="41"/>
        <v>-45.913500000000013</v>
      </c>
      <c r="I328" s="95">
        <v>0.33029999999999998</v>
      </c>
      <c r="J328" s="100">
        <f t="shared" si="42"/>
        <v>-55.848000000000035</v>
      </c>
      <c r="K328" s="95">
        <v>0.3256</v>
      </c>
      <c r="L328" s="100">
        <f t="shared" si="43"/>
        <v>-62.157750000000014</v>
      </c>
      <c r="M328" s="95">
        <v>0.32</v>
      </c>
      <c r="N328" s="100">
        <f t="shared" si="44"/>
        <v>-69.675749999999994</v>
      </c>
      <c r="O328" s="95">
        <v>0.3135</v>
      </c>
      <c r="P328" s="100">
        <f t="shared" si="45"/>
        <v>-78.402000000000015</v>
      </c>
      <c r="Q328" s="95">
        <v>0.31040000000000001</v>
      </c>
      <c r="R328" s="100">
        <f t="shared" si="46"/>
        <v>-82.563749999999999</v>
      </c>
      <c r="S328" s="95">
        <v>0.309</v>
      </c>
      <c r="T328" s="100">
        <f t="shared" si="48"/>
        <v>-84.44325000000002</v>
      </c>
      <c r="U328" s="95">
        <v>0.30990000000000001</v>
      </c>
      <c r="V328" s="100">
        <f t="shared" si="49"/>
        <v>-83.234999999999999</v>
      </c>
    </row>
    <row r="329" spans="3:22" s="97" customFormat="1" ht="15" x14ac:dyDescent="0.25">
      <c r="C329" s="96"/>
      <c r="D329" s="13">
        <v>0.37090000000000001</v>
      </c>
      <c r="E329" s="95">
        <v>0.34379999999999999</v>
      </c>
      <c r="F329" s="100">
        <f t="shared" si="40"/>
        <v>-36.381750000000018</v>
      </c>
      <c r="G329" s="95">
        <v>0.33779999999999999</v>
      </c>
      <c r="H329" s="100">
        <f t="shared" si="41"/>
        <v>-44.436750000000025</v>
      </c>
      <c r="I329" s="95">
        <v>0.3301</v>
      </c>
      <c r="J329" s="100">
        <f t="shared" si="42"/>
        <v>-54.774000000000008</v>
      </c>
      <c r="K329" s="95">
        <v>0.32500000000000001</v>
      </c>
      <c r="L329" s="100">
        <f t="shared" si="43"/>
        <v>-61.620750000000001</v>
      </c>
      <c r="M329" s="95">
        <v>0.32</v>
      </c>
      <c r="N329" s="100">
        <f t="shared" si="44"/>
        <v>-68.333249999999992</v>
      </c>
      <c r="O329" s="95">
        <v>0.31440000000000001</v>
      </c>
      <c r="P329" s="100">
        <f t="shared" si="45"/>
        <v>-75.851249999999993</v>
      </c>
      <c r="Q329" s="95">
        <v>0.31040000000000001</v>
      </c>
      <c r="R329" s="100">
        <f t="shared" si="46"/>
        <v>-81.221249999999998</v>
      </c>
      <c r="S329" s="95">
        <v>0.30840000000000001</v>
      </c>
      <c r="T329" s="100">
        <f t="shared" si="48"/>
        <v>-83.90625</v>
      </c>
      <c r="U329" s="95">
        <v>0.30980000000000002</v>
      </c>
      <c r="V329" s="100">
        <f t="shared" si="49"/>
        <v>-82.026749999999979</v>
      </c>
    </row>
    <row r="330" spans="3:22" s="97" customFormat="1" ht="15" x14ac:dyDescent="0.25">
      <c r="C330" s="96"/>
      <c r="D330" s="13">
        <v>0.37090000000000001</v>
      </c>
      <c r="E330" s="95">
        <v>0.34520000000000001</v>
      </c>
      <c r="F330" s="100">
        <f t="shared" si="40"/>
        <v>-34.502249999999997</v>
      </c>
      <c r="G330" s="95">
        <v>0.33750000000000002</v>
      </c>
      <c r="H330" s="100">
        <f t="shared" si="41"/>
        <v>-44.83949999999998</v>
      </c>
      <c r="I330" s="95">
        <v>0.33050000000000002</v>
      </c>
      <c r="J330" s="100">
        <f t="shared" si="42"/>
        <v>-54.236999999999988</v>
      </c>
      <c r="K330" s="95">
        <v>0.32519999999999999</v>
      </c>
      <c r="L330" s="100">
        <f t="shared" si="43"/>
        <v>-61.352250000000026</v>
      </c>
      <c r="M330" s="95">
        <v>0.32019999999999998</v>
      </c>
      <c r="N330" s="100">
        <f t="shared" si="44"/>
        <v>-68.064750000000032</v>
      </c>
      <c r="O330" s="95">
        <v>0.31409999999999999</v>
      </c>
      <c r="P330" s="100">
        <f t="shared" si="45"/>
        <v>-76.254000000000033</v>
      </c>
      <c r="Q330" s="95">
        <v>0.3105</v>
      </c>
      <c r="R330" s="100">
        <f t="shared" si="46"/>
        <v>-81.087000000000003</v>
      </c>
      <c r="S330" s="95">
        <v>0.30840000000000001</v>
      </c>
      <c r="T330" s="100">
        <f t="shared" si="48"/>
        <v>-83.90625</v>
      </c>
      <c r="U330" s="95">
        <v>0.30959999999999999</v>
      </c>
      <c r="V330" s="100">
        <f t="shared" si="49"/>
        <v>-82.295250000000024</v>
      </c>
    </row>
    <row r="331" spans="3:22" s="97" customFormat="1" ht="15" x14ac:dyDescent="0.25">
      <c r="C331" s="96"/>
      <c r="D331" s="13">
        <v>0.37119999999999997</v>
      </c>
      <c r="E331" s="95">
        <v>0.34439999999999998</v>
      </c>
      <c r="F331" s="100">
        <f t="shared" si="40"/>
        <v>-35.978999999999985</v>
      </c>
      <c r="G331" s="95">
        <v>0.33739999999999998</v>
      </c>
      <c r="H331" s="100">
        <f t="shared" si="41"/>
        <v>-45.3765</v>
      </c>
      <c r="I331" s="95">
        <v>0.33050000000000002</v>
      </c>
      <c r="J331" s="100">
        <f t="shared" si="42"/>
        <v>-54.63974999999995</v>
      </c>
      <c r="K331" s="95">
        <v>0.32479999999999998</v>
      </c>
      <c r="L331" s="100">
        <f t="shared" si="43"/>
        <v>-62.292000000000002</v>
      </c>
      <c r="M331" s="95">
        <v>0.31990000000000002</v>
      </c>
      <c r="N331" s="100">
        <f t="shared" si="44"/>
        <v>-68.870249999999942</v>
      </c>
      <c r="O331" s="95">
        <v>0.31380000000000002</v>
      </c>
      <c r="P331" s="100">
        <f t="shared" si="45"/>
        <v>-77.059499999999929</v>
      </c>
      <c r="Q331" s="95">
        <v>0.31040000000000001</v>
      </c>
      <c r="R331" s="100">
        <f t="shared" si="46"/>
        <v>-81.623999999999953</v>
      </c>
      <c r="S331" s="95">
        <v>0.30859999999999999</v>
      </c>
      <c r="T331" s="100">
        <f t="shared" si="48"/>
        <v>-84.04049999999998</v>
      </c>
      <c r="U331" s="95">
        <v>0.30969999999999998</v>
      </c>
      <c r="V331" s="100">
        <f t="shared" si="49"/>
        <v>-82.563749999999999</v>
      </c>
    </row>
    <row r="332" spans="3:22" s="97" customFormat="1" ht="15" x14ac:dyDescent="0.25">
      <c r="C332" s="96"/>
      <c r="D332" s="13">
        <v>0.372</v>
      </c>
      <c r="E332" s="95">
        <v>0.34439999999999998</v>
      </c>
      <c r="F332" s="100">
        <f t="shared" si="40"/>
        <v>-37.053000000000019</v>
      </c>
      <c r="G332" s="95">
        <v>0.33760000000000001</v>
      </c>
      <c r="H332" s="100">
        <f t="shared" si="41"/>
        <v>-46.181999999999981</v>
      </c>
      <c r="I332" s="95">
        <v>0.32979999999999998</v>
      </c>
      <c r="J332" s="100">
        <f t="shared" si="42"/>
        <v>-56.653500000000022</v>
      </c>
      <c r="K332" s="95">
        <v>0.3246</v>
      </c>
      <c r="L332" s="100">
        <f t="shared" si="43"/>
        <v>-63.634500000000003</v>
      </c>
      <c r="M332" s="95">
        <v>0.32</v>
      </c>
      <c r="N332" s="100">
        <f t="shared" si="44"/>
        <v>-69.809999999999988</v>
      </c>
      <c r="O332" s="95">
        <v>0.31390000000000001</v>
      </c>
      <c r="P332" s="100">
        <f t="shared" si="45"/>
        <v>-77.999249999999989</v>
      </c>
      <c r="Q332" s="95">
        <v>0.30990000000000001</v>
      </c>
      <c r="R332" s="100">
        <f t="shared" si="46"/>
        <v>-83.36924999999998</v>
      </c>
      <c r="S332" s="95">
        <v>0.30840000000000001</v>
      </c>
      <c r="T332" s="100">
        <f t="shared" si="48"/>
        <v>-85.382999999999981</v>
      </c>
      <c r="U332" s="95">
        <v>0.30940000000000001</v>
      </c>
      <c r="V332" s="100">
        <f t="shared" si="49"/>
        <v>-84.04049999999998</v>
      </c>
    </row>
    <row r="333" spans="3:22" s="97" customFormat="1" ht="15" x14ac:dyDescent="0.25">
      <c r="C333" s="96"/>
      <c r="D333" s="13">
        <v>0.37119999999999997</v>
      </c>
      <c r="E333" s="95">
        <v>0.34410000000000002</v>
      </c>
      <c r="F333" s="100">
        <f t="shared" ref="F333:F396" si="50">(E333-$D333)*1000*$A$24</f>
        <v>-36.381749999999947</v>
      </c>
      <c r="G333" s="95">
        <v>0.33750000000000002</v>
      </c>
      <c r="H333" s="100">
        <f t="shared" ref="H333:H396" si="51">(G333-$D333)*1000*$A$24</f>
        <v>-45.242249999999935</v>
      </c>
      <c r="I333" s="95">
        <v>0.32969999999999999</v>
      </c>
      <c r="J333" s="100">
        <f t="shared" ref="J333:J396" si="52">(I333-$D333)*1000*$A$24</f>
        <v>-55.713749999999969</v>
      </c>
      <c r="K333" s="95">
        <v>0.32469999999999999</v>
      </c>
      <c r="L333" s="100">
        <f t="shared" ref="L333:L396" si="53">(K333-$D333)*1000*$A$24</f>
        <v>-62.426249999999982</v>
      </c>
      <c r="M333" s="95">
        <v>0.31990000000000002</v>
      </c>
      <c r="N333" s="100">
        <f t="shared" ref="N333:N396" si="54">(M333-$D333)*1000*$A$24</f>
        <v>-68.870249999999942</v>
      </c>
      <c r="O333" s="95">
        <v>0.31369999999999998</v>
      </c>
      <c r="P333" s="100">
        <f t="shared" ref="P333:P396" si="55">(O333-$D333)*1000*$A$24</f>
        <v>-77.193749999999994</v>
      </c>
      <c r="Q333" s="95">
        <v>0.30990000000000001</v>
      </c>
      <c r="R333" s="100">
        <f t="shared" ref="R333:R396" si="56">(Q333-$D333)*1000*$A$24</f>
        <v>-82.295249999999953</v>
      </c>
      <c r="S333" s="95">
        <v>0.30840000000000001</v>
      </c>
      <c r="T333" s="100">
        <f t="shared" si="48"/>
        <v>-84.308999999999955</v>
      </c>
      <c r="U333" s="95">
        <v>0.30890000000000001</v>
      </c>
      <c r="V333" s="100">
        <f t="shared" si="49"/>
        <v>-83.637749999999954</v>
      </c>
    </row>
    <row r="334" spans="3:22" s="97" customFormat="1" ht="15" x14ac:dyDescent="0.25">
      <c r="C334" s="96"/>
      <c r="D334" s="13">
        <v>0.37080000000000002</v>
      </c>
      <c r="E334" s="95">
        <v>0.34410000000000002</v>
      </c>
      <c r="F334" s="100">
        <f t="shared" si="50"/>
        <v>-35.844750000000005</v>
      </c>
      <c r="G334" s="95">
        <v>0.33760000000000001</v>
      </c>
      <c r="H334" s="100">
        <f t="shared" si="51"/>
        <v>-44.571000000000012</v>
      </c>
      <c r="I334" s="95">
        <v>0.32990000000000003</v>
      </c>
      <c r="J334" s="100">
        <f t="shared" si="52"/>
        <v>-54.908249999999988</v>
      </c>
      <c r="K334" s="95">
        <v>0.32500000000000001</v>
      </c>
      <c r="L334" s="100">
        <f t="shared" si="53"/>
        <v>-61.486500000000007</v>
      </c>
      <c r="M334" s="95">
        <v>0.31940000000000002</v>
      </c>
      <c r="N334" s="100">
        <f t="shared" si="54"/>
        <v>-69.004499999999993</v>
      </c>
      <c r="O334" s="95">
        <v>0.31319999999999998</v>
      </c>
      <c r="P334" s="100">
        <f t="shared" si="55"/>
        <v>-77.328000000000046</v>
      </c>
      <c r="Q334" s="95">
        <v>0.30959999999999999</v>
      </c>
      <c r="R334" s="100">
        <f t="shared" si="56"/>
        <v>-82.161000000000044</v>
      </c>
      <c r="S334" s="95">
        <v>0.30840000000000001</v>
      </c>
      <c r="T334" s="100">
        <f t="shared" ref="T334:T397" si="57">(S334-$D334)*1000*$A$24</f>
        <v>-83.77200000000002</v>
      </c>
      <c r="U334" s="95">
        <v>0.30909999999999999</v>
      </c>
      <c r="V334" s="100">
        <f t="shared" ref="V334:V397" si="58">(U334-$D334)*1000*$A$24</f>
        <v>-82.832250000000045</v>
      </c>
    </row>
    <row r="335" spans="3:22" s="97" customFormat="1" ht="15" x14ac:dyDescent="0.25">
      <c r="C335" s="96"/>
      <c r="D335" s="13">
        <v>0.3715</v>
      </c>
      <c r="E335" s="95">
        <v>0.34379999999999999</v>
      </c>
      <c r="F335" s="100">
        <f t="shared" si="50"/>
        <v>-37.187250000000006</v>
      </c>
      <c r="G335" s="95">
        <v>0.33779999999999999</v>
      </c>
      <c r="H335" s="100">
        <f t="shared" si="51"/>
        <v>-45.242250000000013</v>
      </c>
      <c r="I335" s="95">
        <v>0.33029999999999998</v>
      </c>
      <c r="J335" s="100">
        <f t="shared" si="52"/>
        <v>-55.311000000000021</v>
      </c>
      <c r="K335" s="95">
        <v>0.32440000000000002</v>
      </c>
      <c r="L335" s="100">
        <f t="shared" si="53"/>
        <v>-63.231749999999963</v>
      </c>
      <c r="M335" s="95">
        <v>0.3196</v>
      </c>
      <c r="N335" s="100">
        <f t="shared" si="54"/>
        <v>-69.675749999999994</v>
      </c>
      <c r="O335" s="95">
        <v>0.31319999999999998</v>
      </c>
      <c r="P335" s="100">
        <f t="shared" si="55"/>
        <v>-78.267750000000021</v>
      </c>
      <c r="Q335" s="95">
        <v>0.30980000000000002</v>
      </c>
      <c r="R335" s="100">
        <f t="shared" si="56"/>
        <v>-82.832249999999974</v>
      </c>
      <c r="S335" s="95">
        <v>0.30830000000000002</v>
      </c>
      <c r="T335" s="100">
        <f t="shared" si="57"/>
        <v>-84.845999999999975</v>
      </c>
      <c r="U335" s="95">
        <v>0.30909999999999999</v>
      </c>
      <c r="V335" s="100">
        <f t="shared" si="58"/>
        <v>-83.77200000000002</v>
      </c>
    </row>
    <row r="336" spans="3:22" s="97" customFormat="1" ht="15" x14ac:dyDescent="0.25">
      <c r="C336" s="96"/>
      <c r="D336" s="13">
        <v>0.37269999999999998</v>
      </c>
      <c r="E336" s="95">
        <v>0.34370000000000001</v>
      </c>
      <c r="F336" s="100">
        <f t="shared" si="50"/>
        <v>-38.932499999999962</v>
      </c>
      <c r="G336" s="95">
        <v>0.33760000000000001</v>
      </c>
      <c r="H336" s="100">
        <f t="shared" si="51"/>
        <v>-47.121749999999956</v>
      </c>
      <c r="I336" s="95">
        <v>0.3301</v>
      </c>
      <c r="J336" s="100">
        <f t="shared" si="52"/>
        <v>-57.190499999999965</v>
      </c>
      <c r="K336" s="95">
        <v>0.32419999999999999</v>
      </c>
      <c r="L336" s="100">
        <f t="shared" si="53"/>
        <v>-65.111249999999984</v>
      </c>
      <c r="M336" s="95">
        <v>0.31929999999999997</v>
      </c>
      <c r="N336" s="100">
        <f t="shared" si="54"/>
        <v>-71.68950000000001</v>
      </c>
      <c r="O336" s="95">
        <v>0.31330000000000002</v>
      </c>
      <c r="P336" s="100">
        <f t="shared" si="55"/>
        <v>-79.744499999999945</v>
      </c>
      <c r="Q336" s="95">
        <v>0.30959999999999999</v>
      </c>
      <c r="R336" s="100">
        <f t="shared" si="56"/>
        <v>-84.711749999999981</v>
      </c>
      <c r="S336" s="95">
        <v>0.308</v>
      </c>
      <c r="T336" s="100">
        <f t="shared" si="57"/>
        <v>-86.859749999999963</v>
      </c>
      <c r="U336" s="95">
        <v>0.30830000000000002</v>
      </c>
      <c r="V336" s="100">
        <f t="shared" si="58"/>
        <v>-86.456999999999951</v>
      </c>
    </row>
    <row r="337" spans="3:22" s="97" customFormat="1" ht="15" x14ac:dyDescent="0.25">
      <c r="C337" s="96"/>
      <c r="D337" s="13">
        <v>0.37090000000000001</v>
      </c>
      <c r="E337" s="95">
        <v>0.34429999999999999</v>
      </c>
      <c r="F337" s="100">
        <f t="shared" si="50"/>
        <v>-35.710500000000017</v>
      </c>
      <c r="G337" s="95">
        <v>0.3367</v>
      </c>
      <c r="H337" s="100">
        <f t="shared" si="51"/>
        <v>-45.913500000000013</v>
      </c>
      <c r="I337" s="95">
        <v>0.32940000000000003</v>
      </c>
      <c r="J337" s="100">
        <f t="shared" si="52"/>
        <v>-55.713749999999969</v>
      </c>
      <c r="K337" s="95">
        <v>0.32450000000000001</v>
      </c>
      <c r="L337" s="100">
        <f t="shared" si="53"/>
        <v>-62.292000000000002</v>
      </c>
      <c r="M337" s="95">
        <v>0.31929999999999997</v>
      </c>
      <c r="N337" s="100">
        <f t="shared" si="54"/>
        <v>-69.273000000000053</v>
      </c>
      <c r="O337" s="95">
        <v>0.31340000000000001</v>
      </c>
      <c r="P337" s="100">
        <f t="shared" si="55"/>
        <v>-77.193749999999994</v>
      </c>
      <c r="Q337" s="95">
        <v>0.30930000000000002</v>
      </c>
      <c r="R337" s="100">
        <f t="shared" si="56"/>
        <v>-82.697999999999979</v>
      </c>
      <c r="S337" s="95">
        <v>0.30819999999999997</v>
      </c>
      <c r="T337" s="100">
        <f t="shared" si="57"/>
        <v>-84.174750000000046</v>
      </c>
      <c r="U337" s="95">
        <v>0.30809999999999998</v>
      </c>
      <c r="V337" s="100">
        <f t="shared" si="58"/>
        <v>-84.30900000000004</v>
      </c>
    </row>
    <row r="338" spans="3:22" s="97" customFormat="1" ht="15" x14ac:dyDescent="0.25">
      <c r="C338" s="96"/>
      <c r="D338" s="13">
        <v>0.37140000000000001</v>
      </c>
      <c r="E338" s="95">
        <v>0.34350000000000003</v>
      </c>
      <c r="F338" s="100">
        <f t="shared" si="50"/>
        <v>-37.455749999999973</v>
      </c>
      <c r="G338" s="95">
        <v>0.33710000000000001</v>
      </c>
      <c r="H338" s="100">
        <f t="shared" si="51"/>
        <v>-46.047750000000001</v>
      </c>
      <c r="I338" s="95">
        <v>0.32929999999999998</v>
      </c>
      <c r="J338" s="100">
        <f t="shared" si="52"/>
        <v>-56.519250000000035</v>
      </c>
      <c r="K338" s="95">
        <v>0.3241</v>
      </c>
      <c r="L338" s="100">
        <f t="shared" si="53"/>
        <v>-63.500250000000015</v>
      </c>
      <c r="M338" s="95">
        <v>0.31900000000000001</v>
      </c>
      <c r="N338" s="100">
        <f t="shared" si="54"/>
        <v>-70.347000000000008</v>
      </c>
      <c r="O338" s="95">
        <v>0.31340000000000001</v>
      </c>
      <c r="P338" s="100">
        <f t="shared" si="55"/>
        <v>-77.864999999999995</v>
      </c>
      <c r="Q338" s="95">
        <v>0.30919999999999997</v>
      </c>
      <c r="R338" s="100">
        <f t="shared" si="56"/>
        <v>-83.503500000000045</v>
      </c>
      <c r="S338" s="95">
        <v>0.30730000000000002</v>
      </c>
      <c r="T338" s="100">
        <f t="shared" si="57"/>
        <v>-86.054249999999996</v>
      </c>
      <c r="U338" s="95">
        <v>0.30830000000000002</v>
      </c>
      <c r="V338" s="100">
        <f t="shared" si="58"/>
        <v>-84.711749999999981</v>
      </c>
    </row>
    <row r="339" spans="3:22" s="97" customFormat="1" ht="15" x14ac:dyDescent="0.25">
      <c r="C339" s="96"/>
      <c r="D339" s="13">
        <v>0.37109999999999999</v>
      </c>
      <c r="E339" s="95">
        <v>0.34370000000000001</v>
      </c>
      <c r="F339" s="100">
        <f t="shared" si="50"/>
        <v>-36.784499999999973</v>
      </c>
      <c r="G339" s="95">
        <v>0.33750000000000002</v>
      </c>
      <c r="H339" s="100">
        <f t="shared" si="51"/>
        <v>-45.107999999999954</v>
      </c>
      <c r="I339" s="95">
        <v>0.3296</v>
      </c>
      <c r="J339" s="100">
        <f t="shared" si="52"/>
        <v>-55.713749999999969</v>
      </c>
      <c r="K339" s="95">
        <v>0.32369999999999999</v>
      </c>
      <c r="L339" s="100">
        <f t="shared" si="53"/>
        <v>-63.634500000000003</v>
      </c>
      <c r="M339" s="95">
        <v>0.31869999999999998</v>
      </c>
      <c r="N339" s="100">
        <f t="shared" si="54"/>
        <v>-70.347000000000008</v>
      </c>
      <c r="O339" s="95">
        <v>0.31269999999999998</v>
      </c>
      <c r="P339" s="100">
        <f t="shared" si="55"/>
        <v>-78.402000000000015</v>
      </c>
      <c r="Q339" s="95">
        <v>0.30919999999999997</v>
      </c>
      <c r="R339" s="100">
        <f t="shared" si="56"/>
        <v>-83.100750000000019</v>
      </c>
      <c r="S339" s="95">
        <v>0.30780000000000002</v>
      </c>
      <c r="T339" s="100">
        <f t="shared" si="57"/>
        <v>-84.980249999999955</v>
      </c>
      <c r="U339" s="95">
        <v>0.3085</v>
      </c>
      <c r="V339" s="100">
        <f t="shared" si="58"/>
        <v>-84.04049999999998</v>
      </c>
    </row>
    <row r="340" spans="3:22" s="97" customFormat="1" ht="15" x14ac:dyDescent="0.25">
      <c r="C340" s="96"/>
      <c r="D340" s="13">
        <v>0.37159999999999999</v>
      </c>
      <c r="E340" s="95">
        <v>0.34339999999999998</v>
      </c>
      <c r="F340" s="100">
        <f t="shared" si="50"/>
        <v>-37.858500000000006</v>
      </c>
      <c r="G340" s="95">
        <v>0.33710000000000001</v>
      </c>
      <c r="H340" s="100">
        <f t="shared" si="51"/>
        <v>-46.316249999999961</v>
      </c>
      <c r="I340" s="95">
        <v>0.32900000000000001</v>
      </c>
      <c r="J340" s="100">
        <f t="shared" si="52"/>
        <v>-57.190499999999965</v>
      </c>
      <c r="K340" s="95">
        <v>0.32469999999999999</v>
      </c>
      <c r="L340" s="100">
        <f t="shared" si="53"/>
        <v>-62.963250000000002</v>
      </c>
      <c r="M340" s="95">
        <v>0.31850000000000001</v>
      </c>
      <c r="N340" s="100">
        <f t="shared" si="54"/>
        <v>-71.286749999999969</v>
      </c>
      <c r="O340" s="95">
        <v>0.3125</v>
      </c>
      <c r="P340" s="100">
        <f t="shared" si="55"/>
        <v>-79.34174999999999</v>
      </c>
      <c r="Q340" s="95">
        <v>0.30919999999999997</v>
      </c>
      <c r="R340" s="100">
        <f t="shared" si="56"/>
        <v>-83.77200000000002</v>
      </c>
      <c r="S340" s="95">
        <v>0.30740000000000001</v>
      </c>
      <c r="T340" s="100">
        <f t="shared" si="57"/>
        <v>-86.188499999999962</v>
      </c>
      <c r="U340" s="95">
        <v>0.30819999999999997</v>
      </c>
      <c r="V340" s="100">
        <f t="shared" si="58"/>
        <v>-85.114500000000021</v>
      </c>
    </row>
    <row r="341" spans="3:22" s="97" customFormat="1" ht="15" x14ac:dyDescent="0.25">
      <c r="C341" s="96"/>
      <c r="D341" s="13">
        <v>0.37109999999999999</v>
      </c>
      <c r="E341" s="95">
        <v>0.34379999999999999</v>
      </c>
      <c r="F341" s="100">
        <f t="shared" si="50"/>
        <v>-36.650249999999986</v>
      </c>
      <c r="G341" s="95">
        <v>0.33660000000000001</v>
      </c>
      <c r="H341" s="100">
        <f t="shared" si="51"/>
        <v>-46.316249999999961</v>
      </c>
      <c r="I341" s="95">
        <v>0.3291</v>
      </c>
      <c r="J341" s="100">
        <f t="shared" si="52"/>
        <v>-56.38499999999997</v>
      </c>
      <c r="K341" s="95">
        <v>0.32350000000000001</v>
      </c>
      <c r="L341" s="100">
        <f t="shared" si="53"/>
        <v>-63.902999999999963</v>
      </c>
      <c r="M341" s="95">
        <v>0.31859999999999999</v>
      </c>
      <c r="N341" s="100">
        <f t="shared" si="54"/>
        <v>-70.481249999999989</v>
      </c>
      <c r="O341" s="95">
        <v>0.3125</v>
      </c>
      <c r="P341" s="100">
        <f t="shared" si="55"/>
        <v>-78.67049999999999</v>
      </c>
      <c r="Q341" s="95">
        <v>0.30880000000000002</v>
      </c>
      <c r="R341" s="100">
        <f t="shared" si="56"/>
        <v>-83.637749999999954</v>
      </c>
      <c r="S341" s="95">
        <v>0.30709999999999998</v>
      </c>
      <c r="T341" s="100">
        <f t="shared" si="57"/>
        <v>-85.92</v>
      </c>
      <c r="U341" s="95">
        <v>0.30830000000000002</v>
      </c>
      <c r="V341" s="100">
        <f t="shared" si="58"/>
        <v>-84.308999999999955</v>
      </c>
    </row>
    <row r="342" spans="3:22" s="97" customFormat="1" ht="15" x14ac:dyDescent="0.25">
      <c r="C342" s="96"/>
      <c r="D342" s="13">
        <v>0.37119999999999997</v>
      </c>
      <c r="E342" s="95">
        <v>0.34370000000000001</v>
      </c>
      <c r="F342" s="100">
        <f t="shared" si="50"/>
        <v>-36.91874999999996</v>
      </c>
      <c r="G342" s="95">
        <v>0.33700000000000002</v>
      </c>
      <c r="H342" s="100">
        <f t="shared" si="51"/>
        <v>-45.913499999999935</v>
      </c>
      <c r="I342" s="95">
        <v>0.3291</v>
      </c>
      <c r="J342" s="100">
        <f t="shared" si="52"/>
        <v>-56.519249999999964</v>
      </c>
      <c r="K342" s="95">
        <v>0.32390000000000002</v>
      </c>
      <c r="L342" s="100">
        <f t="shared" si="53"/>
        <v>-63.500249999999937</v>
      </c>
      <c r="M342" s="95">
        <v>0.31830000000000003</v>
      </c>
      <c r="N342" s="100">
        <f t="shared" si="54"/>
        <v>-71.018249999999938</v>
      </c>
      <c r="O342" s="95">
        <v>0.3125</v>
      </c>
      <c r="P342" s="100">
        <f t="shared" si="55"/>
        <v>-78.80474999999997</v>
      </c>
      <c r="Q342" s="95">
        <v>0.309</v>
      </c>
      <c r="R342" s="100">
        <f t="shared" si="56"/>
        <v>-83.503499999999974</v>
      </c>
      <c r="S342" s="95">
        <v>0.30709999999999998</v>
      </c>
      <c r="T342" s="100">
        <f t="shared" si="57"/>
        <v>-86.054249999999996</v>
      </c>
      <c r="U342" s="95">
        <v>0.30780000000000002</v>
      </c>
      <c r="V342" s="100">
        <f t="shared" si="58"/>
        <v>-85.114499999999936</v>
      </c>
    </row>
    <row r="343" spans="3:22" s="97" customFormat="1" ht="15" x14ac:dyDescent="0.25">
      <c r="C343" s="96"/>
      <c r="D343" s="13">
        <v>0.371</v>
      </c>
      <c r="E343" s="95">
        <v>0.34339999999999998</v>
      </c>
      <c r="F343" s="100">
        <f t="shared" si="50"/>
        <v>-37.053000000000019</v>
      </c>
      <c r="G343" s="95">
        <v>0.33750000000000002</v>
      </c>
      <c r="H343" s="100">
        <f t="shared" si="51"/>
        <v>-44.97374999999996</v>
      </c>
      <c r="I343" s="95">
        <v>0.32840000000000003</v>
      </c>
      <c r="J343" s="100">
        <f t="shared" si="52"/>
        <v>-57.190499999999965</v>
      </c>
      <c r="K343" s="95">
        <v>0.32429999999999998</v>
      </c>
      <c r="L343" s="100">
        <f t="shared" si="53"/>
        <v>-62.694750000000028</v>
      </c>
      <c r="M343" s="95">
        <v>0.31840000000000002</v>
      </c>
      <c r="N343" s="100">
        <f t="shared" si="54"/>
        <v>-70.615499999999969</v>
      </c>
      <c r="O343" s="95">
        <v>0.312</v>
      </c>
      <c r="P343" s="100">
        <f t="shared" si="55"/>
        <v>-79.207499999999996</v>
      </c>
      <c r="Q343" s="95">
        <v>0.30830000000000002</v>
      </c>
      <c r="R343" s="100">
        <f t="shared" si="56"/>
        <v>-84.17474999999996</v>
      </c>
      <c r="S343" s="95">
        <v>0.30649999999999999</v>
      </c>
      <c r="T343" s="100">
        <f t="shared" si="57"/>
        <v>-86.591250000000002</v>
      </c>
      <c r="U343" s="95">
        <v>0.30759999999999998</v>
      </c>
      <c r="V343" s="100">
        <f t="shared" si="58"/>
        <v>-85.114500000000021</v>
      </c>
    </row>
    <row r="344" spans="3:22" s="97" customFormat="1" ht="15" x14ac:dyDescent="0.25">
      <c r="C344" s="96"/>
      <c r="D344" s="13">
        <v>0.37069999999999997</v>
      </c>
      <c r="E344" s="95">
        <v>0.34370000000000001</v>
      </c>
      <c r="F344" s="100">
        <f t="shared" si="50"/>
        <v>-36.24749999999996</v>
      </c>
      <c r="G344" s="95">
        <v>0.3367</v>
      </c>
      <c r="H344" s="100">
        <f t="shared" si="51"/>
        <v>-45.64499999999996</v>
      </c>
      <c r="I344" s="95">
        <v>0.32900000000000001</v>
      </c>
      <c r="J344" s="100">
        <f t="shared" si="52"/>
        <v>-55.982249999999951</v>
      </c>
      <c r="K344" s="95">
        <v>0.32319999999999999</v>
      </c>
      <c r="L344" s="100">
        <f t="shared" si="53"/>
        <v>-63.768749999999983</v>
      </c>
      <c r="M344" s="95">
        <v>0.31830000000000003</v>
      </c>
      <c r="N344" s="100">
        <f t="shared" si="54"/>
        <v>-70.346999999999937</v>
      </c>
      <c r="O344" s="95">
        <v>0.31190000000000001</v>
      </c>
      <c r="P344" s="100">
        <f t="shared" si="55"/>
        <v>-78.93899999999995</v>
      </c>
      <c r="Q344" s="95">
        <v>0.3085</v>
      </c>
      <c r="R344" s="100">
        <f t="shared" si="56"/>
        <v>-83.503499999999974</v>
      </c>
      <c r="S344" s="95">
        <v>0.30649999999999999</v>
      </c>
      <c r="T344" s="100">
        <f t="shared" si="57"/>
        <v>-86.188499999999962</v>
      </c>
      <c r="U344" s="95">
        <v>0.308</v>
      </c>
      <c r="V344" s="100">
        <f t="shared" si="58"/>
        <v>-84.17474999999996</v>
      </c>
    </row>
    <row r="345" spans="3:22" s="97" customFormat="1" ht="15" x14ac:dyDescent="0.25">
      <c r="C345" s="96"/>
      <c r="D345" s="13">
        <v>0.37109999999999999</v>
      </c>
      <c r="E345" s="95">
        <v>0.34329999999999999</v>
      </c>
      <c r="F345" s="100">
        <f t="shared" si="50"/>
        <v>-37.321499999999986</v>
      </c>
      <c r="G345" s="95">
        <v>0.33629999999999999</v>
      </c>
      <c r="H345" s="100">
        <f t="shared" si="51"/>
        <v>-46.718999999999994</v>
      </c>
      <c r="I345" s="95">
        <v>0.32879999999999998</v>
      </c>
      <c r="J345" s="100">
        <f t="shared" si="52"/>
        <v>-56.78775000000001</v>
      </c>
      <c r="K345" s="95">
        <v>0.32329999999999998</v>
      </c>
      <c r="L345" s="100">
        <f t="shared" si="53"/>
        <v>-64.171500000000023</v>
      </c>
      <c r="M345" s="95">
        <v>0.31850000000000001</v>
      </c>
      <c r="N345" s="100">
        <f t="shared" si="54"/>
        <v>-70.615499999999969</v>
      </c>
      <c r="O345" s="95">
        <v>0.3115</v>
      </c>
      <c r="P345" s="100">
        <f t="shared" si="55"/>
        <v>-80.012999999999991</v>
      </c>
      <c r="Q345" s="95">
        <v>0.30840000000000001</v>
      </c>
      <c r="R345" s="100">
        <f t="shared" si="56"/>
        <v>-84.17474999999996</v>
      </c>
      <c r="S345" s="95">
        <v>0.30599999999999999</v>
      </c>
      <c r="T345" s="100">
        <f t="shared" si="57"/>
        <v>-87.396749999999997</v>
      </c>
      <c r="U345" s="95">
        <v>0.3075</v>
      </c>
      <c r="V345" s="100">
        <f t="shared" si="58"/>
        <v>-85.382999999999981</v>
      </c>
    </row>
    <row r="346" spans="3:22" s="97" customFormat="1" ht="15" x14ac:dyDescent="0.25">
      <c r="C346" s="96"/>
      <c r="D346" s="13">
        <v>0.37140000000000001</v>
      </c>
      <c r="E346" s="95">
        <v>0.34410000000000002</v>
      </c>
      <c r="F346" s="100">
        <f t="shared" si="50"/>
        <v>-36.650249999999986</v>
      </c>
      <c r="G346" s="95">
        <v>0.33679999999999999</v>
      </c>
      <c r="H346" s="100">
        <f t="shared" si="51"/>
        <v>-46.450500000000034</v>
      </c>
      <c r="I346" s="95">
        <v>0.32869999999999999</v>
      </c>
      <c r="J346" s="100">
        <f t="shared" si="52"/>
        <v>-57.324750000000023</v>
      </c>
      <c r="K346" s="95">
        <v>0.32400000000000001</v>
      </c>
      <c r="L346" s="100">
        <f t="shared" si="53"/>
        <v>-63.634500000000003</v>
      </c>
      <c r="M346" s="95">
        <v>0.31840000000000002</v>
      </c>
      <c r="N346" s="100">
        <f t="shared" si="54"/>
        <v>-71.152499999999989</v>
      </c>
      <c r="O346" s="95">
        <v>0.3115</v>
      </c>
      <c r="P346" s="100">
        <f t="shared" si="55"/>
        <v>-80.415750000000003</v>
      </c>
      <c r="Q346" s="95">
        <v>0.3085</v>
      </c>
      <c r="R346" s="100">
        <f t="shared" si="56"/>
        <v>-84.44325000000002</v>
      </c>
      <c r="S346" s="95">
        <v>0.30549999999999999</v>
      </c>
      <c r="T346" s="100">
        <f t="shared" si="57"/>
        <v>-88.470750000000024</v>
      </c>
      <c r="U346" s="95">
        <v>0.307</v>
      </c>
      <c r="V346" s="100">
        <f t="shared" si="58"/>
        <v>-86.457000000000008</v>
      </c>
    </row>
    <row r="347" spans="3:22" s="97" customFormat="1" ht="15" x14ac:dyDescent="0.25">
      <c r="C347" s="96"/>
      <c r="D347" s="13">
        <v>0.37059999999999998</v>
      </c>
      <c r="E347" s="95">
        <v>0.34360000000000002</v>
      </c>
      <c r="F347" s="100">
        <f t="shared" si="50"/>
        <v>-36.24749999999996</v>
      </c>
      <c r="G347" s="95">
        <v>0.33600000000000002</v>
      </c>
      <c r="H347" s="100">
        <f t="shared" si="51"/>
        <v>-46.450499999999955</v>
      </c>
      <c r="I347" s="95">
        <v>0.32829999999999998</v>
      </c>
      <c r="J347" s="100">
        <f t="shared" si="52"/>
        <v>-56.78775000000001</v>
      </c>
      <c r="K347" s="95">
        <v>0.32329999999999998</v>
      </c>
      <c r="L347" s="100">
        <f t="shared" si="53"/>
        <v>-63.500250000000015</v>
      </c>
      <c r="M347" s="95">
        <v>0.318</v>
      </c>
      <c r="N347" s="100">
        <f t="shared" si="54"/>
        <v>-70.615499999999969</v>
      </c>
      <c r="O347" s="95">
        <v>0.312</v>
      </c>
      <c r="P347" s="100">
        <f t="shared" si="55"/>
        <v>-78.67049999999999</v>
      </c>
      <c r="Q347" s="95">
        <v>0.30830000000000002</v>
      </c>
      <c r="R347" s="100">
        <f t="shared" si="56"/>
        <v>-83.637749999999954</v>
      </c>
      <c r="S347" s="95">
        <v>0.30609999999999998</v>
      </c>
      <c r="T347" s="100">
        <f t="shared" si="57"/>
        <v>-86.591250000000002</v>
      </c>
      <c r="U347" s="95">
        <v>0.3075</v>
      </c>
      <c r="V347" s="100">
        <f t="shared" si="58"/>
        <v>-84.711749999999981</v>
      </c>
    </row>
    <row r="348" spans="3:22" s="97" customFormat="1" ht="15" x14ac:dyDescent="0.25">
      <c r="C348" s="96"/>
      <c r="D348" s="13">
        <v>0.37069999999999997</v>
      </c>
      <c r="E348" s="95">
        <v>0.34279999999999999</v>
      </c>
      <c r="F348" s="100">
        <f t="shared" si="50"/>
        <v>-37.455749999999973</v>
      </c>
      <c r="G348" s="95">
        <v>0.33560000000000001</v>
      </c>
      <c r="H348" s="100">
        <f t="shared" si="51"/>
        <v>-47.121749999999956</v>
      </c>
      <c r="I348" s="95">
        <v>0.32890000000000003</v>
      </c>
      <c r="J348" s="100">
        <f t="shared" si="52"/>
        <v>-56.116499999999931</v>
      </c>
      <c r="K348" s="95">
        <v>0.32300000000000001</v>
      </c>
      <c r="L348" s="100">
        <f t="shared" si="53"/>
        <v>-64.037249999999958</v>
      </c>
      <c r="M348" s="95">
        <v>0.31809999999999999</v>
      </c>
      <c r="N348" s="100">
        <f t="shared" si="54"/>
        <v>-70.615499999999969</v>
      </c>
      <c r="O348" s="95">
        <v>0.31130000000000002</v>
      </c>
      <c r="P348" s="100">
        <f t="shared" si="55"/>
        <v>-79.744499999999945</v>
      </c>
      <c r="Q348" s="95">
        <v>0.30759999999999998</v>
      </c>
      <c r="R348" s="100">
        <f t="shared" si="56"/>
        <v>-84.711749999999981</v>
      </c>
      <c r="S348" s="95">
        <v>0.30549999999999999</v>
      </c>
      <c r="T348" s="100">
        <f t="shared" si="57"/>
        <v>-87.530999999999963</v>
      </c>
      <c r="U348" s="95">
        <v>0.30680000000000002</v>
      </c>
      <c r="V348" s="100">
        <f t="shared" si="58"/>
        <v>-85.785749999999936</v>
      </c>
    </row>
    <row r="349" spans="3:22" s="97" customFormat="1" ht="15" x14ac:dyDescent="0.25">
      <c r="C349" s="96"/>
      <c r="D349" s="13">
        <v>0.37140000000000001</v>
      </c>
      <c r="E349" s="95">
        <v>0.34289999999999998</v>
      </c>
      <c r="F349" s="100">
        <f t="shared" si="50"/>
        <v>-38.261250000000032</v>
      </c>
      <c r="G349" s="95">
        <v>0.33650000000000002</v>
      </c>
      <c r="H349" s="100">
        <f t="shared" si="51"/>
        <v>-46.853249999999981</v>
      </c>
      <c r="I349" s="95">
        <v>0.32850000000000001</v>
      </c>
      <c r="J349" s="100">
        <f t="shared" si="52"/>
        <v>-57.593249999999991</v>
      </c>
      <c r="K349" s="95">
        <v>0.32350000000000001</v>
      </c>
      <c r="L349" s="100">
        <f t="shared" si="53"/>
        <v>-64.305750000000003</v>
      </c>
      <c r="M349" s="95">
        <v>0.31879999999999997</v>
      </c>
      <c r="N349" s="100">
        <f t="shared" si="54"/>
        <v>-70.615500000000054</v>
      </c>
      <c r="O349" s="95">
        <v>0.31130000000000002</v>
      </c>
      <c r="P349" s="100">
        <f t="shared" si="55"/>
        <v>-80.684249999999977</v>
      </c>
      <c r="Q349" s="95">
        <v>0.30790000000000001</v>
      </c>
      <c r="R349" s="100">
        <f t="shared" si="56"/>
        <v>-85.248750000000001</v>
      </c>
      <c r="S349" s="95">
        <v>0.30549999999999999</v>
      </c>
      <c r="T349" s="100">
        <f t="shared" si="57"/>
        <v>-88.470750000000024</v>
      </c>
      <c r="U349" s="95">
        <v>0.30709999999999998</v>
      </c>
      <c r="V349" s="100">
        <f t="shared" si="58"/>
        <v>-86.322750000000042</v>
      </c>
    </row>
    <row r="350" spans="3:22" s="97" customFormat="1" ht="15" x14ac:dyDescent="0.25">
      <c r="C350" s="96"/>
      <c r="D350" s="13">
        <v>0.3705</v>
      </c>
      <c r="E350" s="95">
        <v>0.34310000000000002</v>
      </c>
      <c r="F350" s="100">
        <f t="shared" si="50"/>
        <v>-36.784499999999973</v>
      </c>
      <c r="G350" s="95">
        <v>0.33600000000000002</v>
      </c>
      <c r="H350" s="100">
        <f t="shared" si="51"/>
        <v>-46.316249999999961</v>
      </c>
      <c r="I350" s="95">
        <v>0.32840000000000003</v>
      </c>
      <c r="J350" s="100">
        <f t="shared" si="52"/>
        <v>-56.519249999999964</v>
      </c>
      <c r="K350" s="95">
        <v>0.32300000000000001</v>
      </c>
      <c r="L350" s="100">
        <f t="shared" si="53"/>
        <v>-63.768749999999983</v>
      </c>
      <c r="M350" s="95">
        <v>0.31790000000000002</v>
      </c>
      <c r="N350" s="100">
        <f t="shared" si="54"/>
        <v>-70.615499999999969</v>
      </c>
      <c r="O350" s="95">
        <v>0.31140000000000001</v>
      </c>
      <c r="P350" s="100">
        <f t="shared" si="55"/>
        <v>-79.34174999999999</v>
      </c>
      <c r="Q350" s="95">
        <v>0.308</v>
      </c>
      <c r="R350" s="100">
        <f t="shared" si="56"/>
        <v>-83.90625</v>
      </c>
      <c r="S350" s="95">
        <v>0.30570000000000003</v>
      </c>
      <c r="T350" s="100">
        <f t="shared" si="57"/>
        <v>-86.993999999999957</v>
      </c>
      <c r="U350" s="95">
        <v>0.30659999999999998</v>
      </c>
      <c r="V350" s="100">
        <f t="shared" si="58"/>
        <v>-85.785750000000021</v>
      </c>
    </row>
    <row r="351" spans="3:22" s="97" customFormat="1" ht="15" x14ac:dyDescent="0.25">
      <c r="C351" s="96"/>
      <c r="D351" s="13">
        <v>0.371</v>
      </c>
      <c r="E351" s="95">
        <v>0.34310000000000002</v>
      </c>
      <c r="F351" s="100">
        <f t="shared" si="50"/>
        <v>-37.455749999999973</v>
      </c>
      <c r="G351" s="95">
        <v>0.3357</v>
      </c>
      <c r="H351" s="100">
        <f t="shared" si="51"/>
        <v>-47.390249999999995</v>
      </c>
      <c r="I351" s="95">
        <v>0.32800000000000001</v>
      </c>
      <c r="J351" s="100">
        <f t="shared" si="52"/>
        <v>-57.727499999999985</v>
      </c>
      <c r="K351" s="95">
        <v>0.32340000000000002</v>
      </c>
      <c r="L351" s="100">
        <f t="shared" si="53"/>
        <v>-63.902999999999963</v>
      </c>
      <c r="M351" s="95">
        <v>0.31740000000000002</v>
      </c>
      <c r="N351" s="100">
        <f t="shared" si="54"/>
        <v>-71.95799999999997</v>
      </c>
      <c r="O351" s="95">
        <v>0.31109999999999999</v>
      </c>
      <c r="P351" s="100">
        <f t="shared" si="55"/>
        <v>-80.415750000000003</v>
      </c>
      <c r="Q351" s="95">
        <v>0.30780000000000002</v>
      </c>
      <c r="R351" s="100">
        <f t="shared" si="56"/>
        <v>-84.845999999999975</v>
      </c>
      <c r="S351" s="95">
        <v>0.30559999999999998</v>
      </c>
      <c r="T351" s="100">
        <f t="shared" si="57"/>
        <v>-87.799500000000023</v>
      </c>
      <c r="U351" s="95">
        <v>0.3075</v>
      </c>
      <c r="V351" s="100">
        <f t="shared" si="58"/>
        <v>-85.248750000000001</v>
      </c>
    </row>
    <row r="352" spans="3:22" s="97" customFormat="1" ht="15" x14ac:dyDescent="0.25">
      <c r="C352" s="96"/>
      <c r="D352" s="13">
        <v>0.37090000000000001</v>
      </c>
      <c r="E352" s="95">
        <v>0.34289999999999998</v>
      </c>
      <c r="F352" s="100">
        <f t="shared" si="50"/>
        <v>-37.590000000000032</v>
      </c>
      <c r="G352" s="95">
        <v>0.33600000000000002</v>
      </c>
      <c r="H352" s="100">
        <f t="shared" si="51"/>
        <v>-46.853249999999981</v>
      </c>
      <c r="I352" s="95">
        <v>0.3281</v>
      </c>
      <c r="J352" s="100">
        <f t="shared" si="52"/>
        <v>-57.45900000000001</v>
      </c>
      <c r="K352" s="95">
        <v>0.32269999999999999</v>
      </c>
      <c r="L352" s="100">
        <f t="shared" si="53"/>
        <v>-64.708500000000029</v>
      </c>
      <c r="M352" s="95">
        <v>0.31730000000000003</v>
      </c>
      <c r="N352" s="100">
        <f t="shared" si="54"/>
        <v>-71.95799999999997</v>
      </c>
      <c r="O352" s="95">
        <v>0.31119999999999998</v>
      </c>
      <c r="P352" s="100">
        <f t="shared" si="55"/>
        <v>-80.147250000000042</v>
      </c>
      <c r="Q352" s="95">
        <v>0.30740000000000001</v>
      </c>
      <c r="R352" s="100">
        <f t="shared" si="56"/>
        <v>-85.248750000000001</v>
      </c>
      <c r="S352" s="95">
        <v>0.30530000000000002</v>
      </c>
      <c r="T352" s="100">
        <f t="shared" si="57"/>
        <v>-88.067999999999998</v>
      </c>
      <c r="U352" s="95">
        <v>0.30669999999999997</v>
      </c>
      <c r="V352" s="100">
        <f t="shared" si="58"/>
        <v>-86.188500000000047</v>
      </c>
    </row>
    <row r="353" spans="3:22" s="97" customFormat="1" ht="15" x14ac:dyDescent="0.25">
      <c r="C353" s="96"/>
      <c r="D353" s="13">
        <v>0.37159999999999999</v>
      </c>
      <c r="E353" s="95">
        <v>0.34260000000000002</v>
      </c>
      <c r="F353" s="100">
        <f t="shared" si="50"/>
        <v>-38.932499999999962</v>
      </c>
      <c r="G353" s="95">
        <v>0.33579999999999999</v>
      </c>
      <c r="H353" s="100">
        <f t="shared" si="51"/>
        <v>-48.061499999999995</v>
      </c>
      <c r="I353" s="95">
        <v>0.32840000000000003</v>
      </c>
      <c r="J353" s="100">
        <f t="shared" si="52"/>
        <v>-57.995999999999945</v>
      </c>
      <c r="K353" s="95">
        <v>0.32250000000000001</v>
      </c>
      <c r="L353" s="100">
        <f t="shared" si="53"/>
        <v>-65.916749999999979</v>
      </c>
      <c r="M353" s="95">
        <v>0.31719999999999998</v>
      </c>
      <c r="N353" s="100">
        <f t="shared" si="54"/>
        <v>-73.032000000000011</v>
      </c>
      <c r="O353" s="95">
        <v>0.31109999999999999</v>
      </c>
      <c r="P353" s="100">
        <f t="shared" si="55"/>
        <v>-81.221249999999998</v>
      </c>
      <c r="Q353" s="95">
        <v>0.30769999999999997</v>
      </c>
      <c r="R353" s="100">
        <f t="shared" si="56"/>
        <v>-85.785750000000021</v>
      </c>
      <c r="S353" s="95">
        <v>0.30530000000000002</v>
      </c>
      <c r="T353" s="100">
        <f t="shared" si="57"/>
        <v>-89.007749999999959</v>
      </c>
      <c r="U353" s="95">
        <v>0.30620000000000003</v>
      </c>
      <c r="V353" s="100">
        <f t="shared" si="58"/>
        <v>-87.799499999999952</v>
      </c>
    </row>
    <row r="354" spans="3:22" s="97" customFormat="1" ht="15" x14ac:dyDescent="0.25">
      <c r="C354" s="96"/>
      <c r="D354" s="13">
        <v>0.37109999999999999</v>
      </c>
      <c r="E354" s="95">
        <v>0.34229999999999999</v>
      </c>
      <c r="F354" s="100">
        <f t="shared" si="50"/>
        <v>-38.663999999999994</v>
      </c>
      <c r="G354" s="95">
        <v>0.33589999999999998</v>
      </c>
      <c r="H354" s="100">
        <f t="shared" si="51"/>
        <v>-47.256000000000014</v>
      </c>
      <c r="I354" s="95">
        <v>0.32750000000000001</v>
      </c>
      <c r="J354" s="100">
        <f t="shared" si="52"/>
        <v>-58.532999999999966</v>
      </c>
      <c r="K354" s="95">
        <v>0.32300000000000001</v>
      </c>
      <c r="L354" s="100">
        <f t="shared" si="53"/>
        <v>-64.574249999999964</v>
      </c>
      <c r="M354" s="95">
        <v>0.31709999999999999</v>
      </c>
      <c r="N354" s="100">
        <f t="shared" si="54"/>
        <v>-72.49499999999999</v>
      </c>
      <c r="O354" s="95">
        <v>0.31090000000000001</v>
      </c>
      <c r="P354" s="100">
        <f t="shared" si="55"/>
        <v>-80.818499999999972</v>
      </c>
      <c r="Q354" s="95">
        <v>0.30690000000000001</v>
      </c>
      <c r="R354" s="100">
        <f t="shared" si="56"/>
        <v>-86.188499999999962</v>
      </c>
      <c r="S354" s="95">
        <v>0.30459999999999998</v>
      </c>
      <c r="T354" s="100">
        <f t="shared" si="57"/>
        <v>-89.276250000000005</v>
      </c>
      <c r="U354" s="95">
        <v>0.30669999999999997</v>
      </c>
      <c r="V354" s="100">
        <f t="shared" si="58"/>
        <v>-86.457000000000008</v>
      </c>
    </row>
    <row r="355" spans="3:22" s="97" customFormat="1" ht="15" x14ac:dyDescent="0.25">
      <c r="C355" s="96"/>
      <c r="D355" s="13">
        <v>0.37130000000000002</v>
      </c>
      <c r="E355" s="95">
        <v>0.34320000000000001</v>
      </c>
      <c r="F355" s="100">
        <f t="shared" si="50"/>
        <v>-37.724250000000019</v>
      </c>
      <c r="G355" s="95">
        <v>0.3352</v>
      </c>
      <c r="H355" s="100">
        <f t="shared" si="51"/>
        <v>-48.464250000000028</v>
      </c>
      <c r="I355" s="95">
        <v>0.3276</v>
      </c>
      <c r="J355" s="100">
        <f t="shared" si="52"/>
        <v>-58.667250000000024</v>
      </c>
      <c r="K355" s="95">
        <v>0.32229999999999998</v>
      </c>
      <c r="L355" s="100">
        <f t="shared" si="53"/>
        <v>-65.782500000000056</v>
      </c>
      <c r="M355" s="95">
        <v>0.3175</v>
      </c>
      <c r="N355" s="100">
        <f t="shared" si="54"/>
        <v>-72.226500000000016</v>
      </c>
      <c r="O355" s="95">
        <v>0.31019999999999998</v>
      </c>
      <c r="P355" s="100">
        <f t="shared" si="55"/>
        <v>-82.026750000000064</v>
      </c>
      <c r="Q355" s="95">
        <v>0.30709999999999998</v>
      </c>
      <c r="R355" s="100">
        <f t="shared" si="56"/>
        <v>-86.188500000000047</v>
      </c>
      <c r="S355" s="95">
        <v>0.30520000000000003</v>
      </c>
      <c r="T355" s="100">
        <f t="shared" si="57"/>
        <v>-88.739249999999998</v>
      </c>
      <c r="U355" s="95">
        <v>0.30570000000000003</v>
      </c>
      <c r="V355" s="100">
        <f t="shared" si="58"/>
        <v>-88.067999999999998</v>
      </c>
    </row>
    <row r="356" spans="3:22" s="97" customFormat="1" ht="15" x14ac:dyDescent="0.25">
      <c r="C356" s="96"/>
      <c r="D356" s="13">
        <v>0.37119999999999997</v>
      </c>
      <c r="E356" s="95">
        <v>0.34250000000000003</v>
      </c>
      <c r="F356" s="100">
        <f t="shared" si="50"/>
        <v>-38.529749999999929</v>
      </c>
      <c r="G356" s="95">
        <v>0.33539999999999998</v>
      </c>
      <c r="H356" s="100">
        <f t="shared" si="51"/>
        <v>-48.061499999999995</v>
      </c>
      <c r="I356" s="95">
        <v>0.32750000000000001</v>
      </c>
      <c r="J356" s="100">
        <f t="shared" si="52"/>
        <v>-58.667249999999946</v>
      </c>
      <c r="K356" s="95">
        <v>0.32229999999999998</v>
      </c>
      <c r="L356" s="100">
        <f t="shared" si="53"/>
        <v>-65.648250000000004</v>
      </c>
      <c r="M356" s="95">
        <v>0.31680000000000003</v>
      </c>
      <c r="N356" s="100">
        <f t="shared" si="54"/>
        <v>-73.03199999999994</v>
      </c>
      <c r="O356" s="95">
        <v>0.3105</v>
      </c>
      <c r="P356" s="100">
        <f t="shared" si="55"/>
        <v>-81.489749999999972</v>
      </c>
      <c r="Q356" s="95">
        <v>0.3075</v>
      </c>
      <c r="R356" s="100">
        <f t="shared" si="56"/>
        <v>-85.517249999999976</v>
      </c>
      <c r="S356" s="95">
        <v>0.30459999999999998</v>
      </c>
      <c r="T356" s="100">
        <f t="shared" si="57"/>
        <v>-89.410499999999999</v>
      </c>
      <c r="U356" s="95">
        <v>0.30609999999999998</v>
      </c>
      <c r="V356" s="100">
        <f t="shared" si="58"/>
        <v>-87.396749999999997</v>
      </c>
    </row>
    <row r="357" spans="3:22" s="97" customFormat="1" ht="15" x14ac:dyDescent="0.25">
      <c r="C357" s="96"/>
      <c r="D357" s="13">
        <v>0.37159999999999999</v>
      </c>
      <c r="E357" s="95">
        <v>0.34229999999999999</v>
      </c>
      <c r="F357" s="100">
        <f t="shared" si="50"/>
        <v>-39.335249999999995</v>
      </c>
      <c r="G357" s="95">
        <v>0.33479999999999999</v>
      </c>
      <c r="H357" s="100">
        <f t="shared" si="51"/>
        <v>-49.403999999999996</v>
      </c>
      <c r="I357" s="95">
        <v>0.32700000000000001</v>
      </c>
      <c r="J357" s="100">
        <f t="shared" si="52"/>
        <v>-59.875499999999967</v>
      </c>
      <c r="K357" s="95">
        <v>0.32200000000000001</v>
      </c>
      <c r="L357" s="100">
        <f t="shared" si="53"/>
        <v>-66.58799999999998</v>
      </c>
      <c r="M357" s="95">
        <v>0.31669999999999998</v>
      </c>
      <c r="N357" s="100">
        <f t="shared" si="54"/>
        <v>-73.703250000000011</v>
      </c>
      <c r="O357" s="95">
        <v>0.3105</v>
      </c>
      <c r="P357" s="100">
        <f t="shared" si="55"/>
        <v>-82.026749999999979</v>
      </c>
      <c r="Q357" s="95">
        <v>0.30759999999999998</v>
      </c>
      <c r="R357" s="100">
        <f t="shared" si="56"/>
        <v>-85.92</v>
      </c>
      <c r="S357" s="95">
        <v>0.30470000000000003</v>
      </c>
      <c r="T357" s="100">
        <f t="shared" si="57"/>
        <v>-89.813249999999954</v>
      </c>
      <c r="U357" s="95">
        <v>0.3054</v>
      </c>
      <c r="V357" s="100">
        <f t="shared" si="58"/>
        <v>-88.873499999999964</v>
      </c>
    </row>
    <row r="358" spans="3:22" s="97" customFormat="1" ht="15" x14ac:dyDescent="0.25">
      <c r="C358" s="96"/>
      <c r="D358" s="13">
        <v>0.37119999999999997</v>
      </c>
      <c r="E358" s="95">
        <v>0.3422</v>
      </c>
      <c r="F358" s="100">
        <f t="shared" si="50"/>
        <v>-38.932499999999962</v>
      </c>
      <c r="G358" s="95">
        <v>0.3352</v>
      </c>
      <c r="H358" s="100">
        <f t="shared" si="51"/>
        <v>-48.32999999999997</v>
      </c>
      <c r="I358" s="95">
        <v>0.3286</v>
      </c>
      <c r="J358" s="100">
        <f t="shared" si="52"/>
        <v>-57.190499999999965</v>
      </c>
      <c r="K358" s="95">
        <v>0.3221</v>
      </c>
      <c r="L358" s="100">
        <f t="shared" si="53"/>
        <v>-65.916749999999979</v>
      </c>
      <c r="M358" s="95">
        <v>0.31680000000000003</v>
      </c>
      <c r="N358" s="100">
        <f t="shared" si="54"/>
        <v>-73.03199999999994</v>
      </c>
      <c r="O358" s="95">
        <v>0.31040000000000001</v>
      </c>
      <c r="P358" s="100">
        <f t="shared" si="55"/>
        <v>-81.623999999999953</v>
      </c>
      <c r="Q358" s="95">
        <v>0.30659999999999998</v>
      </c>
      <c r="R358" s="100">
        <f t="shared" si="56"/>
        <v>-86.725499999999997</v>
      </c>
      <c r="S358" s="95">
        <v>0.30470000000000003</v>
      </c>
      <c r="T358" s="100">
        <f t="shared" si="57"/>
        <v>-89.276249999999919</v>
      </c>
      <c r="U358" s="95">
        <v>0.30599999999999999</v>
      </c>
      <c r="V358" s="100">
        <f t="shared" si="58"/>
        <v>-87.530999999999963</v>
      </c>
    </row>
    <row r="359" spans="3:22" s="97" customFormat="1" ht="15" x14ac:dyDescent="0.25">
      <c r="C359" s="96"/>
      <c r="D359" s="13">
        <v>0.37190000000000001</v>
      </c>
      <c r="E359" s="95">
        <v>0.34229999999999999</v>
      </c>
      <c r="F359" s="100">
        <f t="shared" si="50"/>
        <v>-39.738000000000021</v>
      </c>
      <c r="G359" s="95">
        <v>0.33539999999999998</v>
      </c>
      <c r="H359" s="100">
        <f t="shared" si="51"/>
        <v>-49.001250000000049</v>
      </c>
      <c r="I359" s="95">
        <v>0.32729999999999998</v>
      </c>
      <c r="J359" s="100">
        <f t="shared" si="52"/>
        <v>-59.875500000000038</v>
      </c>
      <c r="K359" s="95">
        <v>0.32179999999999997</v>
      </c>
      <c r="L359" s="100">
        <f t="shared" si="53"/>
        <v>-67.259250000000051</v>
      </c>
      <c r="M359" s="95">
        <v>0.31669999999999998</v>
      </c>
      <c r="N359" s="100">
        <f t="shared" si="54"/>
        <v>-74.106000000000037</v>
      </c>
      <c r="O359" s="95">
        <v>0.31030000000000002</v>
      </c>
      <c r="P359" s="100">
        <f t="shared" si="55"/>
        <v>-82.697999999999979</v>
      </c>
      <c r="Q359" s="95">
        <v>0.30659999999999998</v>
      </c>
      <c r="R359" s="100">
        <f t="shared" si="56"/>
        <v>-87.665250000000043</v>
      </c>
      <c r="S359" s="95">
        <v>0.30459999999999998</v>
      </c>
      <c r="T359" s="100">
        <f t="shared" si="57"/>
        <v>-90.350250000000031</v>
      </c>
      <c r="U359" s="95">
        <v>0.30520000000000003</v>
      </c>
      <c r="V359" s="100">
        <f t="shared" si="58"/>
        <v>-89.544749999999993</v>
      </c>
    </row>
    <row r="360" spans="3:22" s="97" customFormat="1" ht="15" x14ac:dyDescent="0.25">
      <c r="C360" s="96"/>
      <c r="D360" s="13">
        <v>0.37169999999999997</v>
      </c>
      <c r="E360" s="95">
        <v>0.34260000000000002</v>
      </c>
      <c r="F360" s="100">
        <f t="shared" si="50"/>
        <v>-39.066749999999942</v>
      </c>
      <c r="G360" s="95">
        <v>0.33529999999999999</v>
      </c>
      <c r="H360" s="100">
        <f t="shared" si="51"/>
        <v>-48.86699999999999</v>
      </c>
      <c r="I360" s="95">
        <v>0.3271</v>
      </c>
      <c r="J360" s="100">
        <f t="shared" si="52"/>
        <v>-59.875499999999967</v>
      </c>
      <c r="K360" s="95">
        <v>0.32190000000000002</v>
      </c>
      <c r="L360" s="100">
        <f t="shared" si="53"/>
        <v>-66.85649999999994</v>
      </c>
      <c r="M360" s="95">
        <v>0.3165</v>
      </c>
      <c r="N360" s="100">
        <f t="shared" si="54"/>
        <v>-74.105999999999966</v>
      </c>
      <c r="O360" s="95">
        <v>0.31</v>
      </c>
      <c r="P360" s="100">
        <f t="shared" si="55"/>
        <v>-82.832249999999974</v>
      </c>
      <c r="Q360" s="95">
        <v>0.30649999999999999</v>
      </c>
      <c r="R360" s="100">
        <f t="shared" si="56"/>
        <v>-87.530999999999963</v>
      </c>
      <c r="S360" s="95">
        <v>0.30399999999999999</v>
      </c>
      <c r="T360" s="100">
        <f t="shared" si="57"/>
        <v>-90.88724999999998</v>
      </c>
      <c r="U360" s="95">
        <v>0.3054</v>
      </c>
      <c r="V360" s="100">
        <f t="shared" si="58"/>
        <v>-89.007749999999959</v>
      </c>
    </row>
    <row r="361" spans="3:22" s="97" customFormat="1" ht="15" x14ac:dyDescent="0.25">
      <c r="C361" s="96"/>
      <c r="D361" s="13">
        <v>0.37119999999999997</v>
      </c>
      <c r="E361" s="95">
        <v>0.34239999999999998</v>
      </c>
      <c r="F361" s="100">
        <f t="shared" si="50"/>
        <v>-38.663999999999994</v>
      </c>
      <c r="G361" s="95">
        <v>0.3347</v>
      </c>
      <c r="H361" s="100">
        <f t="shared" si="51"/>
        <v>-49.00124999999997</v>
      </c>
      <c r="I361" s="95">
        <v>0.32719999999999999</v>
      </c>
      <c r="J361" s="100">
        <f t="shared" si="52"/>
        <v>-59.069999999999979</v>
      </c>
      <c r="K361" s="95">
        <v>0.32169999999999999</v>
      </c>
      <c r="L361" s="100">
        <f t="shared" si="53"/>
        <v>-66.453749999999985</v>
      </c>
      <c r="M361" s="95">
        <v>0.31580000000000003</v>
      </c>
      <c r="N361" s="100">
        <f t="shared" si="54"/>
        <v>-74.374499999999927</v>
      </c>
      <c r="O361" s="95">
        <v>0.30990000000000001</v>
      </c>
      <c r="P361" s="100">
        <f t="shared" si="55"/>
        <v>-82.295249999999953</v>
      </c>
      <c r="Q361" s="95">
        <v>0.30620000000000003</v>
      </c>
      <c r="R361" s="100">
        <f t="shared" si="56"/>
        <v>-87.262499999999932</v>
      </c>
      <c r="S361" s="95">
        <v>0.30459999999999998</v>
      </c>
      <c r="T361" s="100">
        <f t="shared" si="57"/>
        <v>-89.410499999999999</v>
      </c>
      <c r="U361" s="95">
        <v>0.30570000000000003</v>
      </c>
      <c r="V361" s="100">
        <f t="shared" si="58"/>
        <v>-87.933749999999932</v>
      </c>
    </row>
    <row r="362" spans="3:22" s="97" customFormat="1" ht="15" x14ac:dyDescent="0.25">
      <c r="C362" s="96"/>
      <c r="D362" s="13">
        <v>0.37219999999999998</v>
      </c>
      <c r="E362" s="95">
        <v>0.34210000000000002</v>
      </c>
      <c r="F362" s="100">
        <f t="shared" si="50"/>
        <v>-40.409249999999943</v>
      </c>
      <c r="G362" s="95">
        <v>0.33479999999999999</v>
      </c>
      <c r="H362" s="100">
        <f t="shared" si="51"/>
        <v>-50.209499999999991</v>
      </c>
      <c r="I362" s="95">
        <v>0.32679999999999998</v>
      </c>
      <c r="J362" s="100">
        <f t="shared" si="52"/>
        <v>-60.9495</v>
      </c>
      <c r="K362" s="95">
        <v>0.32190000000000002</v>
      </c>
      <c r="L362" s="100">
        <f t="shared" si="53"/>
        <v>-67.527749999999941</v>
      </c>
      <c r="M362" s="95">
        <v>0.31640000000000001</v>
      </c>
      <c r="N362" s="100">
        <f t="shared" si="54"/>
        <v>-74.911499999999947</v>
      </c>
      <c r="O362" s="95">
        <v>0.30990000000000001</v>
      </c>
      <c r="P362" s="100">
        <f t="shared" si="55"/>
        <v>-83.637749999999954</v>
      </c>
      <c r="Q362" s="95">
        <v>0.30609999999999998</v>
      </c>
      <c r="R362" s="100">
        <f t="shared" si="56"/>
        <v>-88.739249999999998</v>
      </c>
      <c r="S362" s="95">
        <v>0.3044</v>
      </c>
      <c r="T362" s="100">
        <f t="shared" si="57"/>
        <v>-91.021499999999961</v>
      </c>
      <c r="U362" s="95">
        <v>0.3049</v>
      </c>
      <c r="V362" s="100">
        <f t="shared" si="58"/>
        <v>-90.35024999999996</v>
      </c>
    </row>
    <row r="363" spans="3:22" s="97" customFormat="1" ht="15" x14ac:dyDescent="0.25">
      <c r="C363" s="96"/>
      <c r="D363" s="13">
        <v>0.37069999999999997</v>
      </c>
      <c r="E363" s="95">
        <v>0.34179999999999999</v>
      </c>
      <c r="F363" s="100">
        <f t="shared" si="50"/>
        <v>-38.798249999999975</v>
      </c>
      <c r="G363" s="95">
        <v>0.33439999999999998</v>
      </c>
      <c r="H363" s="100">
        <f t="shared" si="51"/>
        <v>-48.732749999999996</v>
      </c>
      <c r="I363" s="95">
        <v>0.32690000000000002</v>
      </c>
      <c r="J363" s="100">
        <f t="shared" si="52"/>
        <v>-58.801499999999933</v>
      </c>
      <c r="K363" s="95">
        <v>0.32190000000000002</v>
      </c>
      <c r="L363" s="100">
        <f t="shared" si="53"/>
        <v>-65.513999999999939</v>
      </c>
      <c r="M363" s="95">
        <v>0.31609999999999999</v>
      </c>
      <c r="N363" s="100">
        <f t="shared" si="54"/>
        <v>-73.300499999999971</v>
      </c>
      <c r="O363" s="95">
        <v>0.30919999999999997</v>
      </c>
      <c r="P363" s="100">
        <f t="shared" si="55"/>
        <v>-82.563749999999999</v>
      </c>
      <c r="Q363" s="95">
        <v>0.30570000000000003</v>
      </c>
      <c r="R363" s="100">
        <f t="shared" si="56"/>
        <v>-87.262499999999932</v>
      </c>
      <c r="S363" s="95">
        <v>0.3044</v>
      </c>
      <c r="T363" s="100">
        <f t="shared" si="57"/>
        <v>-89.007749999999959</v>
      </c>
      <c r="U363" s="95">
        <v>0.30520000000000003</v>
      </c>
      <c r="V363" s="100">
        <f t="shared" si="58"/>
        <v>-87.933749999999932</v>
      </c>
    </row>
    <row r="364" spans="3:22" s="97" customFormat="1" ht="15" x14ac:dyDescent="0.25">
      <c r="C364" s="96"/>
      <c r="D364" s="13">
        <v>0.371</v>
      </c>
      <c r="E364" s="95">
        <v>0.34250000000000003</v>
      </c>
      <c r="F364" s="100">
        <f t="shared" si="50"/>
        <v>-38.261249999999961</v>
      </c>
      <c r="G364" s="95">
        <v>0.33450000000000002</v>
      </c>
      <c r="H364" s="100">
        <f t="shared" si="51"/>
        <v>-49.00124999999997</v>
      </c>
      <c r="I364" s="95">
        <v>0.3266</v>
      </c>
      <c r="J364" s="100">
        <f t="shared" si="52"/>
        <v>-59.606999999999992</v>
      </c>
      <c r="K364" s="95">
        <v>0.32190000000000002</v>
      </c>
      <c r="L364" s="100">
        <f t="shared" si="53"/>
        <v>-65.916749999999979</v>
      </c>
      <c r="M364" s="95">
        <v>0.31619999999999998</v>
      </c>
      <c r="N364" s="100">
        <f t="shared" si="54"/>
        <v>-73.569000000000031</v>
      </c>
      <c r="O364" s="95">
        <v>0.30990000000000001</v>
      </c>
      <c r="P364" s="100">
        <f t="shared" si="55"/>
        <v>-82.026749999999979</v>
      </c>
      <c r="Q364" s="95">
        <v>0.30599999999999999</v>
      </c>
      <c r="R364" s="100">
        <f t="shared" si="56"/>
        <v>-87.262500000000003</v>
      </c>
      <c r="S364" s="95">
        <v>0.30399999999999999</v>
      </c>
      <c r="T364" s="100">
        <f t="shared" si="57"/>
        <v>-89.947500000000005</v>
      </c>
      <c r="U364" s="95">
        <v>0.3054</v>
      </c>
      <c r="V364" s="100">
        <f t="shared" si="58"/>
        <v>-88.067999999999998</v>
      </c>
    </row>
    <row r="365" spans="3:22" s="97" customFormat="1" ht="15" x14ac:dyDescent="0.25">
      <c r="C365" s="96"/>
      <c r="D365" s="13">
        <v>0.37080000000000002</v>
      </c>
      <c r="E365" s="95">
        <v>0.34250000000000003</v>
      </c>
      <c r="F365" s="100">
        <f t="shared" si="50"/>
        <v>-37.992749999999987</v>
      </c>
      <c r="G365" s="95">
        <v>0.33460000000000001</v>
      </c>
      <c r="H365" s="100">
        <f t="shared" si="51"/>
        <v>-48.598500000000016</v>
      </c>
      <c r="I365" s="95">
        <v>0.32690000000000002</v>
      </c>
      <c r="J365" s="100">
        <f t="shared" si="52"/>
        <v>-58.935749999999992</v>
      </c>
      <c r="K365" s="95">
        <v>0.32090000000000002</v>
      </c>
      <c r="L365" s="100">
        <f t="shared" si="53"/>
        <v>-66.990750000000006</v>
      </c>
      <c r="M365" s="95">
        <v>0.31630000000000003</v>
      </c>
      <c r="N365" s="100">
        <f t="shared" si="54"/>
        <v>-73.166249999999991</v>
      </c>
      <c r="O365" s="95">
        <v>0.30990000000000001</v>
      </c>
      <c r="P365" s="100">
        <f t="shared" si="55"/>
        <v>-81.758250000000018</v>
      </c>
      <c r="Q365" s="95">
        <v>0.3054</v>
      </c>
      <c r="R365" s="100">
        <f t="shared" si="56"/>
        <v>-87.799500000000023</v>
      </c>
      <c r="S365" s="95">
        <v>0.30380000000000001</v>
      </c>
      <c r="T365" s="100">
        <f t="shared" si="57"/>
        <v>-89.947500000000005</v>
      </c>
      <c r="U365" s="95">
        <v>0.30590000000000001</v>
      </c>
      <c r="V365" s="100">
        <f t="shared" si="58"/>
        <v>-87.128250000000023</v>
      </c>
    </row>
    <row r="366" spans="3:22" s="97" customFormat="1" ht="15" x14ac:dyDescent="0.25">
      <c r="C366" s="96"/>
      <c r="D366" s="13">
        <v>0.3705</v>
      </c>
      <c r="E366" s="95">
        <v>0.34189999999999998</v>
      </c>
      <c r="F366" s="100">
        <f t="shared" si="50"/>
        <v>-38.39550000000002</v>
      </c>
      <c r="G366" s="95">
        <v>0.33529999999999999</v>
      </c>
      <c r="H366" s="100">
        <f t="shared" si="51"/>
        <v>-47.256000000000014</v>
      </c>
      <c r="I366" s="95">
        <v>0.32679999999999998</v>
      </c>
      <c r="J366" s="100">
        <f t="shared" si="52"/>
        <v>-58.667250000000024</v>
      </c>
      <c r="K366" s="95">
        <v>0.32100000000000001</v>
      </c>
      <c r="L366" s="100">
        <f t="shared" si="53"/>
        <v>-66.453749999999985</v>
      </c>
      <c r="M366" s="95">
        <v>0.31569999999999998</v>
      </c>
      <c r="N366" s="100">
        <f t="shared" si="54"/>
        <v>-73.569000000000031</v>
      </c>
      <c r="O366" s="95">
        <v>0.30919999999999997</v>
      </c>
      <c r="P366" s="100">
        <f t="shared" si="55"/>
        <v>-82.295250000000024</v>
      </c>
      <c r="Q366" s="95">
        <v>0.30530000000000002</v>
      </c>
      <c r="R366" s="100">
        <f t="shared" si="56"/>
        <v>-87.530999999999963</v>
      </c>
      <c r="S366" s="95">
        <v>0.3044</v>
      </c>
      <c r="T366" s="100">
        <f t="shared" si="57"/>
        <v>-88.739249999999998</v>
      </c>
      <c r="U366" s="95">
        <v>0.30430000000000001</v>
      </c>
      <c r="V366" s="100">
        <f t="shared" si="58"/>
        <v>-88.873499999999964</v>
      </c>
    </row>
    <row r="367" spans="3:22" s="97" customFormat="1" ht="15" x14ac:dyDescent="0.25">
      <c r="C367" s="96"/>
      <c r="D367" s="13">
        <v>0.37090000000000001</v>
      </c>
      <c r="E367" s="95">
        <v>0.34210000000000002</v>
      </c>
      <c r="F367" s="100">
        <f t="shared" si="50"/>
        <v>-38.663999999999994</v>
      </c>
      <c r="G367" s="95">
        <v>0.33460000000000001</v>
      </c>
      <c r="H367" s="100">
        <f t="shared" si="51"/>
        <v>-48.732749999999996</v>
      </c>
      <c r="I367" s="95">
        <v>0.32629999999999998</v>
      </c>
      <c r="J367" s="100">
        <f t="shared" si="52"/>
        <v>-59.875500000000038</v>
      </c>
      <c r="K367" s="95">
        <v>0.32179999999999997</v>
      </c>
      <c r="L367" s="100">
        <f t="shared" si="53"/>
        <v>-65.916750000000036</v>
      </c>
      <c r="M367" s="95">
        <v>0.31559999999999999</v>
      </c>
      <c r="N367" s="100">
        <f t="shared" si="54"/>
        <v>-74.240250000000032</v>
      </c>
      <c r="O367" s="95">
        <v>0.309</v>
      </c>
      <c r="P367" s="100">
        <f t="shared" si="55"/>
        <v>-83.100750000000019</v>
      </c>
      <c r="Q367" s="95">
        <v>0.30580000000000002</v>
      </c>
      <c r="R367" s="100">
        <f t="shared" si="56"/>
        <v>-87.396749999999997</v>
      </c>
      <c r="S367" s="95">
        <v>0.30330000000000001</v>
      </c>
      <c r="T367" s="100">
        <f t="shared" si="57"/>
        <v>-90.753</v>
      </c>
      <c r="U367" s="95">
        <v>0.30420000000000003</v>
      </c>
      <c r="V367" s="100">
        <f t="shared" si="58"/>
        <v>-89.544749999999993</v>
      </c>
    </row>
    <row r="368" spans="3:22" s="97" customFormat="1" ht="15" x14ac:dyDescent="0.25">
      <c r="C368" s="96"/>
      <c r="D368" s="13">
        <v>0.37109999999999999</v>
      </c>
      <c r="E368" s="95">
        <v>0.34179999999999999</v>
      </c>
      <c r="F368" s="100">
        <f t="shared" si="50"/>
        <v>-39.335249999999995</v>
      </c>
      <c r="G368" s="95">
        <v>0.3347</v>
      </c>
      <c r="H368" s="100">
        <f t="shared" si="51"/>
        <v>-48.86699999999999</v>
      </c>
      <c r="I368" s="95">
        <v>0.32650000000000001</v>
      </c>
      <c r="J368" s="100">
        <f t="shared" si="52"/>
        <v>-59.875499999999967</v>
      </c>
      <c r="K368" s="95">
        <v>0.32119999999999999</v>
      </c>
      <c r="L368" s="100">
        <f t="shared" si="53"/>
        <v>-66.990750000000006</v>
      </c>
      <c r="M368" s="95">
        <v>0.3155</v>
      </c>
      <c r="N368" s="100">
        <f t="shared" si="54"/>
        <v>-74.642999999999972</v>
      </c>
      <c r="O368" s="95">
        <v>0.30940000000000001</v>
      </c>
      <c r="P368" s="100">
        <f t="shared" si="55"/>
        <v>-82.832249999999974</v>
      </c>
      <c r="Q368" s="95">
        <v>0.3054</v>
      </c>
      <c r="R368" s="100">
        <f t="shared" si="56"/>
        <v>-88.202249999999964</v>
      </c>
      <c r="S368" s="95">
        <v>0.30280000000000001</v>
      </c>
      <c r="T368" s="100">
        <f t="shared" si="57"/>
        <v>-91.692749999999961</v>
      </c>
      <c r="U368" s="95">
        <v>0.30399999999999999</v>
      </c>
      <c r="V368" s="100">
        <f t="shared" si="58"/>
        <v>-90.08175</v>
      </c>
    </row>
    <row r="369" spans="3:22" s="97" customFormat="1" ht="15" x14ac:dyDescent="0.25">
      <c r="C369" s="96"/>
      <c r="D369" s="13">
        <v>0.37119999999999997</v>
      </c>
      <c r="E369" s="95">
        <v>0.34200000000000003</v>
      </c>
      <c r="F369" s="100">
        <f t="shared" si="50"/>
        <v>-39.200999999999937</v>
      </c>
      <c r="G369" s="95">
        <v>0.3352</v>
      </c>
      <c r="H369" s="100">
        <f t="shared" si="51"/>
        <v>-48.32999999999997</v>
      </c>
      <c r="I369" s="95">
        <v>0.3266</v>
      </c>
      <c r="J369" s="100">
        <f t="shared" si="52"/>
        <v>-59.875499999999967</v>
      </c>
      <c r="K369" s="95">
        <v>0.32090000000000002</v>
      </c>
      <c r="L369" s="100">
        <f t="shared" si="53"/>
        <v>-67.527749999999941</v>
      </c>
      <c r="M369" s="95">
        <v>0.3155</v>
      </c>
      <c r="N369" s="100">
        <f t="shared" si="54"/>
        <v>-74.777249999999967</v>
      </c>
      <c r="O369" s="95">
        <v>0.309</v>
      </c>
      <c r="P369" s="100">
        <f t="shared" si="55"/>
        <v>-83.503499999999974</v>
      </c>
      <c r="Q369" s="95">
        <v>0.30559999999999998</v>
      </c>
      <c r="R369" s="100">
        <f t="shared" si="56"/>
        <v>-88.067999999999998</v>
      </c>
      <c r="S369" s="95">
        <v>0.30320000000000003</v>
      </c>
      <c r="T369" s="100">
        <f t="shared" si="57"/>
        <v>-91.289999999999921</v>
      </c>
      <c r="U369" s="95">
        <v>0.30409999999999998</v>
      </c>
      <c r="V369" s="100">
        <f t="shared" si="58"/>
        <v>-90.08175</v>
      </c>
    </row>
    <row r="370" spans="3:22" s="97" customFormat="1" ht="15" x14ac:dyDescent="0.25">
      <c r="C370" s="96"/>
      <c r="D370" s="13">
        <v>0.37180000000000002</v>
      </c>
      <c r="E370" s="95">
        <v>0.34160000000000001</v>
      </c>
      <c r="F370" s="100">
        <f t="shared" si="50"/>
        <v>-40.543500000000002</v>
      </c>
      <c r="G370" s="95">
        <v>0.33450000000000002</v>
      </c>
      <c r="H370" s="100">
        <f t="shared" si="51"/>
        <v>-50.075249999999997</v>
      </c>
      <c r="I370" s="95">
        <v>0.3261</v>
      </c>
      <c r="J370" s="100">
        <f t="shared" si="52"/>
        <v>-61.352250000000026</v>
      </c>
      <c r="K370" s="95">
        <v>0.32090000000000002</v>
      </c>
      <c r="L370" s="100">
        <f t="shared" si="53"/>
        <v>-68.333249999999992</v>
      </c>
      <c r="M370" s="95">
        <v>0.3155</v>
      </c>
      <c r="N370" s="100">
        <f t="shared" si="54"/>
        <v>-75.582750000000033</v>
      </c>
      <c r="O370" s="95">
        <v>0.30909999999999999</v>
      </c>
      <c r="P370" s="100">
        <f t="shared" si="55"/>
        <v>-84.174750000000046</v>
      </c>
      <c r="Q370" s="95">
        <v>0.30559999999999998</v>
      </c>
      <c r="R370" s="100">
        <f t="shared" si="56"/>
        <v>-88.87350000000005</v>
      </c>
      <c r="S370" s="95">
        <v>0.30280000000000001</v>
      </c>
      <c r="T370" s="100">
        <f t="shared" si="57"/>
        <v>-92.632500000000007</v>
      </c>
      <c r="U370" s="95">
        <v>0.30399999999999999</v>
      </c>
      <c r="V370" s="100">
        <f t="shared" si="58"/>
        <v>-91.021500000000032</v>
      </c>
    </row>
    <row r="371" spans="3:22" s="97" customFormat="1" ht="15" x14ac:dyDescent="0.25">
      <c r="C371" s="96"/>
      <c r="D371" s="13">
        <v>0.37119999999999997</v>
      </c>
      <c r="E371" s="95">
        <v>0.3422</v>
      </c>
      <c r="F371" s="100">
        <f t="shared" si="50"/>
        <v>-38.932499999999962</v>
      </c>
      <c r="G371" s="95">
        <v>0.33360000000000001</v>
      </c>
      <c r="H371" s="100">
        <f t="shared" si="51"/>
        <v>-50.477999999999952</v>
      </c>
      <c r="I371" s="95">
        <v>0.32629999999999998</v>
      </c>
      <c r="J371" s="100">
        <f t="shared" si="52"/>
        <v>-60.27825</v>
      </c>
      <c r="K371" s="95">
        <v>0.32090000000000002</v>
      </c>
      <c r="L371" s="100">
        <f t="shared" si="53"/>
        <v>-67.527749999999941</v>
      </c>
      <c r="M371" s="95">
        <v>0.31519999999999998</v>
      </c>
      <c r="N371" s="100">
        <f t="shared" si="54"/>
        <v>-75.179999999999993</v>
      </c>
      <c r="O371" s="95">
        <v>0.30859999999999999</v>
      </c>
      <c r="P371" s="100">
        <f t="shared" si="55"/>
        <v>-84.04049999999998</v>
      </c>
      <c r="Q371" s="95">
        <v>0.3049</v>
      </c>
      <c r="R371" s="100">
        <f t="shared" si="56"/>
        <v>-89.007749999999959</v>
      </c>
      <c r="S371" s="95">
        <v>0.30270000000000002</v>
      </c>
      <c r="T371" s="100">
        <f t="shared" si="57"/>
        <v>-91.961249999999922</v>
      </c>
      <c r="U371" s="95">
        <v>0.30370000000000003</v>
      </c>
      <c r="V371" s="100">
        <f t="shared" si="58"/>
        <v>-90.61874999999992</v>
      </c>
    </row>
    <row r="372" spans="3:22" s="97" customFormat="1" ht="15" x14ac:dyDescent="0.25">
      <c r="C372" s="96"/>
      <c r="D372" s="13">
        <v>0.37080000000000002</v>
      </c>
      <c r="E372" s="95">
        <v>0.3412</v>
      </c>
      <c r="F372" s="100">
        <f t="shared" si="50"/>
        <v>-39.738000000000021</v>
      </c>
      <c r="G372" s="95">
        <v>0.33439999999999998</v>
      </c>
      <c r="H372" s="100">
        <f t="shared" si="51"/>
        <v>-48.867000000000054</v>
      </c>
      <c r="I372" s="95">
        <v>0.32650000000000001</v>
      </c>
      <c r="J372" s="100">
        <f t="shared" si="52"/>
        <v>-59.472750000000005</v>
      </c>
      <c r="K372" s="95">
        <v>0.32100000000000001</v>
      </c>
      <c r="L372" s="100">
        <f t="shared" si="53"/>
        <v>-66.856500000000011</v>
      </c>
      <c r="M372" s="95">
        <v>0.31490000000000001</v>
      </c>
      <c r="N372" s="100">
        <f t="shared" si="54"/>
        <v>-75.045750000000012</v>
      </c>
      <c r="O372" s="95">
        <v>0.30880000000000002</v>
      </c>
      <c r="P372" s="100">
        <f t="shared" si="55"/>
        <v>-83.234999999999999</v>
      </c>
      <c r="Q372" s="95">
        <v>0.30480000000000002</v>
      </c>
      <c r="R372" s="100">
        <f t="shared" si="56"/>
        <v>-88.605000000000004</v>
      </c>
      <c r="S372" s="95">
        <v>0.3024</v>
      </c>
      <c r="T372" s="100">
        <f t="shared" si="57"/>
        <v>-91.827000000000027</v>
      </c>
      <c r="U372" s="95">
        <v>0.30380000000000001</v>
      </c>
      <c r="V372" s="100">
        <f t="shared" si="58"/>
        <v>-89.947500000000005</v>
      </c>
    </row>
    <row r="373" spans="3:22" s="97" customFormat="1" ht="15" x14ac:dyDescent="0.25">
      <c r="C373" s="96"/>
      <c r="D373" s="13">
        <v>0.37040000000000001</v>
      </c>
      <c r="E373" s="95">
        <v>0.34100000000000003</v>
      </c>
      <c r="F373" s="100">
        <f t="shared" si="50"/>
        <v>-39.469499999999975</v>
      </c>
      <c r="G373" s="95">
        <v>0.33400000000000002</v>
      </c>
      <c r="H373" s="100">
        <f t="shared" si="51"/>
        <v>-48.86699999999999</v>
      </c>
      <c r="I373" s="95">
        <v>0.32600000000000001</v>
      </c>
      <c r="J373" s="100">
        <f t="shared" si="52"/>
        <v>-59.606999999999992</v>
      </c>
      <c r="K373" s="95">
        <v>0.32050000000000001</v>
      </c>
      <c r="L373" s="100">
        <f t="shared" si="53"/>
        <v>-66.990750000000006</v>
      </c>
      <c r="M373" s="95">
        <v>0.31480000000000002</v>
      </c>
      <c r="N373" s="100">
        <f t="shared" si="54"/>
        <v>-74.642999999999972</v>
      </c>
      <c r="O373" s="95">
        <v>0.30859999999999999</v>
      </c>
      <c r="P373" s="100">
        <f t="shared" si="55"/>
        <v>-82.966500000000025</v>
      </c>
      <c r="Q373" s="95">
        <v>0.30459999999999998</v>
      </c>
      <c r="R373" s="100">
        <f t="shared" si="56"/>
        <v>-88.336500000000029</v>
      </c>
      <c r="S373" s="95">
        <v>0.30180000000000001</v>
      </c>
      <c r="T373" s="100">
        <f t="shared" si="57"/>
        <v>-92.095500000000001</v>
      </c>
      <c r="U373" s="95">
        <v>0.30399999999999999</v>
      </c>
      <c r="V373" s="100">
        <f t="shared" si="58"/>
        <v>-89.142000000000024</v>
      </c>
    </row>
    <row r="374" spans="3:22" s="97" customFormat="1" ht="15" x14ac:dyDescent="0.25">
      <c r="C374" s="96"/>
      <c r="D374" s="13">
        <v>0.37119999999999997</v>
      </c>
      <c r="E374" s="95">
        <v>0.34079999999999999</v>
      </c>
      <c r="F374" s="100">
        <f t="shared" si="50"/>
        <v>-40.811999999999976</v>
      </c>
      <c r="G374" s="95">
        <v>0.33379999999999999</v>
      </c>
      <c r="H374" s="100">
        <f t="shared" si="51"/>
        <v>-50.209499999999991</v>
      </c>
      <c r="I374" s="95">
        <v>0.32579999999999998</v>
      </c>
      <c r="J374" s="100">
        <f t="shared" si="52"/>
        <v>-60.9495</v>
      </c>
      <c r="K374" s="95">
        <v>0.32029999999999997</v>
      </c>
      <c r="L374" s="100">
        <f t="shared" si="53"/>
        <v>-68.333249999999992</v>
      </c>
      <c r="M374" s="95">
        <v>0.315</v>
      </c>
      <c r="N374" s="100">
        <f t="shared" si="54"/>
        <v>-75.448499999999967</v>
      </c>
      <c r="O374" s="95">
        <v>0.30840000000000001</v>
      </c>
      <c r="P374" s="100">
        <f t="shared" si="55"/>
        <v>-84.308999999999955</v>
      </c>
      <c r="Q374" s="95">
        <v>0.30430000000000001</v>
      </c>
      <c r="R374" s="100">
        <f t="shared" si="56"/>
        <v>-89.813249999999954</v>
      </c>
      <c r="S374" s="95">
        <v>0.30180000000000001</v>
      </c>
      <c r="T374" s="100">
        <f t="shared" si="57"/>
        <v>-93.169499999999957</v>
      </c>
      <c r="U374" s="95">
        <v>0.30320000000000003</v>
      </c>
      <c r="V374" s="100">
        <f t="shared" si="58"/>
        <v>-91.289999999999921</v>
      </c>
    </row>
    <row r="375" spans="3:22" s="97" customFormat="1" ht="15" x14ac:dyDescent="0.25">
      <c r="C375" s="96"/>
      <c r="D375" s="13">
        <v>0.37159999999999999</v>
      </c>
      <c r="E375" s="95">
        <v>0.34139999999999998</v>
      </c>
      <c r="F375" s="100">
        <f t="shared" si="50"/>
        <v>-40.543500000000002</v>
      </c>
      <c r="G375" s="95">
        <v>0.33460000000000001</v>
      </c>
      <c r="H375" s="100">
        <f t="shared" si="51"/>
        <v>-49.672499999999971</v>
      </c>
      <c r="I375" s="95">
        <v>0.32579999999999998</v>
      </c>
      <c r="J375" s="100">
        <f t="shared" si="52"/>
        <v>-61.486500000000007</v>
      </c>
      <c r="K375" s="95">
        <v>0.32100000000000001</v>
      </c>
      <c r="L375" s="100">
        <f t="shared" si="53"/>
        <v>-67.930499999999981</v>
      </c>
      <c r="M375" s="95">
        <v>0.3145</v>
      </c>
      <c r="N375" s="100">
        <f t="shared" si="54"/>
        <v>-76.656749999999988</v>
      </c>
      <c r="O375" s="95">
        <v>0.308</v>
      </c>
      <c r="P375" s="100">
        <f t="shared" si="55"/>
        <v>-85.382999999999981</v>
      </c>
      <c r="Q375" s="95">
        <v>0.30459999999999998</v>
      </c>
      <c r="R375" s="100">
        <f t="shared" si="56"/>
        <v>-89.947500000000005</v>
      </c>
      <c r="S375" s="95">
        <v>0.30209999999999998</v>
      </c>
      <c r="T375" s="100">
        <f t="shared" si="57"/>
        <v>-93.303750000000008</v>
      </c>
      <c r="U375" s="95">
        <v>0.30359999999999998</v>
      </c>
      <c r="V375" s="100">
        <f t="shared" si="58"/>
        <v>-91.29</v>
      </c>
    </row>
    <row r="376" spans="3:22" s="97" customFormat="1" ht="15" x14ac:dyDescent="0.25">
      <c r="C376" s="96"/>
      <c r="D376" s="13">
        <v>0.37209999999999999</v>
      </c>
      <c r="E376" s="95">
        <v>0.34110000000000001</v>
      </c>
      <c r="F376" s="100">
        <f t="shared" si="50"/>
        <v>-41.617499999999964</v>
      </c>
      <c r="G376" s="95">
        <v>0.33400000000000002</v>
      </c>
      <c r="H376" s="100">
        <f t="shared" si="51"/>
        <v>-51.149249999999952</v>
      </c>
      <c r="I376" s="95">
        <v>0.32590000000000002</v>
      </c>
      <c r="J376" s="100">
        <f t="shared" si="52"/>
        <v>-62.023499999999949</v>
      </c>
      <c r="K376" s="95">
        <v>0.32100000000000001</v>
      </c>
      <c r="L376" s="100">
        <f t="shared" si="53"/>
        <v>-68.601749999999981</v>
      </c>
      <c r="M376" s="95">
        <v>0.31459999999999999</v>
      </c>
      <c r="N376" s="100">
        <f t="shared" si="54"/>
        <v>-77.193749999999994</v>
      </c>
      <c r="O376" s="95">
        <v>0.308</v>
      </c>
      <c r="P376" s="100">
        <f t="shared" si="55"/>
        <v>-86.054249999999996</v>
      </c>
      <c r="Q376" s="95">
        <v>0.30399999999999999</v>
      </c>
      <c r="R376" s="100">
        <f t="shared" si="56"/>
        <v>-91.424250000000001</v>
      </c>
      <c r="S376" s="95">
        <v>0.30209999999999998</v>
      </c>
      <c r="T376" s="100">
        <f t="shared" si="57"/>
        <v>-93.975000000000009</v>
      </c>
      <c r="U376" s="95">
        <v>0.30320000000000003</v>
      </c>
      <c r="V376" s="100">
        <f t="shared" si="58"/>
        <v>-92.498249999999956</v>
      </c>
    </row>
    <row r="377" spans="3:22" s="97" customFormat="1" ht="15" x14ac:dyDescent="0.25">
      <c r="C377" s="96"/>
      <c r="D377" s="13">
        <v>0.37190000000000001</v>
      </c>
      <c r="E377" s="95">
        <v>0.34160000000000001</v>
      </c>
      <c r="F377" s="100">
        <f t="shared" si="50"/>
        <v>-40.677749999999989</v>
      </c>
      <c r="G377" s="95">
        <v>0.33379999999999999</v>
      </c>
      <c r="H377" s="100">
        <f t="shared" si="51"/>
        <v>-51.149250000000031</v>
      </c>
      <c r="I377" s="95">
        <v>0.32579999999999998</v>
      </c>
      <c r="J377" s="100">
        <f t="shared" si="52"/>
        <v>-61.88925000000004</v>
      </c>
      <c r="K377" s="95">
        <v>0.32040000000000002</v>
      </c>
      <c r="L377" s="100">
        <f t="shared" si="53"/>
        <v>-69.138749999999987</v>
      </c>
      <c r="M377" s="95">
        <v>0.3145</v>
      </c>
      <c r="N377" s="100">
        <f t="shared" si="54"/>
        <v>-77.059500000000014</v>
      </c>
      <c r="O377" s="95">
        <v>0.30769999999999997</v>
      </c>
      <c r="P377" s="100">
        <f t="shared" si="55"/>
        <v>-86.188500000000047</v>
      </c>
      <c r="Q377" s="95">
        <v>0.3039</v>
      </c>
      <c r="R377" s="100">
        <f t="shared" si="56"/>
        <v>-91.29</v>
      </c>
      <c r="S377" s="95">
        <v>0.30220000000000002</v>
      </c>
      <c r="T377" s="100">
        <f t="shared" si="57"/>
        <v>-93.572249999999983</v>
      </c>
      <c r="U377" s="95">
        <v>0.30320000000000003</v>
      </c>
      <c r="V377" s="100">
        <f t="shared" si="58"/>
        <v>-92.229749999999981</v>
      </c>
    </row>
    <row r="378" spans="3:22" s="97" customFormat="1" ht="15" x14ac:dyDescent="0.25">
      <c r="C378" s="96"/>
      <c r="D378" s="13">
        <v>0.37190000000000001</v>
      </c>
      <c r="E378" s="95">
        <v>0.34100000000000003</v>
      </c>
      <c r="F378" s="100">
        <f t="shared" si="50"/>
        <v>-41.483249999999977</v>
      </c>
      <c r="G378" s="95">
        <v>0.33400000000000002</v>
      </c>
      <c r="H378" s="100">
        <f t="shared" si="51"/>
        <v>-50.880749999999992</v>
      </c>
      <c r="I378" s="95">
        <v>0.32569999999999999</v>
      </c>
      <c r="J378" s="100">
        <f t="shared" si="52"/>
        <v>-62.023500000000027</v>
      </c>
      <c r="K378" s="95">
        <v>0.31969999999999998</v>
      </c>
      <c r="L378" s="100">
        <f t="shared" si="53"/>
        <v>-70.078500000000034</v>
      </c>
      <c r="M378" s="95">
        <v>0.3145</v>
      </c>
      <c r="N378" s="100">
        <f t="shared" si="54"/>
        <v>-77.059500000000014</v>
      </c>
      <c r="O378" s="95">
        <v>0.30790000000000001</v>
      </c>
      <c r="P378" s="100">
        <f t="shared" si="55"/>
        <v>-85.92</v>
      </c>
      <c r="Q378" s="95">
        <v>0.30430000000000001</v>
      </c>
      <c r="R378" s="100">
        <f t="shared" si="56"/>
        <v>-90.753</v>
      </c>
      <c r="S378" s="95">
        <v>0.30159999999999998</v>
      </c>
      <c r="T378" s="100">
        <f t="shared" si="57"/>
        <v>-94.377750000000034</v>
      </c>
      <c r="U378" s="95">
        <v>0.30249999999999999</v>
      </c>
      <c r="V378" s="100">
        <f t="shared" si="58"/>
        <v>-93.169500000000028</v>
      </c>
    </row>
    <row r="379" spans="3:22" s="97" customFormat="1" ht="15" x14ac:dyDescent="0.25">
      <c r="C379" s="96"/>
      <c r="D379" s="13">
        <v>0.372</v>
      </c>
      <c r="E379" s="95">
        <v>0.34110000000000001</v>
      </c>
      <c r="F379" s="100">
        <f t="shared" si="50"/>
        <v>-41.483249999999977</v>
      </c>
      <c r="G379" s="95">
        <v>0.33389999999999997</v>
      </c>
      <c r="H379" s="100">
        <f t="shared" si="51"/>
        <v>-51.149250000000031</v>
      </c>
      <c r="I379" s="95">
        <v>0.3256</v>
      </c>
      <c r="J379" s="100">
        <f t="shared" si="52"/>
        <v>-62.292000000000002</v>
      </c>
      <c r="K379" s="95">
        <v>0.32019999999999998</v>
      </c>
      <c r="L379" s="100">
        <f t="shared" si="53"/>
        <v>-69.541500000000013</v>
      </c>
      <c r="M379" s="95">
        <v>0.31430000000000002</v>
      </c>
      <c r="N379" s="100">
        <f t="shared" si="54"/>
        <v>-77.462249999999969</v>
      </c>
      <c r="O379" s="95">
        <v>0.30780000000000002</v>
      </c>
      <c r="P379" s="100">
        <f t="shared" si="55"/>
        <v>-86.188499999999962</v>
      </c>
      <c r="Q379" s="95">
        <v>0.30430000000000001</v>
      </c>
      <c r="R379" s="100">
        <f t="shared" si="56"/>
        <v>-90.88724999999998</v>
      </c>
      <c r="S379" s="95">
        <v>0.30170000000000002</v>
      </c>
      <c r="T379" s="100">
        <f t="shared" si="57"/>
        <v>-94.377749999999963</v>
      </c>
      <c r="U379" s="95">
        <v>0.30349999999999999</v>
      </c>
      <c r="V379" s="100">
        <f t="shared" si="58"/>
        <v>-91.961250000000007</v>
      </c>
    </row>
    <row r="380" spans="3:22" s="97" customFormat="1" ht="15" x14ac:dyDescent="0.25">
      <c r="C380" s="96"/>
      <c r="D380" s="13">
        <v>0.37059999999999998</v>
      </c>
      <c r="E380" s="95">
        <v>0.34060000000000001</v>
      </c>
      <c r="F380" s="100">
        <f t="shared" si="50"/>
        <v>-40.274999999999963</v>
      </c>
      <c r="G380" s="95">
        <v>0.33310000000000001</v>
      </c>
      <c r="H380" s="100">
        <f t="shared" si="51"/>
        <v>-50.343749999999972</v>
      </c>
      <c r="I380" s="95">
        <v>0.32519999999999999</v>
      </c>
      <c r="J380" s="100">
        <f t="shared" si="52"/>
        <v>-60.9495</v>
      </c>
      <c r="K380" s="95">
        <v>0.31979999999999997</v>
      </c>
      <c r="L380" s="100">
        <f t="shared" si="53"/>
        <v>-68.199000000000012</v>
      </c>
      <c r="M380" s="95">
        <v>0.31409999999999999</v>
      </c>
      <c r="N380" s="100">
        <f t="shared" si="54"/>
        <v>-75.851249999999993</v>
      </c>
      <c r="O380" s="95">
        <v>0.30780000000000002</v>
      </c>
      <c r="P380" s="100">
        <f t="shared" si="55"/>
        <v>-84.308999999999955</v>
      </c>
      <c r="Q380" s="95">
        <v>0.30399999999999999</v>
      </c>
      <c r="R380" s="100">
        <f t="shared" si="56"/>
        <v>-89.410499999999999</v>
      </c>
      <c r="S380" s="95">
        <v>0.30170000000000002</v>
      </c>
      <c r="T380" s="100">
        <f t="shared" si="57"/>
        <v>-92.498249999999956</v>
      </c>
      <c r="U380" s="95">
        <v>0.30299999999999999</v>
      </c>
      <c r="V380" s="100">
        <f t="shared" si="58"/>
        <v>-90.753</v>
      </c>
    </row>
    <row r="381" spans="3:22" s="97" customFormat="1" ht="15" x14ac:dyDescent="0.25">
      <c r="C381" s="96"/>
      <c r="D381" s="13">
        <v>0.37130000000000002</v>
      </c>
      <c r="E381" s="95">
        <v>0.34089999999999998</v>
      </c>
      <c r="F381" s="100">
        <f t="shared" si="50"/>
        <v>-40.812000000000054</v>
      </c>
      <c r="G381" s="95">
        <v>0.33289999999999997</v>
      </c>
      <c r="H381" s="100">
        <f t="shared" si="51"/>
        <v>-51.552000000000064</v>
      </c>
      <c r="I381" s="95">
        <v>0.32519999999999999</v>
      </c>
      <c r="J381" s="100">
        <f t="shared" si="52"/>
        <v>-61.88925000000004</v>
      </c>
      <c r="K381" s="95">
        <v>0.3201</v>
      </c>
      <c r="L381" s="100">
        <f t="shared" si="53"/>
        <v>-68.736000000000033</v>
      </c>
      <c r="M381" s="95">
        <v>0.31430000000000002</v>
      </c>
      <c r="N381" s="100">
        <f t="shared" si="54"/>
        <v>-76.522499999999994</v>
      </c>
      <c r="O381" s="95">
        <v>0.30759999999999998</v>
      </c>
      <c r="P381" s="100">
        <f t="shared" si="55"/>
        <v>-85.517250000000047</v>
      </c>
      <c r="Q381" s="95">
        <v>0.30399999999999999</v>
      </c>
      <c r="R381" s="100">
        <f t="shared" si="56"/>
        <v>-90.350250000000031</v>
      </c>
      <c r="S381" s="95">
        <v>0.30099999999999999</v>
      </c>
      <c r="T381" s="100">
        <f t="shared" si="57"/>
        <v>-94.377750000000034</v>
      </c>
      <c r="U381" s="95">
        <v>0.30299999999999999</v>
      </c>
      <c r="V381" s="100">
        <f t="shared" si="58"/>
        <v>-91.692750000000032</v>
      </c>
    </row>
    <row r="382" spans="3:22" s="97" customFormat="1" ht="15" x14ac:dyDescent="0.25">
      <c r="C382" s="96"/>
      <c r="D382" s="13">
        <v>0.37069999999999997</v>
      </c>
      <c r="E382" s="95">
        <v>0.34089999999999998</v>
      </c>
      <c r="F382" s="100">
        <f t="shared" si="50"/>
        <v>-40.006499999999996</v>
      </c>
      <c r="G382" s="95">
        <v>0.3332</v>
      </c>
      <c r="H382" s="100">
        <f t="shared" si="51"/>
        <v>-50.343749999999972</v>
      </c>
      <c r="I382" s="95">
        <v>0.32519999999999999</v>
      </c>
      <c r="J382" s="100">
        <f t="shared" si="52"/>
        <v>-61.083749999999981</v>
      </c>
      <c r="K382" s="95">
        <v>0.32019999999999998</v>
      </c>
      <c r="L382" s="100">
        <f t="shared" si="53"/>
        <v>-67.796249999999986</v>
      </c>
      <c r="M382" s="95">
        <v>0.31490000000000001</v>
      </c>
      <c r="N382" s="100">
        <f t="shared" si="54"/>
        <v>-74.911499999999947</v>
      </c>
      <c r="O382" s="95">
        <v>0.30719999999999997</v>
      </c>
      <c r="P382" s="100">
        <f t="shared" si="55"/>
        <v>-85.248750000000001</v>
      </c>
      <c r="Q382" s="95">
        <v>0.30359999999999998</v>
      </c>
      <c r="R382" s="100">
        <f t="shared" si="56"/>
        <v>-90.08175</v>
      </c>
      <c r="S382" s="95">
        <v>0.30120000000000002</v>
      </c>
      <c r="T382" s="100">
        <f t="shared" si="57"/>
        <v>-93.303749999999951</v>
      </c>
      <c r="U382" s="95">
        <v>0.30309999999999998</v>
      </c>
      <c r="V382" s="100">
        <f t="shared" si="58"/>
        <v>-90.753</v>
      </c>
    </row>
    <row r="383" spans="3:22" s="97" customFormat="1" ht="15" x14ac:dyDescent="0.25">
      <c r="C383" s="96"/>
      <c r="D383" s="13">
        <v>0.37090000000000001</v>
      </c>
      <c r="E383" s="95">
        <v>0.3407</v>
      </c>
      <c r="F383" s="100">
        <f t="shared" si="50"/>
        <v>-40.543500000000002</v>
      </c>
      <c r="G383" s="95">
        <v>0.33289999999999997</v>
      </c>
      <c r="H383" s="100">
        <f t="shared" si="51"/>
        <v>-51.01500000000005</v>
      </c>
      <c r="I383" s="95">
        <v>0.3246</v>
      </c>
      <c r="J383" s="100">
        <f t="shared" si="52"/>
        <v>-62.157750000000014</v>
      </c>
      <c r="K383" s="95">
        <v>0.31950000000000001</v>
      </c>
      <c r="L383" s="100">
        <f t="shared" si="53"/>
        <v>-69.004499999999993</v>
      </c>
      <c r="M383" s="95">
        <v>0.31380000000000002</v>
      </c>
      <c r="N383" s="100">
        <f t="shared" si="54"/>
        <v>-76.656749999999988</v>
      </c>
      <c r="O383" s="95">
        <v>0.30690000000000001</v>
      </c>
      <c r="P383" s="100">
        <f t="shared" si="55"/>
        <v>-85.92</v>
      </c>
      <c r="Q383" s="95">
        <v>0.30349999999999999</v>
      </c>
      <c r="R383" s="100">
        <f t="shared" si="56"/>
        <v>-90.484500000000025</v>
      </c>
      <c r="S383" s="95">
        <v>0.30099999999999999</v>
      </c>
      <c r="T383" s="100">
        <f t="shared" si="57"/>
        <v>-93.840750000000028</v>
      </c>
      <c r="U383" s="95">
        <v>0.30259999999999998</v>
      </c>
      <c r="V383" s="100">
        <f t="shared" si="58"/>
        <v>-91.692750000000032</v>
      </c>
    </row>
    <row r="384" spans="3:22" s="97" customFormat="1" ht="15" x14ac:dyDescent="0.25">
      <c r="C384" s="96"/>
      <c r="D384" s="13">
        <v>0.37080000000000002</v>
      </c>
      <c r="E384" s="95">
        <v>0.34089999999999998</v>
      </c>
      <c r="F384" s="100">
        <f t="shared" si="50"/>
        <v>-40.140750000000054</v>
      </c>
      <c r="G384" s="95">
        <v>0.33310000000000001</v>
      </c>
      <c r="H384" s="100">
        <f t="shared" si="51"/>
        <v>-50.612250000000017</v>
      </c>
      <c r="I384" s="95">
        <v>0.32479999999999998</v>
      </c>
      <c r="J384" s="100">
        <f t="shared" si="52"/>
        <v>-61.755000000000059</v>
      </c>
      <c r="K384" s="95">
        <v>0.31969999999999998</v>
      </c>
      <c r="L384" s="100">
        <f t="shared" si="53"/>
        <v>-68.601750000000052</v>
      </c>
      <c r="M384" s="95">
        <v>0.31369999999999998</v>
      </c>
      <c r="N384" s="100">
        <f t="shared" si="54"/>
        <v>-76.656750000000045</v>
      </c>
      <c r="O384" s="95">
        <v>0.30690000000000001</v>
      </c>
      <c r="P384" s="100">
        <f t="shared" si="55"/>
        <v>-85.785750000000021</v>
      </c>
      <c r="Q384" s="95">
        <v>0.30359999999999998</v>
      </c>
      <c r="R384" s="100">
        <f t="shared" si="56"/>
        <v>-90.216000000000051</v>
      </c>
      <c r="S384" s="95">
        <v>0.3014</v>
      </c>
      <c r="T384" s="100">
        <f t="shared" si="57"/>
        <v>-93.169500000000028</v>
      </c>
      <c r="U384" s="95">
        <v>0.30270000000000002</v>
      </c>
      <c r="V384" s="100">
        <f t="shared" si="58"/>
        <v>-91.424250000000001</v>
      </c>
    </row>
    <row r="385" spans="3:22" s="97" customFormat="1" ht="15" x14ac:dyDescent="0.25">
      <c r="C385" s="96"/>
      <c r="D385" s="13">
        <v>0.37059999999999998</v>
      </c>
      <c r="E385" s="95">
        <v>0.34210000000000002</v>
      </c>
      <c r="F385" s="100">
        <f t="shared" si="50"/>
        <v>-38.261249999999961</v>
      </c>
      <c r="G385" s="95">
        <v>0.33410000000000001</v>
      </c>
      <c r="H385" s="100">
        <f t="shared" si="51"/>
        <v>-49.00124999999997</v>
      </c>
      <c r="I385" s="95">
        <v>0.3251</v>
      </c>
      <c r="J385" s="100">
        <f t="shared" si="52"/>
        <v>-61.083749999999981</v>
      </c>
      <c r="K385" s="95">
        <v>0.31940000000000002</v>
      </c>
      <c r="L385" s="100">
        <f t="shared" si="53"/>
        <v>-68.735999999999962</v>
      </c>
      <c r="M385" s="95">
        <v>0.31340000000000001</v>
      </c>
      <c r="N385" s="100">
        <f t="shared" si="54"/>
        <v>-76.790999999999968</v>
      </c>
      <c r="O385" s="95">
        <v>0.30640000000000001</v>
      </c>
      <c r="P385" s="100">
        <f t="shared" si="55"/>
        <v>-86.188499999999962</v>
      </c>
      <c r="Q385" s="95">
        <v>0.30399999999999999</v>
      </c>
      <c r="R385" s="100">
        <f t="shared" si="56"/>
        <v>-89.410499999999999</v>
      </c>
      <c r="S385" s="95">
        <v>0.30070000000000002</v>
      </c>
      <c r="T385" s="100">
        <f t="shared" si="57"/>
        <v>-93.840749999999957</v>
      </c>
      <c r="U385" s="95">
        <v>0.30199999999999999</v>
      </c>
      <c r="V385" s="100">
        <f t="shared" si="58"/>
        <v>-92.095500000000001</v>
      </c>
    </row>
    <row r="386" spans="3:22" s="97" customFormat="1" ht="15" x14ac:dyDescent="0.25">
      <c r="C386" s="96"/>
      <c r="D386" s="13">
        <v>0.37130000000000002</v>
      </c>
      <c r="E386" s="95">
        <v>0.34129999999999999</v>
      </c>
      <c r="F386" s="100">
        <f t="shared" si="50"/>
        <v>-40.275000000000041</v>
      </c>
      <c r="G386" s="95">
        <v>0.33300000000000002</v>
      </c>
      <c r="H386" s="100">
        <f t="shared" si="51"/>
        <v>-51.417749999999998</v>
      </c>
      <c r="I386" s="95">
        <v>0.32440000000000002</v>
      </c>
      <c r="J386" s="100">
        <f t="shared" si="52"/>
        <v>-62.963250000000002</v>
      </c>
      <c r="K386" s="95">
        <v>0.31940000000000002</v>
      </c>
      <c r="L386" s="100">
        <f t="shared" si="53"/>
        <v>-69.675749999999994</v>
      </c>
      <c r="M386" s="95">
        <v>0.313</v>
      </c>
      <c r="N386" s="100">
        <f t="shared" si="54"/>
        <v>-78.267750000000021</v>
      </c>
      <c r="O386" s="95">
        <v>0.30680000000000002</v>
      </c>
      <c r="P386" s="100">
        <f t="shared" si="55"/>
        <v>-86.591250000000002</v>
      </c>
      <c r="Q386" s="95">
        <v>0.30309999999999998</v>
      </c>
      <c r="R386" s="100">
        <f t="shared" si="56"/>
        <v>-91.558500000000066</v>
      </c>
      <c r="S386" s="95">
        <v>0.30099999999999999</v>
      </c>
      <c r="T386" s="100">
        <f t="shared" si="57"/>
        <v>-94.377750000000034</v>
      </c>
      <c r="U386" s="95">
        <v>0.3024</v>
      </c>
      <c r="V386" s="100">
        <f t="shared" si="58"/>
        <v>-92.498250000000027</v>
      </c>
    </row>
    <row r="387" spans="3:22" s="97" customFormat="1" ht="15" x14ac:dyDescent="0.25">
      <c r="C387" s="96"/>
      <c r="D387" s="13">
        <v>0.37109999999999999</v>
      </c>
      <c r="E387" s="95">
        <v>0.34050000000000002</v>
      </c>
      <c r="F387" s="100">
        <f t="shared" si="50"/>
        <v>-41.080499999999944</v>
      </c>
      <c r="G387" s="95">
        <v>0.33260000000000001</v>
      </c>
      <c r="H387" s="100">
        <f t="shared" si="51"/>
        <v>-51.686249999999973</v>
      </c>
      <c r="I387" s="95">
        <v>0.32450000000000001</v>
      </c>
      <c r="J387" s="100">
        <f t="shared" si="52"/>
        <v>-62.560499999999962</v>
      </c>
      <c r="K387" s="95">
        <v>0.31900000000000001</v>
      </c>
      <c r="L387" s="100">
        <f t="shared" si="53"/>
        <v>-69.944249999999968</v>
      </c>
      <c r="M387" s="95">
        <v>0.31390000000000001</v>
      </c>
      <c r="N387" s="100">
        <f t="shared" si="54"/>
        <v>-76.790999999999968</v>
      </c>
      <c r="O387" s="95">
        <v>0.30680000000000002</v>
      </c>
      <c r="P387" s="100">
        <f t="shared" si="55"/>
        <v>-86.322749999999957</v>
      </c>
      <c r="Q387" s="95">
        <v>0.30299999999999999</v>
      </c>
      <c r="R387" s="100">
        <f t="shared" si="56"/>
        <v>-91.424250000000001</v>
      </c>
      <c r="S387" s="95">
        <v>0.3009</v>
      </c>
      <c r="T387" s="100">
        <f t="shared" si="57"/>
        <v>-94.243499999999983</v>
      </c>
      <c r="U387" s="95">
        <v>0.30170000000000002</v>
      </c>
      <c r="V387" s="100">
        <f t="shared" si="58"/>
        <v>-93.169499999999957</v>
      </c>
    </row>
    <row r="388" spans="3:22" s="97" customFormat="1" ht="15" x14ac:dyDescent="0.25">
      <c r="C388" s="96"/>
      <c r="D388" s="13">
        <v>0.37090000000000001</v>
      </c>
      <c r="E388" s="95">
        <v>0.3412</v>
      </c>
      <c r="F388" s="100">
        <f t="shared" si="50"/>
        <v>-39.872250000000001</v>
      </c>
      <c r="G388" s="95">
        <v>0.33289999999999997</v>
      </c>
      <c r="H388" s="100">
        <f t="shared" si="51"/>
        <v>-51.01500000000005</v>
      </c>
      <c r="I388" s="95">
        <v>0.32479999999999998</v>
      </c>
      <c r="J388" s="100">
        <f t="shared" si="52"/>
        <v>-61.88925000000004</v>
      </c>
      <c r="K388" s="95">
        <v>0.31909999999999999</v>
      </c>
      <c r="L388" s="100">
        <f t="shared" si="53"/>
        <v>-69.541500000000013</v>
      </c>
      <c r="M388" s="95">
        <v>0.31319999999999998</v>
      </c>
      <c r="N388" s="100">
        <f t="shared" si="54"/>
        <v>-77.46225000000004</v>
      </c>
      <c r="O388" s="95">
        <v>0.307</v>
      </c>
      <c r="P388" s="100">
        <f t="shared" si="55"/>
        <v>-85.785750000000021</v>
      </c>
      <c r="Q388" s="95">
        <v>0.30359999999999998</v>
      </c>
      <c r="R388" s="100">
        <f t="shared" si="56"/>
        <v>-90.350250000000031</v>
      </c>
      <c r="S388" s="95">
        <v>0.30059999999999998</v>
      </c>
      <c r="T388" s="100">
        <f t="shared" si="57"/>
        <v>-94.377750000000034</v>
      </c>
      <c r="U388" s="95">
        <v>0.3019</v>
      </c>
      <c r="V388" s="100">
        <f t="shared" si="58"/>
        <v>-92.632500000000007</v>
      </c>
    </row>
    <row r="389" spans="3:22" s="97" customFormat="1" ht="15" x14ac:dyDescent="0.25">
      <c r="C389" s="96"/>
      <c r="D389" s="13">
        <v>0.37090000000000001</v>
      </c>
      <c r="E389" s="95">
        <v>0.34060000000000001</v>
      </c>
      <c r="F389" s="100">
        <f t="shared" si="50"/>
        <v>-40.677749999999989</v>
      </c>
      <c r="G389" s="95">
        <v>0.33300000000000002</v>
      </c>
      <c r="H389" s="100">
        <f t="shared" si="51"/>
        <v>-50.880749999999992</v>
      </c>
      <c r="I389" s="95">
        <v>0.32450000000000001</v>
      </c>
      <c r="J389" s="100">
        <f t="shared" si="52"/>
        <v>-62.292000000000002</v>
      </c>
      <c r="K389" s="95">
        <v>0.31869999999999998</v>
      </c>
      <c r="L389" s="100">
        <f t="shared" si="53"/>
        <v>-70.078500000000034</v>
      </c>
      <c r="M389" s="95">
        <v>0.31380000000000002</v>
      </c>
      <c r="N389" s="100">
        <f t="shared" si="54"/>
        <v>-76.656749999999988</v>
      </c>
      <c r="O389" s="95">
        <v>0.30649999999999999</v>
      </c>
      <c r="P389" s="100">
        <f t="shared" si="55"/>
        <v>-86.457000000000008</v>
      </c>
      <c r="Q389" s="95">
        <v>0.30259999999999998</v>
      </c>
      <c r="R389" s="100">
        <f t="shared" si="56"/>
        <v>-91.692750000000032</v>
      </c>
      <c r="S389" s="95">
        <v>0.30030000000000001</v>
      </c>
      <c r="T389" s="100">
        <f t="shared" si="57"/>
        <v>-94.780499999999989</v>
      </c>
      <c r="U389" s="95">
        <v>0.30170000000000002</v>
      </c>
      <c r="V389" s="100">
        <f t="shared" si="58"/>
        <v>-92.900999999999982</v>
      </c>
    </row>
    <row r="390" spans="3:22" s="97" customFormat="1" ht="15" x14ac:dyDescent="0.25">
      <c r="C390" s="96"/>
      <c r="D390" s="13">
        <v>0.37119999999999997</v>
      </c>
      <c r="E390" s="95">
        <v>0.34089999999999998</v>
      </c>
      <c r="F390" s="100">
        <f t="shared" si="50"/>
        <v>-40.677749999999989</v>
      </c>
      <c r="G390" s="95">
        <v>0.33260000000000001</v>
      </c>
      <c r="H390" s="100">
        <f t="shared" si="51"/>
        <v>-51.820499999999953</v>
      </c>
      <c r="I390" s="95">
        <v>0.32479999999999998</v>
      </c>
      <c r="J390" s="100">
        <f t="shared" si="52"/>
        <v>-62.292000000000002</v>
      </c>
      <c r="K390" s="95">
        <v>0.31909999999999999</v>
      </c>
      <c r="L390" s="100">
        <f t="shared" si="53"/>
        <v>-69.944249999999968</v>
      </c>
      <c r="M390" s="95">
        <v>0.31309999999999999</v>
      </c>
      <c r="N390" s="100">
        <f t="shared" si="54"/>
        <v>-77.999249999999989</v>
      </c>
      <c r="O390" s="95">
        <v>0.30649999999999999</v>
      </c>
      <c r="P390" s="100">
        <f t="shared" si="55"/>
        <v>-86.859749999999963</v>
      </c>
      <c r="Q390" s="95">
        <v>0.30259999999999998</v>
      </c>
      <c r="R390" s="100">
        <f t="shared" si="56"/>
        <v>-92.095500000000001</v>
      </c>
      <c r="S390" s="95">
        <v>0.30120000000000002</v>
      </c>
      <c r="T390" s="100">
        <f t="shared" si="57"/>
        <v>-93.974999999999952</v>
      </c>
      <c r="U390" s="95">
        <v>0.30159999999999998</v>
      </c>
      <c r="V390" s="100">
        <f t="shared" si="58"/>
        <v>-93.437999999999988</v>
      </c>
    </row>
    <row r="391" spans="3:22" s="97" customFormat="1" ht="15" x14ac:dyDescent="0.25">
      <c r="C391" s="96"/>
      <c r="D391" s="13">
        <v>0.37030000000000002</v>
      </c>
      <c r="E391" s="95">
        <v>0.34189999999999998</v>
      </c>
      <c r="F391" s="100">
        <f t="shared" si="50"/>
        <v>-38.127000000000052</v>
      </c>
      <c r="G391" s="95">
        <v>0.3327</v>
      </c>
      <c r="H391" s="100">
        <f t="shared" si="51"/>
        <v>-50.47800000000003</v>
      </c>
      <c r="I391" s="95">
        <v>0.32479999999999998</v>
      </c>
      <c r="J391" s="100">
        <f t="shared" si="52"/>
        <v>-61.083750000000059</v>
      </c>
      <c r="K391" s="95">
        <v>0.31850000000000001</v>
      </c>
      <c r="L391" s="100">
        <f t="shared" si="53"/>
        <v>-69.541500000000013</v>
      </c>
      <c r="M391" s="95">
        <v>0.31309999999999999</v>
      </c>
      <c r="N391" s="100">
        <f t="shared" si="54"/>
        <v>-76.791000000000039</v>
      </c>
      <c r="O391" s="95">
        <v>0.30599999999999999</v>
      </c>
      <c r="P391" s="100">
        <f t="shared" si="55"/>
        <v>-86.322750000000042</v>
      </c>
      <c r="Q391" s="95">
        <v>0.30299999999999999</v>
      </c>
      <c r="R391" s="100">
        <f t="shared" si="56"/>
        <v>-90.350250000000031</v>
      </c>
      <c r="S391" s="95">
        <v>0.3004</v>
      </c>
      <c r="T391" s="100">
        <f t="shared" si="57"/>
        <v>-93.840750000000028</v>
      </c>
      <c r="U391" s="95">
        <v>0.30099999999999999</v>
      </c>
      <c r="V391" s="100">
        <f t="shared" si="58"/>
        <v>-93.035250000000033</v>
      </c>
    </row>
    <row r="392" spans="3:22" s="97" customFormat="1" ht="15" x14ac:dyDescent="0.25">
      <c r="C392" s="96"/>
      <c r="D392" s="13">
        <v>0.3715</v>
      </c>
      <c r="E392" s="95">
        <v>0.3412</v>
      </c>
      <c r="F392" s="100">
        <f t="shared" si="50"/>
        <v>-40.677749999999989</v>
      </c>
      <c r="G392" s="95">
        <v>0.33289999999999997</v>
      </c>
      <c r="H392" s="100">
        <f t="shared" si="51"/>
        <v>-51.820500000000031</v>
      </c>
      <c r="I392" s="95">
        <v>0.32440000000000002</v>
      </c>
      <c r="J392" s="100">
        <f t="shared" si="52"/>
        <v>-63.231749999999963</v>
      </c>
      <c r="K392" s="95">
        <v>0.31869999999999998</v>
      </c>
      <c r="L392" s="100">
        <f t="shared" si="53"/>
        <v>-70.884000000000015</v>
      </c>
      <c r="M392" s="95">
        <v>0.31290000000000001</v>
      </c>
      <c r="N392" s="100">
        <f t="shared" si="54"/>
        <v>-78.67049999999999</v>
      </c>
      <c r="O392" s="95">
        <v>0.30559999999999998</v>
      </c>
      <c r="P392" s="100">
        <f t="shared" si="55"/>
        <v>-88.470750000000024</v>
      </c>
      <c r="Q392" s="95">
        <v>0.30249999999999999</v>
      </c>
      <c r="R392" s="100">
        <f t="shared" si="56"/>
        <v>-92.632500000000007</v>
      </c>
      <c r="S392" s="95">
        <v>0.30020000000000002</v>
      </c>
      <c r="T392" s="100">
        <f t="shared" si="57"/>
        <v>-95.720249999999965</v>
      </c>
      <c r="U392" s="95">
        <v>0.30149999999999999</v>
      </c>
      <c r="V392" s="100">
        <f t="shared" si="58"/>
        <v>-93.975000000000009</v>
      </c>
    </row>
    <row r="393" spans="3:22" s="97" customFormat="1" ht="15" x14ac:dyDescent="0.25">
      <c r="C393" s="96"/>
      <c r="D393" s="13">
        <v>0.37</v>
      </c>
      <c r="E393" s="95">
        <v>0.34039999999999998</v>
      </c>
      <c r="F393" s="100">
        <f t="shared" si="50"/>
        <v>-39.738000000000021</v>
      </c>
      <c r="G393" s="95">
        <v>0.33289999999999997</v>
      </c>
      <c r="H393" s="100">
        <f t="shared" si="51"/>
        <v>-49.806750000000029</v>
      </c>
      <c r="I393" s="95">
        <v>0.32369999999999999</v>
      </c>
      <c r="J393" s="100">
        <f t="shared" si="52"/>
        <v>-62.157750000000014</v>
      </c>
      <c r="K393" s="95">
        <v>0.31909999999999999</v>
      </c>
      <c r="L393" s="100">
        <f t="shared" si="53"/>
        <v>-68.333249999999992</v>
      </c>
      <c r="M393" s="95">
        <v>0.31259999999999999</v>
      </c>
      <c r="N393" s="100">
        <f t="shared" si="54"/>
        <v>-77.059500000000014</v>
      </c>
      <c r="O393" s="95">
        <v>0.30640000000000001</v>
      </c>
      <c r="P393" s="100">
        <f t="shared" si="55"/>
        <v>-85.382999999999981</v>
      </c>
      <c r="Q393" s="95">
        <v>0.30259999999999998</v>
      </c>
      <c r="R393" s="100">
        <f t="shared" si="56"/>
        <v>-90.484500000000025</v>
      </c>
      <c r="S393" s="95">
        <v>0.2999</v>
      </c>
      <c r="T393" s="100">
        <f t="shared" si="57"/>
        <v>-94.109249999999989</v>
      </c>
      <c r="U393" s="95">
        <v>0.30130000000000001</v>
      </c>
      <c r="V393" s="100">
        <f t="shared" si="58"/>
        <v>-92.229749999999981</v>
      </c>
    </row>
    <row r="394" spans="3:22" s="97" customFormat="1" ht="15" x14ac:dyDescent="0.25">
      <c r="C394" s="96"/>
      <c r="D394" s="13">
        <v>0.3705</v>
      </c>
      <c r="E394" s="95">
        <v>0.34039999999999998</v>
      </c>
      <c r="F394" s="100">
        <f t="shared" si="50"/>
        <v>-40.409250000000021</v>
      </c>
      <c r="G394" s="95">
        <v>0.33339999999999997</v>
      </c>
      <c r="H394" s="100">
        <f t="shared" si="51"/>
        <v>-49.806750000000029</v>
      </c>
      <c r="I394" s="95">
        <v>0.32490000000000002</v>
      </c>
      <c r="J394" s="100">
        <f t="shared" si="52"/>
        <v>-61.217999999999968</v>
      </c>
      <c r="K394" s="95">
        <v>0.31840000000000002</v>
      </c>
      <c r="L394" s="100">
        <f t="shared" si="53"/>
        <v>-69.944249999999968</v>
      </c>
      <c r="M394" s="95">
        <v>0.31309999999999999</v>
      </c>
      <c r="N394" s="100">
        <f t="shared" si="54"/>
        <v>-77.059500000000014</v>
      </c>
      <c r="O394" s="95">
        <v>0.30620000000000003</v>
      </c>
      <c r="P394" s="100">
        <f t="shared" si="55"/>
        <v>-86.322749999999957</v>
      </c>
      <c r="Q394" s="95">
        <v>0.30199999999999999</v>
      </c>
      <c r="R394" s="100">
        <f t="shared" si="56"/>
        <v>-91.961250000000007</v>
      </c>
      <c r="S394" s="95">
        <v>0.2994</v>
      </c>
      <c r="T394" s="100">
        <f t="shared" si="57"/>
        <v>-95.45174999999999</v>
      </c>
      <c r="U394" s="95">
        <v>0.30149999999999999</v>
      </c>
      <c r="V394" s="100">
        <f t="shared" si="58"/>
        <v>-92.632500000000007</v>
      </c>
    </row>
    <row r="395" spans="3:22" s="97" customFormat="1" ht="15" x14ac:dyDescent="0.25">
      <c r="C395" s="96"/>
      <c r="D395" s="13">
        <v>0.37059999999999998</v>
      </c>
      <c r="E395" s="95">
        <v>0.34050000000000002</v>
      </c>
      <c r="F395" s="100">
        <f t="shared" si="50"/>
        <v>-40.409249999999943</v>
      </c>
      <c r="G395" s="95">
        <v>0.33310000000000001</v>
      </c>
      <c r="H395" s="100">
        <f t="shared" si="51"/>
        <v>-50.343749999999972</v>
      </c>
      <c r="I395" s="95">
        <v>0.32429999999999998</v>
      </c>
      <c r="J395" s="100">
        <f t="shared" si="52"/>
        <v>-62.157750000000014</v>
      </c>
      <c r="K395" s="95">
        <v>0.31850000000000001</v>
      </c>
      <c r="L395" s="100">
        <f t="shared" si="53"/>
        <v>-69.944249999999968</v>
      </c>
      <c r="M395" s="95">
        <v>0.31230000000000002</v>
      </c>
      <c r="N395" s="100">
        <f t="shared" si="54"/>
        <v>-78.26774999999995</v>
      </c>
      <c r="O395" s="95">
        <v>0.30549999999999999</v>
      </c>
      <c r="P395" s="100">
        <f t="shared" si="55"/>
        <v>-87.396749999999997</v>
      </c>
      <c r="Q395" s="95">
        <v>0.30230000000000001</v>
      </c>
      <c r="R395" s="100">
        <f t="shared" si="56"/>
        <v>-91.692749999999961</v>
      </c>
      <c r="S395" s="95">
        <v>0.3</v>
      </c>
      <c r="T395" s="100">
        <f t="shared" si="57"/>
        <v>-94.780499999999989</v>
      </c>
      <c r="U395" s="95">
        <v>0.30099999999999999</v>
      </c>
      <c r="V395" s="100">
        <f t="shared" si="58"/>
        <v>-93.437999999999988</v>
      </c>
    </row>
    <row r="396" spans="3:22" s="97" customFormat="1" ht="15" x14ac:dyDescent="0.25">
      <c r="C396" s="96"/>
      <c r="D396" s="13">
        <v>0.37059999999999998</v>
      </c>
      <c r="E396" s="95">
        <v>0.34010000000000001</v>
      </c>
      <c r="F396" s="100">
        <f t="shared" si="50"/>
        <v>-40.946249999999964</v>
      </c>
      <c r="G396" s="95">
        <v>0.33210000000000001</v>
      </c>
      <c r="H396" s="100">
        <f t="shared" si="51"/>
        <v>-51.686249999999973</v>
      </c>
      <c r="I396" s="95">
        <v>0.3241</v>
      </c>
      <c r="J396" s="100">
        <f t="shared" si="52"/>
        <v>-62.426249999999982</v>
      </c>
      <c r="K396" s="95">
        <v>0.318</v>
      </c>
      <c r="L396" s="100">
        <f t="shared" si="53"/>
        <v>-70.615499999999969</v>
      </c>
      <c r="M396" s="95">
        <v>0.31269999999999998</v>
      </c>
      <c r="N396" s="100">
        <f t="shared" si="54"/>
        <v>-77.730750000000015</v>
      </c>
      <c r="O396" s="95">
        <v>0.30559999999999998</v>
      </c>
      <c r="P396" s="100">
        <f t="shared" si="55"/>
        <v>-87.262500000000003</v>
      </c>
      <c r="Q396" s="95">
        <v>0.30209999999999998</v>
      </c>
      <c r="R396" s="100">
        <f t="shared" si="56"/>
        <v>-91.961250000000007</v>
      </c>
      <c r="S396" s="95">
        <v>0.29920000000000002</v>
      </c>
      <c r="T396" s="100">
        <f t="shared" si="57"/>
        <v>-95.854499999999959</v>
      </c>
      <c r="U396" s="95">
        <v>0.3009</v>
      </c>
      <c r="V396" s="100">
        <f t="shared" si="58"/>
        <v>-93.572249999999983</v>
      </c>
    </row>
    <row r="397" spans="3:22" s="97" customFormat="1" ht="15" x14ac:dyDescent="0.25">
      <c r="C397" s="96"/>
      <c r="D397" s="13">
        <v>0.37080000000000002</v>
      </c>
      <c r="E397" s="95">
        <v>0.33979999999999999</v>
      </c>
      <c r="F397" s="100">
        <f t="shared" ref="F397:F447" si="59">(E397-$D397)*1000*$A$24</f>
        <v>-41.617500000000042</v>
      </c>
      <c r="G397" s="95">
        <v>0.33189999999999997</v>
      </c>
      <c r="H397" s="100">
        <f t="shared" ref="H397:H447" si="60">(G397-$D397)*1000*$A$24</f>
        <v>-52.223250000000064</v>
      </c>
      <c r="I397" s="95">
        <v>0.32369999999999999</v>
      </c>
      <c r="J397" s="100">
        <f t="shared" ref="J397:J447" si="61">(I397-$D397)*1000*$A$24</f>
        <v>-63.231750000000041</v>
      </c>
      <c r="K397" s="95">
        <v>0.31809999999999999</v>
      </c>
      <c r="L397" s="100">
        <f t="shared" ref="L397:L447" si="62">(K397-$D397)*1000*$A$24</f>
        <v>-70.749750000000034</v>
      </c>
      <c r="M397" s="95">
        <v>0.31230000000000002</v>
      </c>
      <c r="N397" s="100">
        <f t="shared" ref="N397:N447" si="63">(M397-$D397)*1000*$A$24</f>
        <v>-78.536249999999995</v>
      </c>
      <c r="O397" s="95">
        <v>0.30509999999999998</v>
      </c>
      <c r="P397" s="100">
        <f t="shared" ref="P397:P447" si="64">(O397-$D397)*1000*$A$24</f>
        <v>-88.202250000000049</v>
      </c>
      <c r="Q397" s="95">
        <v>0.30180000000000001</v>
      </c>
      <c r="R397" s="100">
        <f t="shared" ref="R397:R447" si="65">(Q397-$D397)*1000*$A$24</f>
        <v>-92.632500000000007</v>
      </c>
      <c r="S397" s="95">
        <v>0.2994</v>
      </c>
      <c r="T397" s="100">
        <f t="shared" si="57"/>
        <v>-95.85450000000003</v>
      </c>
      <c r="U397" s="95">
        <v>0.3009</v>
      </c>
      <c r="V397" s="100">
        <f t="shared" si="58"/>
        <v>-93.840750000000028</v>
      </c>
    </row>
    <row r="398" spans="3:22" s="97" customFormat="1" ht="15" x14ac:dyDescent="0.25">
      <c r="C398" s="96"/>
      <c r="D398" s="13">
        <v>0.37069999999999997</v>
      </c>
      <c r="E398" s="95">
        <v>0.34050000000000002</v>
      </c>
      <c r="F398" s="100">
        <f t="shared" si="59"/>
        <v>-40.543499999999931</v>
      </c>
      <c r="G398" s="95">
        <v>0.33150000000000002</v>
      </c>
      <c r="H398" s="100">
        <f t="shared" si="60"/>
        <v>-52.625999999999948</v>
      </c>
      <c r="I398" s="95">
        <v>0.32379999999999998</v>
      </c>
      <c r="J398" s="100">
        <f t="shared" si="61"/>
        <v>-62.963250000000002</v>
      </c>
      <c r="K398" s="95">
        <v>0.31809999999999999</v>
      </c>
      <c r="L398" s="100">
        <f t="shared" si="62"/>
        <v>-70.615499999999969</v>
      </c>
      <c r="M398" s="95">
        <v>0.31259999999999999</v>
      </c>
      <c r="N398" s="100">
        <f t="shared" si="63"/>
        <v>-77.999249999999989</v>
      </c>
      <c r="O398" s="95">
        <v>0.30570000000000003</v>
      </c>
      <c r="P398" s="100">
        <f t="shared" si="64"/>
        <v>-87.262499999999932</v>
      </c>
      <c r="Q398" s="95">
        <v>0.30170000000000002</v>
      </c>
      <c r="R398" s="100">
        <f t="shared" si="65"/>
        <v>-92.632499999999922</v>
      </c>
      <c r="S398" s="95">
        <v>0.2989</v>
      </c>
      <c r="T398" s="100">
        <f t="shared" ref="T398:T447" si="66">(S398-$D398)*1000*$A$24</f>
        <v>-96.391499999999965</v>
      </c>
      <c r="U398" s="95">
        <v>0.30059999999999998</v>
      </c>
      <c r="V398" s="100">
        <f t="shared" ref="V398:V447" si="67">(U398-$D398)*1000*$A$24</f>
        <v>-94.109249999999989</v>
      </c>
    </row>
    <row r="399" spans="3:22" s="97" customFormat="1" ht="15" x14ac:dyDescent="0.25">
      <c r="C399" s="96"/>
      <c r="D399" s="13">
        <v>0.371</v>
      </c>
      <c r="E399" s="95">
        <v>0.33979999999999999</v>
      </c>
      <c r="F399" s="100">
        <f t="shared" si="59"/>
        <v>-41.88600000000001</v>
      </c>
      <c r="G399" s="95">
        <v>0.33250000000000002</v>
      </c>
      <c r="H399" s="100">
        <f t="shared" si="60"/>
        <v>-51.686249999999973</v>
      </c>
      <c r="I399" s="95">
        <v>0.32440000000000002</v>
      </c>
      <c r="J399" s="100">
        <f t="shared" si="61"/>
        <v>-62.560499999999962</v>
      </c>
      <c r="K399" s="95">
        <v>0.31809999999999999</v>
      </c>
      <c r="L399" s="100">
        <f t="shared" si="62"/>
        <v>-71.018250000000009</v>
      </c>
      <c r="M399" s="95">
        <v>0.31209999999999999</v>
      </c>
      <c r="N399" s="100">
        <f t="shared" si="63"/>
        <v>-79.073250000000016</v>
      </c>
      <c r="O399" s="95">
        <v>0.30590000000000001</v>
      </c>
      <c r="P399" s="100">
        <f t="shared" si="64"/>
        <v>-87.396749999999997</v>
      </c>
      <c r="Q399" s="95">
        <v>0.30149999999999999</v>
      </c>
      <c r="R399" s="100">
        <f t="shared" si="65"/>
        <v>-93.303750000000008</v>
      </c>
      <c r="S399" s="95">
        <v>0.29880000000000001</v>
      </c>
      <c r="T399" s="100">
        <f t="shared" si="66"/>
        <v>-96.928499999999985</v>
      </c>
      <c r="U399" s="95">
        <v>0.30059999999999998</v>
      </c>
      <c r="V399" s="100">
        <f t="shared" si="67"/>
        <v>-94.512000000000029</v>
      </c>
    </row>
    <row r="400" spans="3:22" s="97" customFormat="1" ht="15" x14ac:dyDescent="0.25">
      <c r="C400" s="96"/>
      <c r="D400" s="13">
        <v>0.37059999999999998</v>
      </c>
      <c r="E400" s="95">
        <v>0.33939999999999998</v>
      </c>
      <c r="F400" s="100">
        <f t="shared" si="59"/>
        <v>-41.88600000000001</v>
      </c>
      <c r="G400" s="95">
        <v>0.33229999999999998</v>
      </c>
      <c r="H400" s="100">
        <f t="shared" si="60"/>
        <v>-51.417749999999998</v>
      </c>
      <c r="I400" s="95">
        <v>0.32379999999999998</v>
      </c>
      <c r="J400" s="100">
        <f t="shared" si="61"/>
        <v>-62.829000000000015</v>
      </c>
      <c r="K400" s="95">
        <v>0.318</v>
      </c>
      <c r="L400" s="100">
        <f t="shared" si="62"/>
        <v>-70.615499999999969</v>
      </c>
      <c r="M400" s="95">
        <v>0.31209999999999999</v>
      </c>
      <c r="N400" s="100">
        <f t="shared" si="63"/>
        <v>-78.536249999999995</v>
      </c>
      <c r="O400" s="95">
        <v>0.3049</v>
      </c>
      <c r="P400" s="100">
        <f t="shared" si="64"/>
        <v>-88.202249999999964</v>
      </c>
      <c r="Q400" s="95">
        <v>0.30149999999999999</v>
      </c>
      <c r="R400" s="100">
        <f t="shared" si="65"/>
        <v>-92.766749999999988</v>
      </c>
      <c r="S400" s="95">
        <v>0.29920000000000002</v>
      </c>
      <c r="T400" s="100">
        <f t="shared" si="66"/>
        <v>-95.854499999999959</v>
      </c>
      <c r="U400" s="95">
        <v>0.30030000000000001</v>
      </c>
      <c r="V400" s="100">
        <f t="shared" si="67"/>
        <v>-94.377749999999963</v>
      </c>
    </row>
    <row r="401" spans="3:22" s="97" customFormat="1" ht="15" x14ac:dyDescent="0.25">
      <c r="C401" s="96"/>
      <c r="D401" s="13">
        <v>0.37069999999999997</v>
      </c>
      <c r="E401" s="95">
        <v>0.34010000000000001</v>
      </c>
      <c r="F401" s="100">
        <f t="shared" si="59"/>
        <v>-41.080499999999944</v>
      </c>
      <c r="G401" s="95">
        <v>0.33119999999999999</v>
      </c>
      <c r="H401" s="100">
        <f t="shared" si="60"/>
        <v>-53.028749999999974</v>
      </c>
      <c r="I401" s="95">
        <v>0.32329999999999998</v>
      </c>
      <c r="J401" s="100">
        <f t="shared" si="61"/>
        <v>-63.634500000000003</v>
      </c>
      <c r="K401" s="95">
        <v>0.31790000000000002</v>
      </c>
      <c r="L401" s="100">
        <f t="shared" si="62"/>
        <v>-70.883999999999943</v>
      </c>
      <c r="M401" s="95">
        <v>0.31219999999999998</v>
      </c>
      <c r="N401" s="100">
        <f t="shared" si="63"/>
        <v>-78.536249999999995</v>
      </c>
      <c r="O401" s="95">
        <v>0.30480000000000002</v>
      </c>
      <c r="P401" s="100">
        <f t="shared" si="64"/>
        <v>-88.470749999999953</v>
      </c>
      <c r="Q401" s="95">
        <v>0.30149999999999999</v>
      </c>
      <c r="R401" s="100">
        <f t="shared" si="65"/>
        <v>-92.900999999999982</v>
      </c>
      <c r="S401" s="95">
        <v>0.29920000000000002</v>
      </c>
      <c r="T401" s="100">
        <f t="shared" si="66"/>
        <v>-95.988749999999939</v>
      </c>
      <c r="U401" s="95">
        <v>0.30009999999999998</v>
      </c>
      <c r="V401" s="100">
        <f t="shared" si="67"/>
        <v>-94.780499999999989</v>
      </c>
    </row>
    <row r="402" spans="3:22" s="97" customFormat="1" ht="15" x14ac:dyDescent="0.25">
      <c r="C402" s="96"/>
      <c r="D402" s="13">
        <v>0.371</v>
      </c>
      <c r="E402" s="95">
        <v>0.34089999999999998</v>
      </c>
      <c r="F402" s="100">
        <f t="shared" si="59"/>
        <v>-40.409250000000021</v>
      </c>
      <c r="G402" s="95">
        <v>0.33139999999999997</v>
      </c>
      <c r="H402" s="100">
        <f t="shared" si="60"/>
        <v>-53.163000000000032</v>
      </c>
      <c r="I402" s="95">
        <v>0.32369999999999999</v>
      </c>
      <c r="J402" s="100">
        <f t="shared" si="61"/>
        <v>-63.500250000000015</v>
      </c>
      <c r="K402" s="95">
        <v>0.3175</v>
      </c>
      <c r="L402" s="100">
        <f t="shared" si="62"/>
        <v>-71.82374999999999</v>
      </c>
      <c r="M402" s="95">
        <v>0.31190000000000001</v>
      </c>
      <c r="N402" s="100">
        <f t="shared" si="63"/>
        <v>-79.34174999999999</v>
      </c>
      <c r="O402" s="95">
        <v>0.30559999999999998</v>
      </c>
      <c r="P402" s="100">
        <f t="shared" si="64"/>
        <v>-87.799500000000023</v>
      </c>
      <c r="Q402" s="95">
        <v>0.30109999999999998</v>
      </c>
      <c r="R402" s="100">
        <f t="shared" si="65"/>
        <v>-93.840750000000028</v>
      </c>
      <c r="S402" s="95">
        <v>0.29849999999999999</v>
      </c>
      <c r="T402" s="100">
        <f t="shared" si="66"/>
        <v>-97.331250000000026</v>
      </c>
      <c r="U402" s="95">
        <v>0.29980000000000001</v>
      </c>
      <c r="V402" s="100">
        <f t="shared" si="67"/>
        <v>-95.585999999999984</v>
      </c>
    </row>
    <row r="403" spans="3:22" s="97" customFormat="1" ht="15" x14ac:dyDescent="0.25">
      <c r="C403" s="96"/>
      <c r="D403" s="13">
        <v>0.3715</v>
      </c>
      <c r="E403" s="95">
        <v>0.34050000000000002</v>
      </c>
      <c r="F403" s="100">
        <f t="shared" si="59"/>
        <v>-41.617499999999964</v>
      </c>
      <c r="G403" s="95">
        <v>0.33229999999999998</v>
      </c>
      <c r="H403" s="100">
        <f t="shared" si="60"/>
        <v>-52.626000000000012</v>
      </c>
      <c r="I403" s="95">
        <v>0.32400000000000001</v>
      </c>
      <c r="J403" s="100">
        <f t="shared" si="61"/>
        <v>-63.768749999999983</v>
      </c>
      <c r="K403" s="95">
        <v>0.31769999999999998</v>
      </c>
      <c r="L403" s="100">
        <f t="shared" si="62"/>
        <v>-72.226500000000016</v>
      </c>
      <c r="M403" s="95">
        <v>0.31230000000000002</v>
      </c>
      <c r="N403" s="100">
        <f t="shared" si="63"/>
        <v>-79.475999999999971</v>
      </c>
      <c r="O403" s="95">
        <v>0.30499999999999999</v>
      </c>
      <c r="P403" s="100">
        <f t="shared" si="64"/>
        <v>-89.276250000000005</v>
      </c>
      <c r="Q403" s="95">
        <v>0.30130000000000001</v>
      </c>
      <c r="R403" s="100">
        <f t="shared" si="65"/>
        <v>-94.243499999999983</v>
      </c>
      <c r="S403" s="95">
        <v>0.29909999999999998</v>
      </c>
      <c r="T403" s="100">
        <f t="shared" si="66"/>
        <v>-97.197000000000031</v>
      </c>
      <c r="U403" s="95">
        <v>0.29970000000000002</v>
      </c>
      <c r="V403" s="100">
        <f t="shared" si="67"/>
        <v>-96.391499999999965</v>
      </c>
    </row>
    <row r="404" spans="3:22" s="97" customFormat="1" ht="15" x14ac:dyDescent="0.25">
      <c r="C404" s="96"/>
      <c r="D404" s="13">
        <v>0.37069999999999997</v>
      </c>
      <c r="E404" s="95">
        <v>0.34010000000000001</v>
      </c>
      <c r="F404" s="100">
        <f t="shared" si="59"/>
        <v>-41.080499999999944</v>
      </c>
      <c r="G404" s="95">
        <v>0.33210000000000001</v>
      </c>
      <c r="H404" s="100">
        <f t="shared" si="60"/>
        <v>-51.820499999999953</v>
      </c>
      <c r="I404" s="95">
        <v>0.32340000000000002</v>
      </c>
      <c r="J404" s="100">
        <f t="shared" si="61"/>
        <v>-63.500249999999937</v>
      </c>
      <c r="K404" s="95">
        <v>0.31790000000000002</v>
      </c>
      <c r="L404" s="100">
        <f t="shared" si="62"/>
        <v>-70.883999999999943</v>
      </c>
      <c r="M404" s="95">
        <v>0.31209999999999999</v>
      </c>
      <c r="N404" s="100">
        <f t="shared" si="63"/>
        <v>-78.67049999999999</v>
      </c>
      <c r="O404" s="95">
        <v>0.30499999999999999</v>
      </c>
      <c r="P404" s="100">
        <f t="shared" si="64"/>
        <v>-88.202249999999964</v>
      </c>
      <c r="Q404" s="95">
        <v>0.30109999999999998</v>
      </c>
      <c r="R404" s="100">
        <f t="shared" si="65"/>
        <v>-93.437999999999988</v>
      </c>
      <c r="S404" s="95">
        <v>0.29849999999999999</v>
      </c>
      <c r="T404" s="100">
        <f t="shared" si="66"/>
        <v>-96.928499999999985</v>
      </c>
      <c r="U404" s="95">
        <v>0.29980000000000001</v>
      </c>
      <c r="V404" s="100">
        <f t="shared" si="67"/>
        <v>-95.183249999999958</v>
      </c>
    </row>
    <row r="405" spans="3:22" s="97" customFormat="1" ht="15" x14ac:dyDescent="0.25">
      <c r="C405" s="96"/>
      <c r="D405" s="13">
        <v>0.36969999999999997</v>
      </c>
      <c r="E405" s="95">
        <v>0.33979999999999999</v>
      </c>
      <c r="F405" s="100">
        <f t="shared" si="59"/>
        <v>-40.140749999999976</v>
      </c>
      <c r="G405" s="95">
        <v>0.33179999999999998</v>
      </c>
      <c r="H405" s="100">
        <f t="shared" si="60"/>
        <v>-50.880749999999992</v>
      </c>
      <c r="I405" s="95">
        <v>0.32329999999999998</v>
      </c>
      <c r="J405" s="100">
        <f t="shared" si="61"/>
        <v>-62.292000000000002</v>
      </c>
      <c r="K405" s="95">
        <v>0.31730000000000003</v>
      </c>
      <c r="L405" s="100">
        <f t="shared" si="62"/>
        <v>-70.346999999999937</v>
      </c>
      <c r="M405" s="95">
        <v>0.3115</v>
      </c>
      <c r="N405" s="100">
        <f t="shared" si="63"/>
        <v>-78.13349999999997</v>
      </c>
      <c r="O405" s="95">
        <v>0.30449999999999999</v>
      </c>
      <c r="P405" s="100">
        <f t="shared" si="64"/>
        <v>-87.530999999999963</v>
      </c>
      <c r="Q405" s="95">
        <v>0.3009</v>
      </c>
      <c r="R405" s="100">
        <f t="shared" si="65"/>
        <v>-92.363999999999962</v>
      </c>
      <c r="S405" s="95">
        <v>0.29859999999999998</v>
      </c>
      <c r="T405" s="100">
        <f t="shared" si="66"/>
        <v>-95.45174999999999</v>
      </c>
      <c r="U405" s="95">
        <v>0.29930000000000001</v>
      </c>
      <c r="V405" s="100">
        <f t="shared" si="67"/>
        <v>-94.511999999999958</v>
      </c>
    </row>
    <row r="406" spans="3:22" s="97" customFormat="1" ht="15" x14ac:dyDescent="0.25">
      <c r="C406" s="96"/>
      <c r="D406" s="13">
        <v>0.37069999999999997</v>
      </c>
      <c r="E406" s="95">
        <v>0.33960000000000001</v>
      </c>
      <c r="F406" s="100">
        <f t="shared" si="59"/>
        <v>-41.751749999999952</v>
      </c>
      <c r="G406" s="95">
        <v>0.33150000000000002</v>
      </c>
      <c r="H406" s="100">
        <f t="shared" si="60"/>
        <v>-52.625999999999948</v>
      </c>
      <c r="I406" s="95">
        <v>0.32290000000000002</v>
      </c>
      <c r="J406" s="100">
        <f t="shared" si="61"/>
        <v>-64.171499999999938</v>
      </c>
      <c r="K406" s="95">
        <v>0.31769999999999998</v>
      </c>
      <c r="L406" s="100">
        <f t="shared" si="62"/>
        <v>-71.152499999999989</v>
      </c>
      <c r="M406" s="95">
        <v>0.31209999999999999</v>
      </c>
      <c r="N406" s="100">
        <f t="shared" si="63"/>
        <v>-78.67049999999999</v>
      </c>
      <c r="O406" s="95">
        <v>0.30530000000000002</v>
      </c>
      <c r="P406" s="100">
        <f t="shared" si="64"/>
        <v>-87.799499999999952</v>
      </c>
      <c r="Q406" s="95">
        <v>0.30099999999999999</v>
      </c>
      <c r="R406" s="100">
        <f t="shared" si="65"/>
        <v>-93.572249999999983</v>
      </c>
      <c r="S406" s="95">
        <v>0.29830000000000001</v>
      </c>
      <c r="T406" s="100">
        <f t="shared" si="66"/>
        <v>-97.196999999999946</v>
      </c>
      <c r="U406" s="95">
        <v>0.3</v>
      </c>
      <c r="V406" s="100">
        <f t="shared" si="67"/>
        <v>-94.914749999999984</v>
      </c>
    </row>
    <row r="407" spans="3:22" s="97" customFormat="1" ht="15" x14ac:dyDescent="0.25">
      <c r="C407" s="96"/>
      <c r="D407" s="13">
        <v>0.37209999999999999</v>
      </c>
      <c r="E407" s="95">
        <v>0.33950000000000002</v>
      </c>
      <c r="F407" s="100">
        <f t="shared" si="59"/>
        <v>-43.765499999999953</v>
      </c>
      <c r="G407" s="95">
        <v>0.33169999999999999</v>
      </c>
      <c r="H407" s="100">
        <f t="shared" si="60"/>
        <v>-54.236999999999988</v>
      </c>
      <c r="I407" s="95">
        <v>0.32350000000000001</v>
      </c>
      <c r="J407" s="100">
        <f t="shared" si="61"/>
        <v>-65.245499999999979</v>
      </c>
      <c r="K407" s="95">
        <v>0.317</v>
      </c>
      <c r="L407" s="100">
        <f t="shared" si="62"/>
        <v>-73.971749999999972</v>
      </c>
      <c r="M407" s="95">
        <v>0.31159999999999999</v>
      </c>
      <c r="N407" s="100">
        <f t="shared" si="63"/>
        <v>-81.221249999999998</v>
      </c>
      <c r="O407" s="95">
        <v>0.30430000000000001</v>
      </c>
      <c r="P407" s="100">
        <f t="shared" si="64"/>
        <v>-91.021499999999961</v>
      </c>
      <c r="Q407" s="95">
        <v>0.30120000000000002</v>
      </c>
      <c r="R407" s="100">
        <f t="shared" si="65"/>
        <v>-95.183249999999958</v>
      </c>
      <c r="S407" s="95">
        <v>0.29809999999999998</v>
      </c>
      <c r="T407" s="100">
        <f t="shared" si="66"/>
        <v>-99.345000000000027</v>
      </c>
      <c r="U407" s="95">
        <v>0.3</v>
      </c>
      <c r="V407" s="100">
        <f t="shared" si="67"/>
        <v>-96.794249999999991</v>
      </c>
    </row>
    <row r="408" spans="3:22" s="97" customFormat="1" ht="15" x14ac:dyDescent="0.25">
      <c r="C408" s="96"/>
      <c r="D408" s="13">
        <v>0.37080000000000002</v>
      </c>
      <c r="E408" s="95">
        <v>0.33900000000000002</v>
      </c>
      <c r="F408" s="100">
        <f t="shared" si="59"/>
        <v>-42.691499999999991</v>
      </c>
      <c r="G408" s="95">
        <v>0.33100000000000002</v>
      </c>
      <c r="H408" s="100">
        <f t="shared" si="60"/>
        <v>-53.431500000000007</v>
      </c>
      <c r="I408" s="95">
        <v>0.32369999999999999</v>
      </c>
      <c r="J408" s="100">
        <f t="shared" si="61"/>
        <v>-63.231750000000041</v>
      </c>
      <c r="K408" s="95">
        <v>0.31709999999999999</v>
      </c>
      <c r="L408" s="100">
        <f t="shared" si="62"/>
        <v>-72.092250000000035</v>
      </c>
      <c r="M408" s="95">
        <v>0.311</v>
      </c>
      <c r="N408" s="100">
        <f t="shared" si="63"/>
        <v>-80.281500000000023</v>
      </c>
      <c r="O408" s="95">
        <v>0.30480000000000002</v>
      </c>
      <c r="P408" s="100">
        <f t="shared" si="64"/>
        <v>-88.605000000000004</v>
      </c>
      <c r="Q408" s="95">
        <v>0.30080000000000001</v>
      </c>
      <c r="R408" s="100">
        <f t="shared" si="65"/>
        <v>-93.975000000000009</v>
      </c>
      <c r="S408" s="95">
        <v>0.29799999999999999</v>
      </c>
      <c r="T408" s="100">
        <f t="shared" si="66"/>
        <v>-97.734000000000037</v>
      </c>
      <c r="U408" s="95">
        <v>0.29949999999999999</v>
      </c>
      <c r="V408" s="100">
        <f t="shared" si="67"/>
        <v>-95.720250000000036</v>
      </c>
    </row>
    <row r="409" spans="3:22" s="97" customFormat="1" ht="15" x14ac:dyDescent="0.25">
      <c r="C409" s="96"/>
      <c r="D409" s="13">
        <v>0.3705</v>
      </c>
      <c r="E409" s="95">
        <v>0.34050000000000002</v>
      </c>
      <c r="F409" s="100">
        <f t="shared" si="59"/>
        <v>-40.274999999999963</v>
      </c>
      <c r="G409" s="95">
        <v>0.33079999999999998</v>
      </c>
      <c r="H409" s="100">
        <f t="shared" si="60"/>
        <v>-53.297250000000012</v>
      </c>
      <c r="I409" s="95">
        <v>0.3231</v>
      </c>
      <c r="J409" s="100">
        <f t="shared" si="61"/>
        <v>-63.634500000000003</v>
      </c>
      <c r="K409" s="95">
        <v>0.31719999999999998</v>
      </c>
      <c r="L409" s="100">
        <f t="shared" si="62"/>
        <v>-71.555250000000015</v>
      </c>
      <c r="M409" s="95">
        <v>0.31109999999999999</v>
      </c>
      <c r="N409" s="100">
        <f t="shared" si="63"/>
        <v>-79.744500000000002</v>
      </c>
      <c r="O409" s="95">
        <v>0.30449999999999999</v>
      </c>
      <c r="P409" s="100">
        <f t="shared" si="64"/>
        <v>-88.605000000000004</v>
      </c>
      <c r="Q409" s="95">
        <v>0.30099999999999999</v>
      </c>
      <c r="R409" s="100">
        <f t="shared" si="65"/>
        <v>-93.303750000000008</v>
      </c>
      <c r="S409" s="95">
        <v>0.29849999999999999</v>
      </c>
      <c r="T409" s="100">
        <f t="shared" si="66"/>
        <v>-96.660000000000025</v>
      </c>
      <c r="U409" s="95">
        <v>0.29920000000000002</v>
      </c>
      <c r="V409" s="100">
        <f t="shared" si="67"/>
        <v>-95.720249999999965</v>
      </c>
    </row>
    <row r="410" spans="3:22" s="97" customFormat="1" ht="15" x14ac:dyDescent="0.25">
      <c r="C410" s="96"/>
      <c r="D410" s="13">
        <v>0.37040000000000001</v>
      </c>
      <c r="E410" s="95">
        <v>0.34010000000000001</v>
      </c>
      <c r="F410" s="100">
        <f t="shared" si="59"/>
        <v>-40.677749999999989</v>
      </c>
      <c r="G410" s="95">
        <v>0.33100000000000002</v>
      </c>
      <c r="H410" s="100">
        <f t="shared" si="60"/>
        <v>-52.894499999999987</v>
      </c>
      <c r="I410" s="95">
        <v>0.32290000000000002</v>
      </c>
      <c r="J410" s="100">
        <f t="shared" si="61"/>
        <v>-63.768749999999983</v>
      </c>
      <c r="K410" s="95">
        <v>0.31680000000000003</v>
      </c>
      <c r="L410" s="100">
        <f t="shared" si="62"/>
        <v>-71.95799999999997</v>
      </c>
      <c r="M410" s="95">
        <v>0.31069999999999998</v>
      </c>
      <c r="N410" s="100">
        <f t="shared" si="63"/>
        <v>-80.147250000000042</v>
      </c>
      <c r="O410" s="95">
        <v>0.3049</v>
      </c>
      <c r="P410" s="100">
        <f t="shared" si="64"/>
        <v>-87.933750000000003</v>
      </c>
      <c r="Q410" s="95">
        <v>0.30020000000000002</v>
      </c>
      <c r="R410" s="100">
        <f t="shared" si="65"/>
        <v>-94.243499999999983</v>
      </c>
      <c r="S410" s="95">
        <v>0.29770000000000002</v>
      </c>
      <c r="T410" s="100">
        <f t="shared" si="66"/>
        <v>-97.599749999999986</v>
      </c>
      <c r="U410" s="95">
        <v>0.3</v>
      </c>
      <c r="V410" s="100">
        <f t="shared" si="67"/>
        <v>-94.512000000000029</v>
      </c>
    </row>
    <row r="411" spans="3:22" s="97" customFormat="1" ht="15" x14ac:dyDescent="0.25">
      <c r="C411" s="96"/>
      <c r="D411" s="13">
        <v>0.37090000000000001</v>
      </c>
      <c r="E411" s="95">
        <v>0.33939999999999998</v>
      </c>
      <c r="F411" s="100">
        <f t="shared" si="59"/>
        <v>-42.288750000000036</v>
      </c>
      <c r="G411" s="95">
        <v>0.33179999999999998</v>
      </c>
      <c r="H411" s="100">
        <f t="shared" si="60"/>
        <v>-52.491750000000032</v>
      </c>
      <c r="I411" s="95">
        <v>0.32250000000000001</v>
      </c>
      <c r="J411" s="100">
        <f t="shared" si="61"/>
        <v>-64.977000000000004</v>
      </c>
      <c r="K411" s="95">
        <v>0.31680000000000003</v>
      </c>
      <c r="L411" s="100">
        <f t="shared" si="62"/>
        <v>-72.629249999999971</v>
      </c>
      <c r="M411" s="95">
        <v>0.31180000000000002</v>
      </c>
      <c r="N411" s="100">
        <f t="shared" si="63"/>
        <v>-79.34174999999999</v>
      </c>
      <c r="O411" s="95">
        <v>0.30449999999999999</v>
      </c>
      <c r="P411" s="100">
        <f t="shared" si="64"/>
        <v>-89.142000000000024</v>
      </c>
      <c r="Q411" s="95">
        <v>0.30020000000000002</v>
      </c>
      <c r="R411" s="100">
        <f t="shared" si="65"/>
        <v>-94.914749999999984</v>
      </c>
      <c r="S411" s="95">
        <v>0.29809999999999998</v>
      </c>
      <c r="T411" s="100">
        <f t="shared" si="66"/>
        <v>-97.734000000000037</v>
      </c>
      <c r="U411" s="95">
        <v>0.29909999999999998</v>
      </c>
      <c r="V411" s="100">
        <f t="shared" si="67"/>
        <v>-96.391500000000036</v>
      </c>
    </row>
    <row r="412" spans="3:22" s="97" customFormat="1" ht="15" x14ac:dyDescent="0.25">
      <c r="C412" s="96"/>
      <c r="D412" s="13">
        <v>0.37119999999999997</v>
      </c>
      <c r="E412" s="95">
        <v>0.3392</v>
      </c>
      <c r="F412" s="100">
        <f t="shared" si="59"/>
        <v>-42.959999999999965</v>
      </c>
      <c r="G412" s="95">
        <v>0.33129999999999998</v>
      </c>
      <c r="H412" s="100">
        <f t="shared" si="60"/>
        <v>-53.565749999999987</v>
      </c>
      <c r="I412" s="95">
        <v>0.32329999999999998</v>
      </c>
      <c r="J412" s="100">
        <f t="shared" si="61"/>
        <v>-64.305750000000003</v>
      </c>
      <c r="K412" s="95">
        <v>0.31680000000000003</v>
      </c>
      <c r="L412" s="100">
        <f t="shared" si="62"/>
        <v>-73.03199999999994</v>
      </c>
      <c r="M412" s="95">
        <v>0.31059999999999999</v>
      </c>
      <c r="N412" s="100">
        <f t="shared" si="63"/>
        <v>-81.355499999999978</v>
      </c>
      <c r="O412" s="95">
        <v>0.30430000000000001</v>
      </c>
      <c r="P412" s="100">
        <f t="shared" si="64"/>
        <v>-89.813249999999954</v>
      </c>
      <c r="Q412" s="95">
        <v>0.30059999999999998</v>
      </c>
      <c r="R412" s="100">
        <f t="shared" si="65"/>
        <v>-94.780499999999989</v>
      </c>
      <c r="S412" s="95">
        <v>0.29730000000000001</v>
      </c>
      <c r="T412" s="100">
        <f t="shared" si="66"/>
        <v>-99.210749999999948</v>
      </c>
      <c r="U412" s="95">
        <v>0.29930000000000001</v>
      </c>
      <c r="V412" s="100">
        <f t="shared" si="67"/>
        <v>-96.525749999999945</v>
      </c>
    </row>
    <row r="413" spans="3:22" s="97" customFormat="1" ht="15" x14ac:dyDescent="0.25">
      <c r="C413" s="96"/>
      <c r="D413" s="13">
        <v>0.37080000000000002</v>
      </c>
      <c r="E413" s="95">
        <v>0.33900000000000002</v>
      </c>
      <c r="F413" s="100">
        <f t="shared" si="59"/>
        <v>-42.691499999999991</v>
      </c>
      <c r="G413" s="95">
        <v>0.33079999999999998</v>
      </c>
      <c r="H413" s="100">
        <f t="shared" si="60"/>
        <v>-53.700000000000045</v>
      </c>
      <c r="I413" s="95">
        <v>0.32290000000000002</v>
      </c>
      <c r="J413" s="100">
        <f t="shared" si="61"/>
        <v>-64.305750000000003</v>
      </c>
      <c r="K413" s="95">
        <v>0.31709999999999999</v>
      </c>
      <c r="L413" s="100">
        <f t="shared" si="62"/>
        <v>-72.092250000000035</v>
      </c>
      <c r="M413" s="95">
        <v>0.31059999999999999</v>
      </c>
      <c r="N413" s="100">
        <f t="shared" si="63"/>
        <v>-80.818500000000043</v>
      </c>
      <c r="O413" s="95">
        <v>0.30399999999999999</v>
      </c>
      <c r="P413" s="100">
        <f t="shared" si="64"/>
        <v>-89.67900000000003</v>
      </c>
      <c r="Q413" s="95">
        <v>0.30020000000000002</v>
      </c>
      <c r="R413" s="100">
        <f t="shared" si="65"/>
        <v>-94.780499999999989</v>
      </c>
      <c r="S413" s="95">
        <v>0.29770000000000002</v>
      </c>
      <c r="T413" s="100">
        <f t="shared" si="66"/>
        <v>-98.136749999999992</v>
      </c>
      <c r="U413" s="95">
        <v>0.29880000000000001</v>
      </c>
      <c r="V413" s="100">
        <f t="shared" si="67"/>
        <v>-96.660000000000025</v>
      </c>
    </row>
    <row r="414" spans="3:22" s="97" customFormat="1" ht="15" x14ac:dyDescent="0.25">
      <c r="C414" s="96"/>
      <c r="D414" s="13">
        <v>0.3705</v>
      </c>
      <c r="E414" s="95">
        <v>0.3387</v>
      </c>
      <c r="F414" s="100">
        <f t="shared" si="59"/>
        <v>-42.691499999999991</v>
      </c>
      <c r="G414" s="95">
        <v>0.33090000000000003</v>
      </c>
      <c r="H414" s="100">
        <f t="shared" si="60"/>
        <v>-53.162999999999954</v>
      </c>
      <c r="I414" s="95">
        <v>0.32229999999999998</v>
      </c>
      <c r="J414" s="100">
        <f t="shared" si="61"/>
        <v>-64.708500000000029</v>
      </c>
      <c r="K414" s="95">
        <v>0.31640000000000001</v>
      </c>
      <c r="L414" s="100">
        <f t="shared" si="62"/>
        <v>-72.629249999999971</v>
      </c>
      <c r="M414" s="95">
        <v>0.31059999999999999</v>
      </c>
      <c r="N414" s="100">
        <f t="shared" si="63"/>
        <v>-80.415750000000003</v>
      </c>
      <c r="O414" s="95">
        <v>0.30409999999999998</v>
      </c>
      <c r="P414" s="100">
        <f t="shared" si="64"/>
        <v>-89.142000000000024</v>
      </c>
      <c r="Q414" s="95">
        <v>0.30020000000000002</v>
      </c>
      <c r="R414" s="100">
        <f t="shared" si="65"/>
        <v>-94.377749999999963</v>
      </c>
      <c r="S414" s="95">
        <v>0.29720000000000002</v>
      </c>
      <c r="T414" s="100">
        <f t="shared" si="66"/>
        <v>-98.405249999999981</v>
      </c>
      <c r="U414" s="95">
        <v>0.29870000000000002</v>
      </c>
      <c r="V414" s="100">
        <f t="shared" si="67"/>
        <v>-96.391499999999965</v>
      </c>
    </row>
    <row r="415" spans="3:22" s="97" customFormat="1" ht="15" x14ac:dyDescent="0.25">
      <c r="C415" s="96"/>
      <c r="D415" s="13">
        <v>0.3705</v>
      </c>
      <c r="E415" s="95">
        <v>0.33910000000000001</v>
      </c>
      <c r="F415" s="100">
        <f t="shared" si="59"/>
        <v>-42.154499999999977</v>
      </c>
      <c r="G415" s="95">
        <v>0.33019999999999999</v>
      </c>
      <c r="H415" s="100">
        <f t="shared" si="60"/>
        <v>-54.102750000000007</v>
      </c>
      <c r="I415" s="95">
        <v>0.3221</v>
      </c>
      <c r="J415" s="100">
        <f t="shared" si="61"/>
        <v>-64.977000000000004</v>
      </c>
      <c r="K415" s="95">
        <v>0.31640000000000001</v>
      </c>
      <c r="L415" s="100">
        <f t="shared" si="62"/>
        <v>-72.629249999999971</v>
      </c>
      <c r="M415" s="95">
        <v>0.3105</v>
      </c>
      <c r="N415" s="100">
        <f t="shared" si="63"/>
        <v>-80.55</v>
      </c>
      <c r="O415" s="95">
        <v>0.3039</v>
      </c>
      <c r="P415" s="100">
        <f t="shared" si="64"/>
        <v>-89.410499999999999</v>
      </c>
      <c r="Q415" s="95">
        <v>0.2999</v>
      </c>
      <c r="R415" s="100">
        <f t="shared" si="65"/>
        <v>-94.780499999999989</v>
      </c>
      <c r="S415" s="95">
        <v>0.29770000000000002</v>
      </c>
      <c r="T415" s="100">
        <f t="shared" si="66"/>
        <v>-97.73399999999998</v>
      </c>
      <c r="U415" s="95">
        <v>0.29870000000000002</v>
      </c>
      <c r="V415" s="100">
        <f t="shared" si="67"/>
        <v>-96.391499999999965</v>
      </c>
    </row>
    <row r="416" spans="3:22" s="97" customFormat="1" ht="15" x14ac:dyDescent="0.25">
      <c r="C416" s="96"/>
      <c r="D416" s="13">
        <v>0.37069999999999997</v>
      </c>
      <c r="E416" s="95">
        <v>0.33850000000000002</v>
      </c>
      <c r="F416" s="100">
        <f t="shared" si="59"/>
        <v>-43.22849999999994</v>
      </c>
      <c r="G416" s="95">
        <v>0.33079999999999998</v>
      </c>
      <c r="H416" s="100">
        <f t="shared" si="60"/>
        <v>-53.565749999999987</v>
      </c>
      <c r="I416" s="95">
        <v>0.3231</v>
      </c>
      <c r="J416" s="100">
        <f t="shared" si="61"/>
        <v>-63.902999999999963</v>
      </c>
      <c r="K416" s="95">
        <v>0.31709999999999999</v>
      </c>
      <c r="L416" s="100">
        <f t="shared" si="62"/>
        <v>-71.95799999999997</v>
      </c>
      <c r="M416" s="95">
        <v>0.31019999999999998</v>
      </c>
      <c r="N416" s="100">
        <f t="shared" si="63"/>
        <v>-81.221249999999998</v>
      </c>
      <c r="O416" s="95">
        <v>0.30399999999999999</v>
      </c>
      <c r="P416" s="100">
        <f t="shared" si="64"/>
        <v>-89.544749999999993</v>
      </c>
      <c r="Q416" s="95">
        <v>0.2999</v>
      </c>
      <c r="R416" s="100">
        <f t="shared" si="65"/>
        <v>-95.048999999999964</v>
      </c>
      <c r="S416" s="95">
        <v>0.29670000000000002</v>
      </c>
      <c r="T416" s="100">
        <f t="shared" si="66"/>
        <v>-99.344999999999942</v>
      </c>
      <c r="U416" s="95">
        <v>0.29820000000000002</v>
      </c>
      <c r="V416" s="100">
        <f t="shared" si="67"/>
        <v>-97.33124999999994</v>
      </c>
    </row>
    <row r="417" spans="3:22" s="97" customFormat="1" ht="15" x14ac:dyDescent="0.25">
      <c r="C417" s="96"/>
      <c r="D417" s="13">
        <v>0.37040000000000001</v>
      </c>
      <c r="E417" s="95">
        <v>0.3392</v>
      </c>
      <c r="F417" s="100">
        <f t="shared" si="59"/>
        <v>-41.88600000000001</v>
      </c>
      <c r="G417" s="95">
        <v>0.33019999999999999</v>
      </c>
      <c r="H417" s="100">
        <f t="shared" si="60"/>
        <v>-53.968500000000027</v>
      </c>
      <c r="I417" s="95">
        <v>0.32200000000000001</v>
      </c>
      <c r="J417" s="100">
        <f t="shared" si="61"/>
        <v>-64.977000000000004</v>
      </c>
      <c r="K417" s="95">
        <v>0.31630000000000003</v>
      </c>
      <c r="L417" s="100">
        <f t="shared" si="62"/>
        <v>-72.629249999999971</v>
      </c>
      <c r="M417" s="95">
        <v>0.31090000000000001</v>
      </c>
      <c r="N417" s="100">
        <f t="shared" si="63"/>
        <v>-79.878749999999997</v>
      </c>
      <c r="O417" s="95">
        <v>0.30399999999999999</v>
      </c>
      <c r="P417" s="100">
        <f t="shared" si="64"/>
        <v>-89.142000000000024</v>
      </c>
      <c r="Q417" s="95">
        <v>0.2994</v>
      </c>
      <c r="R417" s="100">
        <f t="shared" si="65"/>
        <v>-95.317500000000024</v>
      </c>
      <c r="S417" s="95">
        <v>0.29699999999999999</v>
      </c>
      <c r="T417" s="100">
        <f t="shared" si="66"/>
        <v>-98.539500000000032</v>
      </c>
      <c r="U417" s="95">
        <v>0.29849999999999999</v>
      </c>
      <c r="V417" s="100">
        <f t="shared" si="67"/>
        <v>-96.525750000000031</v>
      </c>
    </row>
    <row r="418" spans="3:22" s="97" customFormat="1" ht="15" x14ac:dyDescent="0.25">
      <c r="C418" s="96"/>
      <c r="D418" s="13">
        <v>0.36990000000000001</v>
      </c>
      <c r="E418" s="95">
        <v>0.33879999999999999</v>
      </c>
      <c r="F418" s="100">
        <f t="shared" si="59"/>
        <v>-41.751750000000023</v>
      </c>
      <c r="G418" s="95">
        <v>0.33090000000000003</v>
      </c>
      <c r="H418" s="100">
        <f t="shared" si="60"/>
        <v>-52.357499999999973</v>
      </c>
      <c r="I418" s="95">
        <v>0.3221</v>
      </c>
      <c r="J418" s="100">
        <f t="shared" si="61"/>
        <v>-64.171500000000023</v>
      </c>
      <c r="K418" s="95">
        <v>0.316</v>
      </c>
      <c r="L418" s="100">
        <f t="shared" si="62"/>
        <v>-72.36075000000001</v>
      </c>
      <c r="M418" s="95">
        <v>0.31090000000000001</v>
      </c>
      <c r="N418" s="100">
        <f t="shared" si="63"/>
        <v>-79.207499999999996</v>
      </c>
      <c r="O418" s="95">
        <v>0.30330000000000001</v>
      </c>
      <c r="P418" s="100">
        <f t="shared" si="64"/>
        <v>-89.410499999999999</v>
      </c>
      <c r="Q418" s="95">
        <v>0.29959999999999998</v>
      </c>
      <c r="R418" s="100">
        <f t="shared" si="65"/>
        <v>-94.377750000000034</v>
      </c>
      <c r="S418" s="95">
        <v>0.29699999999999999</v>
      </c>
      <c r="T418" s="100">
        <f t="shared" si="66"/>
        <v>-97.868250000000032</v>
      </c>
      <c r="U418" s="95">
        <v>0.2984</v>
      </c>
      <c r="V418" s="100">
        <f t="shared" si="67"/>
        <v>-95.988750000000024</v>
      </c>
    </row>
    <row r="419" spans="3:22" s="97" customFormat="1" ht="15" x14ac:dyDescent="0.25">
      <c r="C419" s="96"/>
      <c r="D419" s="13">
        <v>0.37</v>
      </c>
      <c r="E419" s="95">
        <v>0.3387</v>
      </c>
      <c r="F419" s="100">
        <f t="shared" si="59"/>
        <v>-42.02024999999999</v>
      </c>
      <c r="G419" s="95">
        <v>0.33119999999999999</v>
      </c>
      <c r="H419" s="100">
        <f t="shared" si="60"/>
        <v>-52.089000000000006</v>
      </c>
      <c r="I419" s="95">
        <v>0.32229999999999998</v>
      </c>
      <c r="J419" s="100">
        <f t="shared" si="61"/>
        <v>-64.037250000000029</v>
      </c>
      <c r="K419" s="95">
        <v>0.3165</v>
      </c>
      <c r="L419" s="100">
        <f t="shared" si="62"/>
        <v>-71.82374999999999</v>
      </c>
      <c r="M419" s="95">
        <v>0.30969999999999998</v>
      </c>
      <c r="N419" s="100">
        <f t="shared" si="63"/>
        <v>-80.952750000000023</v>
      </c>
      <c r="O419" s="95">
        <v>0.30330000000000001</v>
      </c>
      <c r="P419" s="100">
        <f t="shared" si="64"/>
        <v>-89.544749999999993</v>
      </c>
      <c r="Q419" s="95">
        <v>0.29970000000000002</v>
      </c>
      <c r="R419" s="100">
        <f t="shared" si="65"/>
        <v>-94.377749999999963</v>
      </c>
      <c r="S419" s="95">
        <v>0.29709999999999998</v>
      </c>
      <c r="T419" s="100">
        <f t="shared" si="66"/>
        <v>-97.868250000000032</v>
      </c>
      <c r="U419" s="95">
        <v>0.29830000000000001</v>
      </c>
      <c r="V419" s="100">
        <f t="shared" si="67"/>
        <v>-96.257249999999985</v>
      </c>
    </row>
    <row r="420" spans="3:22" s="97" customFormat="1" ht="15" x14ac:dyDescent="0.25">
      <c r="C420" s="96"/>
      <c r="D420" s="13">
        <v>0.37059999999999998</v>
      </c>
      <c r="E420" s="95">
        <v>0.33889999999999998</v>
      </c>
      <c r="F420" s="100">
        <f t="shared" si="59"/>
        <v>-42.55725000000001</v>
      </c>
      <c r="G420" s="95">
        <v>0.3306</v>
      </c>
      <c r="H420" s="100">
        <f t="shared" si="60"/>
        <v>-53.699999999999974</v>
      </c>
      <c r="I420" s="95">
        <v>0.32200000000000001</v>
      </c>
      <c r="J420" s="100">
        <f t="shared" si="61"/>
        <v>-65.245499999999979</v>
      </c>
      <c r="K420" s="95">
        <v>0.316</v>
      </c>
      <c r="L420" s="100">
        <f t="shared" si="62"/>
        <v>-73.300499999999971</v>
      </c>
      <c r="M420" s="95">
        <v>0.31080000000000002</v>
      </c>
      <c r="N420" s="100">
        <f t="shared" si="63"/>
        <v>-80.281499999999951</v>
      </c>
      <c r="O420" s="95">
        <v>0.30299999999999999</v>
      </c>
      <c r="P420" s="100">
        <f t="shared" si="64"/>
        <v>-90.753</v>
      </c>
      <c r="Q420" s="95">
        <v>0.29949999999999999</v>
      </c>
      <c r="R420" s="100">
        <f t="shared" si="65"/>
        <v>-95.45174999999999</v>
      </c>
      <c r="S420" s="95">
        <v>0.29630000000000001</v>
      </c>
      <c r="T420" s="100">
        <f t="shared" si="66"/>
        <v>-99.747749999999982</v>
      </c>
      <c r="U420" s="95">
        <v>0.29820000000000002</v>
      </c>
      <c r="V420" s="100">
        <f t="shared" si="67"/>
        <v>-97.196999999999946</v>
      </c>
    </row>
    <row r="421" spans="3:22" s="97" customFormat="1" ht="15" x14ac:dyDescent="0.25">
      <c r="C421" s="96"/>
      <c r="D421" s="13">
        <v>0.37019999999999997</v>
      </c>
      <c r="E421" s="95">
        <v>0.3387</v>
      </c>
      <c r="F421" s="100">
        <f t="shared" si="59"/>
        <v>-42.288749999999965</v>
      </c>
      <c r="G421" s="95">
        <v>0.33040000000000003</v>
      </c>
      <c r="H421" s="100">
        <f t="shared" si="60"/>
        <v>-53.431499999999929</v>
      </c>
      <c r="I421" s="95">
        <v>0.32150000000000001</v>
      </c>
      <c r="J421" s="100">
        <f t="shared" si="61"/>
        <v>-65.379749999999959</v>
      </c>
      <c r="K421" s="95">
        <v>0.31609999999999999</v>
      </c>
      <c r="L421" s="100">
        <f t="shared" si="62"/>
        <v>-72.629249999999971</v>
      </c>
      <c r="M421" s="95">
        <v>0.3105</v>
      </c>
      <c r="N421" s="100">
        <f t="shared" si="63"/>
        <v>-80.147249999999971</v>
      </c>
      <c r="O421" s="95">
        <v>0.30370000000000003</v>
      </c>
      <c r="P421" s="100">
        <f t="shared" si="64"/>
        <v>-89.276249999999919</v>
      </c>
      <c r="Q421" s="95">
        <v>0.2989</v>
      </c>
      <c r="R421" s="100">
        <f t="shared" si="65"/>
        <v>-95.720249999999965</v>
      </c>
      <c r="S421" s="95">
        <v>0.29670000000000002</v>
      </c>
      <c r="T421" s="100">
        <f t="shared" si="66"/>
        <v>-98.673749999999941</v>
      </c>
      <c r="U421" s="95">
        <v>0.2979</v>
      </c>
      <c r="V421" s="100">
        <f t="shared" si="67"/>
        <v>-97.062749999999966</v>
      </c>
    </row>
    <row r="422" spans="3:22" s="97" customFormat="1" ht="15" x14ac:dyDescent="0.25">
      <c r="C422" s="96"/>
      <c r="D422" s="13">
        <v>0.37069999999999997</v>
      </c>
      <c r="E422" s="95">
        <v>0.33839999999999998</v>
      </c>
      <c r="F422" s="100">
        <f t="shared" si="59"/>
        <v>-43.362749999999998</v>
      </c>
      <c r="G422" s="95">
        <v>0.33110000000000001</v>
      </c>
      <c r="H422" s="100">
        <f t="shared" si="60"/>
        <v>-53.162999999999954</v>
      </c>
      <c r="I422" s="95">
        <v>0.32179999999999997</v>
      </c>
      <c r="J422" s="100">
        <f t="shared" si="61"/>
        <v>-65.648250000000004</v>
      </c>
      <c r="K422" s="95">
        <v>0.31569999999999998</v>
      </c>
      <c r="L422" s="100">
        <f t="shared" si="62"/>
        <v>-73.837499999999991</v>
      </c>
      <c r="M422" s="95">
        <v>0.30990000000000001</v>
      </c>
      <c r="N422" s="100">
        <f t="shared" si="63"/>
        <v>-81.623999999999953</v>
      </c>
      <c r="O422" s="95">
        <v>0.30280000000000001</v>
      </c>
      <c r="P422" s="100">
        <f t="shared" si="64"/>
        <v>-91.155749999999955</v>
      </c>
      <c r="Q422" s="95">
        <v>0.29899999999999999</v>
      </c>
      <c r="R422" s="100">
        <f t="shared" si="65"/>
        <v>-96.257249999999985</v>
      </c>
      <c r="S422" s="95">
        <v>0.29649999999999999</v>
      </c>
      <c r="T422" s="100">
        <f t="shared" si="66"/>
        <v>-99.613499999999988</v>
      </c>
      <c r="U422" s="95">
        <v>0.29849999999999999</v>
      </c>
      <c r="V422" s="100">
        <f t="shared" si="67"/>
        <v>-96.928499999999985</v>
      </c>
    </row>
    <row r="423" spans="3:22" s="97" customFormat="1" ht="15" x14ac:dyDescent="0.25">
      <c r="C423" s="96"/>
      <c r="D423" s="13">
        <v>0.37109999999999999</v>
      </c>
      <c r="E423" s="95">
        <v>0.33839999999999998</v>
      </c>
      <c r="F423" s="100">
        <f t="shared" si="59"/>
        <v>-43.899750000000012</v>
      </c>
      <c r="G423" s="95">
        <v>0.32990000000000003</v>
      </c>
      <c r="H423" s="100">
        <f t="shared" si="60"/>
        <v>-55.31099999999995</v>
      </c>
      <c r="I423" s="95">
        <v>0.32150000000000001</v>
      </c>
      <c r="J423" s="100">
        <f t="shared" si="61"/>
        <v>-66.58799999999998</v>
      </c>
      <c r="K423" s="95">
        <v>0.31540000000000001</v>
      </c>
      <c r="L423" s="100">
        <f t="shared" si="62"/>
        <v>-74.777249999999967</v>
      </c>
      <c r="M423" s="95">
        <v>0.30919999999999997</v>
      </c>
      <c r="N423" s="100">
        <f t="shared" si="63"/>
        <v>-83.100750000000019</v>
      </c>
      <c r="O423" s="95">
        <v>0.30299999999999999</v>
      </c>
      <c r="P423" s="100">
        <f t="shared" si="64"/>
        <v>-91.424250000000001</v>
      </c>
      <c r="Q423" s="95">
        <v>0.2994</v>
      </c>
      <c r="R423" s="100">
        <f t="shared" si="65"/>
        <v>-96.257249999999985</v>
      </c>
      <c r="S423" s="95">
        <v>0.29599999999999999</v>
      </c>
      <c r="T423" s="100">
        <f t="shared" si="66"/>
        <v>-100.82174999999999</v>
      </c>
      <c r="U423" s="95">
        <v>0.29780000000000001</v>
      </c>
      <c r="V423" s="100">
        <f t="shared" si="67"/>
        <v>-98.405249999999981</v>
      </c>
    </row>
    <row r="424" spans="3:22" s="97" customFormat="1" ht="15" x14ac:dyDescent="0.25">
      <c r="C424" s="96"/>
      <c r="D424" s="13">
        <v>0.3705</v>
      </c>
      <c r="E424" s="95">
        <v>0.33860000000000001</v>
      </c>
      <c r="F424" s="100">
        <f t="shared" si="59"/>
        <v>-42.825749999999978</v>
      </c>
      <c r="G424" s="95">
        <v>0.33050000000000002</v>
      </c>
      <c r="H424" s="100">
        <f t="shared" si="60"/>
        <v>-53.699999999999974</v>
      </c>
      <c r="I424" s="95">
        <v>0.3216</v>
      </c>
      <c r="J424" s="100">
        <f t="shared" si="61"/>
        <v>-65.648250000000004</v>
      </c>
      <c r="K424" s="95">
        <v>0.31530000000000002</v>
      </c>
      <c r="L424" s="100">
        <f t="shared" si="62"/>
        <v>-74.105999999999966</v>
      </c>
      <c r="M424" s="95">
        <v>0.30980000000000002</v>
      </c>
      <c r="N424" s="100">
        <f t="shared" si="63"/>
        <v>-81.489749999999972</v>
      </c>
      <c r="O424" s="95">
        <v>0.3029</v>
      </c>
      <c r="P424" s="100">
        <f t="shared" si="64"/>
        <v>-90.753</v>
      </c>
      <c r="Q424" s="95">
        <v>0.29909999999999998</v>
      </c>
      <c r="R424" s="100">
        <f t="shared" si="65"/>
        <v>-95.85450000000003</v>
      </c>
      <c r="S424" s="95">
        <v>0.29630000000000001</v>
      </c>
      <c r="T424" s="100">
        <f t="shared" si="66"/>
        <v>-99.613499999999988</v>
      </c>
      <c r="U424" s="95">
        <v>0.29780000000000001</v>
      </c>
      <c r="V424" s="100">
        <f t="shared" si="67"/>
        <v>-97.599749999999986</v>
      </c>
    </row>
    <row r="425" spans="3:22" s="97" customFormat="1" ht="15" x14ac:dyDescent="0.25">
      <c r="C425" s="96"/>
      <c r="D425" s="13">
        <v>0.3705</v>
      </c>
      <c r="E425" s="95">
        <v>0.33800000000000002</v>
      </c>
      <c r="F425" s="100">
        <f t="shared" si="59"/>
        <v>-43.631249999999966</v>
      </c>
      <c r="G425" s="95">
        <v>0.32990000000000003</v>
      </c>
      <c r="H425" s="100">
        <f t="shared" si="60"/>
        <v>-54.505499999999955</v>
      </c>
      <c r="I425" s="95">
        <v>0.32129999999999997</v>
      </c>
      <c r="J425" s="100">
        <f t="shared" si="61"/>
        <v>-66.05100000000003</v>
      </c>
      <c r="K425" s="95">
        <v>0.31540000000000001</v>
      </c>
      <c r="L425" s="100">
        <f t="shared" si="62"/>
        <v>-73.971749999999972</v>
      </c>
      <c r="M425" s="95">
        <v>0.30980000000000002</v>
      </c>
      <c r="N425" s="100">
        <f t="shared" si="63"/>
        <v>-81.489749999999972</v>
      </c>
      <c r="O425" s="95">
        <v>0.30209999999999998</v>
      </c>
      <c r="P425" s="100">
        <f t="shared" si="64"/>
        <v>-91.827000000000027</v>
      </c>
      <c r="Q425" s="95">
        <v>0.29880000000000001</v>
      </c>
      <c r="R425" s="100">
        <f t="shared" si="65"/>
        <v>-96.257249999999985</v>
      </c>
      <c r="S425" s="95">
        <v>0.29599999999999999</v>
      </c>
      <c r="T425" s="100">
        <f t="shared" si="66"/>
        <v>-100.01625000000003</v>
      </c>
      <c r="U425" s="95">
        <v>0.2974</v>
      </c>
      <c r="V425" s="100">
        <f t="shared" si="67"/>
        <v>-98.136749999999992</v>
      </c>
    </row>
    <row r="426" spans="3:22" s="97" customFormat="1" ht="15" x14ac:dyDescent="0.25">
      <c r="C426" s="96"/>
      <c r="D426" s="13">
        <v>0.37090000000000001</v>
      </c>
      <c r="E426" s="95">
        <v>0.33800000000000002</v>
      </c>
      <c r="F426" s="100">
        <f t="shared" si="59"/>
        <v>-44.168249999999979</v>
      </c>
      <c r="G426" s="95">
        <v>0.32990000000000003</v>
      </c>
      <c r="H426" s="100">
        <f t="shared" si="60"/>
        <v>-55.042499999999976</v>
      </c>
      <c r="I426" s="95">
        <v>0.32169999999999999</v>
      </c>
      <c r="J426" s="100">
        <f t="shared" si="61"/>
        <v>-66.05100000000003</v>
      </c>
      <c r="K426" s="95">
        <v>0.31519999999999998</v>
      </c>
      <c r="L426" s="100">
        <f t="shared" si="62"/>
        <v>-74.777250000000038</v>
      </c>
      <c r="M426" s="95">
        <v>0.309</v>
      </c>
      <c r="N426" s="100">
        <f t="shared" si="63"/>
        <v>-83.100750000000019</v>
      </c>
      <c r="O426" s="95">
        <v>0.3024</v>
      </c>
      <c r="P426" s="100">
        <f t="shared" si="64"/>
        <v>-91.961250000000007</v>
      </c>
      <c r="Q426" s="95">
        <v>0.2989</v>
      </c>
      <c r="R426" s="100">
        <f t="shared" si="65"/>
        <v>-96.660000000000025</v>
      </c>
      <c r="S426" s="95">
        <v>0.29570000000000002</v>
      </c>
      <c r="T426" s="100">
        <f t="shared" si="66"/>
        <v>-100.95599999999999</v>
      </c>
      <c r="U426" s="95">
        <v>0.29759999999999998</v>
      </c>
      <c r="V426" s="100">
        <f t="shared" si="67"/>
        <v>-98.405250000000038</v>
      </c>
    </row>
    <row r="427" spans="3:22" s="97" customFormat="1" ht="15" x14ac:dyDescent="0.25">
      <c r="C427" s="96"/>
      <c r="D427" s="13">
        <v>0.37009999999999998</v>
      </c>
      <c r="E427" s="95">
        <v>0.33839999999999998</v>
      </c>
      <c r="F427" s="100">
        <f t="shared" si="59"/>
        <v>-42.55725000000001</v>
      </c>
      <c r="G427" s="95">
        <v>0.32969999999999999</v>
      </c>
      <c r="H427" s="100">
        <f t="shared" si="60"/>
        <v>-54.236999999999988</v>
      </c>
      <c r="I427" s="95">
        <v>0.3211</v>
      </c>
      <c r="J427" s="100">
        <f t="shared" si="61"/>
        <v>-65.782499999999985</v>
      </c>
      <c r="K427" s="95">
        <v>0.31590000000000001</v>
      </c>
      <c r="L427" s="100">
        <f t="shared" si="62"/>
        <v>-72.763499999999951</v>
      </c>
      <c r="M427" s="95">
        <v>0.30930000000000002</v>
      </c>
      <c r="N427" s="100">
        <f t="shared" si="63"/>
        <v>-81.623999999999953</v>
      </c>
      <c r="O427" s="95">
        <v>0.30199999999999999</v>
      </c>
      <c r="P427" s="100">
        <f t="shared" si="64"/>
        <v>-91.424250000000001</v>
      </c>
      <c r="Q427" s="95">
        <v>0.29870000000000002</v>
      </c>
      <c r="R427" s="100">
        <f t="shared" si="65"/>
        <v>-95.854499999999959</v>
      </c>
      <c r="S427" s="95">
        <v>0.29609999999999997</v>
      </c>
      <c r="T427" s="100">
        <f t="shared" si="66"/>
        <v>-99.345000000000027</v>
      </c>
      <c r="U427" s="95">
        <v>0.29730000000000001</v>
      </c>
      <c r="V427" s="100">
        <f t="shared" si="67"/>
        <v>-97.73399999999998</v>
      </c>
    </row>
    <row r="428" spans="3:22" s="97" customFormat="1" ht="15" x14ac:dyDescent="0.25">
      <c r="C428" s="96"/>
      <c r="D428" s="13">
        <v>0.37080000000000002</v>
      </c>
      <c r="E428" s="95">
        <v>0.33829999999999999</v>
      </c>
      <c r="F428" s="100">
        <f t="shared" si="59"/>
        <v>-43.631250000000037</v>
      </c>
      <c r="G428" s="95">
        <v>0.3301</v>
      </c>
      <c r="H428" s="100">
        <f t="shared" si="60"/>
        <v>-54.639750000000021</v>
      </c>
      <c r="I428" s="95">
        <v>0.32140000000000002</v>
      </c>
      <c r="J428" s="100">
        <f t="shared" si="61"/>
        <v>-66.319500000000005</v>
      </c>
      <c r="K428" s="95">
        <v>0.31559999999999999</v>
      </c>
      <c r="L428" s="100">
        <f t="shared" si="62"/>
        <v>-74.106000000000037</v>
      </c>
      <c r="M428" s="95">
        <v>0.30890000000000001</v>
      </c>
      <c r="N428" s="100">
        <f t="shared" si="63"/>
        <v>-83.100750000000019</v>
      </c>
      <c r="O428" s="95">
        <v>0.30259999999999998</v>
      </c>
      <c r="P428" s="100">
        <f t="shared" si="64"/>
        <v>-91.558500000000066</v>
      </c>
      <c r="Q428" s="95">
        <v>0.29859999999999998</v>
      </c>
      <c r="R428" s="100">
        <f t="shared" si="65"/>
        <v>-96.928500000000057</v>
      </c>
      <c r="S428" s="95">
        <v>0.29559999999999997</v>
      </c>
      <c r="T428" s="100">
        <f t="shared" si="66"/>
        <v>-100.95600000000006</v>
      </c>
      <c r="U428" s="95">
        <v>0.29749999999999999</v>
      </c>
      <c r="V428" s="100">
        <f t="shared" si="67"/>
        <v>-98.405250000000038</v>
      </c>
    </row>
    <row r="429" spans="3:22" s="97" customFormat="1" ht="15" x14ac:dyDescent="0.25">
      <c r="C429" s="96"/>
      <c r="D429" s="13">
        <v>0.37109999999999999</v>
      </c>
      <c r="E429" s="95">
        <v>0.33889999999999998</v>
      </c>
      <c r="F429" s="100">
        <f t="shared" si="59"/>
        <v>-43.228500000000004</v>
      </c>
      <c r="G429" s="95">
        <v>0.3296</v>
      </c>
      <c r="H429" s="100">
        <f t="shared" si="60"/>
        <v>-55.713749999999969</v>
      </c>
      <c r="I429" s="95">
        <v>0.32129999999999997</v>
      </c>
      <c r="J429" s="100">
        <f t="shared" si="61"/>
        <v>-66.856500000000011</v>
      </c>
      <c r="K429" s="95">
        <v>0.31540000000000001</v>
      </c>
      <c r="L429" s="100">
        <f t="shared" si="62"/>
        <v>-74.777249999999967</v>
      </c>
      <c r="M429" s="95">
        <v>0.30930000000000002</v>
      </c>
      <c r="N429" s="100">
        <f t="shared" si="63"/>
        <v>-82.966499999999954</v>
      </c>
      <c r="O429" s="95">
        <v>0.30230000000000001</v>
      </c>
      <c r="P429" s="100">
        <f t="shared" si="64"/>
        <v>-92.363999999999962</v>
      </c>
      <c r="Q429" s="95">
        <v>0.29849999999999999</v>
      </c>
      <c r="R429" s="100">
        <f t="shared" si="65"/>
        <v>-97.465499999999992</v>
      </c>
      <c r="S429" s="95">
        <v>0.29570000000000002</v>
      </c>
      <c r="T429" s="100">
        <f t="shared" si="66"/>
        <v>-101.22449999999995</v>
      </c>
      <c r="U429" s="95">
        <v>0.29780000000000001</v>
      </c>
      <c r="V429" s="100">
        <f t="shared" si="67"/>
        <v>-98.405249999999981</v>
      </c>
    </row>
    <row r="430" spans="3:22" s="97" customFormat="1" ht="15" x14ac:dyDescent="0.25">
      <c r="C430" s="96"/>
      <c r="D430" s="13">
        <v>0.37090000000000001</v>
      </c>
      <c r="E430" s="95">
        <v>0.33800000000000002</v>
      </c>
      <c r="F430" s="100">
        <f t="shared" si="59"/>
        <v>-44.168249999999979</v>
      </c>
      <c r="G430" s="95">
        <v>0.32940000000000003</v>
      </c>
      <c r="H430" s="100">
        <f t="shared" si="60"/>
        <v>-55.713749999999969</v>
      </c>
      <c r="I430" s="95">
        <v>0.32090000000000002</v>
      </c>
      <c r="J430" s="100">
        <f t="shared" si="61"/>
        <v>-67.124999999999986</v>
      </c>
      <c r="K430" s="95">
        <v>0.31490000000000001</v>
      </c>
      <c r="L430" s="100">
        <f t="shared" si="62"/>
        <v>-75.179999999999993</v>
      </c>
      <c r="M430" s="95">
        <v>0.30890000000000001</v>
      </c>
      <c r="N430" s="100">
        <f t="shared" si="63"/>
        <v>-83.234999999999999</v>
      </c>
      <c r="O430" s="95">
        <v>0.30199999999999999</v>
      </c>
      <c r="P430" s="100">
        <f t="shared" si="64"/>
        <v>-92.498250000000027</v>
      </c>
      <c r="Q430" s="95">
        <v>0.29799999999999999</v>
      </c>
      <c r="R430" s="100">
        <f t="shared" si="65"/>
        <v>-97.868250000000032</v>
      </c>
      <c r="S430" s="95">
        <v>0.29559999999999997</v>
      </c>
      <c r="T430" s="100">
        <f t="shared" si="66"/>
        <v>-101.09025000000005</v>
      </c>
      <c r="U430" s="95">
        <v>0.29759999999999998</v>
      </c>
      <c r="V430" s="100">
        <f t="shared" si="67"/>
        <v>-98.405250000000038</v>
      </c>
    </row>
    <row r="431" spans="3:22" s="97" customFormat="1" ht="15" x14ac:dyDescent="0.25">
      <c r="C431" s="96"/>
      <c r="D431" s="13">
        <v>0.37040000000000001</v>
      </c>
      <c r="E431" s="95">
        <v>0.33739999999999998</v>
      </c>
      <c r="F431" s="100">
        <f t="shared" si="59"/>
        <v>-44.302500000000038</v>
      </c>
      <c r="G431" s="95">
        <v>0.3296</v>
      </c>
      <c r="H431" s="100">
        <f t="shared" si="60"/>
        <v>-54.774000000000008</v>
      </c>
      <c r="I431" s="95">
        <v>0.32069999999999999</v>
      </c>
      <c r="J431" s="100">
        <f t="shared" si="61"/>
        <v>-66.722250000000031</v>
      </c>
      <c r="K431" s="95">
        <v>0.31469999999999998</v>
      </c>
      <c r="L431" s="100">
        <f t="shared" si="62"/>
        <v>-74.777250000000038</v>
      </c>
      <c r="M431" s="95">
        <v>0.30919999999999997</v>
      </c>
      <c r="N431" s="100">
        <f t="shared" si="63"/>
        <v>-82.161000000000044</v>
      </c>
      <c r="O431" s="95">
        <v>0.30170000000000002</v>
      </c>
      <c r="P431" s="100">
        <f t="shared" si="64"/>
        <v>-92.229749999999981</v>
      </c>
      <c r="Q431" s="95">
        <v>0.2984</v>
      </c>
      <c r="R431" s="100">
        <f t="shared" si="65"/>
        <v>-96.660000000000025</v>
      </c>
      <c r="S431" s="95">
        <v>0.2959</v>
      </c>
      <c r="T431" s="100">
        <f t="shared" si="66"/>
        <v>-100.01625000000003</v>
      </c>
      <c r="U431" s="95">
        <v>0.2974</v>
      </c>
      <c r="V431" s="100">
        <f t="shared" si="67"/>
        <v>-98.002500000000026</v>
      </c>
    </row>
    <row r="432" spans="3:22" s="97" customFormat="1" ht="15" x14ac:dyDescent="0.25">
      <c r="C432" s="96"/>
      <c r="D432" s="13">
        <v>0.3705</v>
      </c>
      <c r="E432" s="95">
        <v>0.33850000000000002</v>
      </c>
      <c r="F432" s="100">
        <f t="shared" si="59"/>
        <v>-42.959999999999965</v>
      </c>
      <c r="G432" s="95">
        <v>0.32950000000000002</v>
      </c>
      <c r="H432" s="100">
        <f t="shared" si="60"/>
        <v>-55.042499999999976</v>
      </c>
      <c r="I432" s="95">
        <v>0.32100000000000001</v>
      </c>
      <c r="J432" s="100">
        <f t="shared" si="61"/>
        <v>-66.453749999999985</v>
      </c>
      <c r="K432" s="95">
        <v>0.31469999999999998</v>
      </c>
      <c r="L432" s="100">
        <f t="shared" si="62"/>
        <v>-74.911500000000032</v>
      </c>
      <c r="M432" s="95">
        <v>0.3085</v>
      </c>
      <c r="N432" s="100">
        <f t="shared" si="63"/>
        <v>-83.234999999999999</v>
      </c>
      <c r="O432" s="95">
        <v>0.30149999999999999</v>
      </c>
      <c r="P432" s="100">
        <f t="shared" si="64"/>
        <v>-92.632500000000007</v>
      </c>
      <c r="Q432" s="95">
        <v>0.29820000000000002</v>
      </c>
      <c r="R432" s="100">
        <f t="shared" si="65"/>
        <v>-97.062749999999966</v>
      </c>
      <c r="S432" s="95">
        <v>0.29530000000000001</v>
      </c>
      <c r="T432" s="100">
        <f t="shared" si="66"/>
        <v>-100.95599999999999</v>
      </c>
      <c r="U432" s="95">
        <v>0.29749999999999999</v>
      </c>
      <c r="V432" s="100">
        <f t="shared" si="67"/>
        <v>-98.002500000000026</v>
      </c>
    </row>
    <row r="433" spans="3:22" s="97" customFormat="1" ht="15" x14ac:dyDescent="0.25">
      <c r="C433" s="96"/>
      <c r="D433" s="13">
        <v>0.3705</v>
      </c>
      <c r="E433" s="95">
        <v>0.33800000000000002</v>
      </c>
      <c r="F433" s="100">
        <f t="shared" si="59"/>
        <v>-43.631249999999966</v>
      </c>
      <c r="G433" s="95">
        <v>0.3286</v>
      </c>
      <c r="H433" s="100">
        <f t="shared" si="60"/>
        <v>-56.250749999999989</v>
      </c>
      <c r="I433" s="95">
        <v>0.32440000000000002</v>
      </c>
      <c r="J433" s="100">
        <f t="shared" si="61"/>
        <v>-61.889249999999961</v>
      </c>
      <c r="K433" s="95">
        <v>0.31509999999999999</v>
      </c>
      <c r="L433" s="100">
        <f t="shared" si="62"/>
        <v>-74.374500000000012</v>
      </c>
      <c r="M433" s="95">
        <v>0.30890000000000001</v>
      </c>
      <c r="N433" s="100">
        <f t="shared" si="63"/>
        <v>-82.697999999999979</v>
      </c>
      <c r="O433" s="95">
        <v>0.30130000000000001</v>
      </c>
      <c r="P433" s="100">
        <f t="shared" si="64"/>
        <v>-92.900999999999982</v>
      </c>
      <c r="Q433" s="95">
        <v>0.29809999999999998</v>
      </c>
      <c r="R433" s="100">
        <f t="shared" si="65"/>
        <v>-97.197000000000031</v>
      </c>
      <c r="S433" s="95">
        <v>0.29509999999999997</v>
      </c>
      <c r="T433" s="100">
        <f t="shared" si="66"/>
        <v>-101.22450000000003</v>
      </c>
      <c r="U433" s="95">
        <v>0.29659999999999997</v>
      </c>
      <c r="V433" s="100">
        <f t="shared" si="67"/>
        <v>-99.210750000000033</v>
      </c>
    </row>
    <row r="434" spans="3:22" s="97" customFormat="1" ht="15" x14ac:dyDescent="0.25">
      <c r="C434" s="96"/>
      <c r="D434" s="13">
        <v>0.37019999999999997</v>
      </c>
      <c r="E434" s="95">
        <v>0.33800000000000002</v>
      </c>
      <c r="F434" s="100">
        <f t="shared" si="59"/>
        <v>-43.22849999999994</v>
      </c>
      <c r="G434" s="95">
        <v>0.32919999999999999</v>
      </c>
      <c r="H434" s="100">
        <f t="shared" si="60"/>
        <v>-55.042499999999976</v>
      </c>
      <c r="I434" s="95">
        <v>0.32050000000000001</v>
      </c>
      <c r="J434" s="100">
        <f t="shared" si="61"/>
        <v>-66.72224999999996</v>
      </c>
      <c r="K434" s="95">
        <v>0.31419999999999998</v>
      </c>
      <c r="L434" s="100">
        <f t="shared" si="62"/>
        <v>-75.179999999999993</v>
      </c>
      <c r="M434" s="95">
        <v>0.30880000000000002</v>
      </c>
      <c r="N434" s="100">
        <f t="shared" si="63"/>
        <v>-82.429499999999948</v>
      </c>
      <c r="O434" s="95">
        <v>0.30149999999999999</v>
      </c>
      <c r="P434" s="100">
        <f t="shared" si="64"/>
        <v>-92.229749999999981</v>
      </c>
      <c r="Q434" s="95">
        <v>0.29780000000000001</v>
      </c>
      <c r="R434" s="100">
        <f t="shared" si="65"/>
        <v>-97.196999999999946</v>
      </c>
      <c r="S434" s="95">
        <v>0.29509999999999997</v>
      </c>
      <c r="T434" s="100">
        <f t="shared" si="66"/>
        <v>-100.82174999999999</v>
      </c>
      <c r="U434" s="95">
        <v>0.29649999999999999</v>
      </c>
      <c r="V434" s="100">
        <f t="shared" si="67"/>
        <v>-98.942249999999987</v>
      </c>
    </row>
    <row r="435" spans="3:22" s="97" customFormat="1" ht="15" x14ac:dyDescent="0.25">
      <c r="C435" s="96"/>
      <c r="D435" s="13">
        <v>0.371</v>
      </c>
      <c r="E435" s="95">
        <v>0.33839999999999998</v>
      </c>
      <c r="F435" s="100">
        <f t="shared" si="59"/>
        <v>-43.765500000000024</v>
      </c>
      <c r="G435" s="95">
        <v>0.32929999999999998</v>
      </c>
      <c r="H435" s="100">
        <f t="shared" si="60"/>
        <v>-55.982250000000022</v>
      </c>
      <c r="I435" s="95">
        <v>0.3211</v>
      </c>
      <c r="J435" s="100">
        <f t="shared" si="61"/>
        <v>-66.990750000000006</v>
      </c>
      <c r="K435" s="95">
        <v>0.31480000000000002</v>
      </c>
      <c r="L435" s="100">
        <f t="shared" si="62"/>
        <v>-75.448499999999967</v>
      </c>
      <c r="M435" s="95">
        <v>0.30819999999999997</v>
      </c>
      <c r="N435" s="100">
        <f t="shared" si="63"/>
        <v>-84.30900000000004</v>
      </c>
      <c r="O435" s="95">
        <v>0.30159999999999998</v>
      </c>
      <c r="P435" s="100">
        <f t="shared" si="64"/>
        <v>-93.169500000000028</v>
      </c>
      <c r="Q435" s="95">
        <v>0.29749999999999999</v>
      </c>
      <c r="R435" s="100">
        <f t="shared" si="65"/>
        <v>-98.673750000000027</v>
      </c>
      <c r="S435" s="95">
        <v>0.29570000000000002</v>
      </c>
      <c r="T435" s="100">
        <f t="shared" si="66"/>
        <v>-101.09024999999998</v>
      </c>
      <c r="U435" s="95">
        <v>0.2964</v>
      </c>
      <c r="V435" s="100">
        <f t="shared" si="67"/>
        <v>-100.15049999999999</v>
      </c>
    </row>
    <row r="436" spans="3:22" s="97" customFormat="1" ht="15" x14ac:dyDescent="0.25">
      <c r="C436" s="96"/>
      <c r="D436" s="13">
        <v>0.3705</v>
      </c>
      <c r="E436" s="95">
        <v>0.33810000000000001</v>
      </c>
      <c r="F436" s="100">
        <f t="shared" si="59"/>
        <v>-43.496999999999979</v>
      </c>
      <c r="G436" s="95">
        <v>0.32940000000000003</v>
      </c>
      <c r="H436" s="100">
        <f t="shared" si="60"/>
        <v>-55.176749999999963</v>
      </c>
      <c r="I436" s="95">
        <v>0.32050000000000001</v>
      </c>
      <c r="J436" s="100">
        <f t="shared" si="61"/>
        <v>-67.124999999999986</v>
      </c>
      <c r="K436" s="95">
        <v>0.31480000000000002</v>
      </c>
      <c r="L436" s="100">
        <f t="shared" si="62"/>
        <v>-74.777249999999967</v>
      </c>
      <c r="M436" s="95">
        <v>0.30859999999999999</v>
      </c>
      <c r="N436" s="100">
        <f t="shared" si="63"/>
        <v>-83.100750000000019</v>
      </c>
      <c r="O436" s="95">
        <v>0.3019</v>
      </c>
      <c r="P436" s="100">
        <f t="shared" si="64"/>
        <v>-92.095500000000001</v>
      </c>
      <c r="Q436" s="95">
        <v>0.29730000000000001</v>
      </c>
      <c r="R436" s="100">
        <f t="shared" si="65"/>
        <v>-98.270999999999987</v>
      </c>
      <c r="S436" s="95">
        <v>0.29480000000000001</v>
      </c>
      <c r="T436" s="100">
        <f t="shared" si="66"/>
        <v>-101.62724999999999</v>
      </c>
      <c r="U436" s="95">
        <v>0.29670000000000002</v>
      </c>
      <c r="V436" s="100">
        <f t="shared" si="67"/>
        <v>-99.076499999999982</v>
      </c>
    </row>
    <row r="437" spans="3:22" s="97" customFormat="1" ht="15" x14ac:dyDescent="0.25">
      <c r="C437" s="96"/>
      <c r="D437" s="13">
        <v>0.37080000000000002</v>
      </c>
      <c r="E437" s="95">
        <v>0.33750000000000002</v>
      </c>
      <c r="F437" s="100">
        <f t="shared" si="59"/>
        <v>-44.705249999999999</v>
      </c>
      <c r="G437" s="95">
        <v>0.32840000000000003</v>
      </c>
      <c r="H437" s="100">
        <f t="shared" si="60"/>
        <v>-56.92199999999999</v>
      </c>
      <c r="I437" s="95">
        <v>0.32029999999999997</v>
      </c>
      <c r="J437" s="100">
        <f t="shared" si="61"/>
        <v>-67.796250000000057</v>
      </c>
      <c r="K437" s="95">
        <v>0.31430000000000002</v>
      </c>
      <c r="L437" s="100">
        <f t="shared" si="62"/>
        <v>-75.851249999999993</v>
      </c>
      <c r="M437" s="95">
        <v>0.30830000000000002</v>
      </c>
      <c r="N437" s="100">
        <f t="shared" si="63"/>
        <v>-83.90625</v>
      </c>
      <c r="O437" s="95">
        <v>0.30130000000000001</v>
      </c>
      <c r="P437" s="100">
        <f t="shared" si="64"/>
        <v>-93.303750000000008</v>
      </c>
      <c r="Q437" s="95">
        <v>0.29749999999999999</v>
      </c>
      <c r="R437" s="100">
        <f t="shared" si="65"/>
        <v>-98.405250000000038</v>
      </c>
      <c r="S437" s="95">
        <v>0.29530000000000001</v>
      </c>
      <c r="T437" s="100">
        <f t="shared" si="66"/>
        <v>-101.35875000000001</v>
      </c>
      <c r="U437" s="95">
        <v>0.29580000000000001</v>
      </c>
      <c r="V437" s="100">
        <f t="shared" si="67"/>
        <v>-100.68750000000001</v>
      </c>
    </row>
    <row r="438" spans="3:22" s="97" customFormat="1" ht="15" x14ac:dyDescent="0.25">
      <c r="C438" s="96"/>
      <c r="D438" s="13">
        <v>0.3715</v>
      </c>
      <c r="E438" s="95">
        <v>0.33829999999999999</v>
      </c>
      <c r="F438" s="100">
        <f t="shared" si="59"/>
        <v>-44.571000000000012</v>
      </c>
      <c r="G438" s="95">
        <v>0.3291</v>
      </c>
      <c r="H438" s="100">
        <f t="shared" si="60"/>
        <v>-56.92199999999999</v>
      </c>
      <c r="I438" s="95">
        <v>0.32019999999999998</v>
      </c>
      <c r="J438" s="100">
        <f t="shared" si="61"/>
        <v>-68.870250000000013</v>
      </c>
      <c r="K438" s="95">
        <v>0.31480000000000002</v>
      </c>
      <c r="L438" s="100">
        <f t="shared" si="62"/>
        <v>-76.119749999999968</v>
      </c>
      <c r="M438" s="95">
        <v>0.30880000000000002</v>
      </c>
      <c r="N438" s="100">
        <f t="shared" si="63"/>
        <v>-84.17474999999996</v>
      </c>
      <c r="O438" s="95">
        <v>0.3014</v>
      </c>
      <c r="P438" s="100">
        <f t="shared" si="64"/>
        <v>-94.109249999999989</v>
      </c>
      <c r="Q438" s="95">
        <v>0.2974</v>
      </c>
      <c r="R438" s="100">
        <f t="shared" si="65"/>
        <v>-99.479249999999993</v>
      </c>
      <c r="S438" s="95">
        <v>0.29559999999999997</v>
      </c>
      <c r="T438" s="100">
        <f t="shared" si="66"/>
        <v>-101.89575000000004</v>
      </c>
      <c r="U438" s="95">
        <v>0.29599999999999999</v>
      </c>
      <c r="V438" s="100">
        <f t="shared" si="67"/>
        <v>-101.35875000000001</v>
      </c>
    </row>
    <row r="439" spans="3:22" s="97" customFormat="1" ht="15" x14ac:dyDescent="0.25">
      <c r="C439" s="96"/>
      <c r="D439" s="13">
        <v>0.371</v>
      </c>
      <c r="E439" s="95">
        <v>0.33739999999999998</v>
      </c>
      <c r="F439" s="100">
        <f t="shared" si="59"/>
        <v>-45.108000000000025</v>
      </c>
      <c r="G439" s="95">
        <v>0.3291</v>
      </c>
      <c r="H439" s="100">
        <f t="shared" si="60"/>
        <v>-56.250749999999989</v>
      </c>
      <c r="I439" s="95">
        <v>0.32069999999999999</v>
      </c>
      <c r="J439" s="100">
        <f t="shared" si="61"/>
        <v>-67.527750000000012</v>
      </c>
      <c r="K439" s="95">
        <v>0.31390000000000001</v>
      </c>
      <c r="L439" s="100">
        <f t="shared" si="62"/>
        <v>-76.656749999999988</v>
      </c>
      <c r="M439" s="95">
        <v>0.30859999999999999</v>
      </c>
      <c r="N439" s="100">
        <f t="shared" si="63"/>
        <v>-83.77200000000002</v>
      </c>
      <c r="O439" s="95">
        <v>0.30130000000000001</v>
      </c>
      <c r="P439" s="100">
        <f t="shared" si="64"/>
        <v>-93.572249999999983</v>
      </c>
      <c r="Q439" s="95">
        <v>0.29699999999999999</v>
      </c>
      <c r="R439" s="100">
        <f t="shared" si="65"/>
        <v>-99.345000000000027</v>
      </c>
      <c r="S439" s="95">
        <v>0.2949</v>
      </c>
      <c r="T439" s="100">
        <f t="shared" si="66"/>
        <v>-102.16425</v>
      </c>
      <c r="U439" s="95">
        <v>0.29659999999999997</v>
      </c>
      <c r="V439" s="100">
        <f t="shared" si="67"/>
        <v>-99.882000000000033</v>
      </c>
    </row>
    <row r="440" spans="3:22" s="97" customFormat="1" ht="15" x14ac:dyDescent="0.25">
      <c r="C440" s="96"/>
      <c r="D440" s="13">
        <v>0.371</v>
      </c>
      <c r="E440" s="95">
        <v>0.33700000000000002</v>
      </c>
      <c r="F440" s="100">
        <f t="shared" si="59"/>
        <v>-45.64499999999996</v>
      </c>
      <c r="G440" s="95">
        <v>0.32850000000000001</v>
      </c>
      <c r="H440" s="100">
        <f t="shared" si="60"/>
        <v>-57.056249999999984</v>
      </c>
      <c r="I440" s="95">
        <v>0.3201</v>
      </c>
      <c r="J440" s="100">
        <f t="shared" si="61"/>
        <v>-68.333249999999992</v>
      </c>
      <c r="K440" s="95">
        <v>0.31369999999999998</v>
      </c>
      <c r="L440" s="100">
        <f t="shared" si="62"/>
        <v>-76.92525000000002</v>
      </c>
      <c r="M440" s="95">
        <v>0.30740000000000001</v>
      </c>
      <c r="N440" s="100">
        <f t="shared" si="63"/>
        <v>-85.382999999999981</v>
      </c>
      <c r="O440" s="95">
        <v>0.3014</v>
      </c>
      <c r="P440" s="100">
        <f t="shared" si="64"/>
        <v>-93.437999999999988</v>
      </c>
      <c r="Q440" s="95">
        <v>0.29730000000000001</v>
      </c>
      <c r="R440" s="100">
        <f t="shared" si="65"/>
        <v>-98.942249999999987</v>
      </c>
      <c r="S440" s="95">
        <v>0.29459999999999997</v>
      </c>
      <c r="T440" s="100">
        <f t="shared" si="66"/>
        <v>-102.56700000000004</v>
      </c>
      <c r="U440" s="95">
        <v>0.29580000000000001</v>
      </c>
      <c r="V440" s="100">
        <f t="shared" si="67"/>
        <v>-100.95599999999999</v>
      </c>
    </row>
    <row r="441" spans="3:22" s="97" customFormat="1" ht="15" x14ac:dyDescent="0.25">
      <c r="C441" s="96"/>
      <c r="D441" s="13">
        <v>0.37</v>
      </c>
      <c r="E441" s="95">
        <v>0.33760000000000001</v>
      </c>
      <c r="F441" s="100">
        <f t="shared" si="59"/>
        <v>-43.496999999999979</v>
      </c>
      <c r="G441" s="95">
        <v>0.32890000000000003</v>
      </c>
      <c r="H441" s="100">
        <f t="shared" si="60"/>
        <v>-55.176749999999963</v>
      </c>
      <c r="I441" s="95">
        <v>0.32019999999999998</v>
      </c>
      <c r="J441" s="100">
        <f t="shared" si="61"/>
        <v>-66.856500000000011</v>
      </c>
      <c r="K441" s="95">
        <v>0.31440000000000001</v>
      </c>
      <c r="L441" s="100">
        <f t="shared" si="62"/>
        <v>-74.642999999999972</v>
      </c>
      <c r="M441" s="95">
        <v>0.30790000000000001</v>
      </c>
      <c r="N441" s="100">
        <f t="shared" si="63"/>
        <v>-83.36924999999998</v>
      </c>
      <c r="O441" s="95">
        <v>0.30059999999999998</v>
      </c>
      <c r="P441" s="100">
        <f t="shared" si="64"/>
        <v>-93.169500000000028</v>
      </c>
      <c r="Q441" s="95">
        <v>0.29730000000000001</v>
      </c>
      <c r="R441" s="100">
        <f t="shared" si="65"/>
        <v>-97.599749999999986</v>
      </c>
      <c r="S441" s="95">
        <v>0.2949</v>
      </c>
      <c r="T441" s="100">
        <f t="shared" si="66"/>
        <v>-100.82174999999999</v>
      </c>
      <c r="U441" s="95">
        <v>0.29559999999999997</v>
      </c>
      <c r="V441" s="100">
        <f t="shared" si="67"/>
        <v>-99.882000000000033</v>
      </c>
    </row>
    <row r="442" spans="3:22" s="97" customFormat="1" ht="15" x14ac:dyDescent="0.25">
      <c r="C442" s="96"/>
      <c r="D442" s="13">
        <v>0.37069999999999997</v>
      </c>
      <c r="E442" s="95">
        <v>0.33779999999999999</v>
      </c>
      <c r="F442" s="100">
        <f t="shared" si="59"/>
        <v>-44.168249999999979</v>
      </c>
      <c r="G442" s="95">
        <v>0.3291</v>
      </c>
      <c r="H442" s="100">
        <f t="shared" si="60"/>
        <v>-55.847999999999963</v>
      </c>
      <c r="I442" s="95">
        <v>0.32050000000000001</v>
      </c>
      <c r="J442" s="100">
        <f t="shared" si="61"/>
        <v>-67.39349999999996</v>
      </c>
      <c r="K442" s="95">
        <v>0.31359999999999999</v>
      </c>
      <c r="L442" s="100">
        <f t="shared" si="62"/>
        <v>-76.656749999999988</v>
      </c>
      <c r="M442" s="95">
        <v>0.30780000000000002</v>
      </c>
      <c r="N442" s="100">
        <f t="shared" si="63"/>
        <v>-84.443249999999949</v>
      </c>
      <c r="O442" s="95">
        <v>0.30049999999999999</v>
      </c>
      <c r="P442" s="100">
        <f t="shared" si="64"/>
        <v>-94.243499999999983</v>
      </c>
      <c r="Q442" s="95">
        <v>0.29730000000000001</v>
      </c>
      <c r="R442" s="100">
        <f t="shared" si="65"/>
        <v>-98.539499999999947</v>
      </c>
      <c r="S442" s="95">
        <v>0.29399999999999998</v>
      </c>
      <c r="T442" s="100">
        <f t="shared" si="66"/>
        <v>-102.96974999999999</v>
      </c>
      <c r="U442" s="95">
        <v>0.29670000000000002</v>
      </c>
      <c r="V442" s="100">
        <f t="shared" si="67"/>
        <v>-99.344999999999942</v>
      </c>
    </row>
    <row r="443" spans="3:22" s="97" customFormat="1" ht="15" x14ac:dyDescent="0.25">
      <c r="C443" s="96"/>
      <c r="D443" s="13">
        <v>0.37069999999999997</v>
      </c>
      <c r="E443" s="95">
        <v>0.33729999999999999</v>
      </c>
      <c r="F443" s="100">
        <f t="shared" si="59"/>
        <v>-44.83949999999998</v>
      </c>
      <c r="G443" s="95">
        <v>0.32819999999999999</v>
      </c>
      <c r="H443" s="100">
        <f t="shared" si="60"/>
        <v>-57.056249999999984</v>
      </c>
      <c r="I443" s="95">
        <v>0.31929999999999997</v>
      </c>
      <c r="J443" s="100">
        <f t="shared" si="61"/>
        <v>-69.004499999999993</v>
      </c>
      <c r="K443" s="95">
        <v>0.31469999999999998</v>
      </c>
      <c r="L443" s="100">
        <f t="shared" si="62"/>
        <v>-75.179999999999993</v>
      </c>
      <c r="M443" s="95">
        <v>0.3075</v>
      </c>
      <c r="N443" s="100">
        <f t="shared" si="63"/>
        <v>-84.845999999999975</v>
      </c>
      <c r="O443" s="95">
        <v>0.30109999999999998</v>
      </c>
      <c r="P443" s="100">
        <f t="shared" si="64"/>
        <v>-93.437999999999988</v>
      </c>
      <c r="Q443" s="95">
        <v>0.29670000000000002</v>
      </c>
      <c r="R443" s="100">
        <f t="shared" si="65"/>
        <v>-99.344999999999942</v>
      </c>
      <c r="S443" s="95">
        <v>0.29409999999999997</v>
      </c>
      <c r="T443" s="100">
        <f t="shared" si="66"/>
        <v>-102.8355</v>
      </c>
      <c r="U443" s="95">
        <v>0.2959</v>
      </c>
      <c r="V443" s="100">
        <f t="shared" si="67"/>
        <v>-100.41899999999998</v>
      </c>
    </row>
    <row r="444" spans="3:22" s="97" customFormat="1" ht="15" x14ac:dyDescent="0.25">
      <c r="C444" s="96"/>
      <c r="D444" s="13">
        <v>0.37019999999999997</v>
      </c>
      <c r="E444" s="95">
        <v>0.33779999999999999</v>
      </c>
      <c r="F444" s="100">
        <f t="shared" si="59"/>
        <v>-43.496999999999979</v>
      </c>
      <c r="G444" s="95">
        <v>0.3281</v>
      </c>
      <c r="H444" s="100">
        <f t="shared" si="60"/>
        <v>-56.519249999999964</v>
      </c>
      <c r="I444" s="95">
        <v>0.32</v>
      </c>
      <c r="J444" s="100">
        <f t="shared" si="61"/>
        <v>-67.39349999999996</v>
      </c>
      <c r="K444" s="95">
        <v>0.31359999999999999</v>
      </c>
      <c r="L444" s="100">
        <f t="shared" si="62"/>
        <v>-75.985499999999973</v>
      </c>
      <c r="M444" s="95">
        <v>0.30730000000000002</v>
      </c>
      <c r="N444" s="100">
        <f t="shared" si="63"/>
        <v>-84.443249999999949</v>
      </c>
      <c r="O444" s="95">
        <v>0.30030000000000001</v>
      </c>
      <c r="P444" s="100">
        <f t="shared" si="64"/>
        <v>-93.840749999999957</v>
      </c>
      <c r="Q444" s="95">
        <v>0.2969</v>
      </c>
      <c r="R444" s="100">
        <f t="shared" si="65"/>
        <v>-98.405249999999981</v>
      </c>
      <c r="S444" s="95">
        <v>0.29430000000000001</v>
      </c>
      <c r="T444" s="100">
        <f t="shared" si="66"/>
        <v>-101.89574999999995</v>
      </c>
      <c r="U444" s="95">
        <v>0.2954</v>
      </c>
      <c r="V444" s="100">
        <f t="shared" si="67"/>
        <v>-100.41899999999998</v>
      </c>
    </row>
    <row r="445" spans="3:22" s="97" customFormat="1" ht="15" x14ac:dyDescent="0.25">
      <c r="C445" s="96"/>
      <c r="D445" s="13">
        <v>0.37119999999999997</v>
      </c>
      <c r="E445" s="95">
        <v>0.33729999999999999</v>
      </c>
      <c r="F445" s="100">
        <f t="shared" si="59"/>
        <v>-45.51074999999998</v>
      </c>
      <c r="G445" s="95">
        <v>0.32819999999999999</v>
      </c>
      <c r="H445" s="100">
        <f t="shared" si="60"/>
        <v>-57.727499999999985</v>
      </c>
      <c r="I445" s="95">
        <v>0.31990000000000002</v>
      </c>
      <c r="J445" s="100">
        <f t="shared" si="61"/>
        <v>-68.870249999999942</v>
      </c>
      <c r="K445" s="95">
        <v>0.31340000000000001</v>
      </c>
      <c r="L445" s="100">
        <f t="shared" si="62"/>
        <v>-77.596499999999949</v>
      </c>
      <c r="M445" s="95">
        <v>0.3075</v>
      </c>
      <c r="N445" s="100">
        <f t="shared" si="63"/>
        <v>-85.517249999999976</v>
      </c>
      <c r="O445" s="95">
        <v>0.30020000000000002</v>
      </c>
      <c r="P445" s="100">
        <f t="shared" si="64"/>
        <v>-95.317499999999939</v>
      </c>
      <c r="Q445" s="95">
        <v>0.29680000000000001</v>
      </c>
      <c r="R445" s="100">
        <f t="shared" si="65"/>
        <v>-99.881999999999948</v>
      </c>
      <c r="S445" s="95">
        <v>0.29430000000000001</v>
      </c>
      <c r="T445" s="100">
        <f t="shared" si="66"/>
        <v>-103.23824999999995</v>
      </c>
      <c r="U445" s="95">
        <v>0.29559999999999997</v>
      </c>
      <c r="V445" s="100">
        <f t="shared" si="67"/>
        <v>-101.49299999999999</v>
      </c>
    </row>
    <row r="446" spans="3:22" s="97" customFormat="1" ht="15" x14ac:dyDescent="0.25">
      <c r="C446" s="96"/>
      <c r="D446" s="13">
        <v>0.37019999999999997</v>
      </c>
      <c r="E446" s="95">
        <v>0.3372</v>
      </c>
      <c r="F446" s="100">
        <f t="shared" si="59"/>
        <v>-44.302499999999959</v>
      </c>
      <c r="G446" s="95">
        <v>0.32879999999999998</v>
      </c>
      <c r="H446" s="100">
        <f t="shared" si="60"/>
        <v>-55.579499999999989</v>
      </c>
      <c r="I446" s="95">
        <v>0.31969999999999998</v>
      </c>
      <c r="J446" s="100">
        <f t="shared" si="61"/>
        <v>-67.796249999999986</v>
      </c>
      <c r="K446" s="95">
        <v>0.31409999999999999</v>
      </c>
      <c r="L446" s="100">
        <f t="shared" si="62"/>
        <v>-75.314249999999973</v>
      </c>
      <c r="M446" s="95">
        <v>0.30769999999999997</v>
      </c>
      <c r="N446" s="100">
        <f t="shared" si="63"/>
        <v>-83.90625</v>
      </c>
      <c r="O446" s="95">
        <v>0.30059999999999998</v>
      </c>
      <c r="P446" s="100">
        <f t="shared" si="64"/>
        <v>-93.437999999999988</v>
      </c>
      <c r="Q446" s="95">
        <v>0.29649999999999999</v>
      </c>
      <c r="R446" s="100">
        <f t="shared" si="65"/>
        <v>-98.942249999999987</v>
      </c>
      <c r="S446" s="95">
        <v>0.29409999999999997</v>
      </c>
      <c r="T446" s="100">
        <f t="shared" si="66"/>
        <v>-102.16425</v>
      </c>
      <c r="U446" s="95">
        <v>0.29499999999999998</v>
      </c>
      <c r="V446" s="100">
        <f t="shared" si="67"/>
        <v>-100.95599999999999</v>
      </c>
    </row>
    <row r="447" spans="3:22" s="97" customFormat="1" ht="15" x14ac:dyDescent="0.25">
      <c r="C447" s="96"/>
      <c r="D447" s="13">
        <v>0.37059999999999998</v>
      </c>
      <c r="E447" s="95">
        <v>0.33710000000000001</v>
      </c>
      <c r="F447" s="100">
        <f t="shared" si="59"/>
        <v>-44.97374999999996</v>
      </c>
      <c r="G447" s="95">
        <v>0.32819999999999999</v>
      </c>
      <c r="H447" s="100">
        <f t="shared" si="60"/>
        <v>-56.92199999999999</v>
      </c>
      <c r="I447" s="95">
        <v>0.31940000000000002</v>
      </c>
      <c r="J447" s="100">
        <f t="shared" si="61"/>
        <v>-68.735999999999962</v>
      </c>
      <c r="K447" s="95">
        <v>0.31380000000000002</v>
      </c>
      <c r="L447" s="100">
        <f t="shared" si="62"/>
        <v>-76.253999999999948</v>
      </c>
      <c r="M447" s="95">
        <v>0.30809999999999998</v>
      </c>
      <c r="N447" s="100">
        <f t="shared" si="63"/>
        <v>-83.90625</v>
      </c>
      <c r="O447" s="95">
        <v>0.30070000000000002</v>
      </c>
      <c r="P447" s="100">
        <f t="shared" si="64"/>
        <v>-93.840749999999957</v>
      </c>
      <c r="Q447" s="95">
        <v>0.29680000000000001</v>
      </c>
      <c r="R447" s="100">
        <f t="shared" si="65"/>
        <v>-99.076499999999982</v>
      </c>
      <c r="S447" s="95">
        <v>0.29380000000000001</v>
      </c>
      <c r="T447" s="100">
        <f t="shared" si="66"/>
        <v>-103.10399999999998</v>
      </c>
      <c r="U447" s="95">
        <v>0.29549999999999998</v>
      </c>
      <c r="V447" s="100">
        <f t="shared" si="67"/>
        <v>-100.82174999999999</v>
      </c>
    </row>
    <row r="448" spans="3:22" s="97" customFormat="1" ht="15" x14ac:dyDescent="0.25">
      <c r="C448" s="96"/>
      <c r="E448" s="98"/>
      <c r="F448" s="99"/>
      <c r="G448" s="98"/>
      <c r="H448" s="99"/>
      <c r="I448" s="98"/>
      <c r="J448" s="99"/>
      <c r="K448" s="98"/>
      <c r="L448" s="99"/>
      <c r="M448" s="98"/>
      <c r="N448" s="99"/>
      <c r="O448" s="98"/>
      <c r="P448" s="99"/>
      <c r="Q448" s="98"/>
      <c r="R448" s="99"/>
      <c r="S448" s="98"/>
      <c r="T448" s="99"/>
      <c r="U448" s="98"/>
      <c r="V448" s="99"/>
    </row>
    <row r="449" spans="3:22" s="97" customFormat="1" ht="15" x14ac:dyDescent="0.25">
      <c r="C449" s="96"/>
      <c r="E449" s="98"/>
      <c r="F449" s="99"/>
      <c r="G449" s="98"/>
      <c r="H449" s="99"/>
      <c r="I449" s="98"/>
      <c r="J449" s="99"/>
      <c r="K449" s="98"/>
      <c r="L449" s="99"/>
      <c r="M449" s="98"/>
      <c r="N449" s="99"/>
      <c r="O449" s="98"/>
      <c r="P449" s="99"/>
      <c r="Q449" s="98"/>
      <c r="R449" s="99"/>
      <c r="S449" s="98"/>
      <c r="T449" s="99"/>
      <c r="U449" s="98"/>
      <c r="V449" s="99"/>
    </row>
    <row r="450" spans="3:22" s="97" customFormat="1" ht="15" x14ac:dyDescent="0.25">
      <c r="C450" s="96"/>
      <c r="E450" s="98"/>
      <c r="F450" s="99"/>
      <c r="G450" s="98"/>
      <c r="H450" s="99"/>
      <c r="I450" s="98"/>
      <c r="J450" s="99"/>
      <c r="K450" s="98"/>
      <c r="L450" s="99"/>
      <c r="M450" s="98"/>
      <c r="N450" s="99"/>
      <c r="O450" s="98"/>
      <c r="P450" s="99"/>
      <c r="Q450" s="98"/>
      <c r="R450" s="99"/>
      <c r="S450" s="98"/>
      <c r="T450" s="99"/>
      <c r="U450" s="98"/>
      <c r="V450" s="99"/>
    </row>
    <row r="451" spans="3:22" s="97" customFormat="1" ht="15" x14ac:dyDescent="0.25">
      <c r="C451" s="96"/>
      <c r="E451" s="98"/>
      <c r="F451" s="99"/>
      <c r="G451" s="98"/>
      <c r="H451" s="99"/>
      <c r="I451" s="98"/>
      <c r="J451" s="99"/>
      <c r="K451" s="98"/>
      <c r="L451" s="99"/>
      <c r="M451" s="98"/>
      <c r="N451" s="99"/>
      <c r="O451" s="98"/>
      <c r="P451" s="99"/>
      <c r="Q451" s="98"/>
      <c r="R451" s="99"/>
      <c r="S451" s="98"/>
      <c r="T451" s="99"/>
      <c r="U451" s="98"/>
      <c r="V451" s="99"/>
    </row>
    <row r="452" spans="3:22" s="97" customFormat="1" ht="15" x14ac:dyDescent="0.25">
      <c r="C452" s="96"/>
      <c r="E452" s="98"/>
      <c r="F452" s="99"/>
      <c r="G452" s="98"/>
      <c r="H452" s="99"/>
      <c r="I452" s="98"/>
      <c r="J452" s="99"/>
      <c r="K452" s="98"/>
      <c r="L452" s="99"/>
      <c r="M452" s="98"/>
      <c r="N452" s="99"/>
      <c r="O452" s="98"/>
      <c r="P452" s="99"/>
      <c r="Q452" s="98"/>
      <c r="R452" s="99"/>
      <c r="S452" s="98"/>
      <c r="T452" s="99"/>
      <c r="U452" s="98"/>
      <c r="V452" s="99"/>
    </row>
    <row r="453" spans="3:22" s="97" customFormat="1" ht="15" x14ac:dyDescent="0.25">
      <c r="C453" s="96"/>
      <c r="E453" s="98"/>
      <c r="F453" s="99"/>
      <c r="G453" s="98"/>
      <c r="H453" s="99"/>
      <c r="I453" s="98"/>
      <c r="J453" s="99"/>
      <c r="K453" s="98"/>
      <c r="L453" s="99"/>
      <c r="M453" s="98"/>
      <c r="N453" s="99"/>
      <c r="O453" s="98"/>
      <c r="P453" s="99"/>
      <c r="Q453" s="98"/>
      <c r="R453" s="99"/>
      <c r="S453" s="98"/>
      <c r="T453" s="99"/>
      <c r="U453" s="98"/>
      <c r="V453" s="99"/>
    </row>
    <row r="454" spans="3:22" s="97" customFormat="1" ht="15" x14ac:dyDescent="0.25">
      <c r="C454" s="96"/>
      <c r="E454" s="98"/>
      <c r="F454" s="99"/>
      <c r="G454" s="98"/>
      <c r="H454" s="99"/>
      <c r="I454" s="98"/>
      <c r="J454" s="99"/>
      <c r="K454" s="98"/>
      <c r="L454" s="99"/>
      <c r="M454" s="98"/>
      <c r="N454" s="99"/>
      <c r="O454" s="98"/>
      <c r="P454" s="99"/>
      <c r="Q454" s="98"/>
      <c r="R454" s="99"/>
      <c r="S454" s="98"/>
      <c r="T454" s="99"/>
      <c r="U454" s="98"/>
      <c r="V454" s="99"/>
    </row>
    <row r="455" spans="3:22" s="97" customFormat="1" ht="15" x14ac:dyDescent="0.25">
      <c r="C455" s="96"/>
      <c r="E455" s="98"/>
      <c r="F455" s="99"/>
      <c r="G455" s="98"/>
      <c r="H455" s="99"/>
      <c r="I455" s="98"/>
      <c r="J455" s="99"/>
      <c r="K455" s="98"/>
      <c r="L455" s="99"/>
      <c r="M455" s="98"/>
      <c r="N455" s="99"/>
      <c r="O455" s="98"/>
      <c r="P455" s="99"/>
      <c r="Q455" s="98"/>
      <c r="R455" s="99"/>
      <c r="S455" s="98"/>
      <c r="T455" s="99"/>
      <c r="U455" s="98"/>
      <c r="V455" s="99"/>
    </row>
    <row r="456" spans="3:22" s="97" customFormat="1" ht="15" x14ac:dyDescent="0.25">
      <c r="C456" s="96"/>
      <c r="E456" s="98"/>
      <c r="F456" s="99"/>
      <c r="G456" s="98"/>
      <c r="H456" s="99"/>
      <c r="I456" s="98"/>
      <c r="J456" s="99"/>
      <c r="K456" s="98"/>
      <c r="L456" s="99"/>
      <c r="M456" s="98"/>
      <c r="N456" s="99"/>
      <c r="O456" s="98"/>
      <c r="P456" s="99"/>
      <c r="Q456" s="98"/>
      <c r="R456" s="99"/>
      <c r="S456" s="98"/>
      <c r="T456" s="99"/>
      <c r="U456" s="98"/>
      <c r="V456" s="99"/>
    </row>
    <row r="457" spans="3:22" s="97" customFormat="1" ht="15" x14ac:dyDescent="0.25">
      <c r="C457" s="96"/>
      <c r="E457" s="98"/>
      <c r="F457" s="99"/>
      <c r="G457" s="98"/>
      <c r="H457" s="99"/>
      <c r="I457" s="98"/>
      <c r="J457" s="99"/>
      <c r="K457" s="98"/>
      <c r="L457" s="99"/>
      <c r="M457" s="98"/>
      <c r="N457" s="99"/>
      <c r="O457" s="98"/>
      <c r="P457" s="99"/>
      <c r="Q457" s="98"/>
      <c r="R457" s="99"/>
      <c r="S457" s="98"/>
      <c r="T457" s="99"/>
      <c r="U457" s="98"/>
      <c r="V457" s="99"/>
    </row>
    <row r="458" spans="3:22" s="97" customFormat="1" ht="15" x14ac:dyDescent="0.25">
      <c r="C458" s="96"/>
      <c r="E458" s="98"/>
      <c r="F458" s="99"/>
      <c r="G458" s="98"/>
      <c r="H458" s="99"/>
      <c r="I458" s="98"/>
      <c r="J458" s="99"/>
      <c r="K458" s="98"/>
      <c r="L458" s="99"/>
      <c r="M458" s="98"/>
      <c r="N458" s="99"/>
      <c r="O458" s="98"/>
      <c r="P458" s="99"/>
      <c r="Q458" s="98"/>
      <c r="R458" s="99"/>
      <c r="S458" s="98"/>
      <c r="T458" s="99"/>
      <c r="U458" s="98"/>
      <c r="V458" s="99"/>
    </row>
    <row r="459" spans="3:22" s="97" customFormat="1" ht="15" x14ac:dyDescent="0.25">
      <c r="C459" s="96"/>
      <c r="E459" s="98"/>
      <c r="F459" s="99"/>
      <c r="G459" s="98"/>
      <c r="H459" s="99"/>
      <c r="I459" s="98"/>
      <c r="J459" s="99"/>
      <c r="K459" s="98"/>
      <c r="L459" s="99"/>
      <c r="M459" s="98"/>
      <c r="N459" s="99"/>
      <c r="O459" s="98"/>
      <c r="P459" s="99"/>
      <c r="Q459" s="98"/>
      <c r="R459" s="99"/>
      <c r="S459" s="98"/>
      <c r="T459" s="99"/>
      <c r="U459" s="98"/>
      <c r="V459" s="99"/>
    </row>
    <row r="460" spans="3:22" s="97" customFormat="1" ht="15" x14ac:dyDescent="0.25">
      <c r="C460" s="96"/>
      <c r="E460" s="98"/>
      <c r="F460" s="99"/>
      <c r="G460" s="98"/>
      <c r="H460" s="99"/>
      <c r="I460" s="98"/>
      <c r="J460" s="99"/>
      <c r="K460" s="98"/>
      <c r="L460" s="99"/>
      <c r="M460" s="98"/>
      <c r="N460" s="99"/>
      <c r="O460" s="98"/>
      <c r="P460" s="99"/>
      <c r="Q460" s="98"/>
      <c r="R460" s="99"/>
      <c r="S460" s="98"/>
      <c r="T460" s="99"/>
      <c r="U460" s="98"/>
      <c r="V460" s="99"/>
    </row>
    <row r="461" spans="3:22" s="97" customFormat="1" ht="15" x14ac:dyDescent="0.25">
      <c r="C461" s="96"/>
      <c r="E461" s="98"/>
      <c r="F461" s="99"/>
      <c r="G461" s="98"/>
      <c r="H461" s="99"/>
      <c r="I461" s="98"/>
      <c r="J461" s="99"/>
      <c r="K461" s="98"/>
      <c r="L461" s="99"/>
      <c r="M461" s="98"/>
      <c r="N461" s="99"/>
      <c r="O461" s="98"/>
      <c r="P461" s="99"/>
      <c r="Q461" s="98"/>
      <c r="R461" s="99"/>
      <c r="S461" s="98"/>
      <c r="T461" s="99"/>
      <c r="U461" s="98"/>
      <c r="V461" s="99"/>
    </row>
    <row r="462" spans="3:22" s="97" customFormat="1" ht="15" x14ac:dyDescent="0.25">
      <c r="C462" s="96"/>
      <c r="E462" s="98"/>
      <c r="F462" s="99"/>
      <c r="G462" s="98"/>
      <c r="H462" s="99"/>
      <c r="I462" s="98"/>
      <c r="J462" s="99"/>
      <c r="K462" s="98"/>
      <c r="L462" s="99"/>
      <c r="M462" s="98"/>
      <c r="N462" s="99"/>
      <c r="O462" s="98"/>
      <c r="P462" s="99"/>
      <c r="Q462" s="98"/>
      <c r="R462" s="99"/>
      <c r="S462" s="98"/>
      <c r="T462" s="99"/>
      <c r="U462" s="98"/>
      <c r="V462" s="99"/>
    </row>
    <row r="463" spans="3:22" s="97" customFormat="1" ht="15" x14ac:dyDescent="0.25">
      <c r="C463" s="96"/>
      <c r="E463" s="98"/>
      <c r="F463" s="99"/>
      <c r="G463" s="98"/>
      <c r="H463" s="99"/>
      <c r="I463" s="98"/>
      <c r="J463" s="99"/>
      <c r="K463" s="98"/>
      <c r="L463" s="99"/>
      <c r="M463" s="98"/>
      <c r="N463" s="99"/>
      <c r="O463" s="98"/>
      <c r="P463" s="99"/>
      <c r="Q463" s="98"/>
      <c r="R463" s="99"/>
      <c r="S463" s="98"/>
      <c r="T463" s="99"/>
      <c r="U463" s="98"/>
      <c r="V463" s="99"/>
    </row>
    <row r="464" spans="3:22" s="97" customFormat="1" ht="15" x14ac:dyDescent="0.25">
      <c r="C464" s="96"/>
      <c r="E464" s="98"/>
      <c r="F464" s="99"/>
      <c r="G464" s="98"/>
      <c r="H464" s="99"/>
      <c r="I464" s="98"/>
      <c r="J464" s="99"/>
      <c r="K464" s="98"/>
      <c r="L464" s="99"/>
      <c r="M464" s="98"/>
      <c r="N464" s="99"/>
      <c r="O464" s="98"/>
      <c r="P464" s="99"/>
      <c r="Q464" s="98"/>
      <c r="R464" s="99"/>
      <c r="S464" s="98"/>
      <c r="T464" s="99"/>
      <c r="U464" s="98"/>
      <c r="V464" s="99"/>
    </row>
    <row r="465" spans="3:22" s="97" customFormat="1" ht="15" x14ac:dyDescent="0.25">
      <c r="C465" s="96"/>
      <c r="E465" s="98"/>
      <c r="F465" s="99"/>
      <c r="G465" s="98"/>
      <c r="H465" s="99"/>
      <c r="I465" s="98"/>
      <c r="J465" s="99"/>
      <c r="K465" s="98"/>
      <c r="L465" s="99"/>
      <c r="M465" s="98"/>
      <c r="N465" s="99"/>
      <c r="O465" s="98"/>
      <c r="P465" s="99"/>
      <c r="Q465" s="98"/>
      <c r="R465" s="99"/>
      <c r="S465" s="98"/>
      <c r="T465" s="99"/>
      <c r="U465" s="98"/>
      <c r="V465" s="99"/>
    </row>
    <row r="466" spans="3:22" s="97" customFormat="1" ht="15" x14ac:dyDescent="0.25">
      <c r="C466" s="96"/>
      <c r="E466" s="98"/>
      <c r="F466" s="99"/>
      <c r="G466" s="98"/>
      <c r="H466" s="99"/>
      <c r="I466" s="98"/>
      <c r="J466" s="99"/>
      <c r="K466" s="98"/>
      <c r="L466" s="99"/>
      <c r="M466" s="98"/>
      <c r="N466" s="99"/>
      <c r="O466" s="98"/>
      <c r="P466" s="99"/>
      <c r="Q466" s="98"/>
      <c r="R466" s="99"/>
      <c r="S466" s="98"/>
      <c r="T466" s="99"/>
      <c r="U466" s="98"/>
      <c r="V466" s="99"/>
    </row>
    <row r="467" spans="3:22" s="97" customFormat="1" ht="15" x14ac:dyDescent="0.25">
      <c r="C467" s="96"/>
      <c r="E467" s="98"/>
      <c r="F467" s="99"/>
      <c r="G467" s="98"/>
      <c r="H467" s="99"/>
      <c r="I467" s="98"/>
      <c r="J467" s="99"/>
      <c r="K467" s="98"/>
      <c r="L467" s="99"/>
      <c r="M467" s="98"/>
      <c r="N467" s="99"/>
      <c r="O467" s="98"/>
      <c r="P467" s="99"/>
      <c r="Q467" s="98"/>
      <c r="R467" s="99"/>
      <c r="S467" s="98"/>
      <c r="T467" s="99"/>
      <c r="U467" s="98"/>
      <c r="V467" s="99"/>
    </row>
    <row r="468" spans="3:22" s="97" customFormat="1" ht="15" x14ac:dyDescent="0.25">
      <c r="C468" s="96"/>
      <c r="E468" s="98"/>
      <c r="F468" s="99"/>
      <c r="G468" s="98"/>
      <c r="H468" s="99"/>
      <c r="I468" s="98"/>
      <c r="J468" s="99"/>
      <c r="K468" s="98"/>
      <c r="L468" s="99"/>
      <c r="M468" s="98"/>
      <c r="N468" s="99"/>
      <c r="O468" s="98"/>
      <c r="P468" s="99"/>
      <c r="Q468" s="98"/>
      <c r="R468" s="99"/>
      <c r="S468" s="98"/>
      <c r="T468" s="99"/>
      <c r="U468" s="98"/>
      <c r="V468" s="99"/>
    </row>
    <row r="469" spans="3:22" s="97" customFormat="1" ht="15" x14ac:dyDescent="0.25">
      <c r="C469" s="96"/>
      <c r="E469" s="98"/>
      <c r="F469" s="99"/>
      <c r="G469" s="98"/>
      <c r="H469" s="99"/>
      <c r="I469" s="98"/>
      <c r="J469" s="99"/>
      <c r="K469" s="98"/>
      <c r="L469" s="99"/>
      <c r="M469" s="98"/>
      <c r="N469" s="99"/>
      <c r="O469" s="98"/>
      <c r="P469" s="99"/>
      <c r="Q469" s="98"/>
      <c r="R469" s="99"/>
      <c r="S469" s="98"/>
      <c r="T469" s="99"/>
      <c r="U469" s="98"/>
      <c r="V469" s="99"/>
    </row>
    <row r="470" spans="3:22" s="97" customFormat="1" ht="15" x14ac:dyDescent="0.25">
      <c r="C470" s="96"/>
      <c r="E470" s="98"/>
      <c r="F470" s="99"/>
      <c r="G470" s="98"/>
      <c r="H470" s="99"/>
      <c r="I470" s="98"/>
      <c r="J470" s="99"/>
      <c r="K470" s="98"/>
      <c r="L470" s="99"/>
      <c r="M470" s="98"/>
      <c r="N470" s="99"/>
      <c r="O470" s="98"/>
      <c r="P470" s="99"/>
      <c r="Q470" s="98"/>
      <c r="R470" s="99"/>
      <c r="S470" s="98"/>
      <c r="T470" s="99"/>
      <c r="U470" s="98"/>
      <c r="V470" s="99"/>
    </row>
    <row r="471" spans="3:22" s="97" customFormat="1" ht="15" x14ac:dyDescent="0.25">
      <c r="C471" s="96"/>
      <c r="E471" s="98"/>
      <c r="F471" s="99"/>
      <c r="G471" s="98"/>
      <c r="H471" s="99"/>
      <c r="I471" s="98"/>
      <c r="J471" s="99"/>
      <c r="K471" s="98"/>
      <c r="L471" s="99"/>
      <c r="M471" s="98"/>
      <c r="N471" s="99"/>
      <c r="O471" s="98"/>
      <c r="P471" s="99"/>
      <c r="Q471" s="98"/>
      <c r="R471" s="99"/>
      <c r="S471" s="98"/>
      <c r="T471" s="99"/>
      <c r="U471" s="98"/>
      <c r="V471" s="99"/>
    </row>
    <row r="472" spans="3:22" s="97" customFormat="1" ht="15" x14ac:dyDescent="0.25">
      <c r="C472" s="96"/>
      <c r="E472" s="98"/>
      <c r="F472" s="99"/>
      <c r="G472" s="98"/>
      <c r="H472" s="99"/>
      <c r="I472" s="98"/>
      <c r="J472" s="99"/>
      <c r="K472" s="98"/>
      <c r="L472" s="99"/>
      <c r="M472" s="98"/>
      <c r="N472" s="99"/>
      <c r="O472" s="98"/>
      <c r="P472" s="99"/>
      <c r="Q472" s="98"/>
      <c r="R472" s="99"/>
      <c r="S472" s="98"/>
      <c r="T472" s="99"/>
      <c r="U472" s="98"/>
      <c r="V472" s="99"/>
    </row>
    <row r="473" spans="3:22" s="97" customFormat="1" ht="15" x14ac:dyDescent="0.25">
      <c r="C473" s="96"/>
      <c r="E473" s="98"/>
      <c r="F473" s="99"/>
      <c r="G473" s="98"/>
      <c r="H473" s="99"/>
      <c r="I473" s="98"/>
      <c r="J473" s="99"/>
      <c r="K473" s="98"/>
      <c r="L473" s="99"/>
      <c r="M473" s="98"/>
      <c r="N473" s="99"/>
      <c r="O473" s="98"/>
      <c r="P473" s="99"/>
      <c r="Q473" s="98"/>
      <c r="R473" s="99"/>
      <c r="S473" s="98"/>
      <c r="T473" s="99"/>
      <c r="U473" s="98"/>
      <c r="V473" s="99"/>
    </row>
    <row r="474" spans="3:22" s="97" customFormat="1" ht="15" x14ac:dyDescent="0.25">
      <c r="C474" s="96"/>
      <c r="E474" s="98"/>
      <c r="F474" s="99"/>
      <c r="G474" s="98"/>
      <c r="H474" s="99"/>
      <c r="I474" s="98"/>
      <c r="J474" s="99"/>
      <c r="K474" s="98"/>
      <c r="L474" s="99"/>
      <c r="M474" s="98"/>
      <c r="N474" s="99"/>
      <c r="O474" s="98"/>
      <c r="P474" s="99"/>
      <c r="Q474" s="98"/>
      <c r="R474" s="99"/>
      <c r="S474" s="98"/>
      <c r="T474" s="99"/>
      <c r="U474" s="98"/>
      <c r="V474" s="99"/>
    </row>
    <row r="475" spans="3:22" s="97" customFormat="1" ht="15" x14ac:dyDescent="0.25">
      <c r="C475" s="96"/>
      <c r="E475" s="98"/>
      <c r="F475" s="99"/>
      <c r="G475" s="98"/>
      <c r="H475" s="99"/>
      <c r="I475" s="98"/>
      <c r="J475" s="99"/>
      <c r="K475" s="98"/>
      <c r="L475" s="99"/>
      <c r="M475" s="98"/>
      <c r="N475" s="99"/>
      <c r="O475" s="98"/>
      <c r="P475" s="99"/>
      <c r="Q475" s="98"/>
      <c r="R475" s="99"/>
      <c r="S475" s="98"/>
      <c r="T475" s="99"/>
      <c r="U475" s="98"/>
      <c r="V475" s="99"/>
    </row>
    <row r="476" spans="3:22" s="97" customFormat="1" ht="15" x14ac:dyDescent="0.25">
      <c r="C476" s="96"/>
      <c r="E476" s="98"/>
      <c r="F476" s="99"/>
      <c r="G476" s="98"/>
      <c r="H476" s="99"/>
      <c r="I476" s="98"/>
      <c r="J476" s="99"/>
      <c r="K476" s="98"/>
      <c r="L476" s="99"/>
      <c r="M476" s="98"/>
      <c r="N476" s="99"/>
      <c r="O476" s="98"/>
      <c r="P476" s="99"/>
      <c r="Q476" s="98"/>
      <c r="R476" s="99"/>
      <c r="S476" s="98"/>
      <c r="T476" s="99"/>
      <c r="U476" s="98"/>
      <c r="V476" s="99"/>
    </row>
    <row r="477" spans="3:22" s="97" customFormat="1" ht="15" x14ac:dyDescent="0.25">
      <c r="C477" s="96"/>
      <c r="E477" s="98"/>
      <c r="F477" s="99"/>
      <c r="G477" s="98"/>
      <c r="H477" s="99"/>
      <c r="I477" s="98"/>
      <c r="J477" s="99"/>
      <c r="K477" s="98"/>
      <c r="L477" s="99"/>
      <c r="M477" s="98"/>
      <c r="N477" s="99"/>
      <c r="O477" s="98"/>
      <c r="P477" s="99"/>
      <c r="Q477" s="98"/>
      <c r="R477" s="99"/>
      <c r="S477" s="98"/>
      <c r="T477" s="99"/>
      <c r="U477" s="98"/>
      <c r="V477" s="99"/>
    </row>
    <row r="478" spans="3:22" s="97" customFormat="1" ht="15" x14ac:dyDescent="0.25">
      <c r="C478" s="96"/>
      <c r="E478" s="98"/>
      <c r="F478" s="99"/>
      <c r="G478" s="98"/>
      <c r="H478" s="99"/>
      <c r="I478" s="98"/>
      <c r="J478" s="99"/>
      <c r="K478" s="98"/>
      <c r="L478" s="99"/>
      <c r="M478" s="98"/>
      <c r="N478" s="99"/>
      <c r="O478" s="98"/>
      <c r="P478" s="99"/>
      <c r="Q478" s="98"/>
      <c r="R478" s="99"/>
      <c r="S478" s="98"/>
      <c r="T478" s="99"/>
      <c r="U478" s="98"/>
      <c r="V478" s="99"/>
    </row>
    <row r="479" spans="3:22" s="97" customFormat="1" ht="15" x14ac:dyDescent="0.25">
      <c r="C479" s="96"/>
      <c r="E479" s="98"/>
      <c r="F479" s="99"/>
      <c r="G479" s="98"/>
      <c r="H479" s="99"/>
      <c r="I479" s="98"/>
      <c r="J479" s="99"/>
      <c r="K479" s="98"/>
      <c r="L479" s="99"/>
      <c r="M479" s="98"/>
      <c r="N479" s="99"/>
      <c r="O479" s="98"/>
      <c r="P479" s="99"/>
      <c r="Q479" s="98"/>
      <c r="R479" s="99"/>
      <c r="S479" s="98"/>
      <c r="T479" s="99"/>
      <c r="U479" s="98"/>
      <c r="V479" s="99"/>
    </row>
    <row r="480" spans="3:22" s="97" customFormat="1" ht="15" x14ac:dyDescent="0.25">
      <c r="C480" s="96"/>
      <c r="E480" s="98"/>
      <c r="F480" s="99"/>
      <c r="G480" s="98"/>
      <c r="H480" s="99"/>
      <c r="I480" s="98"/>
      <c r="J480" s="99"/>
      <c r="K480" s="98"/>
      <c r="L480" s="99"/>
      <c r="M480" s="98"/>
      <c r="N480" s="99"/>
      <c r="O480" s="98"/>
      <c r="P480" s="99"/>
      <c r="Q480" s="98"/>
      <c r="R480" s="99"/>
      <c r="S480" s="98"/>
      <c r="T480" s="99"/>
      <c r="U480" s="98"/>
      <c r="V480" s="99"/>
    </row>
    <row r="481" spans="3:22" s="97" customFormat="1" ht="15" x14ac:dyDescent="0.25">
      <c r="C481" s="96"/>
      <c r="E481" s="98"/>
      <c r="F481" s="99"/>
      <c r="G481" s="98"/>
      <c r="H481" s="99"/>
      <c r="I481" s="98"/>
      <c r="J481" s="99"/>
      <c r="K481" s="98"/>
      <c r="L481" s="99"/>
      <c r="M481" s="98"/>
      <c r="N481" s="99"/>
      <c r="O481" s="98"/>
      <c r="P481" s="99"/>
      <c r="Q481" s="98"/>
      <c r="R481" s="99"/>
      <c r="S481" s="98"/>
      <c r="T481" s="99"/>
      <c r="U481" s="98"/>
      <c r="V481" s="99"/>
    </row>
    <row r="482" spans="3:22" s="97" customFormat="1" ht="15" x14ac:dyDescent="0.25">
      <c r="C482" s="96"/>
      <c r="E482" s="98"/>
      <c r="F482" s="99"/>
      <c r="G482" s="98"/>
      <c r="H482" s="99"/>
      <c r="I482" s="98"/>
      <c r="J482" s="99"/>
      <c r="K482" s="98"/>
      <c r="L482" s="99"/>
      <c r="M482" s="98"/>
      <c r="N482" s="99"/>
      <c r="O482" s="98"/>
      <c r="P482" s="99"/>
      <c r="Q482" s="98"/>
      <c r="R482" s="99"/>
      <c r="S482" s="98"/>
      <c r="T482" s="99"/>
      <c r="U482" s="98"/>
      <c r="V482" s="99"/>
    </row>
    <row r="483" spans="3:22" s="97" customFormat="1" ht="15" x14ac:dyDescent="0.25">
      <c r="C483" s="96"/>
      <c r="E483" s="98"/>
      <c r="F483" s="99"/>
      <c r="G483" s="98"/>
      <c r="H483" s="99"/>
      <c r="I483" s="98"/>
      <c r="J483" s="99"/>
      <c r="K483" s="98"/>
      <c r="L483" s="99"/>
      <c r="M483" s="98"/>
      <c r="N483" s="99"/>
      <c r="O483" s="98"/>
      <c r="P483" s="99"/>
      <c r="Q483" s="98"/>
      <c r="R483" s="99"/>
      <c r="S483" s="98"/>
      <c r="T483" s="99"/>
      <c r="U483" s="98"/>
      <c r="V483" s="99"/>
    </row>
    <row r="484" spans="3:22" s="97" customFormat="1" ht="15" x14ac:dyDescent="0.25">
      <c r="C484" s="96"/>
      <c r="E484" s="98"/>
      <c r="F484" s="99"/>
      <c r="G484" s="98"/>
      <c r="H484" s="99"/>
      <c r="I484" s="98"/>
      <c r="J484" s="99"/>
      <c r="K484" s="98"/>
      <c r="L484" s="99"/>
      <c r="M484" s="98"/>
      <c r="N484" s="99"/>
      <c r="O484" s="98"/>
      <c r="P484" s="99"/>
      <c r="Q484" s="98"/>
      <c r="R484" s="99"/>
      <c r="S484" s="98"/>
      <c r="T484" s="99"/>
      <c r="U484" s="98"/>
      <c r="V484" s="99"/>
    </row>
    <row r="485" spans="3:22" s="97" customFormat="1" ht="15" x14ac:dyDescent="0.25">
      <c r="C485" s="96"/>
      <c r="E485" s="98"/>
      <c r="F485" s="99"/>
      <c r="G485" s="98"/>
      <c r="H485" s="99"/>
      <c r="I485" s="98"/>
      <c r="J485" s="99"/>
      <c r="K485" s="98"/>
      <c r="L485" s="99"/>
      <c r="M485" s="98"/>
      <c r="N485" s="99"/>
      <c r="O485" s="98"/>
      <c r="P485" s="99"/>
      <c r="Q485" s="98"/>
      <c r="R485" s="99"/>
      <c r="S485" s="98"/>
      <c r="T485" s="99"/>
      <c r="U485" s="98"/>
      <c r="V485" s="99"/>
    </row>
    <row r="486" spans="3:22" s="97" customFormat="1" ht="15" x14ac:dyDescent="0.25">
      <c r="C486" s="96"/>
      <c r="E486" s="98"/>
      <c r="F486" s="99"/>
      <c r="G486" s="98"/>
      <c r="H486" s="99"/>
      <c r="I486" s="98"/>
      <c r="J486" s="99"/>
      <c r="K486" s="98"/>
      <c r="L486" s="99"/>
      <c r="M486" s="98"/>
      <c r="N486" s="99"/>
      <c r="O486" s="98"/>
      <c r="P486" s="99"/>
      <c r="Q486" s="98"/>
      <c r="R486" s="99"/>
      <c r="S486" s="98"/>
      <c r="T486" s="99"/>
      <c r="U486" s="98"/>
      <c r="V486" s="99"/>
    </row>
    <row r="487" spans="3:22" s="97" customFormat="1" ht="15" x14ac:dyDescent="0.25">
      <c r="C487" s="96"/>
      <c r="E487" s="98"/>
      <c r="F487" s="99"/>
      <c r="G487" s="98"/>
      <c r="H487" s="99"/>
      <c r="I487" s="98"/>
      <c r="J487" s="99"/>
      <c r="K487" s="98"/>
      <c r="L487" s="99"/>
      <c r="M487" s="98"/>
      <c r="N487" s="99"/>
      <c r="O487" s="98"/>
      <c r="P487" s="99"/>
      <c r="Q487" s="98"/>
      <c r="R487" s="99"/>
      <c r="S487" s="98"/>
      <c r="T487" s="99"/>
      <c r="U487" s="98"/>
      <c r="V487" s="99"/>
    </row>
    <row r="488" spans="3:22" s="97" customFormat="1" ht="15" x14ac:dyDescent="0.25">
      <c r="C488" s="96"/>
      <c r="E488" s="98"/>
      <c r="F488" s="99"/>
      <c r="G488" s="98"/>
      <c r="H488" s="99"/>
      <c r="I488" s="98"/>
      <c r="J488" s="99"/>
      <c r="K488" s="98"/>
      <c r="L488" s="99"/>
      <c r="M488" s="98"/>
      <c r="N488" s="99"/>
      <c r="O488" s="98"/>
      <c r="P488" s="99"/>
      <c r="Q488" s="98"/>
      <c r="R488" s="99"/>
      <c r="S488" s="98"/>
      <c r="T488" s="99"/>
      <c r="U488" s="98"/>
      <c r="V488" s="99"/>
    </row>
    <row r="489" spans="3:22" s="97" customFormat="1" ht="15" x14ac:dyDescent="0.25">
      <c r="C489" s="96"/>
      <c r="E489" s="98"/>
      <c r="F489" s="99"/>
      <c r="G489" s="98"/>
      <c r="H489" s="99"/>
      <c r="I489" s="98"/>
      <c r="J489" s="99"/>
      <c r="K489" s="98"/>
      <c r="L489" s="99"/>
      <c r="M489" s="98"/>
      <c r="N489" s="99"/>
      <c r="O489" s="98"/>
      <c r="P489" s="99"/>
      <c r="Q489" s="98"/>
      <c r="R489" s="99"/>
      <c r="S489" s="98"/>
      <c r="T489" s="99"/>
      <c r="U489" s="98"/>
      <c r="V489" s="99"/>
    </row>
    <row r="490" spans="3:22" s="97" customFormat="1" ht="15" x14ac:dyDescent="0.25">
      <c r="C490" s="96"/>
      <c r="E490" s="98"/>
      <c r="F490" s="99"/>
      <c r="G490" s="98"/>
      <c r="H490" s="99"/>
      <c r="I490" s="98"/>
      <c r="J490" s="99"/>
      <c r="K490" s="98"/>
      <c r="L490" s="99"/>
      <c r="M490" s="98"/>
      <c r="N490" s="99"/>
      <c r="O490" s="98"/>
      <c r="P490" s="99"/>
      <c r="Q490" s="98"/>
      <c r="R490" s="99"/>
      <c r="S490" s="98"/>
      <c r="T490" s="99"/>
      <c r="U490" s="98"/>
      <c r="V490" s="99"/>
    </row>
    <row r="491" spans="3:22" s="97" customFormat="1" ht="15" x14ac:dyDescent="0.25">
      <c r="C491" s="96"/>
      <c r="E491" s="98"/>
      <c r="F491" s="99"/>
      <c r="G491" s="98"/>
      <c r="H491" s="99"/>
      <c r="I491" s="98"/>
      <c r="J491" s="99"/>
      <c r="K491" s="98"/>
      <c r="L491" s="99"/>
      <c r="M491" s="98"/>
      <c r="N491" s="99"/>
      <c r="O491" s="98"/>
      <c r="P491" s="99"/>
      <c r="Q491" s="98"/>
      <c r="R491" s="99"/>
      <c r="S491" s="98"/>
      <c r="T491" s="99"/>
      <c r="U491" s="98"/>
      <c r="V491" s="99"/>
    </row>
    <row r="492" spans="3:22" s="97" customFormat="1" ht="15" x14ac:dyDescent="0.25">
      <c r="C492" s="96"/>
      <c r="E492" s="98"/>
      <c r="F492" s="99"/>
      <c r="G492" s="98"/>
      <c r="H492" s="99"/>
      <c r="I492" s="98"/>
      <c r="J492" s="99"/>
      <c r="K492" s="98"/>
      <c r="L492" s="99"/>
      <c r="M492" s="98"/>
      <c r="N492" s="99"/>
      <c r="O492" s="98"/>
      <c r="P492" s="99"/>
      <c r="Q492" s="98"/>
      <c r="R492" s="99"/>
      <c r="S492" s="98"/>
      <c r="T492" s="99"/>
      <c r="U492" s="98"/>
      <c r="V492" s="99"/>
    </row>
    <row r="493" spans="3:22" s="97" customFormat="1" ht="15" x14ac:dyDescent="0.25">
      <c r="C493" s="96"/>
      <c r="E493" s="98"/>
      <c r="F493" s="99"/>
      <c r="G493" s="98"/>
      <c r="H493" s="99"/>
      <c r="I493" s="98"/>
      <c r="J493" s="99"/>
      <c r="K493" s="98"/>
      <c r="L493" s="99"/>
      <c r="M493" s="98"/>
      <c r="N493" s="99"/>
      <c r="O493" s="98"/>
      <c r="P493" s="99"/>
      <c r="Q493" s="98"/>
      <c r="R493" s="99"/>
      <c r="S493" s="98"/>
      <c r="T493" s="99"/>
      <c r="U493" s="98"/>
      <c r="V493" s="99"/>
    </row>
    <row r="494" spans="3:22" s="97" customFormat="1" ht="15" x14ac:dyDescent="0.25">
      <c r="C494" s="96"/>
      <c r="E494" s="98"/>
      <c r="F494" s="99"/>
      <c r="G494" s="98"/>
      <c r="H494" s="99"/>
      <c r="I494" s="98"/>
      <c r="J494" s="99"/>
      <c r="K494" s="98"/>
      <c r="L494" s="99"/>
      <c r="M494" s="98"/>
      <c r="N494" s="99"/>
      <c r="O494" s="98"/>
      <c r="P494" s="99"/>
      <c r="Q494" s="98"/>
      <c r="R494" s="99"/>
      <c r="S494" s="98"/>
      <c r="T494" s="99"/>
      <c r="U494" s="98"/>
      <c r="V494" s="99"/>
    </row>
    <row r="495" spans="3:22" s="97" customFormat="1" ht="15" x14ac:dyDescent="0.25">
      <c r="C495" s="96"/>
      <c r="E495" s="98"/>
      <c r="F495" s="99"/>
      <c r="G495" s="98"/>
      <c r="H495" s="99"/>
      <c r="I495" s="98"/>
      <c r="J495" s="99"/>
      <c r="K495" s="98"/>
      <c r="L495" s="99"/>
      <c r="M495" s="98"/>
      <c r="N495" s="99"/>
      <c r="O495" s="98"/>
      <c r="P495" s="99"/>
      <c r="Q495" s="98"/>
      <c r="R495" s="99"/>
      <c r="S495" s="98"/>
      <c r="T495" s="99"/>
      <c r="U495" s="98"/>
      <c r="V495" s="99"/>
    </row>
    <row r="496" spans="3:22" s="97" customFormat="1" ht="15" x14ac:dyDescent="0.25">
      <c r="C496" s="96"/>
      <c r="E496" s="98"/>
      <c r="F496" s="99"/>
      <c r="G496" s="98"/>
      <c r="H496" s="99"/>
      <c r="I496" s="98"/>
      <c r="J496" s="99"/>
      <c r="K496" s="98"/>
      <c r="L496" s="99"/>
      <c r="M496" s="98"/>
      <c r="N496" s="99"/>
      <c r="O496" s="98"/>
      <c r="P496" s="99"/>
      <c r="Q496" s="98"/>
      <c r="R496" s="99"/>
      <c r="S496" s="98"/>
      <c r="T496" s="99"/>
      <c r="U496" s="98"/>
      <c r="V496" s="99"/>
    </row>
    <row r="497" spans="3:22" s="97" customFormat="1" ht="15" x14ac:dyDescent="0.25">
      <c r="C497" s="96"/>
      <c r="E497" s="98"/>
      <c r="F497" s="99"/>
      <c r="G497" s="98"/>
      <c r="H497" s="99"/>
      <c r="I497" s="98"/>
      <c r="J497" s="99"/>
      <c r="K497" s="98"/>
      <c r="L497" s="99"/>
      <c r="M497" s="98"/>
      <c r="N497" s="99"/>
      <c r="O497" s="98"/>
      <c r="P497" s="99"/>
      <c r="Q497" s="98"/>
      <c r="R497" s="99"/>
      <c r="S497" s="98"/>
      <c r="T497" s="99"/>
      <c r="U497" s="98"/>
      <c r="V497" s="99"/>
    </row>
    <row r="498" spans="3:22" s="97" customFormat="1" ht="15" x14ac:dyDescent="0.25">
      <c r="C498" s="96"/>
      <c r="E498" s="98"/>
      <c r="F498" s="99"/>
      <c r="G498" s="98"/>
      <c r="H498" s="99"/>
      <c r="I498" s="98"/>
      <c r="J498" s="99"/>
      <c r="K498" s="98"/>
      <c r="L498" s="99"/>
      <c r="M498" s="98"/>
      <c r="N498" s="99"/>
      <c r="O498" s="98"/>
      <c r="P498" s="99"/>
      <c r="Q498" s="98"/>
      <c r="R498" s="99"/>
      <c r="S498" s="98"/>
      <c r="T498" s="99"/>
      <c r="U498" s="98"/>
      <c r="V498" s="99"/>
    </row>
    <row r="499" spans="3:22" s="97" customFormat="1" ht="15" x14ac:dyDescent="0.25">
      <c r="C499" s="96"/>
      <c r="E499" s="98"/>
      <c r="F499" s="99"/>
      <c r="G499" s="98"/>
      <c r="H499" s="99"/>
      <c r="I499" s="98"/>
      <c r="J499" s="99"/>
      <c r="K499" s="98"/>
      <c r="L499" s="99"/>
      <c r="M499" s="98"/>
      <c r="N499" s="99"/>
      <c r="O499" s="98"/>
      <c r="P499" s="99"/>
      <c r="Q499" s="98"/>
      <c r="R499" s="99"/>
      <c r="S499" s="98"/>
      <c r="T499" s="99"/>
      <c r="U499" s="98"/>
      <c r="V499" s="99"/>
    </row>
    <row r="500" spans="3:22" s="97" customFormat="1" ht="15" x14ac:dyDescent="0.25">
      <c r="C500" s="96"/>
      <c r="E500" s="98"/>
      <c r="F500" s="99"/>
      <c r="G500" s="98"/>
      <c r="H500" s="99"/>
      <c r="I500" s="98"/>
      <c r="J500" s="99"/>
      <c r="K500" s="98"/>
      <c r="L500" s="99"/>
      <c r="M500" s="98"/>
      <c r="N500" s="99"/>
      <c r="O500" s="98"/>
      <c r="P500" s="99"/>
      <c r="Q500" s="98"/>
      <c r="R500" s="99"/>
      <c r="S500" s="98"/>
      <c r="T500" s="99"/>
      <c r="U500" s="98"/>
      <c r="V500" s="99"/>
    </row>
    <row r="501" spans="3:22" s="97" customFormat="1" ht="15" x14ac:dyDescent="0.25">
      <c r="C501" s="96"/>
      <c r="E501" s="98"/>
      <c r="F501" s="99"/>
      <c r="G501" s="98"/>
      <c r="H501" s="99"/>
      <c r="I501" s="98"/>
      <c r="J501" s="99"/>
      <c r="K501" s="98"/>
      <c r="L501" s="99"/>
      <c r="M501" s="98"/>
      <c r="N501" s="99"/>
      <c r="O501" s="98"/>
      <c r="P501" s="99"/>
      <c r="Q501" s="98"/>
      <c r="R501" s="99"/>
      <c r="S501" s="98"/>
      <c r="T501" s="99"/>
      <c r="U501" s="98"/>
      <c r="V501" s="99"/>
    </row>
    <row r="502" spans="3:22" s="97" customFormat="1" ht="15" x14ac:dyDescent="0.25">
      <c r="C502" s="96"/>
      <c r="E502" s="98"/>
      <c r="F502" s="99"/>
      <c r="G502" s="98"/>
      <c r="H502" s="99"/>
      <c r="I502" s="98"/>
      <c r="J502" s="99"/>
      <c r="K502" s="98"/>
      <c r="L502" s="99"/>
      <c r="M502" s="98"/>
      <c r="N502" s="99"/>
      <c r="O502" s="98"/>
      <c r="P502" s="99"/>
      <c r="Q502" s="98"/>
      <c r="R502" s="99"/>
      <c r="S502" s="98"/>
      <c r="T502" s="99"/>
      <c r="U502" s="98"/>
      <c r="V502" s="99"/>
    </row>
    <row r="503" spans="3:22" s="97" customFormat="1" ht="15" x14ac:dyDescent="0.25">
      <c r="C503" s="96"/>
      <c r="E503" s="98"/>
      <c r="F503" s="99"/>
      <c r="G503" s="98"/>
      <c r="H503" s="99"/>
      <c r="I503" s="98"/>
      <c r="J503" s="99"/>
      <c r="K503" s="98"/>
      <c r="L503" s="99"/>
      <c r="M503" s="98"/>
      <c r="N503" s="99"/>
      <c r="O503" s="98"/>
      <c r="P503" s="99"/>
      <c r="Q503" s="98"/>
      <c r="R503" s="99"/>
      <c r="S503" s="98"/>
      <c r="T503" s="99"/>
      <c r="U503" s="98"/>
      <c r="V503" s="99"/>
    </row>
    <row r="504" spans="3:22" s="97" customFormat="1" ht="15" x14ac:dyDescent="0.25">
      <c r="C504" s="96"/>
      <c r="E504" s="98"/>
      <c r="F504" s="99"/>
      <c r="G504" s="98"/>
      <c r="H504" s="99"/>
      <c r="I504" s="98"/>
      <c r="J504" s="99"/>
      <c r="K504" s="98"/>
      <c r="L504" s="99"/>
      <c r="M504" s="98"/>
      <c r="N504" s="99"/>
      <c r="O504" s="98"/>
      <c r="P504" s="99"/>
      <c r="Q504" s="98"/>
      <c r="R504" s="99"/>
      <c r="S504" s="98"/>
      <c r="T504" s="99"/>
      <c r="U504" s="98"/>
      <c r="V504" s="99"/>
    </row>
    <row r="505" spans="3:22" s="97" customFormat="1" ht="15" x14ac:dyDescent="0.25">
      <c r="C505" s="96"/>
      <c r="E505" s="98"/>
      <c r="F505" s="99"/>
      <c r="G505" s="98"/>
      <c r="H505" s="99"/>
      <c r="I505" s="98"/>
      <c r="J505" s="99"/>
      <c r="K505" s="98"/>
      <c r="L505" s="99"/>
      <c r="M505" s="98"/>
      <c r="N505" s="99"/>
      <c r="O505" s="98"/>
      <c r="P505" s="99"/>
      <c r="Q505" s="98"/>
      <c r="R505" s="99"/>
      <c r="S505" s="98"/>
      <c r="T505" s="99"/>
      <c r="U505" s="98"/>
      <c r="V505" s="99"/>
    </row>
    <row r="506" spans="3:22" s="97" customFormat="1" ht="15" x14ac:dyDescent="0.25">
      <c r="C506" s="96"/>
      <c r="E506" s="98"/>
      <c r="F506" s="99"/>
      <c r="G506" s="98"/>
      <c r="H506" s="99"/>
      <c r="I506" s="98"/>
      <c r="J506" s="99"/>
      <c r="K506" s="98"/>
      <c r="L506" s="99"/>
      <c r="M506" s="98"/>
      <c r="N506" s="99"/>
      <c r="O506" s="98"/>
      <c r="P506" s="99"/>
      <c r="Q506" s="98"/>
      <c r="R506" s="99"/>
      <c r="S506" s="98"/>
      <c r="T506" s="99"/>
      <c r="U506" s="98"/>
      <c r="V506" s="99"/>
    </row>
    <row r="507" spans="3:22" s="97" customFormat="1" ht="15" x14ac:dyDescent="0.25">
      <c r="C507" s="96"/>
      <c r="E507" s="98"/>
      <c r="F507" s="99"/>
      <c r="G507" s="98"/>
      <c r="H507" s="99"/>
      <c r="I507" s="98"/>
      <c r="J507" s="99"/>
      <c r="K507" s="98"/>
      <c r="L507" s="99"/>
      <c r="M507" s="98"/>
      <c r="N507" s="99"/>
      <c r="O507" s="98"/>
      <c r="P507" s="99"/>
      <c r="Q507" s="98"/>
      <c r="R507" s="99"/>
      <c r="S507" s="98"/>
      <c r="T507" s="99"/>
      <c r="U507" s="98"/>
      <c r="V507" s="99"/>
    </row>
    <row r="508" spans="3:22" s="97" customFormat="1" ht="15" x14ac:dyDescent="0.25">
      <c r="C508" s="96"/>
      <c r="E508" s="98"/>
      <c r="F508" s="99"/>
      <c r="G508" s="98"/>
      <c r="H508" s="99"/>
      <c r="I508" s="98"/>
      <c r="J508" s="99"/>
      <c r="K508" s="98"/>
      <c r="L508" s="99"/>
      <c r="M508" s="98"/>
      <c r="N508" s="99"/>
      <c r="O508" s="98"/>
      <c r="P508" s="99"/>
      <c r="Q508" s="98"/>
      <c r="R508" s="99"/>
      <c r="S508" s="98"/>
      <c r="T508" s="99"/>
      <c r="U508" s="98"/>
      <c r="V508" s="99"/>
    </row>
    <row r="509" spans="3:22" s="97" customFormat="1" ht="15" x14ac:dyDescent="0.25">
      <c r="C509" s="96"/>
      <c r="E509" s="98"/>
      <c r="F509" s="99"/>
      <c r="G509" s="98"/>
      <c r="H509" s="99"/>
      <c r="I509" s="98"/>
      <c r="J509" s="99"/>
      <c r="K509" s="98"/>
      <c r="L509" s="99"/>
      <c r="M509" s="98"/>
      <c r="N509" s="99"/>
      <c r="O509" s="98"/>
      <c r="P509" s="99"/>
      <c r="Q509" s="98"/>
      <c r="R509" s="99"/>
      <c r="S509" s="98"/>
      <c r="T509" s="99"/>
      <c r="U509" s="98"/>
      <c r="V509" s="99"/>
    </row>
    <row r="510" spans="3:22" s="97" customFormat="1" ht="15" x14ac:dyDescent="0.25">
      <c r="C510" s="96"/>
      <c r="E510" s="98"/>
      <c r="F510" s="99"/>
      <c r="G510" s="98"/>
      <c r="H510" s="99"/>
      <c r="I510" s="98"/>
      <c r="J510" s="99"/>
      <c r="K510" s="98"/>
      <c r="L510" s="99"/>
      <c r="M510" s="98"/>
      <c r="N510" s="99"/>
      <c r="O510" s="98"/>
      <c r="P510" s="99"/>
      <c r="Q510" s="98"/>
      <c r="R510" s="99"/>
      <c r="S510" s="98"/>
      <c r="T510" s="99"/>
      <c r="U510" s="98"/>
      <c r="V510" s="99"/>
    </row>
    <row r="511" spans="3:22" s="97" customFormat="1" ht="15" x14ac:dyDescent="0.25">
      <c r="C511" s="96"/>
      <c r="E511" s="98"/>
      <c r="F511" s="99"/>
      <c r="G511" s="98"/>
      <c r="H511" s="99"/>
      <c r="I511" s="98"/>
      <c r="J511" s="99"/>
      <c r="K511" s="98"/>
      <c r="L511" s="99"/>
      <c r="M511" s="98"/>
      <c r="N511" s="99"/>
      <c r="O511" s="98"/>
      <c r="P511" s="99"/>
      <c r="Q511" s="98"/>
      <c r="R511" s="99"/>
      <c r="S511" s="98"/>
      <c r="T511" s="99"/>
      <c r="U511" s="98"/>
      <c r="V511" s="99"/>
    </row>
    <row r="512" spans="3:22" s="97" customFormat="1" ht="15" x14ac:dyDescent="0.25">
      <c r="C512" s="96"/>
      <c r="E512" s="98"/>
      <c r="F512" s="99"/>
      <c r="G512" s="98"/>
      <c r="H512" s="99"/>
      <c r="I512" s="98"/>
      <c r="J512" s="99"/>
      <c r="K512" s="98"/>
      <c r="L512" s="99"/>
      <c r="M512" s="98"/>
      <c r="N512" s="99"/>
      <c r="O512" s="98"/>
      <c r="P512" s="99"/>
      <c r="Q512" s="98"/>
      <c r="R512" s="99"/>
      <c r="S512" s="98"/>
      <c r="T512" s="99"/>
      <c r="U512" s="98"/>
      <c r="V512" s="99"/>
    </row>
    <row r="513" spans="3:22" s="97" customFormat="1" ht="15" x14ac:dyDescent="0.25">
      <c r="C513" s="96"/>
      <c r="E513" s="98"/>
      <c r="F513" s="99"/>
      <c r="G513" s="98"/>
      <c r="H513" s="99"/>
      <c r="I513" s="98"/>
      <c r="J513" s="99"/>
      <c r="K513" s="98"/>
      <c r="L513" s="99"/>
      <c r="M513" s="98"/>
      <c r="N513" s="99"/>
      <c r="O513" s="98"/>
      <c r="P513" s="99"/>
      <c r="Q513" s="98"/>
      <c r="R513" s="99"/>
      <c r="S513" s="98"/>
      <c r="T513" s="99"/>
      <c r="U513" s="98"/>
      <c r="V513" s="99"/>
    </row>
    <row r="514" spans="3:22" s="97" customFormat="1" ht="15" x14ac:dyDescent="0.25">
      <c r="C514" s="96"/>
      <c r="E514" s="98"/>
      <c r="F514" s="99"/>
      <c r="G514" s="98"/>
      <c r="H514" s="99"/>
      <c r="I514" s="98"/>
      <c r="J514" s="99"/>
      <c r="K514" s="98"/>
      <c r="L514" s="99"/>
      <c r="M514" s="98"/>
      <c r="N514" s="99"/>
      <c r="O514" s="98"/>
      <c r="P514" s="99"/>
      <c r="Q514" s="98"/>
      <c r="R514" s="99"/>
      <c r="S514" s="98"/>
      <c r="T514" s="99"/>
      <c r="U514" s="98"/>
      <c r="V514" s="99"/>
    </row>
    <row r="515" spans="3:22" s="97" customFormat="1" ht="15" x14ac:dyDescent="0.25">
      <c r="C515" s="96"/>
      <c r="E515" s="98"/>
      <c r="F515" s="99"/>
      <c r="G515" s="98"/>
      <c r="H515" s="99"/>
      <c r="I515" s="98"/>
      <c r="J515" s="99"/>
      <c r="K515" s="98"/>
      <c r="L515" s="99"/>
      <c r="M515" s="98"/>
      <c r="N515" s="99"/>
      <c r="O515" s="98"/>
      <c r="P515" s="99"/>
      <c r="Q515" s="98"/>
      <c r="R515" s="99"/>
      <c r="S515" s="98"/>
      <c r="T515" s="99"/>
      <c r="U515" s="98"/>
      <c r="V515" s="99"/>
    </row>
    <row r="516" spans="3:22" s="97" customFormat="1" ht="15" x14ac:dyDescent="0.25">
      <c r="C516" s="96"/>
      <c r="E516" s="98"/>
      <c r="F516" s="99"/>
      <c r="G516" s="98"/>
      <c r="H516" s="99"/>
      <c r="I516" s="98"/>
      <c r="J516" s="99"/>
      <c r="K516" s="98"/>
      <c r="L516" s="99"/>
      <c r="M516" s="98"/>
      <c r="N516" s="99"/>
      <c r="O516" s="98"/>
      <c r="P516" s="99"/>
      <c r="Q516" s="98"/>
      <c r="R516" s="99"/>
      <c r="S516" s="98"/>
      <c r="T516" s="99"/>
      <c r="U516" s="98"/>
      <c r="V516" s="99"/>
    </row>
    <row r="517" spans="3:22" s="97" customFormat="1" ht="15" x14ac:dyDescent="0.25">
      <c r="C517" s="96"/>
      <c r="E517" s="98"/>
      <c r="F517" s="99"/>
      <c r="G517" s="98"/>
      <c r="H517" s="99"/>
      <c r="I517" s="98"/>
      <c r="J517" s="99"/>
      <c r="K517" s="98"/>
      <c r="L517" s="99"/>
      <c r="M517" s="98"/>
      <c r="N517" s="99"/>
      <c r="O517" s="98"/>
      <c r="P517" s="99"/>
      <c r="Q517" s="98"/>
      <c r="R517" s="99"/>
      <c r="S517" s="98"/>
      <c r="T517" s="99"/>
      <c r="U517" s="98"/>
      <c r="V517" s="99"/>
    </row>
    <row r="518" spans="3:22" s="97" customFormat="1" ht="15" x14ac:dyDescent="0.25">
      <c r="C518" s="96"/>
      <c r="E518" s="98"/>
      <c r="F518" s="99"/>
      <c r="G518" s="98"/>
      <c r="H518" s="99"/>
      <c r="I518" s="98"/>
      <c r="J518" s="99"/>
      <c r="K518" s="98"/>
      <c r="L518" s="99"/>
      <c r="M518" s="98"/>
      <c r="N518" s="99"/>
      <c r="O518" s="98"/>
      <c r="P518" s="99"/>
      <c r="Q518" s="98"/>
      <c r="R518" s="99"/>
      <c r="S518" s="98"/>
      <c r="T518" s="99"/>
      <c r="U518" s="98"/>
      <c r="V518" s="99"/>
    </row>
    <row r="519" spans="3:22" s="97" customFormat="1" ht="15" x14ac:dyDescent="0.25">
      <c r="C519" s="96"/>
      <c r="E519" s="98"/>
      <c r="F519" s="99"/>
      <c r="G519" s="98"/>
      <c r="H519" s="99"/>
      <c r="I519" s="98"/>
      <c r="J519" s="99"/>
      <c r="K519" s="98"/>
      <c r="L519" s="99"/>
      <c r="M519" s="98"/>
      <c r="N519" s="99"/>
      <c r="O519" s="98"/>
      <c r="P519" s="99"/>
      <c r="Q519" s="98"/>
      <c r="R519" s="99"/>
      <c r="S519" s="98"/>
      <c r="T519" s="99"/>
      <c r="U519" s="98"/>
      <c r="V519" s="99"/>
    </row>
    <row r="520" spans="3:22" s="97" customFormat="1" ht="15" x14ac:dyDescent="0.25">
      <c r="C520" s="96"/>
      <c r="E520" s="98"/>
      <c r="F520" s="99"/>
      <c r="G520" s="98"/>
      <c r="H520" s="99"/>
      <c r="I520" s="98"/>
      <c r="J520" s="99"/>
      <c r="K520" s="98"/>
      <c r="L520" s="99"/>
      <c r="M520" s="98"/>
      <c r="N520" s="99"/>
      <c r="O520" s="98"/>
      <c r="P520" s="99"/>
      <c r="Q520" s="98"/>
      <c r="R520" s="99"/>
      <c r="S520" s="98"/>
      <c r="T520" s="99"/>
      <c r="U520" s="98"/>
      <c r="V520" s="99"/>
    </row>
    <row r="521" spans="3:22" s="97" customFormat="1" ht="15" x14ac:dyDescent="0.25">
      <c r="C521" s="96"/>
      <c r="E521" s="98"/>
      <c r="F521" s="99"/>
      <c r="G521" s="98"/>
      <c r="H521" s="99"/>
      <c r="I521" s="98"/>
      <c r="J521" s="99"/>
      <c r="K521" s="98"/>
      <c r="L521" s="99"/>
      <c r="M521" s="98"/>
      <c r="N521" s="99"/>
      <c r="O521" s="98"/>
      <c r="P521" s="99"/>
      <c r="Q521" s="98"/>
      <c r="R521" s="99"/>
      <c r="S521" s="98"/>
      <c r="T521" s="99"/>
      <c r="U521" s="98"/>
      <c r="V521" s="99"/>
    </row>
    <row r="522" spans="3:22" s="97" customFormat="1" ht="15" x14ac:dyDescent="0.25">
      <c r="C522" s="96"/>
      <c r="E522" s="98"/>
      <c r="F522" s="99"/>
      <c r="G522" s="98"/>
      <c r="H522" s="99"/>
      <c r="I522" s="98"/>
      <c r="J522" s="99"/>
      <c r="K522" s="98"/>
      <c r="L522" s="99"/>
      <c r="M522" s="98"/>
      <c r="N522" s="99"/>
      <c r="O522" s="98"/>
      <c r="P522" s="99"/>
      <c r="Q522" s="98"/>
      <c r="R522" s="99"/>
      <c r="S522" s="98"/>
      <c r="T522" s="99"/>
      <c r="U522" s="98"/>
      <c r="V522" s="99"/>
    </row>
    <row r="523" spans="3:22" s="97" customFormat="1" ht="15" x14ac:dyDescent="0.25">
      <c r="C523" s="96"/>
      <c r="E523" s="98"/>
      <c r="F523" s="99"/>
      <c r="G523" s="98"/>
      <c r="H523" s="99"/>
      <c r="I523" s="98"/>
      <c r="J523" s="99"/>
      <c r="K523" s="98"/>
      <c r="L523" s="99"/>
      <c r="M523" s="98"/>
      <c r="N523" s="99"/>
      <c r="O523" s="98"/>
      <c r="P523" s="99"/>
      <c r="Q523" s="98"/>
      <c r="R523" s="99"/>
      <c r="S523" s="98"/>
      <c r="T523" s="99"/>
      <c r="U523" s="98"/>
      <c r="V523" s="99"/>
    </row>
    <row r="524" spans="3:22" s="97" customFormat="1" ht="15" x14ac:dyDescent="0.25">
      <c r="C524" s="96"/>
      <c r="E524" s="98"/>
      <c r="F524" s="99"/>
      <c r="G524" s="98"/>
      <c r="H524" s="99"/>
      <c r="I524" s="98"/>
      <c r="J524" s="99"/>
      <c r="K524" s="98"/>
      <c r="L524" s="99"/>
      <c r="M524" s="98"/>
      <c r="N524" s="99"/>
      <c r="O524" s="98"/>
      <c r="P524" s="99"/>
      <c r="Q524" s="98"/>
      <c r="R524" s="99"/>
      <c r="S524" s="98"/>
      <c r="T524" s="99"/>
      <c r="U524" s="98"/>
      <c r="V524" s="99"/>
    </row>
    <row r="525" spans="3:22" s="97" customFormat="1" ht="15" x14ac:dyDescent="0.25">
      <c r="C525" s="96"/>
      <c r="E525" s="98"/>
      <c r="F525" s="99"/>
      <c r="G525" s="98"/>
      <c r="H525" s="99"/>
      <c r="I525" s="98"/>
      <c r="J525" s="99"/>
      <c r="K525" s="98"/>
      <c r="L525" s="99"/>
      <c r="M525" s="98"/>
      <c r="N525" s="99"/>
      <c r="O525" s="98"/>
      <c r="P525" s="99"/>
      <c r="Q525" s="98"/>
      <c r="R525" s="99"/>
      <c r="S525" s="98"/>
      <c r="T525" s="99"/>
      <c r="U525" s="98"/>
      <c r="V525" s="99"/>
    </row>
    <row r="526" spans="3:22" s="97" customFormat="1" ht="15" x14ac:dyDescent="0.25">
      <c r="C526" s="96"/>
      <c r="E526" s="98"/>
      <c r="F526" s="99"/>
      <c r="G526" s="98"/>
      <c r="H526" s="99"/>
      <c r="I526" s="98"/>
      <c r="J526" s="99"/>
      <c r="K526" s="98"/>
      <c r="L526" s="99"/>
      <c r="M526" s="98"/>
      <c r="N526" s="99"/>
      <c r="O526" s="98"/>
      <c r="P526" s="99"/>
      <c r="Q526" s="98"/>
      <c r="R526" s="99"/>
      <c r="S526" s="98"/>
      <c r="T526" s="99"/>
      <c r="U526" s="98"/>
      <c r="V526" s="99"/>
    </row>
    <row r="527" spans="3:22" s="97" customFormat="1" ht="15" x14ac:dyDescent="0.25">
      <c r="C527" s="96"/>
      <c r="E527" s="98"/>
      <c r="F527" s="99"/>
      <c r="G527" s="98"/>
      <c r="H527" s="99"/>
      <c r="I527" s="98"/>
      <c r="J527" s="99"/>
      <c r="K527" s="98"/>
      <c r="L527" s="99"/>
      <c r="M527" s="98"/>
      <c r="N527" s="99"/>
      <c r="O527" s="98"/>
      <c r="P527" s="99"/>
      <c r="Q527" s="98"/>
      <c r="R527" s="99"/>
      <c r="S527" s="98"/>
      <c r="T527" s="99"/>
      <c r="U527" s="98"/>
      <c r="V527" s="99"/>
    </row>
    <row r="528" spans="3:22" s="97" customFormat="1" ht="15" x14ac:dyDescent="0.25">
      <c r="C528" s="96"/>
      <c r="E528" s="98"/>
      <c r="F528" s="99"/>
      <c r="G528" s="98"/>
      <c r="H528" s="99"/>
      <c r="I528" s="98"/>
      <c r="J528" s="99"/>
      <c r="K528" s="98"/>
      <c r="L528" s="99"/>
      <c r="M528" s="98"/>
      <c r="N528" s="99"/>
      <c r="O528" s="98"/>
      <c r="P528" s="99"/>
      <c r="Q528" s="98"/>
      <c r="R528" s="99"/>
      <c r="S528" s="98"/>
      <c r="T528" s="99"/>
      <c r="U528" s="98"/>
      <c r="V528" s="99"/>
    </row>
    <row r="529" spans="3:22" s="97" customFormat="1" ht="15" x14ac:dyDescent="0.25">
      <c r="C529" s="96"/>
      <c r="E529" s="98"/>
      <c r="F529" s="99"/>
      <c r="G529" s="98"/>
      <c r="H529" s="99"/>
      <c r="I529" s="98"/>
      <c r="J529" s="99"/>
      <c r="K529" s="98"/>
      <c r="L529" s="99"/>
      <c r="M529" s="98"/>
      <c r="N529" s="99"/>
      <c r="O529" s="98"/>
      <c r="P529" s="99"/>
      <c r="Q529" s="98"/>
      <c r="R529" s="99"/>
      <c r="S529" s="98"/>
      <c r="T529" s="99"/>
      <c r="U529" s="98"/>
      <c r="V529" s="99"/>
    </row>
    <row r="530" spans="3:22" s="97" customFormat="1" ht="15" x14ac:dyDescent="0.25">
      <c r="C530" s="96"/>
      <c r="E530" s="98"/>
      <c r="F530" s="99"/>
      <c r="G530" s="98"/>
      <c r="H530" s="99"/>
      <c r="I530" s="98"/>
      <c r="J530" s="99"/>
      <c r="K530" s="98"/>
      <c r="L530" s="99"/>
      <c r="M530" s="98"/>
      <c r="N530" s="99"/>
      <c r="O530" s="98"/>
      <c r="P530" s="99"/>
      <c r="Q530" s="98"/>
      <c r="R530" s="99"/>
      <c r="S530" s="98"/>
      <c r="T530" s="99"/>
      <c r="U530" s="98"/>
      <c r="V530" s="99"/>
    </row>
    <row r="531" spans="3:22" s="97" customFormat="1" ht="15" x14ac:dyDescent="0.25">
      <c r="C531" s="96"/>
      <c r="E531" s="98"/>
      <c r="F531" s="99"/>
      <c r="G531" s="98"/>
      <c r="H531" s="99"/>
      <c r="I531" s="98"/>
      <c r="J531" s="99"/>
      <c r="K531" s="98"/>
      <c r="L531" s="99"/>
      <c r="M531" s="98"/>
      <c r="N531" s="99"/>
      <c r="O531" s="98"/>
      <c r="P531" s="99"/>
      <c r="Q531" s="98"/>
      <c r="R531" s="99"/>
      <c r="S531" s="98"/>
      <c r="T531" s="99"/>
      <c r="U531" s="98"/>
      <c r="V531" s="99"/>
    </row>
    <row r="532" spans="3:22" s="97" customFormat="1" ht="15" x14ac:dyDescent="0.25">
      <c r="C532" s="96"/>
      <c r="E532" s="98"/>
      <c r="F532" s="99"/>
      <c r="G532" s="98"/>
      <c r="H532" s="99"/>
      <c r="I532" s="98"/>
      <c r="J532" s="99"/>
      <c r="K532" s="98"/>
      <c r="L532" s="99"/>
      <c r="M532" s="98"/>
      <c r="N532" s="99"/>
      <c r="O532" s="98"/>
      <c r="P532" s="99"/>
      <c r="Q532" s="98"/>
      <c r="R532" s="99"/>
      <c r="S532" s="98"/>
      <c r="T532" s="99"/>
      <c r="U532" s="98"/>
      <c r="V532" s="99"/>
    </row>
    <row r="533" spans="3:22" s="97" customFormat="1" ht="15" x14ac:dyDescent="0.25">
      <c r="C533" s="96"/>
      <c r="E533" s="98"/>
      <c r="F533" s="99"/>
      <c r="G533" s="98"/>
      <c r="H533" s="99"/>
      <c r="I533" s="98"/>
      <c r="J533" s="99"/>
      <c r="K533" s="98"/>
      <c r="L533" s="99"/>
      <c r="M533" s="98"/>
      <c r="N533" s="99"/>
      <c r="O533" s="98"/>
      <c r="P533" s="99"/>
      <c r="Q533" s="98"/>
      <c r="R533" s="99"/>
      <c r="S533" s="98"/>
      <c r="T533" s="99"/>
      <c r="U533" s="98"/>
      <c r="V533" s="99"/>
    </row>
    <row r="534" spans="3:22" s="97" customFormat="1" ht="15" x14ac:dyDescent="0.25">
      <c r="C534" s="96"/>
      <c r="E534" s="98"/>
      <c r="F534" s="99"/>
      <c r="G534" s="98"/>
      <c r="H534" s="99"/>
      <c r="I534" s="98"/>
      <c r="J534" s="99"/>
      <c r="K534" s="98"/>
      <c r="L534" s="99"/>
      <c r="M534" s="98"/>
      <c r="N534" s="99"/>
      <c r="O534" s="98"/>
      <c r="P534" s="99"/>
      <c r="Q534" s="98"/>
      <c r="R534" s="99"/>
      <c r="S534" s="98"/>
      <c r="T534" s="99"/>
      <c r="U534" s="98"/>
      <c r="V534" s="99"/>
    </row>
    <row r="535" spans="3:22" s="97" customFormat="1" ht="15" x14ac:dyDescent="0.25">
      <c r="C535" s="96"/>
      <c r="E535" s="98"/>
      <c r="F535" s="99"/>
      <c r="G535" s="98"/>
      <c r="H535" s="99"/>
      <c r="I535" s="98"/>
      <c r="J535" s="99"/>
      <c r="K535" s="98"/>
      <c r="L535" s="99"/>
      <c r="M535" s="98"/>
      <c r="N535" s="99"/>
      <c r="O535" s="98"/>
      <c r="P535" s="99"/>
      <c r="Q535" s="98"/>
      <c r="R535" s="99"/>
      <c r="S535" s="98"/>
      <c r="T535" s="99"/>
      <c r="U535" s="98"/>
      <c r="V535" s="99"/>
    </row>
    <row r="536" spans="3:22" s="97" customFormat="1" ht="15" x14ac:dyDescent="0.25">
      <c r="C536" s="96"/>
      <c r="E536" s="98"/>
      <c r="F536" s="99"/>
      <c r="G536" s="98"/>
      <c r="H536" s="99"/>
      <c r="I536" s="98"/>
      <c r="J536" s="99"/>
      <c r="K536" s="98"/>
      <c r="L536" s="99"/>
      <c r="M536" s="98"/>
      <c r="N536" s="99"/>
      <c r="O536" s="98"/>
      <c r="P536" s="99"/>
      <c r="Q536" s="98"/>
      <c r="R536" s="99"/>
      <c r="S536" s="98"/>
      <c r="T536" s="99"/>
      <c r="U536" s="98"/>
      <c r="V536" s="99"/>
    </row>
    <row r="537" spans="3:22" s="97" customFormat="1" ht="15" x14ac:dyDescent="0.25">
      <c r="C537" s="96"/>
      <c r="E537" s="98"/>
      <c r="F537" s="99"/>
      <c r="G537" s="98"/>
      <c r="H537" s="99"/>
      <c r="I537" s="98"/>
      <c r="J537" s="99"/>
      <c r="K537" s="98"/>
      <c r="L537" s="99"/>
      <c r="M537" s="98"/>
      <c r="N537" s="99"/>
      <c r="O537" s="98"/>
      <c r="P537" s="99"/>
      <c r="Q537" s="98"/>
      <c r="R537" s="99"/>
      <c r="S537" s="98"/>
      <c r="T537" s="99"/>
      <c r="U537" s="98"/>
      <c r="V537" s="99"/>
    </row>
    <row r="538" spans="3:22" s="97" customFormat="1" ht="15" x14ac:dyDescent="0.25">
      <c r="C538" s="96"/>
      <c r="E538" s="98"/>
      <c r="F538" s="99"/>
      <c r="G538" s="98"/>
      <c r="H538" s="99"/>
      <c r="I538" s="98"/>
      <c r="J538" s="99"/>
      <c r="K538" s="98"/>
      <c r="L538" s="99"/>
      <c r="M538" s="98"/>
      <c r="N538" s="99"/>
      <c r="O538" s="98"/>
      <c r="P538" s="99"/>
      <c r="Q538" s="98"/>
      <c r="R538" s="99"/>
      <c r="S538" s="98"/>
      <c r="T538" s="99"/>
      <c r="U538" s="98"/>
      <c r="V538" s="99"/>
    </row>
    <row r="539" spans="3:22" s="97" customFormat="1" ht="15" x14ac:dyDescent="0.25">
      <c r="C539" s="96"/>
      <c r="E539" s="98"/>
      <c r="F539" s="99"/>
      <c r="G539" s="98"/>
      <c r="H539" s="99"/>
      <c r="I539" s="98"/>
      <c r="J539" s="99"/>
      <c r="K539" s="98"/>
      <c r="L539" s="99"/>
      <c r="M539" s="98"/>
      <c r="N539" s="99"/>
      <c r="O539" s="98"/>
      <c r="P539" s="99"/>
      <c r="Q539" s="98"/>
      <c r="R539" s="99"/>
      <c r="S539" s="98"/>
      <c r="T539" s="99"/>
      <c r="U539" s="98"/>
      <c r="V539" s="99"/>
    </row>
    <row r="540" spans="3:22" s="97" customFormat="1" ht="15" x14ac:dyDescent="0.25">
      <c r="C540" s="96"/>
      <c r="E540" s="98"/>
      <c r="F540" s="99"/>
      <c r="G540" s="98"/>
      <c r="H540" s="99"/>
      <c r="I540" s="98"/>
      <c r="J540" s="99"/>
      <c r="K540" s="98"/>
      <c r="L540" s="99"/>
      <c r="M540" s="98"/>
      <c r="N540" s="99"/>
      <c r="O540" s="98"/>
      <c r="P540" s="99"/>
      <c r="Q540" s="98"/>
      <c r="R540" s="99"/>
      <c r="S540" s="98"/>
      <c r="T540" s="99"/>
      <c r="U540" s="98"/>
      <c r="V540" s="99"/>
    </row>
    <row r="541" spans="3:22" s="97" customFormat="1" ht="15" x14ac:dyDescent="0.25">
      <c r="C541" s="96"/>
      <c r="E541" s="98"/>
      <c r="F541" s="99"/>
      <c r="G541" s="98"/>
      <c r="H541" s="99"/>
      <c r="I541" s="98"/>
      <c r="J541" s="99"/>
      <c r="K541" s="98"/>
      <c r="L541" s="99"/>
      <c r="M541" s="98"/>
      <c r="N541" s="99"/>
      <c r="O541" s="98"/>
      <c r="P541" s="99"/>
      <c r="Q541" s="98"/>
      <c r="R541" s="99"/>
      <c r="S541" s="98"/>
      <c r="T541" s="99"/>
      <c r="U541" s="98"/>
      <c r="V541" s="99"/>
    </row>
    <row r="542" spans="3:22" s="97" customFormat="1" ht="15" x14ac:dyDescent="0.25">
      <c r="C542" s="96"/>
      <c r="E542" s="98"/>
      <c r="F542" s="99"/>
      <c r="G542" s="98"/>
      <c r="H542" s="99"/>
      <c r="I542" s="98"/>
      <c r="J542" s="99"/>
      <c r="K542" s="98"/>
      <c r="L542" s="99"/>
      <c r="M542" s="98"/>
      <c r="N542" s="99"/>
      <c r="O542" s="98"/>
      <c r="P542" s="99"/>
      <c r="Q542" s="98"/>
      <c r="R542" s="99"/>
      <c r="S542" s="98"/>
      <c r="T542" s="99"/>
      <c r="U542" s="98"/>
      <c r="V542" s="99"/>
    </row>
    <row r="543" spans="3:22" s="97" customFormat="1" ht="15" x14ac:dyDescent="0.25">
      <c r="C543" s="96"/>
      <c r="E543" s="98"/>
      <c r="F543" s="99"/>
      <c r="G543" s="98"/>
      <c r="H543" s="99"/>
      <c r="I543" s="98"/>
      <c r="J543" s="99"/>
      <c r="K543" s="98"/>
      <c r="L543" s="99"/>
      <c r="M543" s="98"/>
      <c r="N543" s="99"/>
      <c r="O543" s="98"/>
      <c r="P543" s="99"/>
      <c r="Q543" s="98"/>
      <c r="R543" s="99"/>
      <c r="S543" s="98"/>
      <c r="T543" s="99"/>
      <c r="U543" s="98"/>
      <c r="V543" s="99"/>
    </row>
    <row r="544" spans="3:22" s="97" customFormat="1" ht="15" x14ac:dyDescent="0.25">
      <c r="C544" s="96"/>
      <c r="E544" s="98"/>
      <c r="F544" s="99"/>
      <c r="G544" s="98"/>
      <c r="H544" s="99"/>
      <c r="I544" s="98"/>
      <c r="J544" s="99"/>
      <c r="K544" s="98"/>
      <c r="L544" s="99"/>
      <c r="M544" s="98"/>
      <c r="N544" s="99"/>
      <c r="O544" s="98"/>
      <c r="P544" s="99"/>
      <c r="Q544" s="98"/>
      <c r="R544" s="99"/>
      <c r="S544" s="98"/>
      <c r="T544" s="99"/>
      <c r="U544" s="98"/>
      <c r="V544" s="99"/>
    </row>
    <row r="545" spans="3:22" s="97" customFormat="1" ht="15" x14ac:dyDescent="0.25">
      <c r="C545" s="96"/>
      <c r="E545" s="98"/>
      <c r="F545" s="99"/>
      <c r="G545" s="98"/>
      <c r="H545" s="99"/>
      <c r="I545" s="98"/>
      <c r="J545" s="99"/>
      <c r="K545" s="98"/>
      <c r="L545" s="99"/>
      <c r="M545" s="98"/>
      <c r="N545" s="99"/>
      <c r="O545" s="98"/>
      <c r="P545" s="99"/>
      <c r="Q545" s="98"/>
      <c r="R545" s="99"/>
      <c r="S545" s="98"/>
      <c r="T545" s="99"/>
      <c r="U545" s="98"/>
      <c r="V545" s="99"/>
    </row>
    <row r="546" spans="3:22" s="97" customFormat="1" ht="15" x14ac:dyDescent="0.25">
      <c r="C546" s="96"/>
      <c r="E546" s="98"/>
      <c r="F546" s="99"/>
      <c r="G546" s="98"/>
      <c r="H546" s="99"/>
      <c r="I546" s="98"/>
      <c r="J546" s="99"/>
      <c r="K546" s="98"/>
      <c r="L546" s="99"/>
      <c r="M546" s="98"/>
      <c r="N546" s="99"/>
      <c r="O546" s="98"/>
      <c r="P546" s="99"/>
      <c r="Q546" s="98"/>
      <c r="R546" s="99"/>
      <c r="S546" s="98"/>
      <c r="T546" s="99"/>
      <c r="U546" s="98"/>
      <c r="V546" s="99"/>
    </row>
    <row r="547" spans="3:22" s="97" customFormat="1" ht="15" x14ac:dyDescent="0.25">
      <c r="C547" s="96"/>
      <c r="E547" s="98"/>
      <c r="F547" s="99"/>
      <c r="G547" s="98"/>
      <c r="H547" s="99"/>
      <c r="I547" s="98"/>
      <c r="J547" s="99"/>
      <c r="K547" s="98"/>
      <c r="L547" s="99"/>
      <c r="M547" s="98"/>
      <c r="N547" s="99"/>
      <c r="O547" s="98"/>
      <c r="P547" s="99"/>
      <c r="Q547" s="98"/>
      <c r="R547" s="99"/>
      <c r="S547" s="98"/>
      <c r="T547" s="99"/>
      <c r="U547" s="98"/>
      <c r="V547" s="99"/>
    </row>
    <row r="548" spans="3:22" s="97" customFormat="1" ht="15" x14ac:dyDescent="0.25">
      <c r="C548" s="96"/>
      <c r="E548" s="98"/>
      <c r="F548" s="99"/>
      <c r="G548" s="98"/>
      <c r="H548" s="99"/>
      <c r="I548" s="98"/>
      <c r="J548" s="99"/>
      <c r="K548" s="98"/>
      <c r="L548" s="99"/>
      <c r="M548" s="98"/>
      <c r="N548" s="99"/>
      <c r="O548" s="98"/>
      <c r="P548" s="99"/>
      <c r="Q548" s="98"/>
      <c r="R548" s="99"/>
      <c r="S548" s="98"/>
      <c r="T548" s="99"/>
      <c r="U548" s="98"/>
      <c r="V548" s="99"/>
    </row>
    <row r="549" spans="3:22" s="97" customFormat="1" ht="15" x14ac:dyDescent="0.25">
      <c r="C549" s="96"/>
      <c r="E549" s="98"/>
      <c r="F549" s="99"/>
      <c r="G549" s="98"/>
      <c r="H549" s="99"/>
      <c r="I549" s="98"/>
      <c r="J549" s="99"/>
      <c r="K549" s="98"/>
      <c r="L549" s="99"/>
      <c r="M549" s="98"/>
      <c r="N549" s="99"/>
      <c r="O549" s="98"/>
      <c r="P549" s="99"/>
      <c r="Q549" s="98"/>
      <c r="R549" s="99"/>
      <c r="S549" s="98"/>
      <c r="T549" s="99"/>
      <c r="U549" s="98"/>
      <c r="V549" s="99"/>
    </row>
    <row r="550" spans="3:22" s="97" customFormat="1" ht="15" x14ac:dyDescent="0.25">
      <c r="C550" s="96"/>
      <c r="E550" s="98"/>
      <c r="F550" s="99"/>
      <c r="G550" s="98"/>
      <c r="H550" s="99"/>
      <c r="I550" s="98"/>
      <c r="J550" s="99"/>
      <c r="K550" s="98"/>
      <c r="L550" s="99"/>
      <c r="M550" s="98"/>
      <c r="N550" s="99"/>
      <c r="O550" s="98"/>
      <c r="P550" s="99"/>
      <c r="Q550" s="98"/>
      <c r="R550" s="99"/>
      <c r="S550" s="98"/>
      <c r="T550" s="99"/>
      <c r="U550" s="98"/>
      <c r="V550" s="99"/>
    </row>
    <row r="551" spans="3:22" s="97" customFormat="1" ht="15" x14ac:dyDescent="0.25">
      <c r="C551" s="96"/>
      <c r="E551" s="98"/>
      <c r="F551" s="99"/>
      <c r="G551" s="98"/>
      <c r="H551" s="99"/>
      <c r="I551" s="98"/>
      <c r="J551" s="99"/>
      <c r="K551" s="98"/>
      <c r="L551" s="99"/>
      <c r="M551" s="98"/>
      <c r="N551" s="99"/>
      <c r="O551" s="98"/>
      <c r="P551" s="99"/>
      <c r="Q551" s="98"/>
      <c r="R551" s="99"/>
      <c r="S551" s="98"/>
      <c r="T551" s="99"/>
      <c r="U551" s="98"/>
      <c r="V551" s="99"/>
    </row>
    <row r="552" spans="3:22" s="97" customFormat="1" ht="15" x14ac:dyDescent="0.25">
      <c r="C552" s="96"/>
      <c r="E552" s="98"/>
      <c r="F552" s="99"/>
      <c r="G552" s="98"/>
      <c r="H552" s="99"/>
      <c r="I552" s="98"/>
      <c r="J552" s="99"/>
      <c r="K552" s="98"/>
      <c r="L552" s="99"/>
      <c r="M552" s="98"/>
      <c r="N552" s="99"/>
      <c r="O552" s="98"/>
      <c r="P552" s="99"/>
      <c r="Q552" s="98"/>
      <c r="R552" s="99"/>
      <c r="S552" s="98"/>
      <c r="T552" s="99"/>
      <c r="U552" s="98"/>
      <c r="V552" s="99"/>
    </row>
    <row r="553" spans="3:22" s="97" customFormat="1" ht="15" x14ac:dyDescent="0.25">
      <c r="C553" s="96"/>
      <c r="E553" s="98"/>
      <c r="F553" s="99"/>
      <c r="G553" s="98"/>
      <c r="H553" s="99"/>
      <c r="I553" s="98"/>
      <c r="J553" s="99"/>
      <c r="K553" s="98"/>
      <c r="L553" s="99"/>
      <c r="M553" s="98"/>
      <c r="N553" s="99"/>
      <c r="O553" s="98"/>
      <c r="P553" s="99"/>
      <c r="Q553" s="98"/>
      <c r="R553" s="99"/>
      <c r="S553" s="98"/>
      <c r="T553" s="99"/>
      <c r="U553" s="98"/>
      <c r="V553" s="99"/>
    </row>
    <row r="554" spans="3:22" s="97" customFormat="1" ht="15" x14ac:dyDescent="0.25">
      <c r="C554" s="96"/>
      <c r="E554" s="98"/>
      <c r="F554" s="99"/>
      <c r="G554" s="98"/>
      <c r="H554" s="99"/>
      <c r="I554" s="98"/>
      <c r="J554" s="99"/>
      <c r="K554" s="98"/>
      <c r="L554" s="99"/>
      <c r="M554" s="98"/>
      <c r="N554" s="99"/>
      <c r="O554" s="98"/>
      <c r="P554" s="99"/>
      <c r="Q554" s="98"/>
      <c r="R554" s="99"/>
      <c r="S554" s="98"/>
      <c r="T554" s="99"/>
      <c r="U554" s="98"/>
      <c r="V554" s="99"/>
    </row>
    <row r="555" spans="3:22" s="97" customFormat="1" ht="15" x14ac:dyDescent="0.25">
      <c r="C555" s="96"/>
      <c r="E555" s="98"/>
      <c r="F555" s="99"/>
      <c r="G555" s="98"/>
      <c r="H555" s="99"/>
      <c r="I555" s="98"/>
      <c r="J555" s="99"/>
      <c r="K555" s="98"/>
      <c r="L555" s="99"/>
      <c r="M555" s="98"/>
      <c r="N555" s="99"/>
      <c r="O555" s="98"/>
      <c r="P555" s="99"/>
      <c r="Q555" s="98"/>
      <c r="R555" s="99"/>
      <c r="S555" s="98"/>
      <c r="T555" s="99"/>
      <c r="U555" s="98"/>
      <c r="V555" s="99"/>
    </row>
    <row r="556" spans="3:22" s="97" customFormat="1" ht="15" x14ac:dyDescent="0.25">
      <c r="C556" s="96"/>
      <c r="E556" s="98"/>
      <c r="F556" s="99"/>
      <c r="G556" s="98"/>
      <c r="H556" s="99"/>
      <c r="I556" s="98"/>
      <c r="J556" s="99"/>
      <c r="K556" s="98"/>
      <c r="L556" s="99"/>
      <c r="M556" s="98"/>
      <c r="N556" s="99"/>
      <c r="O556" s="98"/>
      <c r="P556" s="99"/>
      <c r="Q556" s="98"/>
      <c r="R556" s="99"/>
      <c r="S556" s="98"/>
      <c r="T556" s="99"/>
      <c r="U556" s="98"/>
      <c r="V556" s="99"/>
    </row>
    <row r="557" spans="3:22" s="97" customFormat="1" ht="15" x14ac:dyDescent="0.25">
      <c r="C557" s="96"/>
      <c r="E557" s="98"/>
      <c r="F557" s="99"/>
      <c r="G557" s="98"/>
      <c r="H557" s="99"/>
      <c r="I557" s="98"/>
      <c r="J557" s="99"/>
      <c r="K557" s="98"/>
      <c r="L557" s="99"/>
      <c r="M557" s="98"/>
      <c r="N557" s="99"/>
      <c r="O557" s="98"/>
      <c r="P557" s="99"/>
      <c r="Q557" s="98"/>
      <c r="R557" s="99"/>
      <c r="S557" s="98"/>
      <c r="T557" s="99"/>
      <c r="U557" s="98"/>
      <c r="V557" s="99"/>
    </row>
    <row r="558" spans="3:22" s="97" customFormat="1" ht="15" x14ac:dyDescent="0.25">
      <c r="C558" s="96"/>
      <c r="E558" s="98"/>
      <c r="F558" s="99"/>
      <c r="G558" s="98"/>
      <c r="H558" s="99"/>
      <c r="I558" s="98"/>
      <c r="J558" s="99"/>
      <c r="K558" s="98"/>
      <c r="L558" s="99"/>
      <c r="M558" s="98"/>
      <c r="N558" s="99"/>
      <c r="O558" s="98"/>
      <c r="P558" s="99"/>
      <c r="Q558" s="98"/>
      <c r="R558" s="99"/>
      <c r="S558" s="98"/>
      <c r="T558" s="99"/>
      <c r="U558" s="98"/>
      <c r="V558" s="99"/>
    </row>
    <row r="559" spans="3:22" s="97" customFormat="1" ht="15" x14ac:dyDescent="0.25">
      <c r="C559" s="96"/>
      <c r="E559" s="98"/>
      <c r="F559" s="99"/>
      <c r="G559" s="98"/>
      <c r="H559" s="99"/>
      <c r="I559" s="98"/>
      <c r="J559" s="99"/>
      <c r="K559" s="98"/>
      <c r="L559" s="99"/>
      <c r="M559" s="98"/>
      <c r="N559" s="99"/>
      <c r="O559" s="98"/>
      <c r="P559" s="99"/>
      <c r="Q559" s="98"/>
      <c r="R559" s="99"/>
      <c r="S559" s="98"/>
      <c r="T559" s="99"/>
      <c r="U559" s="98"/>
      <c r="V559" s="99"/>
    </row>
    <row r="560" spans="3:22" s="97" customFormat="1" ht="15" x14ac:dyDescent="0.25">
      <c r="C560" s="96"/>
      <c r="E560" s="98"/>
      <c r="F560" s="99"/>
      <c r="G560" s="98"/>
      <c r="H560" s="99"/>
      <c r="I560" s="98"/>
      <c r="J560" s="99"/>
      <c r="K560" s="98"/>
      <c r="L560" s="99"/>
      <c r="M560" s="98"/>
      <c r="N560" s="99"/>
      <c r="O560" s="98"/>
      <c r="P560" s="99"/>
      <c r="Q560" s="98"/>
      <c r="R560" s="99"/>
      <c r="S560" s="98"/>
      <c r="T560" s="99"/>
      <c r="U560" s="98"/>
      <c r="V560" s="99"/>
    </row>
    <row r="561" spans="3:22" s="97" customFormat="1" ht="15" x14ac:dyDescent="0.25">
      <c r="C561" s="96"/>
      <c r="E561" s="98"/>
      <c r="F561" s="99"/>
      <c r="G561" s="98"/>
      <c r="H561" s="99"/>
      <c r="I561" s="98"/>
      <c r="J561" s="99"/>
      <c r="K561" s="98"/>
      <c r="L561" s="99"/>
      <c r="M561" s="98"/>
      <c r="N561" s="99"/>
      <c r="O561" s="98"/>
      <c r="P561" s="99"/>
      <c r="Q561" s="98"/>
      <c r="R561" s="99"/>
      <c r="S561" s="98"/>
      <c r="T561" s="99"/>
      <c r="U561" s="98"/>
      <c r="V561" s="99"/>
    </row>
    <row r="562" spans="3:22" s="97" customFormat="1" ht="15" x14ac:dyDescent="0.25">
      <c r="C562" s="96"/>
      <c r="E562" s="98"/>
      <c r="F562" s="99"/>
      <c r="G562" s="98"/>
      <c r="H562" s="99"/>
      <c r="I562" s="98"/>
      <c r="J562" s="99"/>
      <c r="K562" s="98"/>
      <c r="L562" s="99"/>
      <c r="M562" s="98"/>
      <c r="N562" s="99"/>
      <c r="O562" s="98"/>
      <c r="P562" s="99"/>
      <c r="Q562" s="98"/>
      <c r="R562" s="99"/>
      <c r="S562" s="98"/>
      <c r="T562" s="99"/>
      <c r="U562" s="98"/>
      <c r="V562" s="99"/>
    </row>
    <row r="563" spans="3:22" s="97" customFormat="1" ht="15" x14ac:dyDescent="0.25">
      <c r="C563" s="96"/>
      <c r="E563" s="98"/>
      <c r="F563" s="99"/>
      <c r="G563" s="98"/>
      <c r="H563" s="99"/>
      <c r="I563" s="98"/>
      <c r="J563" s="99"/>
      <c r="K563" s="98"/>
      <c r="L563" s="99"/>
      <c r="M563" s="98"/>
      <c r="N563" s="99"/>
      <c r="O563" s="98"/>
      <c r="P563" s="99"/>
      <c r="Q563" s="98"/>
      <c r="R563" s="99"/>
      <c r="S563" s="98"/>
      <c r="T563" s="99"/>
      <c r="U563" s="98"/>
      <c r="V563" s="99"/>
    </row>
    <row r="564" spans="3:22" s="97" customFormat="1" ht="15" x14ac:dyDescent="0.25">
      <c r="C564" s="96"/>
      <c r="E564" s="98"/>
      <c r="F564" s="99"/>
      <c r="G564" s="98"/>
      <c r="H564" s="99"/>
      <c r="I564" s="98"/>
      <c r="J564" s="99"/>
      <c r="K564" s="98"/>
      <c r="L564" s="99"/>
      <c r="M564" s="98"/>
      <c r="N564" s="99"/>
      <c r="O564" s="98"/>
      <c r="P564" s="99"/>
      <c r="Q564" s="98"/>
      <c r="R564" s="99"/>
      <c r="S564" s="98"/>
      <c r="T564" s="99"/>
      <c r="U564" s="98"/>
      <c r="V564" s="99"/>
    </row>
    <row r="565" spans="3:22" s="97" customFormat="1" ht="15" x14ac:dyDescent="0.25">
      <c r="C565" s="96"/>
      <c r="E565" s="98"/>
      <c r="F565" s="99"/>
      <c r="G565" s="98"/>
      <c r="H565" s="99"/>
      <c r="I565" s="98"/>
      <c r="J565" s="99"/>
      <c r="K565" s="98"/>
      <c r="L565" s="99"/>
      <c r="M565" s="98"/>
      <c r="N565" s="99"/>
      <c r="O565" s="98"/>
      <c r="P565" s="99"/>
      <c r="Q565" s="98"/>
      <c r="R565" s="99"/>
      <c r="S565" s="98"/>
      <c r="T565" s="99"/>
      <c r="U565" s="98"/>
      <c r="V565" s="99"/>
    </row>
    <row r="566" spans="3:22" s="97" customFormat="1" ht="15" x14ac:dyDescent="0.25">
      <c r="C566" s="96"/>
      <c r="E566" s="98"/>
      <c r="F566" s="99"/>
      <c r="G566" s="98"/>
      <c r="H566" s="99"/>
      <c r="I566" s="98"/>
      <c r="J566" s="99"/>
      <c r="K566" s="98"/>
      <c r="L566" s="99"/>
      <c r="M566" s="98"/>
      <c r="N566" s="99"/>
      <c r="O566" s="98"/>
      <c r="P566" s="99"/>
      <c r="Q566" s="98"/>
      <c r="R566" s="99"/>
      <c r="S566" s="98"/>
      <c r="T566" s="99"/>
      <c r="U566" s="98"/>
      <c r="V566" s="99"/>
    </row>
    <row r="567" spans="3:22" s="97" customFormat="1" ht="15" x14ac:dyDescent="0.25">
      <c r="C567" s="96"/>
      <c r="E567" s="98"/>
      <c r="F567" s="99"/>
      <c r="G567" s="98"/>
      <c r="H567" s="99"/>
      <c r="I567" s="98"/>
      <c r="J567" s="99"/>
      <c r="K567" s="98"/>
      <c r="L567" s="99"/>
      <c r="M567" s="98"/>
      <c r="N567" s="99"/>
      <c r="O567" s="98"/>
      <c r="P567" s="99"/>
      <c r="Q567" s="98"/>
      <c r="R567" s="99"/>
      <c r="S567" s="98"/>
      <c r="T567" s="99"/>
      <c r="U567" s="98"/>
      <c r="V567" s="99"/>
    </row>
    <row r="568" spans="3:22" s="97" customFormat="1" ht="15" x14ac:dyDescent="0.25">
      <c r="C568" s="96"/>
      <c r="E568" s="98"/>
      <c r="F568" s="99"/>
      <c r="G568" s="98"/>
      <c r="H568" s="99"/>
      <c r="I568" s="98"/>
      <c r="J568" s="99"/>
      <c r="K568" s="98"/>
      <c r="L568" s="99"/>
      <c r="M568" s="98"/>
      <c r="N568" s="99"/>
      <c r="O568" s="98"/>
      <c r="P568" s="99"/>
      <c r="Q568" s="98"/>
      <c r="R568" s="99"/>
      <c r="S568" s="98"/>
      <c r="T568" s="99"/>
      <c r="U568" s="98"/>
      <c r="V568" s="99"/>
    </row>
    <row r="569" spans="3:22" s="97" customFormat="1" ht="15" x14ac:dyDescent="0.25">
      <c r="C569" s="96"/>
      <c r="E569" s="98"/>
      <c r="F569" s="99"/>
      <c r="G569" s="98"/>
      <c r="H569" s="99"/>
      <c r="I569" s="98"/>
      <c r="J569" s="99"/>
      <c r="K569" s="98"/>
      <c r="L569" s="99"/>
      <c r="M569" s="98"/>
      <c r="N569" s="99"/>
      <c r="O569" s="98"/>
      <c r="P569" s="99"/>
      <c r="Q569" s="98"/>
      <c r="R569" s="99"/>
      <c r="S569" s="98"/>
      <c r="T569" s="99"/>
      <c r="U569" s="98"/>
      <c r="V569" s="99"/>
    </row>
    <row r="570" spans="3:22" s="97" customFormat="1" ht="15" x14ac:dyDescent="0.25">
      <c r="C570" s="96"/>
      <c r="E570" s="98"/>
      <c r="F570" s="99"/>
      <c r="G570" s="98"/>
      <c r="H570" s="99"/>
      <c r="I570" s="98"/>
      <c r="J570" s="99"/>
      <c r="K570" s="98"/>
      <c r="L570" s="99"/>
      <c r="M570" s="98"/>
      <c r="N570" s="99"/>
      <c r="O570" s="98"/>
      <c r="P570" s="99"/>
      <c r="Q570" s="98"/>
      <c r="R570" s="99"/>
      <c r="S570" s="98"/>
      <c r="T570" s="99"/>
      <c r="U570" s="98"/>
      <c r="V570" s="99"/>
    </row>
    <row r="571" spans="3:22" s="97" customFormat="1" ht="15" x14ac:dyDescent="0.25">
      <c r="C571" s="96"/>
      <c r="E571" s="98"/>
      <c r="F571" s="99"/>
      <c r="G571" s="98"/>
      <c r="H571" s="99"/>
      <c r="I571" s="98"/>
      <c r="J571" s="99"/>
      <c r="K571" s="98"/>
      <c r="L571" s="99"/>
      <c r="M571" s="98"/>
      <c r="N571" s="99"/>
      <c r="O571" s="98"/>
      <c r="P571" s="99"/>
      <c r="Q571" s="98"/>
      <c r="R571" s="99"/>
      <c r="S571" s="98"/>
      <c r="T571" s="99"/>
      <c r="U571" s="98"/>
      <c r="V571" s="99"/>
    </row>
    <row r="572" spans="3:22" s="97" customFormat="1" ht="15" x14ac:dyDescent="0.25">
      <c r="C572" s="96"/>
      <c r="E572" s="98"/>
      <c r="F572" s="99"/>
      <c r="G572" s="98"/>
      <c r="H572" s="99"/>
      <c r="I572" s="98"/>
      <c r="J572" s="99"/>
      <c r="K572" s="98"/>
      <c r="L572" s="99"/>
      <c r="M572" s="98"/>
      <c r="N572" s="99"/>
      <c r="O572" s="98"/>
      <c r="P572" s="99"/>
      <c r="Q572" s="98"/>
      <c r="R572" s="99"/>
      <c r="S572" s="98"/>
      <c r="T572" s="99"/>
      <c r="U572" s="98"/>
      <c r="V572" s="99"/>
    </row>
    <row r="573" spans="3:22" s="97" customFormat="1" ht="15" x14ac:dyDescent="0.25">
      <c r="C573" s="96"/>
      <c r="E573" s="98"/>
      <c r="F573" s="99"/>
      <c r="G573" s="98"/>
      <c r="H573" s="99"/>
      <c r="I573" s="98"/>
      <c r="J573" s="99"/>
      <c r="K573" s="98"/>
      <c r="L573" s="99"/>
      <c r="M573" s="98"/>
      <c r="N573" s="99"/>
      <c r="O573" s="98"/>
      <c r="P573" s="99"/>
      <c r="Q573" s="98"/>
      <c r="R573" s="99"/>
      <c r="S573" s="98"/>
      <c r="T573" s="99"/>
      <c r="U573" s="98"/>
      <c r="V573" s="99"/>
    </row>
    <row r="574" spans="3:22" s="97" customFormat="1" ht="15" x14ac:dyDescent="0.25">
      <c r="C574" s="96"/>
      <c r="E574" s="98"/>
      <c r="F574" s="99"/>
      <c r="G574" s="98"/>
      <c r="H574" s="99"/>
      <c r="I574" s="98"/>
      <c r="J574" s="99"/>
      <c r="K574" s="98"/>
      <c r="L574" s="99"/>
      <c r="M574" s="98"/>
      <c r="N574" s="99"/>
      <c r="O574" s="98"/>
      <c r="P574" s="99"/>
      <c r="Q574" s="98"/>
      <c r="R574" s="99"/>
      <c r="S574" s="98"/>
      <c r="T574" s="99"/>
      <c r="U574" s="98"/>
      <c r="V574" s="99"/>
    </row>
    <row r="575" spans="3:22" s="97" customFormat="1" ht="15" x14ac:dyDescent="0.25">
      <c r="C575" s="96"/>
      <c r="E575" s="98"/>
      <c r="F575" s="99"/>
      <c r="G575" s="98"/>
      <c r="H575" s="99"/>
      <c r="I575" s="98"/>
      <c r="J575" s="99"/>
      <c r="K575" s="98"/>
      <c r="L575" s="99"/>
      <c r="M575" s="98"/>
      <c r="N575" s="99"/>
      <c r="O575" s="98"/>
      <c r="P575" s="99"/>
      <c r="Q575" s="98"/>
      <c r="R575" s="99"/>
      <c r="S575" s="98"/>
      <c r="T575" s="99"/>
      <c r="U575" s="98"/>
      <c r="V575" s="99"/>
    </row>
    <row r="576" spans="3:22" s="97" customFormat="1" ht="15" x14ac:dyDescent="0.25">
      <c r="C576" s="96"/>
      <c r="E576" s="98"/>
      <c r="F576" s="99"/>
      <c r="G576" s="98"/>
      <c r="H576" s="99"/>
      <c r="I576" s="98"/>
      <c r="J576" s="99"/>
      <c r="K576" s="98"/>
      <c r="L576" s="99"/>
      <c r="M576" s="98"/>
      <c r="N576" s="99"/>
      <c r="O576" s="98"/>
      <c r="P576" s="99"/>
      <c r="Q576" s="98"/>
      <c r="R576" s="99"/>
      <c r="S576" s="98"/>
      <c r="T576" s="99"/>
      <c r="U576" s="98"/>
      <c r="V576" s="99"/>
    </row>
    <row r="577" spans="3:22" s="97" customFormat="1" ht="15" x14ac:dyDescent="0.25">
      <c r="C577" s="96"/>
      <c r="E577" s="98"/>
      <c r="F577" s="99"/>
      <c r="G577" s="98"/>
      <c r="H577" s="99"/>
      <c r="I577" s="98"/>
      <c r="J577" s="99"/>
      <c r="K577" s="98"/>
      <c r="L577" s="99"/>
      <c r="M577" s="98"/>
      <c r="N577" s="99"/>
      <c r="O577" s="98"/>
      <c r="P577" s="99"/>
      <c r="Q577" s="98"/>
      <c r="R577" s="99"/>
      <c r="S577" s="98"/>
      <c r="T577" s="99"/>
      <c r="U577" s="98"/>
      <c r="V577" s="99"/>
    </row>
    <row r="578" spans="3:22" s="97" customFormat="1" ht="15" x14ac:dyDescent="0.25">
      <c r="C578" s="96"/>
      <c r="E578" s="98"/>
      <c r="F578" s="99"/>
      <c r="G578" s="98"/>
      <c r="H578" s="99"/>
      <c r="I578" s="98"/>
      <c r="J578" s="99"/>
      <c r="K578" s="98"/>
      <c r="L578" s="99"/>
      <c r="M578" s="98"/>
      <c r="N578" s="99"/>
      <c r="O578" s="98"/>
      <c r="P578" s="99"/>
      <c r="Q578" s="98"/>
      <c r="R578" s="99"/>
      <c r="S578" s="98"/>
      <c r="T578" s="99"/>
      <c r="U578" s="98"/>
      <c r="V578" s="99"/>
    </row>
    <row r="579" spans="3:22" s="97" customFormat="1" ht="15" x14ac:dyDescent="0.25">
      <c r="C579" s="96"/>
      <c r="E579" s="98"/>
      <c r="F579" s="99"/>
      <c r="G579" s="98"/>
      <c r="H579" s="99"/>
      <c r="I579" s="98"/>
      <c r="J579" s="99"/>
      <c r="K579" s="98"/>
      <c r="L579" s="99"/>
      <c r="M579" s="98"/>
      <c r="N579" s="99"/>
      <c r="O579" s="98"/>
      <c r="P579" s="99"/>
      <c r="Q579" s="98"/>
      <c r="R579" s="99"/>
      <c r="S579" s="98"/>
      <c r="T579" s="99"/>
      <c r="U579" s="98"/>
      <c r="V579" s="99"/>
    </row>
    <row r="580" spans="3:22" s="97" customFormat="1" ht="15" x14ac:dyDescent="0.25">
      <c r="C580" s="96"/>
      <c r="E580" s="98"/>
      <c r="F580" s="99"/>
      <c r="G580" s="98"/>
      <c r="H580" s="99"/>
      <c r="I580" s="98"/>
      <c r="J580" s="99"/>
      <c r="K580" s="98"/>
      <c r="L580" s="99"/>
      <c r="M580" s="98"/>
      <c r="N580" s="99"/>
      <c r="O580" s="98"/>
      <c r="P580" s="99"/>
      <c r="Q580" s="98"/>
      <c r="R580" s="99"/>
      <c r="S580" s="98"/>
      <c r="T580" s="99"/>
      <c r="U580" s="98"/>
      <c r="V580" s="99"/>
    </row>
    <row r="581" spans="3:22" s="97" customFormat="1" ht="15" x14ac:dyDescent="0.25">
      <c r="C581" s="96"/>
      <c r="E581" s="98"/>
      <c r="F581" s="99"/>
      <c r="G581" s="98"/>
      <c r="H581" s="99"/>
      <c r="I581" s="98"/>
      <c r="J581" s="99"/>
      <c r="K581" s="98"/>
      <c r="L581" s="99"/>
      <c r="M581" s="98"/>
      <c r="N581" s="99"/>
      <c r="O581" s="98"/>
      <c r="P581" s="99"/>
      <c r="Q581" s="98"/>
      <c r="R581" s="99"/>
      <c r="S581" s="98"/>
      <c r="T581" s="99"/>
      <c r="U581" s="98"/>
      <c r="V581" s="99"/>
    </row>
    <row r="582" spans="3:22" s="97" customFormat="1" ht="15" x14ac:dyDescent="0.25">
      <c r="C582" s="96"/>
      <c r="E582" s="98"/>
      <c r="F582" s="99"/>
      <c r="G582" s="98"/>
      <c r="H582" s="99"/>
      <c r="I582" s="98"/>
      <c r="J582" s="99"/>
      <c r="K582" s="98"/>
      <c r="L582" s="99"/>
      <c r="M582" s="98"/>
      <c r="N582" s="99"/>
      <c r="O582" s="98"/>
      <c r="P582" s="99"/>
      <c r="Q582" s="98"/>
      <c r="R582" s="99"/>
      <c r="S582" s="98"/>
      <c r="T582" s="99"/>
      <c r="U582" s="98"/>
      <c r="V582" s="99"/>
    </row>
    <row r="583" spans="3:22" s="97" customFormat="1" ht="15" x14ac:dyDescent="0.25">
      <c r="C583" s="96"/>
      <c r="E583" s="98"/>
      <c r="F583" s="99"/>
      <c r="G583" s="98"/>
      <c r="H583" s="99"/>
      <c r="I583" s="98"/>
      <c r="J583" s="99"/>
      <c r="K583" s="98"/>
      <c r="L583" s="99"/>
      <c r="M583" s="98"/>
      <c r="N583" s="99"/>
      <c r="O583" s="98"/>
      <c r="P583" s="99"/>
      <c r="Q583" s="98"/>
      <c r="R583" s="99"/>
      <c r="S583" s="98"/>
      <c r="T583" s="99"/>
      <c r="U583" s="98"/>
      <c r="V583" s="99"/>
    </row>
    <row r="584" spans="3:22" s="97" customFormat="1" ht="15" x14ac:dyDescent="0.25">
      <c r="C584" s="96"/>
      <c r="E584" s="98"/>
      <c r="F584" s="99"/>
      <c r="G584" s="98"/>
      <c r="H584" s="99"/>
      <c r="I584" s="98"/>
      <c r="J584" s="99"/>
      <c r="K584" s="98"/>
      <c r="L584" s="99"/>
      <c r="M584" s="98"/>
      <c r="N584" s="99"/>
      <c r="O584" s="98"/>
      <c r="P584" s="99"/>
      <c r="Q584" s="98"/>
      <c r="R584" s="99"/>
      <c r="S584" s="98"/>
      <c r="T584" s="99"/>
      <c r="U584" s="98"/>
      <c r="V584" s="99"/>
    </row>
    <row r="585" spans="3:22" s="97" customFormat="1" ht="15" x14ac:dyDescent="0.25">
      <c r="C585" s="96"/>
      <c r="E585" s="98"/>
      <c r="F585" s="99"/>
      <c r="G585" s="98"/>
      <c r="H585" s="99"/>
      <c r="I585" s="98"/>
      <c r="J585" s="99"/>
      <c r="K585" s="98"/>
      <c r="L585" s="99"/>
      <c r="M585" s="98"/>
      <c r="N585" s="99"/>
      <c r="O585" s="98"/>
      <c r="P585" s="99"/>
      <c r="Q585" s="98"/>
      <c r="R585" s="99"/>
      <c r="S585" s="98"/>
      <c r="T585" s="99"/>
      <c r="U585" s="98"/>
      <c r="V585" s="99"/>
    </row>
    <row r="586" spans="3:22" s="97" customFormat="1" ht="15" x14ac:dyDescent="0.25">
      <c r="C586" s="96"/>
      <c r="E586" s="98"/>
      <c r="F586" s="99"/>
      <c r="G586" s="98"/>
      <c r="H586" s="99"/>
      <c r="I586" s="98"/>
      <c r="J586" s="99"/>
      <c r="K586" s="98"/>
      <c r="L586" s="99"/>
      <c r="M586" s="98"/>
      <c r="N586" s="99"/>
      <c r="O586" s="98"/>
      <c r="P586" s="99"/>
      <c r="Q586" s="98"/>
      <c r="R586" s="99"/>
      <c r="S586" s="98"/>
      <c r="T586" s="99"/>
      <c r="U586" s="98"/>
      <c r="V586" s="99"/>
    </row>
    <row r="587" spans="3:22" s="97" customFormat="1" ht="15" x14ac:dyDescent="0.25">
      <c r="C587" s="96"/>
      <c r="E587" s="98"/>
      <c r="F587" s="99"/>
      <c r="G587" s="98"/>
      <c r="H587" s="99"/>
      <c r="I587" s="98"/>
      <c r="J587" s="99"/>
      <c r="K587" s="98"/>
      <c r="L587" s="99"/>
      <c r="M587" s="98"/>
      <c r="N587" s="99"/>
      <c r="O587" s="98"/>
      <c r="P587" s="99"/>
      <c r="Q587" s="98"/>
      <c r="R587" s="99"/>
      <c r="S587" s="98"/>
      <c r="T587" s="99"/>
      <c r="U587" s="98"/>
      <c r="V587" s="99"/>
    </row>
    <row r="588" spans="3:22" s="97" customFormat="1" ht="15" x14ac:dyDescent="0.25">
      <c r="C588" s="96"/>
      <c r="E588" s="98"/>
      <c r="F588" s="99"/>
      <c r="G588" s="98"/>
      <c r="H588" s="99"/>
      <c r="I588" s="98"/>
      <c r="J588" s="99"/>
      <c r="K588" s="98"/>
      <c r="L588" s="99"/>
      <c r="M588" s="98"/>
      <c r="N588" s="99"/>
      <c r="O588" s="98"/>
      <c r="P588" s="99"/>
      <c r="Q588" s="98"/>
      <c r="R588" s="99"/>
      <c r="S588" s="98"/>
      <c r="T588" s="99"/>
      <c r="U588" s="98"/>
      <c r="V588" s="99"/>
    </row>
    <row r="589" spans="3:22" s="97" customFormat="1" ht="15" x14ac:dyDescent="0.25">
      <c r="C589" s="96"/>
      <c r="E589" s="98"/>
      <c r="F589" s="99"/>
      <c r="G589" s="98"/>
      <c r="H589" s="99"/>
      <c r="I589" s="98"/>
      <c r="J589" s="99"/>
      <c r="K589" s="98"/>
      <c r="L589" s="99"/>
      <c r="M589" s="98"/>
      <c r="N589" s="99"/>
      <c r="O589" s="98"/>
      <c r="P589" s="99"/>
      <c r="Q589" s="98"/>
      <c r="R589" s="99"/>
      <c r="S589" s="98"/>
      <c r="T589" s="99"/>
      <c r="U589" s="98"/>
      <c r="V589" s="99"/>
    </row>
    <row r="590" spans="3:22" s="97" customFormat="1" ht="15" x14ac:dyDescent="0.25">
      <c r="C590" s="96"/>
      <c r="E590" s="98"/>
      <c r="F590" s="99"/>
      <c r="G590" s="98"/>
      <c r="H590" s="99"/>
      <c r="I590" s="98"/>
      <c r="J590" s="99"/>
      <c r="K590" s="98"/>
      <c r="L590" s="99"/>
      <c r="M590" s="98"/>
      <c r="N590" s="99"/>
      <c r="O590" s="98"/>
      <c r="P590" s="99"/>
      <c r="Q590" s="98"/>
      <c r="R590" s="99"/>
      <c r="S590" s="98"/>
      <c r="T590" s="99"/>
      <c r="U590" s="98"/>
      <c r="V590" s="99"/>
    </row>
    <row r="591" spans="3:22" s="97" customFormat="1" ht="15" x14ac:dyDescent="0.25">
      <c r="C591" s="96"/>
      <c r="E591" s="98"/>
      <c r="F591" s="99"/>
      <c r="G591" s="98"/>
      <c r="H591" s="99"/>
      <c r="I591" s="98"/>
      <c r="J591" s="99"/>
      <c r="K591" s="98"/>
      <c r="L591" s="99"/>
      <c r="M591" s="98"/>
      <c r="N591" s="99"/>
      <c r="O591" s="98"/>
      <c r="P591" s="99"/>
      <c r="Q591" s="98"/>
      <c r="R591" s="99"/>
      <c r="S591" s="98"/>
      <c r="T591" s="99"/>
      <c r="U591" s="98"/>
      <c r="V591" s="99"/>
    </row>
    <row r="592" spans="3:22" s="97" customFormat="1" ht="15" x14ac:dyDescent="0.25">
      <c r="C592" s="96"/>
      <c r="E592" s="98"/>
      <c r="F592" s="99"/>
      <c r="G592" s="98"/>
      <c r="H592" s="99"/>
      <c r="I592" s="98"/>
      <c r="J592" s="99"/>
      <c r="K592" s="98"/>
      <c r="L592" s="99"/>
      <c r="M592" s="98"/>
      <c r="N592" s="99"/>
      <c r="O592" s="98"/>
      <c r="P592" s="99"/>
      <c r="Q592" s="98"/>
      <c r="R592" s="99"/>
      <c r="S592" s="98"/>
      <c r="T592" s="99"/>
      <c r="U592" s="98"/>
      <c r="V592" s="99"/>
    </row>
    <row r="593" spans="3:22" s="97" customFormat="1" ht="15" x14ac:dyDescent="0.25">
      <c r="C593" s="96"/>
      <c r="E593" s="98"/>
      <c r="F593" s="99"/>
      <c r="G593" s="98"/>
      <c r="H593" s="99"/>
      <c r="I593" s="98"/>
      <c r="J593" s="99"/>
      <c r="K593" s="98"/>
      <c r="L593" s="99"/>
      <c r="M593" s="98"/>
      <c r="N593" s="99"/>
      <c r="O593" s="98"/>
      <c r="P593" s="99"/>
      <c r="Q593" s="98"/>
      <c r="R593" s="99"/>
      <c r="S593" s="98"/>
      <c r="T593" s="99"/>
      <c r="U593" s="98"/>
      <c r="V593" s="99"/>
    </row>
    <row r="594" spans="3:22" s="97" customFormat="1" ht="15" x14ac:dyDescent="0.25">
      <c r="C594" s="96"/>
      <c r="E594" s="98"/>
      <c r="F594" s="99"/>
      <c r="G594" s="98"/>
      <c r="H594" s="99"/>
      <c r="I594" s="98"/>
      <c r="J594" s="99"/>
      <c r="K594" s="98"/>
      <c r="L594" s="99"/>
      <c r="M594" s="98"/>
      <c r="N594" s="99"/>
      <c r="O594" s="98"/>
      <c r="P594" s="99"/>
      <c r="Q594" s="98"/>
      <c r="R594" s="99"/>
      <c r="S594" s="98"/>
      <c r="T594" s="99"/>
      <c r="U594" s="98"/>
      <c r="V594" s="99"/>
    </row>
    <row r="595" spans="3:22" s="97" customFormat="1" ht="15" x14ac:dyDescent="0.25">
      <c r="C595" s="96"/>
      <c r="E595" s="98"/>
      <c r="F595" s="99"/>
      <c r="G595" s="98"/>
      <c r="H595" s="99"/>
      <c r="I595" s="98"/>
      <c r="J595" s="99"/>
      <c r="K595" s="98"/>
      <c r="L595" s="99"/>
      <c r="M595" s="98"/>
      <c r="N595" s="99"/>
      <c r="O595" s="98"/>
      <c r="P595" s="99"/>
      <c r="Q595" s="98"/>
      <c r="R595" s="99"/>
      <c r="S595" s="98"/>
      <c r="T595" s="99"/>
      <c r="U595" s="98"/>
      <c r="V595" s="99"/>
    </row>
    <row r="596" spans="3:22" s="97" customFormat="1" ht="15" x14ac:dyDescent="0.25">
      <c r="C596" s="96"/>
      <c r="E596" s="98"/>
      <c r="F596" s="99"/>
      <c r="G596" s="98"/>
      <c r="H596" s="99"/>
      <c r="I596" s="98"/>
      <c r="J596" s="99"/>
      <c r="K596" s="98"/>
      <c r="L596" s="99"/>
      <c r="M596" s="98"/>
      <c r="N596" s="99"/>
      <c r="O596" s="98"/>
      <c r="P596" s="99"/>
      <c r="Q596" s="98"/>
      <c r="R596" s="99"/>
      <c r="S596" s="98"/>
      <c r="T596" s="99"/>
      <c r="U596" s="98"/>
      <c r="V596" s="99"/>
    </row>
    <row r="597" spans="3:22" s="97" customFormat="1" ht="15" x14ac:dyDescent="0.25">
      <c r="C597" s="96"/>
      <c r="E597" s="98"/>
      <c r="F597" s="99"/>
      <c r="G597" s="98"/>
      <c r="H597" s="99"/>
      <c r="I597" s="98"/>
      <c r="J597" s="99"/>
      <c r="K597" s="98"/>
      <c r="L597" s="99"/>
      <c r="M597" s="98"/>
      <c r="N597" s="99"/>
      <c r="O597" s="98"/>
      <c r="P597" s="99"/>
      <c r="Q597" s="98"/>
      <c r="R597" s="99"/>
      <c r="S597" s="98"/>
      <c r="T597" s="99"/>
      <c r="U597" s="98"/>
      <c r="V597" s="99"/>
    </row>
    <row r="598" spans="3:22" s="97" customFormat="1" ht="15" x14ac:dyDescent="0.25">
      <c r="C598" s="96"/>
      <c r="E598" s="98"/>
      <c r="F598" s="99"/>
      <c r="G598" s="98"/>
      <c r="H598" s="99"/>
      <c r="I598" s="98"/>
      <c r="J598" s="99"/>
      <c r="K598" s="98"/>
      <c r="L598" s="99"/>
      <c r="M598" s="98"/>
      <c r="N598" s="99"/>
      <c r="O598" s="98"/>
      <c r="P598" s="99"/>
      <c r="Q598" s="98"/>
      <c r="R598" s="99"/>
      <c r="S598" s="98"/>
      <c r="T598" s="99"/>
      <c r="U598" s="98"/>
      <c r="V598" s="99"/>
    </row>
    <row r="599" spans="3:22" s="97" customFormat="1" ht="15" x14ac:dyDescent="0.25">
      <c r="C599" s="96"/>
      <c r="E599" s="98"/>
      <c r="F599" s="99"/>
      <c r="G599" s="98"/>
      <c r="H599" s="99"/>
      <c r="I599" s="98"/>
      <c r="J599" s="99"/>
      <c r="K599" s="98"/>
      <c r="L599" s="99"/>
      <c r="M599" s="98"/>
      <c r="N599" s="99"/>
      <c r="O599" s="98"/>
      <c r="P599" s="99"/>
      <c r="Q599" s="98"/>
      <c r="R599" s="99"/>
      <c r="S599" s="98"/>
      <c r="T599" s="99"/>
      <c r="U599" s="98"/>
      <c r="V599" s="99"/>
    </row>
    <row r="600" spans="3:22" s="97" customFormat="1" ht="15" x14ac:dyDescent="0.25">
      <c r="C600" s="96"/>
      <c r="E600" s="98"/>
      <c r="F600" s="99"/>
      <c r="G600" s="98"/>
      <c r="H600" s="99"/>
      <c r="I600" s="98"/>
      <c r="J600" s="99"/>
      <c r="K600" s="98"/>
      <c r="L600" s="99"/>
      <c r="M600" s="98"/>
      <c r="N600" s="99"/>
      <c r="O600" s="98"/>
      <c r="P600" s="99"/>
      <c r="Q600" s="98"/>
      <c r="R600" s="99"/>
      <c r="S600" s="98"/>
      <c r="T600" s="99"/>
      <c r="U600" s="98"/>
      <c r="V600" s="99"/>
    </row>
    <row r="601" spans="3:22" s="97" customFormat="1" ht="15" x14ac:dyDescent="0.25">
      <c r="C601" s="96"/>
      <c r="E601" s="98"/>
      <c r="F601" s="99"/>
      <c r="G601" s="98"/>
      <c r="H601" s="99"/>
      <c r="I601" s="98"/>
      <c r="J601" s="99"/>
      <c r="K601" s="98"/>
      <c r="L601" s="99"/>
      <c r="M601" s="98"/>
      <c r="N601" s="99"/>
      <c r="O601" s="98"/>
      <c r="P601" s="99"/>
      <c r="Q601" s="98"/>
      <c r="R601" s="99"/>
      <c r="S601" s="98"/>
      <c r="T601" s="99"/>
      <c r="U601" s="98"/>
      <c r="V601" s="99"/>
    </row>
    <row r="602" spans="3:22" s="97" customFormat="1" ht="15" x14ac:dyDescent="0.25">
      <c r="C602" s="96"/>
      <c r="E602" s="98"/>
      <c r="F602" s="99"/>
      <c r="G602" s="98"/>
      <c r="H602" s="99"/>
      <c r="I602" s="98"/>
      <c r="J602" s="99"/>
      <c r="K602" s="98"/>
      <c r="L602" s="99"/>
      <c r="M602" s="98"/>
      <c r="N602" s="99"/>
      <c r="O602" s="98"/>
      <c r="P602" s="99"/>
      <c r="Q602" s="98"/>
      <c r="R602" s="99"/>
      <c r="S602" s="98"/>
      <c r="T602" s="99"/>
      <c r="U602" s="98"/>
      <c r="V602" s="99"/>
    </row>
    <row r="603" spans="3:22" s="97" customFormat="1" ht="15" x14ac:dyDescent="0.25">
      <c r="C603" s="96"/>
      <c r="E603" s="98"/>
      <c r="F603" s="99"/>
      <c r="G603" s="98"/>
      <c r="H603" s="99"/>
      <c r="I603" s="98"/>
      <c r="J603" s="99"/>
      <c r="K603" s="98"/>
      <c r="L603" s="99"/>
      <c r="M603" s="98"/>
      <c r="N603" s="99"/>
      <c r="O603" s="98"/>
      <c r="P603" s="99"/>
      <c r="Q603" s="98"/>
      <c r="R603" s="99"/>
      <c r="S603" s="98"/>
      <c r="T603" s="99"/>
      <c r="U603" s="98"/>
      <c r="V603" s="99"/>
    </row>
    <row r="604" spans="3:22" s="97" customFormat="1" ht="15" x14ac:dyDescent="0.25">
      <c r="C604" s="96"/>
      <c r="E604" s="98"/>
      <c r="F604" s="99"/>
      <c r="G604" s="98"/>
      <c r="H604" s="99"/>
      <c r="I604" s="98"/>
      <c r="J604" s="99"/>
      <c r="K604" s="98"/>
      <c r="L604" s="99"/>
      <c r="M604" s="98"/>
      <c r="N604" s="99"/>
      <c r="O604" s="98"/>
      <c r="P604" s="99"/>
      <c r="Q604" s="98"/>
      <c r="R604" s="99"/>
      <c r="S604" s="98"/>
      <c r="T604" s="99"/>
      <c r="U604" s="98"/>
      <c r="V604" s="99"/>
    </row>
    <row r="605" spans="3:22" s="97" customFormat="1" ht="15" x14ac:dyDescent="0.25">
      <c r="C605" s="96"/>
      <c r="E605" s="98"/>
      <c r="F605" s="99"/>
      <c r="G605" s="98"/>
      <c r="H605" s="99"/>
      <c r="I605" s="98"/>
      <c r="J605" s="99"/>
      <c r="K605" s="98"/>
      <c r="L605" s="99"/>
      <c r="M605" s="98"/>
      <c r="N605" s="99"/>
      <c r="O605" s="98"/>
      <c r="P605" s="99"/>
      <c r="Q605" s="98"/>
      <c r="R605" s="99"/>
      <c r="S605" s="98"/>
      <c r="T605" s="99"/>
      <c r="U605" s="98"/>
      <c r="V605" s="99"/>
    </row>
    <row r="606" spans="3:22" s="97" customFormat="1" ht="15" x14ac:dyDescent="0.25">
      <c r="C606" s="96"/>
      <c r="E606" s="98"/>
      <c r="F606" s="99"/>
      <c r="G606" s="98"/>
      <c r="H606" s="99"/>
      <c r="I606" s="98"/>
      <c r="J606" s="99"/>
      <c r="K606" s="98"/>
      <c r="L606" s="99"/>
      <c r="M606" s="98"/>
      <c r="N606" s="99"/>
      <c r="O606" s="98"/>
      <c r="P606" s="99"/>
      <c r="Q606" s="98"/>
      <c r="R606" s="99"/>
      <c r="S606" s="98"/>
      <c r="T606" s="99"/>
      <c r="U606" s="98"/>
      <c r="V606" s="99"/>
    </row>
    <row r="607" spans="3:22" s="97" customFormat="1" ht="15" x14ac:dyDescent="0.25">
      <c r="C607" s="96"/>
      <c r="E607" s="98"/>
      <c r="F607" s="99"/>
      <c r="G607" s="98"/>
      <c r="H607" s="99"/>
      <c r="I607" s="98"/>
      <c r="J607" s="99"/>
      <c r="K607" s="98"/>
      <c r="L607" s="99"/>
      <c r="M607" s="98"/>
      <c r="N607" s="99"/>
      <c r="O607" s="98"/>
      <c r="P607" s="99"/>
      <c r="Q607" s="98"/>
      <c r="R607" s="99"/>
      <c r="S607" s="98"/>
      <c r="T607" s="99"/>
      <c r="U607" s="98"/>
      <c r="V607" s="99"/>
    </row>
    <row r="608" spans="3:22" s="97" customFormat="1" ht="15" x14ac:dyDescent="0.25">
      <c r="C608" s="96"/>
      <c r="E608" s="98"/>
      <c r="F608" s="99"/>
      <c r="G608" s="98"/>
      <c r="H608" s="99"/>
      <c r="I608" s="98"/>
      <c r="J608" s="99"/>
      <c r="K608" s="98"/>
      <c r="L608" s="99"/>
      <c r="M608" s="98"/>
      <c r="N608" s="99"/>
      <c r="O608" s="98"/>
      <c r="P608" s="99"/>
      <c r="Q608" s="98"/>
      <c r="R608" s="99"/>
      <c r="S608" s="98"/>
      <c r="T608" s="99"/>
      <c r="U608" s="98"/>
      <c r="V608" s="99"/>
    </row>
    <row r="609" spans="3:22" s="97" customFormat="1" ht="15" x14ac:dyDescent="0.25">
      <c r="C609" s="96"/>
      <c r="E609" s="98"/>
      <c r="F609" s="99"/>
      <c r="G609" s="98"/>
      <c r="H609" s="99"/>
      <c r="I609" s="98"/>
      <c r="J609" s="99"/>
      <c r="K609" s="98"/>
      <c r="L609" s="99"/>
      <c r="M609" s="98"/>
      <c r="N609" s="99"/>
      <c r="O609" s="98"/>
      <c r="P609" s="99"/>
      <c r="Q609" s="98"/>
      <c r="R609" s="99"/>
      <c r="S609" s="98"/>
      <c r="T609" s="99"/>
      <c r="U609" s="98"/>
      <c r="V609" s="99"/>
    </row>
    <row r="610" spans="3:22" s="97" customFormat="1" ht="15" x14ac:dyDescent="0.25">
      <c r="C610" s="96"/>
      <c r="E610" s="98"/>
      <c r="F610" s="99"/>
      <c r="G610" s="98"/>
      <c r="H610" s="99"/>
      <c r="I610" s="98"/>
      <c r="J610" s="99"/>
      <c r="K610" s="98"/>
      <c r="L610" s="99"/>
      <c r="M610" s="98"/>
      <c r="N610" s="99"/>
      <c r="O610" s="98"/>
      <c r="P610" s="99"/>
      <c r="Q610" s="98"/>
      <c r="R610" s="99"/>
      <c r="S610" s="98"/>
      <c r="T610" s="99"/>
      <c r="U610" s="98"/>
      <c r="V610" s="99"/>
    </row>
    <row r="611" spans="3:22" s="97" customFormat="1" ht="15" x14ac:dyDescent="0.25">
      <c r="C611" s="96"/>
      <c r="E611" s="98"/>
      <c r="F611" s="99"/>
      <c r="G611" s="98"/>
      <c r="H611" s="99"/>
      <c r="I611" s="98"/>
      <c r="J611" s="99"/>
      <c r="K611" s="98"/>
      <c r="L611" s="99"/>
      <c r="M611" s="98"/>
      <c r="N611" s="99"/>
      <c r="O611" s="98"/>
      <c r="P611" s="99"/>
      <c r="Q611" s="98"/>
      <c r="R611" s="99"/>
      <c r="S611" s="98"/>
      <c r="T611" s="99"/>
      <c r="U611" s="98"/>
      <c r="V611" s="99"/>
    </row>
    <row r="612" spans="3:22" s="97" customFormat="1" ht="15" x14ac:dyDescent="0.25">
      <c r="C612" s="96"/>
      <c r="E612" s="98"/>
      <c r="F612" s="99"/>
      <c r="G612" s="98"/>
      <c r="H612" s="99"/>
      <c r="I612" s="98"/>
      <c r="J612" s="99"/>
      <c r="K612" s="98"/>
      <c r="L612" s="99"/>
      <c r="M612" s="98"/>
      <c r="N612" s="99"/>
      <c r="O612" s="98"/>
      <c r="P612" s="99"/>
      <c r="Q612" s="98"/>
      <c r="R612" s="99"/>
      <c r="S612" s="98"/>
      <c r="T612" s="99"/>
      <c r="U612" s="98"/>
      <c r="V612" s="99"/>
    </row>
    <row r="613" spans="3:22" s="97" customFormat="1" ht="15" x14ac:dyDescent="0.25">
      <c r="C613" s="96"/>
      <c r="E613" s="98"/>
      <c r="F613" s="99"/>
      <c r="G613" s="98"/>
      <c r="H613" s="99"/>
      <c r="I613" s="98"/>
      <c r="J613" s="99"/>
      <c r="K613" s="98"/>
      <c r="L613" s="99"/>
      <c r="M613" s="98"/>
      <c r="N613" s="99"/>
      <c r="O613" s="98"/>
      <c r="P613" s="99"/>
      <c r="Q613" s="98"/>
      <c r="R613" s="99"/>
      <c r="S613" s="98"/>
      <c r="T613" s="99"/>
      <c r="U613" s="98"/>
      <c r="V613" s="99"/>
    </row>
    <row r="614" spans="3:22" s="97" customFormat="1" ht="15" x14ac:dyDescent="0.25">
      <c r="C614" s="96"/>
      <c r="E614" s="98"/>
      <c r="F614" s="99"/>
      <c r="G614" s="98"/>
      <c r="H614" s="99"/>
      <c r="I614" s="98"/>
      <c r="J614" s="99"/>
      <c r="K614" s="98"/>
      <c r="L614" s="99"/>
      <c r="M614" s="98"/>
      <c r="N614" s="99"/>
      <c r="O614" s="98"/>
      <c r="P614" s="99"/>
      <c r="Q614" s="98"/>
      <c r="R614" s="99"/>
      <c r="S614" s="98"/>
      <c r="T614" s="99"/>
      <c r="U614" s="98"/>
      <c r="V614" s="99"/>
    </row>
    <row r="615" spans="3:22" s="97" customFormat="1" ht="15" x14ac:dyDescent="0.25">
      <c r="C615" s="96"/>
      <c r="E615" s="98"/>
      <c r="F615" s="99"/>
      <c r="G615" s="98"/>
      <c r="H615" s="99"/>
      <c r="I615" s="98"/>
      <c r="J615" s="99"/>
      <c r="K615" s="98"/>
      <c r="L615" s="99"/>
      <c r="M615" s="98"/>
      <c r="N615" s="99"/>
      <c r="O615" s="98"/>
      <c r="P615" s="99"/>
      <c r="Q615" s="98"/>
      <c r="R615" s="99"/>
      <c r="S615" s="98"/>
      <c r="T615" s="99"/>
      <c r="U615" s="98"/>
      <c r="V615" s="99"/>
    </row>
    <row r="616" spans="3:22" s="97" customFormat="1" ht="15" x14ac:dyDescent="0.25">
      <c r="C616" s="96"/>
      <c r="E616" s="98"/>
      <c r="F616" s="99"/>
      <c r="G616" s="98"/>
      <c r="H616" s="99"/>
      <c r="I616" s="98"/>
      <c r="J616" s="99"/>
      <c r="K616" s="98"/>
      <c r="L616" s="99"/>
      <c r="M616" s="98"/>
      <c r="N616" s="99"/>
      <c r="O616" s="98"/>
      <c r="P616" s="99"/>
      <c r="Q616" s="98"/>
      <c r="R616" s="99"/>
      <c r="S616" s="98"/>
      <c r="T616" s="99"/>
      <c r="U616" s="98"/>
      <c r="V616" s="99"/>
    </row>
    <row r="617" spans="3:22" s="97" customFormat="1" ht="15" x14ac:dyDescent="0.25">
      <c r="C617" s="96"/>
      <c r="E617" s="98"/>
      <c r="F617" s="99"/>
      <c r="G617" s="98"/>
      <c r="H617" s="99"/>
      <c r="I617" s="98"/>
      <c r="J617" s="99"/>
      <c r="K617" s="98"/>
      <c r="L617" s="99"/>
      <c r="M617" s="98"/>
      <c r="N617" s="99"/>
      <c r="O617" s="98"/>
      <c r="P617" s="99"/>
      <c r="Q617" s="98"/>
      <c r="R617" s="99"/>
      <c r="S617" s="98"/>
      <c r="T617" s="99"/>
      <c r="U617" s="98"/>
      <c r="V617" s="99"/>
    </row>
    <row r="618" spans="3:22" s="97" customFormat="1" ht="15" x14ac:dyDescent="0.25">
      <c r="C618" s="96"/>
      <c r="E618" s="98"/>
      <c r="F618" s="99"/>
      <c r="G618" s="98"/>
      <c r="H618" s="99"/>
      <c r="I618" s="98"/>
      <c r="J618" s="99"/>
      <c r="K618" s="98"/>
      <c r="L618" s="99"/>
      <c r="M618" s="98"/>
      <c r="N618" s="99"/>
      <c r="O618" s="98"/>
      <c r="P618" s="99"/>
      <c r="Q618" s="98"/>
      <c r="R618" s="99"/>
      <c r="S618" s="98"/>
      <c r="T618" s="99"/>
      <c r="U618" s="98"/>
      <c r="V618" s="99"/>
    </row>
    <row r="619" spans="3:22" s="97" customFormat="1" ht="15" x14ac:dyDescent="0.25">
      <c r="C619" s="96"/>
      <c r="E619" s="98"/>
      <c r="F619" s="99"/>
      <c r="G619" s="98"/>
      <c r="H619" s="99"/>
      <c r="I619" s="98"/>
      <c r="J619" s="99"/>
      <c r="K619" s="98"/>
      <c r="L619" s="99"/>
      <c r="M619" s="98"/>
      <c r="N619" s="99"/>
      <c r="O619" s="98"/>
      <c r="P619" s="99"/>
      <c r="Q619" s="98"/>
      <c r="R619" s="99"/>
      <c r="S619" s="98"/>
      <c r="T619" s="99"/>
      <c r="U619" s="98"/>
      <c r="V619" s="99"/>
    </row>
    <row r="620" spans="3:22" s="97" customFormat="1" ht="15" x14ac:dyDescent="0.25">
      <c r="C620" s="96"/>
      <c r="E620" s="98"/>
      <c r="F620" s="99"/>
      <c r="G620" s="98"/>
      <c r="H620" s="99"/>
      <c r="I620" s="98"/>
      <c r="J620" s="99"/>
      <c r="K620" s="98"/>
      <c r="L620" s="99"/>
      <c r="M620" s="98"/>
      <c r="N620" s="99"/>
      <c r="O620" s="98"/>
      <c r="P620" s="99"/>
      <c r="Q620" s="98"/>
      <c r="R620" s="99"/>
      <c r="S620" s="98"/>
      <c r="T620" s="99"/>
      <c r="U620" s="98"/>
      <c r="V620" s="99"/>
    </row>
    <row r="621" spans="3:22" s="97" customFormat="1" ht="15" x14ac:dyDescent="0.25">
      <c r="C621" s="96"/>
      <c r="E621" s="98"/>
      <c r="F621" s="99"/>
      <c r="G621" s="98"/>
      <c r="H621" s="99"/>
      <c r="I621" s="98"/>
      <c r="J621" s="99"/>
      <c r="K621" s="98"/>
      <c r="L621" s="99"/>
      <c r="M621" s="98"/>
      <c r="N621" s="99"/>
      <c r="O621" s="98"/>
      <c r="P621" s="99"/>
      <c r="Q621" s="98"/>
      <c r="R621" s="99"/>
      <c r="S621" s="98"/>
      <c r="T621" s="99"/>
      <c r="U621" s="98"/>
      <c r="V621" s="99"/>
    </row>
    <row r="622" spans="3:22" s="97" customFormat="1" ht="15" x14ac:dyDescent="0.25">
      <c r="C622" s="96"/>
      <c r="E622" s="98"/>
      <c r="F622" s="99"/>
      <c r="G622" s="98"/>
      <c r="H622" s="99"/>
      <c r="I622" s="98"/>
      <c r="J622" s="99"/>
      <c r="K622" s="98"/>
      <c r="L622" s="99"/>
      <c r="M622" s="98"/>
      <c r="N622" s="99"/>
      <c r="O622" s="98"/>
      <c r="P622" s="99"/>
      <c r="Q622" s="98"/>
      <c r="R622" s="99"/>
      <c r="S622" s="98"/>
      <c r="T622" s="99"/>
      <c r="U622" s="98"/>
      <c r="V622" s="99"/>
    </row>
    <row r="623" spans="3:22" s="97" customFormat="1" ht="15" x14ac:dyDescent="0.25">
      <c r="C623" s="96"/>
      <c r="E623" s="98"/>
      <c r="F623" s="99"/>
      <c r="G623" s="98"/>
      <c r="H623" s="99"/>
      <c r="I623" s="98"/>
      <c r="J623" s="99"/>
      <c r="K623" s="98"/>
      <c r="L623" s="99"/>
      <c r="M623" s="98"/>
      <c r="N623" s="99"/>
      <c r="O623" s="98"/>
      <c r="P623" s="99"/>
      <c r="Q623" s="98"/>
      <c r="R623" s="99"/>
      <c r="S623" s="98"/>
      <c r="T623" s="99"/>
      <c r="U623" s="98"/>
      <c r="V623" s="99"/>
    </row>
    <row r="624" spans="3:22" s="97" customFormat="1" ht="15" x14ac:dyDescent="0.25">
      <c r="C624" s="96"/>
      <c r="E624" s="98"/>
      <c r="F624" s="99"/>
      <c r="G624" s="98"/>
      <c r="H624" s="99"/>
      <c r="I624" s="98"/>
      <c r="J624" s="99"/>
      <c r="K624" s="98"/>
      <c r="L624" s="99"/>
      <c r="M624" s="98"/>
      <c r="N624" s="99"/>
      <c r="O624" s="98"/>
      <c r="P624" s="99"/>
      <c r="Q624" s="98"/>
      <c r="R624" s="99"/>
      <c r="S624" s="98"/>
      <c r="T624" s="99"/>
      <c r="U624" s="98"/>
      <c r="V624" s="99"/>
    </row>
    <row r="625" spans="3:22" s="97" customFormat="1" ht="15" x14ac:dyDescent="0.25">
      <c r="C625" s="96"/>
      <c r="E625" s="98"/>
      <c r="F625" s="99"/>
      <c r="G625" s="98"/>
      <c r="H625" s="99"/>
      <c r="I625" s="98"/>
      <c r="J625" s="99"/>
      <c r="K625" s="98"/>
      <c r="L625" s="99"/>
      <c r="M625" s="98"/>
      <c r="N625" s="99"/>
      <c r="O625" s="98"/>
      <c r="P625" s="99"/>
      <c r="Q625" s="98"/>
      <c r="R625" s="99"/>
      <c r="S625" s="98"/>
      <c r="T625" s="99"/>
      <c r="U625" s="98"/>
      <c r="V625" s="99"/>
    </row>
    <row r="626" spans="3:22" s="97" customFormat="1" ht="15" x14ac:dyDescent="0.25">
      <c r="C626" s="96"/>
      <c r="E626" s="98"/>
      <c r="F626" s="99"/>
      <c r="G626" s="98"/>
      <c r="H626" s="99"/>
      <c r="I626" s="98"/>
      <c r="J626" s="99"/>
      <c r="K626" s="98"/>
      <c r="L626" s="99"/>
      <c r="M626" s="98"/>
      <c r="N626" s="99"/>
      <c r="O626" s="98"/>
      <c r="P626" s="99"/>
      <c r="Q626" s="98"/>
      <c r="R626" s="99"/>
      <c r="S626" s="98"/>
      <c r="T626" s="99"/>
      <c r="U626" s="98"/>
      <c r="V626" s="99"/>
    </row>
    <row r="627" spans="3:22" s="97" customFormat="1" ht="15" x14ac:dyDescent="0.25">
      <c r="C627" s="96"/>
      <c r="E627" s="98"/>
      <c r="F627" s="99"/>
      <c r="G627" s="98"/>
      <c r="H627" s="99"/>
      <c r="I627" s="98"/>
      <c r="J627" s="99"/>
      <c r="K627" s="98"/>
      <c r="L627" s="99"/>
      <c r="M627" s="98"/>
      <c r="N627" s="99"/>
      <c r="O627" s="98"/>
      <c r="P627" s="99"/>
      <c r="Q627" s="98"/>
      <c r="R627" s="99"/>
      <c r="S627" s="98"/>
      <c r="T627" s="99"/>
      <c r="U627" s="98"/>
      <c r="V627" s="99"/>
    </row>
    <row r="628" spans="3:22" s="97" customFormat="1" ht="15" x14ac:dyDescent="0.25">
      <c r="C628" s="96"/>
      <c r="E628" s="98"/>
      <c r="F628" s="99"/>
      <c r="G628" s="98"/>
      <c r="H628" s="99"/>
      <c r="I628" s="98"/>
      <c r="J628" s="99"/>
      <c r="K628" s="98"/>
      <c r="L628" s="99"/>
      <c r="M628" s="98"/>
      <c r="N628" s="99"/>
      <c r="O628" s="98"/>
      <c r="P628" s="99"/>
      <c r="Q628" s="98"/>
      <c r="R628" s="99"/>
      <c r="S628" s="98"/>
      <c r="T628" s="99"/>
      <c r="U628" s="98"/>
      <c r="V628" s="99"/>
    </row>
    <row r="629" spans="3:22" s="97" customFormat="1" ht="15" x14ac:dyDescent="0.25">
      <c r="C629" s="96"/>
      <c r="E629" s="98"/>
      <c r="F629" s="99"/>
      <c r="G629" s="98"/>
      <c r="H629" s="99"/>
      <c r="I629" s="98"/>
      <c r="J629" s="99"/>
      <c r="K629" s="98"/>
      <c r="L629" s="99"/>
      <c r="M629" s="98"/>
      <c r="N629" s="99"/>
      <c r="O629" s="98"/>
      <c r="P629" s="99"/>
      <c r="Q629" s="98"/>
      <c r="R629" s="99"/>
      <c r="S629" s="98"/>
      <c r="T629" s="99"/>
      <c r="U629" s="98"/>
      <c r="V629" s="99"/>
    </row>
    <row r="630" spans="3:22" s="97" customFormat="1" ht="15" x14ac:dyDescent="0.25">
      <c r="C630" s="96"/>
      <c r="E630" s="98"/>
      <c r="F630" s="99"/>
      <c r="G630" s="98"/>
      <c r="H630" s="99"/>
      <c r="I630" s="98"/>
      <c r="J630" s="99"/>
      <c r="K630" s="98"/>
      <c r="L630" s="99"/>
      <c r="M630" s="98"/>
      <c r="N630" s="99"/>
      <c r="O630" s="98"/>
      <c r="P630" s="99"/>
      <c r="Q630" s="98"/>
      <c r="R630" s="99"/>
      <c r="S630" s="98"/>
      <c r="T630" s="99"/>
      <c r="U630" s="98"/>
      <c r="V630" s="99"/>
    </row>
    <row r="631" spans="3:22" s="97" customFormat="1" ht="15" x14ac:dyDescent="0.25">
      <c r="C631" s="96"/>
      <c r="E631" s="98"/>
      <c r="F631" s="99"/>
      <c r="G631" s="98"/>
      <c r="H631" s="99"/>
      <c r="I631" s="98"/>
      <c r="J631" s="99"/>
      <c r="K631" s="98"/>
      <c r="L631" s="99"/>
      <c r="M631" s="98"/>
      <c r="N631" s="99"/>
      <c r="O631" s="98"/>
      <c r="P631" s="99"/>
      <c r="Q631" s="98"/>
      <c r="R631" s="99"/>
      <c r="S631" s="98"/>
      <c r="T631" s="99"/>
      <c r="U631" s="98"/>
      <c r="V631" s="99"/>
    </row>
    <row r="632" spans="3:22" s="97" customFormat="1" ht="15" x14ac:dyDescent="0.25">
      <c r="C632" s="96"/>
      <c r="E632" s="98"/>
      <c r="F632" s="99"/>
      <c r="G632" s="98"/>
      <c r="H632" s="99"/>
      <c r="I632" s="98"/>
      <c r="J632" s="99"/>
      <c r="K632" s="98"/>
      <c r="L632" s="99"/>
      <c r="M632" s="98"/>
      <c r="N632" s="99"/>
      <c r="O632" s="98"/>
      <c r="P632" s="99"/>
      <c r="Q632" s="98"/>
      <c r="R632" s="99"/>
      <c r="S632" s="98"/>
      <c r="T632" s="99"/>
      <c r="U632" s="98"/>
      <c r="V632" s="99"/>
    </row>
    <row r="633" spans="3:22" s="97" customFormat="1" ht="15" x14ac:dyDescent="0.25">
      <c r="C633" s="96"/>
      <c r="E633" s="98"/>
      <c r="F633" s="99"/>
      <c r="G633" s="98"/>
      <c r="H633" s="99"/>
      <c r="I633" s="98"/>
      <c r="J633" s="99"/>
      <c r="K633" s="98"/>
      <c r="L633" s="99"/>
      <c r="M633" s="98"/>
      <c r="N633" s="99"/>
      <c r="O633" s="98"/>
      <c r="P633" s="99"/>
      <c r="Q633" s="98"/>
      <c r="R633" s="99"/>
      <c r="S633" s="98"/>
      <c r="T633" s="99"/>
      <c r="U633" s="98"/>
      <c r="V633" s="99"/>
    </row>
    <row r="634" spans="3:22" s="97" customFormat="1" ht="15" x14ac:dyDescent="0.25">
      <c r="C634" s="96"/>
      <c r="E634" s="98"/>
      <c r="F634" s="99"/>
      <c r="G634" s="98"/>
      <c r="H634" s="99"/>
      <c r="I634" s="98"/>
      <c r="J634" s="99"/>
      <c r="K634" s="98"/>
      <c r="L634" s="99"/>
      <c r="M634" s="98"/>
      <c r="N634" s="99"/>
      <c r="O634" s="98"/>
      <c r="P634" s="99"/>
      <c r="Q634" s="98"/>
      <c r="R634" s="99"/>
      <c r="S634" s="98"/>
      <c r="T634" s="99"/>
      <c r="U634" s="98"/>
      <c r="V634" s="99"/>
    </row>
    <row r="635" spans="3:22" s="97" customFormat="1" ht="15" x14ac:dyDescent="0.25">
      <c r="C635" s="96"/>
      <c r="E635" s="98"/>
      <c r="F635" s="99"/>
      <c r="G635" s="98"/>
      <c r="H635" s="99"/>
      <c r="I635" s="98"/>
      <c r="J635" s="99"/>
      <c r="K635" s="98"/>
      <c r="L635" s="99"/>
      <c r="M635" s="98"/>
      <c r="N635" s="99"/>
      <c r="O635" s="98"/>
      <c r="P635" s="99"/>
      <c r="Q635" s="98"/>
      <c r="R635" s="99"/>
      <c r="S635" s="98"/>
      <c r="T635" s="99"/>
      <c r="U635" s="98"/>
      <c r="V635" s="99"/>
    </row>
    <row r="636" spans="3:22" s="97" customFormat="1" ht="15" x14ac:dyDescent="0.25">
      <c r="C636" s="96"/>
      <c r="E636" s="98"/>
      <c r="F636" s="99"/>
      <c r="G636" s="98"/>
      <c r="H636" s="99"/>
      <c r="I636" s="98"/>
      <c r="J636" s="99"/>
      <c r="K636" s="98"/>
      <c r="L636" s="99"/>
      <c r="M636" s="98"/>
      <c r="N636" s="99"/>
      <c r="O636" s="98"/>
      <c r="P636" s="99"/>
      <c r="Q636" s="98"/>
      <c r="R636" s="99"/>
      <c r="S636" s="98"/>
      <c r="T636" s="99"/>
      <c r="U636" s="98"/>
      <c r="V636" s="99"/>
    </row>
    <row r="637" spans="3:22" s="97" customFormat="1" ht="15" x14ac:dyDescent="0.25">
      <c r="C637" s="96"/>
      <c r="E637" s="98"/>
      <c r="F637" s="99"/>
      <c r="G637" s="98"/>
      <c r="H637" s="99"/>
      <c r="I637" s="98"/>
      <c r="J637" s="99"/>
      <c r="K637" s="98"/>
      <c r="L637" s="99"/>
      <c r="M637" s="98"/>
      <c r="N637" s="99"/>
      <c r="O637" s="98"/>
      <c r="P637" s="99"/>
      <c r="Q637" s="98"/>
      <c r="R637" s="99"/>
      <c r="S637" s="98"/>
      <c r="T637" s="99"/>
      <c r="U637" s="98"/>
      <c r="V637" s="99"/>
    </row>
    <row r="638" spans="3:22" s="97" customFormat="1" ht="15" x14ac:dyDescent="0.25">
      <c r="C638" s="96"/>
      <c r="E638" s="98"/>
      <c r="F638" s="99"/>
      <c r="G638" s="98"/>
      <c r="H638" s="99"/>
      <c r="I638" s="98"/>
      <c r="J638" s="99"/>
      <c r="K638" s="98"/>
      <c r="L638" s="99"/>
      <c r="M638" s="98"/>
      <c r="N638" s="99"/>
      <c r="O638" s="98"/>
      <c r="P638" s="99"/>
      <c r="Q638" s="98"/>
      <c r="R638" s="99"/>
      <c r="S638" s="98"/>
      <c r="T638" s="99"/>
      <c r="U638" s="98"/>
      <c r="V638" s="99"/>
    </row>
    <row r="639" spans="3:22" s="97" customFormat="1" ht="15" x14ac:dyDescent="0.25">
      <c r="C639" s="96"/>
      <c r="E639" s="98"/>
      <c r="F639" s="99"/>
      <c r="G639" s="98"/>
      <c r="H639" s="99"/>
      <c r="I639" s="98"/>
      <c r="J639" s="99"/>
      <c r="K639" s="98"/>
      <c r="L639" s="99"/>
      <c r="M639" s="98"/>
      <c r="N639" s="99"/>
      <c r="O639" s="98"/>
      <c r="P639" s="99"/>
      <c r="Q639" s="98"/>
      <c r="R639" s="99"/>
      <c r="S639" s="98"/>
      <c r="T639" s="99"/>
      <c r="U639" s="98"/>
      <c r="V639" s="99"/>
    </row>
    <row r="640" spans="3:22" s="97" customFormat="1" ht="15" x14ac:dyDescent="0.25">
      <c r="C640" s="96"/>
      <c r="E640" s="98"/>
      <c r="F640" s="99"/>
      <c r="G640" s="98"/>
      <c r="H640" s="99"/>
      <c r="I640" s="98"/>
      <c r="J640" s="99"/>
      <c r="K640" s="98"/>
      <c r="L640" s="99"/>
      <c r="M640" s="98"/>
      <c r="N640" s="99"/>
      <c r="O640" s="98"/>
      <c r="P640" s="99"/>
      <c r="Q640" s="98"/>
      <c r="R640" s="99"/>
      <c r="S640" s="98"/>
      <c r="T640" s="99"/>
      <c r="U640" s="98"/>
      <c r="V640" s="99"/>
    </row>
    <row r="641" spans="3:22" s="97" customFormat="1" ht="15" x14ac:dyDescent="0.25">
      <c r="C641" s="96"/>
      <c r="E641" s="98"/>
      <c r="F641" s="99"/>
      <c r="G641" s="98"/>
      <c r="H641" s="99"/>
      <c r="I641" s="98"/>
      <c r="J641" s="99"/>
      <c r="K641" s="98"/>
      <c r="L641" s="99"/>
      <c r="M641" s="98"/>
      <c r="N641" s="99"/>
      <c r="O641" s="98"/>
      <c r="P641" s="99"/>
      <c r="Q641" s="98"/>
      <c r="R641" s="99"/>
      <c r="S641" s="98"/>
      <c r="T641" s="99"/>
      <c r="U641" s="98"/>
      <c r="V641" s="99"/>
    </row>
    <row r="642" spans="3:22" s="97" customFormat="1" ht="15" x14ac:dyDescent="0.25">
      <c r="C642" s="96"/>
      <c r="E642" s="98"/>
      <c r="F642" s="99"/>
      <c r="G642" s="98"/>
      <c r="H642" s="99"/>
      <c r="I642" s="98"/>
      <c r="J642" s="99"/>
      <c r="K642" s="98"/>
      <c r="L642" s="99"/>
      <c r="M642" s="98"/>
      <c r="N642" s="99"/>
      <c r="O642" s="98"/>
      <c r="P642" s="99"/>
      <c r="Q642" s="98"/>
      <c r="R642" s="99"/>
      <c r="S642" s="98"/>
      <c r="T642" s="99"/>
      <c r="U642" s="98"/>
      <c r="V642" s="99"/>
    </row>
    <row r="643" spans="3:22" s="97" customFormat="1" ht="15" x14ac:dyDescent="0.25">
      <c r="C643" s="96"/>
      <c r="E643" s="98"/>
      <c r="F643" s="99"/>
      <c r="G643" s="98"/>
      <c r="H643" s="99"/>
      <c r="I643" s="98"/>
      <c r="J643" s="99"/>
      <c r="K643" s="98"/>
      <c r="L643" s="99"/>
      <c r="M643" s="98"/>
      <c r="N643" s="99"/>
      <c r="O643" s="98"/>
      <c r="P643" s="99"/>
      <c r="Q643" s="98"/>
      <c r="R643" s="99"/>
      <c r="S643" s="98"/>
      <c r="T643" s="99"/>
      <c r="U643" s="98"/>
      <c r="V643" s="99"/>
    </row>
    <row r="644" spans="3:22" s="97" customFormat="1" ht="15" x14ac:dyDescent="0.25">
      <c r="C644" s="96"/>
      <c r="E644" s="98"/>
      <c r="F644" s="99"/>
      <c r="G644" s="98"/>
      <c r="H644" s="99"/>
      <c r="I644" s="98"/>
      <c r="J644" s="99"/>
      <c r="K644" s="98"/>
      <c r="L644" s="99"/>
      <c r="M644" s="98"/>
      <c r="N644" s="99"/>
      <c r="O644" s="98"/>
      <c r="P644" s="99"/>
      <c r="Q644" s="98"/>
      <c r="R644" s="99"/>
      <c r="S644" s="98"/>
      <c r="T644" s="99"/>
      <c r="U644" s="98"/>
      <c r="V644" s="99"/>
    </row>
    <row r="645" spans="3:22" s="97" customFormat="1" ht="15" x14ac:dyDescent="0.25">
      <c r="C645" s="96"/>
      <c r="E645" s="98"/>
      <c r="F645" s="99"/>
      <c r="G645" s="98"/>
      <c r="H645" s="99"/>
      <c r="I645" s="98"/>
      <c r="J645" s="99"/>
      <c r="K645" s="98"/>
      <c r="L645" s="99"/>
      <c r="M645" s="98"/>
      <c r="N645" s="99"/>
      <c r="O645" s="98"/>
      <c r="P645" s="99"/>
      <c r="Q645" s="98"/>
      <c r="R645" s="99"/>
      <c r="S645" s="98"/>
      <c r="T645" s="99"/>
      <c r="U645" s="98"/>
      <c r="V645" s="99"/>
    </row>
    <row r="646" spans="3:22" s="97" customFormat="1" ht="15" x14ac:dyDescent="0.25">
      <c r="C646" s="96"/>
      <c r="E646" s="98"/>
      <c r="F646" s="99"/>
      <c r="G646" s="98"/>
      <c r="H646" s="99"/>
      <c r="I646" s="98"/>
      <c r="J646" s="99"/>
      <c r="K646" s="98"/>
      <c r="L646" s="99"/>
      <c r="M646" s="98"/>
      <c r="N646" s="99"/>
      <c r="O646" s="98"/>
      <c r="P646" s="99"/>
      <c r="Q646" s="98"/>
      <c r="R646" s="99"/>
      <c r="S646" s="98"/>
      <c r="T646" s="99"/>
      <c r="U646" s="98"/>
      <c r="V646" s="99"/>
    </row>
    <row r="647" spans="3:22" s="97" customFormat="1" ht="15" x14ac:dyDescent="0.25">
      <c r="C647" s="96"/>
      <c r="E647" s="98"/>
      <c r="F647" s="99"/>
      <c r="G647" s="98"/>
      <c r="H647" s="99"/>
      <c r="I647" s="98"/>
      <c r="J647" s="99"/>
      <c r="K647" s="98"/>
      <c r="L647" s="99"/>
      <c r="M647" s="98"/>
      <c r="N647" s="99"/>
      <c r="O647" s="98"/>
      <c r="P647" s="99"/>
      <c r="Q647" s="98"/>
      <c r="R647" s="99"/>
      <c r="S647" s="98"/>
      <c r="T647" s="99"/>
      <c r="U647" s="98"/>
      <c r="V647" s="99"/>
    </row>
    <row r="648" spans="3:22" s="97" customFormat="1" ht="15" x14ac:dyDescent="0.25">
      <c r="C648" s="96"/>
      <c r="E648" s="98"/>
      <c r="F648" s="99"/>
      <c r="G648" s="98"/>
      <c r="H648" s="99"/>
      <c r="I648" s="98"/>
      <c r="J648" s="99"/>
      <c r="K648" s="98"/>
      <c r="L648" s="99"/>
      <c r="M648" s="98"/>
      <c r="N648" s="99"/>
      <c r="O648" s="98"/>
      <c r="P648" s="99"/>
      <c r="Q648" s="98"/>
      <c r="R648" s="99"/>
      <c r="S648" s="98"/>
      <c r="T648" s="99"/>
      <c r="U648" s="98"/>
      <c r="V648" s="99"/>
    </row>
    <row r="649" spans="3:22" s="97" customFormat="1" ht="15" x14ac:dyDescent="0.25">
      <c r="C649" s="96"/>
      <c r="E649" s="98"/>
      <c r="F649" s="99"/>
      <c r="G649" s="98"/>
      <c r="H649" s="99"/>
      <c r="I649" s="98"/>
      <c r="J649" s="99"/>
      <c r="K649" s="98"/>
      <c r="L649" s="99"/>
      <c r="M649" s="98"/>
      <c r="N649" s="99"/>
      <c r="O649" s="98"/>
      <c r="P649" s="99"/>
      <c r="Q649" s="98"/>
      <c r="R649" s="99"/>
      <c r="S649" s="98"/>
      <c r="T649" s="99"/>
      <c r="U649" s="98"/>
      <c r="V649" s="99"/>
    </row>
    <row r="650" spans="3:22" s="97" customFormat="1" ht="15" x14ac:dyDescent="0.25">
      <c r="C650" s="96"/>
      <c r="E650" s="98"/>
      <c r="F650" s="99"/>
      <c r="G650" s="98"/>
      <c r="H650" s="99"/>
      <c r="I650" s="98"/>
      <c r="J650" s="99"/>
      <c r="K650" s="98"/>
      <c r="L650" s="99"/>
      <c r="M650" s="98"/>
      <c r="N650" s="99"/>
      <c r="O650" s="98"/>
      <c r="P650" s="99"/>
      <c r="Q650" s="98"/>
      <c r="R650" s="99"/>
      <c r="S650" s="98"/>
      <c r="T650" s="99"/>
      <c r="U650" s="98"/>
      <c r="V650" s="99"/>
    </row>
    <row r="651" spans="3:22" s="97" customFormat="1" ht="15" x14ac:dyDescent="0.25">
      <c r="C651" s="96"/>
      <c r="E651" s="98"/>
      <c r="F651" s="99"/>
      <c r="G651" s="98"/>
      <c r="H651" s="99"/>
      <c r="I651" s="98"/>
      <c r="J651" s="99"/>
      <c r="K651" s="98"/>
      <c r="L651" s="99"/>
      <c r="M651" s="98"/>
      <c r="N651" s="99"/>
      <c r="O651" s="98"/>
      <c r="P651" s="99"/>
      <c r="Q651" s="98"/>
      <c r="R651" s="99"/>
      <c r="S651" s="98"/>
      <c r="T651" s="99"/>
      <c r="U651" s="98"/>
      <c r="V651" s="99"/>
    </row>
    <row r="652" spans="3:22" s="97" customFormat="1" ht="15" x14ac:dyDescent="0.25">
      <c r="C652" s="96"/>
      <c r="E652" s="98"/>
      <c r="F652" s="99"/>
      <c r="G652" s="98"/>
      <c r="H652" s="99"/>
      <c r="I652" s="98"/>
      <c r="J652" s="99"/>
      <c r="K652" s="98"/>
      <c r="L652" s="99"/>
      <c r="M652" s="98"/>
      <c r="N652" s="99"/>
      <c r="O652" s="98"/>
      <c r="P652" s="99"/>
      <c r="Q652" s="98"/>
      <c r="R652" s="99"/>
      <c r="S652" s="98"/>
      <c r="T652" s="99"/>
      <c r="U652" s="98"/>
      <c r="V652" s="99"/>
    </row>
    <row r="653" spans="3:22" s="97" customFormat="1" ht="15" x14ac:dyDescent="0.25">
      <c r="C653" s="96"/>
      <c r="E653" s="98"/>
      <c r="F653" s="99"/>
      <c r="G653" s="98"/>
      <c r="H653" s="99"/>
      <c r="I653" s="98"/>
      <c r="J653" s="99"/>
      <c r="K653" s="98"/>
      <c r="L653" s="99"/>
      <c r="M653" s="98"/>
      <c r="N653" s="99"/>
      <c r="O653" s="98"/>
      <c r="P653" s="99"/>
      <c r="Q653" s="98"/>
      <c r="R653" s="99"/>
      <c r="S653" s="98"/>
      <c r="T653" s="99"/>
      <c r="U653" s="98"/>
      <c r="V653" s="99"/>
    </row>
    <row r="654" spans="3:22" s="97" customFormat="1" ht="15" x14ac:dyDescent="0.25">
      <c r="C654" s="96"/>
      <c r="E654" s="98"/>
      <c r="F654" s="99"/>
      <c r="G654" s="98"/>
      <c r="H654" s="99"/>
      <c r="I654" s="98"/>
      <c r="J654" s="99"/>
      <c r="K654" s="98"/>
      <c r="L654" s="99"/>
      <c r="M654" s="98"/>
      <c r="N654" s="99"/>
      <c r="O654" s="98"/>
      <c r="P654" s="99"/>
      <c r="Q654" s="98"/>
      <c r="R654" s="99"/>
      <c r="S654" s="98"/>
      <c r="T654" s="99"/>
      <c r="U654" s="98"/>
      <c r="V654" s="99"/>
    </row>
    <row r="655" spans="3:22" s="97" customFormat="1" ht="15" x14ac:dyDescent="0.25">
      <c r="C655" s="96"/>
      <c r="E655" s="98"/>
      <c r="F655" s="99"/>
      <c r="G655" s="98"/>
      <c r="H655" s="99"/>
      <c r="I655" s="98"/>
      <c r="J655" s="99"/>
      <c r="K655" s="98"/>
      <c r="L655" s="99"/>
      <c r="M655" s="98"/>
      <c r="N655" s="99"/>
      <c r="O655" s="98"/>
      <c r="P655" s="99"/>
      <c r="Q655" s="98"/>
      <c r="R655" s="99"/>
      <c r="S655" s="98"/>
      <c r="T655" s="99"/>
      <c r="U655" s="98"/>
      <c r="V655" s="99"/>
    </row>
    <row r="656" spans="3:22" s="97" customFormat="1" ht="15" x14ac:dyDescent="0.25">
      <c r="C656" s="96"/>
      <c r="E656" s="98"/>
      <c r="F656" s="99"/>
      <c r="G656" s="98"/>
      <c r="H656" s="99"/>
      <c r="I656" s="98"/>
      <c r="J656" s="99"/>
      <c r="K656" s="98"/>
      <c r="L656" s="99"/>
      <c r="M656" s="98"/>
      <c r="N656" s="99"/>
      <c r="O656" s="98"/>
      <c r="P656" s="99"/>
      <c r="Q656" s="98"/>
      <c r="R656" s="99"/>
      <c r="S656" s="98"/>
      <c r="T656" s="99"/>
      <c r="U656" s="98"/>
      <c r="V656" s="99"/>
    </row>
    <row r="657" spans="3:22" s="97" customFormat="1" ht="15" x14ac:dyDescent="0.25">
      <c r="C657" s="96"/>
      <c r="E657" s="98"/>
      <c r="F657" s="99"/>
      <c r="G657" s="98"/>
      <c r="H657" s="99"/>
      <c r="I657" s="98"/>
      <c r="J657" s="99"/>
      <c r="K657" s="98"/>
      <c r="L657" s="99"/>
      <c r="M657" s="98"/>
      <c r="N657" s="99"/>
      <c r="O657" s="98"/>
      <c r="P657" s="99"/>
      <c r="Q657" s="98"/>
      <c r="R657" s="99"/>
      <c r="S657" s="98"/>
      <c r="T657" s="99"/>
      <c r="U657" s="98"/>
      <c r="V657" s="99"/>
    </row>
    <row r="658" spans="3:22" s="97" customFormat="1" ht="15" x14ac:dyDescent="0.25">
      <c r="C658" s="96"/>
      <c r="E658" s="98"/>
      <c r="F658" s="99"/>
      <c r="G658" s="98"/>
      <c r="H658" s="99"/>
      <c r="I658" s="98"/>
      <c r="J658" s="99"/>
      <c r="K658" s="98"/>
      <c r="L658" s="99"/>
      <c r="M658" s="98"/>
      <c r="N658" s="99"/>
      <c r="O658" s="98"/>
      <c r="P658" s="99"/>
      <c r="Q658" s="98"/>
      <c r="R658" s="99"/>
      <c r="S658" s="98"/>
      <c r="T658" s="99"/>
      <c r="U658" s="98"/>
      <c r="V658" s="99"/>
    </row>
    <row r="659" spans="3:22" s="97" customFormat="1" ht="15" x14ac:dyDescent="0.25">
      <c r="C659" s="96"/>
      <c r="E659" s="98"/>
      <c r="F659" s="99"/>
      <c r="G659" s="98"/>
      <c r="H659" s="99"/>
      <c r="I659" s="98"/>
      <c r="J659" s="99"/>
      <c r="K659" s="98"/>
      <c r="L659" s="99"/>
      <c r="M659" s="98"/>
      <c r="N659" s="99"/>
      <c r="O659" s="98"/>
      <c r="P659" s="99"/>
      <c r="Q659" s="98"/>
      <c r="R659" s="99"/>
      <c r="S659" s="98"/>
      <c r="T659" s="99"/>
      <c r="U659" s="98"/>
      <c r="V659" s="99"/>
    </row>
    <row r="660" spans="3:22" s="97" customFormat="1" ht="15" x14ac:dyDescent="0.25">
      <c r="C660" s="96"/>
      <c r="E660" s="98"/>
      <c r="F660" s="99"/>
      <c r="G660" s="98"/>
      <c r="H660" s="99"/>
      <c r="I660" s="98"/>
      <c r="J660" s="99"/>
      <c r="K660" s="98"/>
      <c r="L660" s="99"/>
      <c r="M660" s="98"/>
      <c r="N660" s="99"/>
      <c r="O660" s="98"/>
      <c r="P660" s="99"/>
      <c r="Q660" s="98"/>
      <c r="R660" s="99"/>
      <c r="S660" s="98"/>
      <c r="T660" s="99"/>
      <c r="U660" s="98"/>
      <c r="V660" s="99"/>
    </row>
    <row r="661" spans="3:22" s="97" customFormat="1" ht="15" x14ac:dyDescent="0.25">
      <c r="C661" s="96"/>
      <c r="E661" s="98"/>
      <c r="F661" s="99"/>
      <c r="G661" s="98"/>
      <c r="H661" s="99"/>
      <c r="I661" s="98"/>
      <c r="J661" s="99"/>
      <c r="K661" s="98"/>
      <c r="L661" s="99"/>
      <c r="M661" s="98"/>
      <c r="N661" s="99"/>
      <c r="O661" s="98"/>
      <c r="P661" s="99"/>
      <c r="Q661" s="98"/>
      <c r="R661" s="99"/>
      <c r="S661" s="98"/>
      <c r="T661" s="99"/>
      <c r="U661" s="98"/>
      <c r="V661" s="99"/>
    </row>
    <row r="662" spans="3:22" s="97" customFormat="1" ht="15" x14ac:dyDescent="0.25">
      <c r="C662" s="96"/>
      <c r="E662" s="98"/>
      <c r="F662" s="99"/>
      <c r="G662" s="98"/>
      <c r="H662" s="99"/>
      <c r="I662" s="98"/>
      <c r="J662" s="99"/>
      <c r="K662" s="98"/>
      <c r="L662" s="99"/>
      <c r="M662" s="98"/>
      <c r="N662" s="99"/>
      <c r="O662" s="98"/>
      <c r="P662" s="99"/>
      <c r="Q662" s="98"/>
      <c r="R662" s="99"/>
      <c r="S662" s="98"/>
      <c r="T662" s="99"/>
      <c r="U662" s="98"/>
      <c r="V662" s="99"/>
    </row>
    <row r="663" spans="3:22" s="97" customFormat="1" ht="15" x14ac:dyDescent="0.25">
      <c r="C663" s="96"/>
      <c r="E663" s="98"/>
      <c r="F663" s="99"/>
      <c r="G663" s="98"/>
      <c r="H663" s="99"/>
      <c r="I663" s="98"/>
      <c r="J663" s="99"/>
      <c r="K663" s="98"/>
      <c r="L663" s="99"/>
      <c r="M663" s="98"/>
      <c r="N663" s="99"/>
      <c r="O663" s="98"/>
      <c r="P663" s="99"/>
      <c r="Q663" s="98"/>
      <c r="R663" s="99"/>
      <c r="S663" s="98"/>
      <c r="T663" s="99"/>
      <c r="U663" s="98"/>
      <c r="V663" s="99"/>
    </row>
    <row r="664" spans="3:22" s="97" customFormat="1" ht="15" x14ac:dyDescent="0.25">
      <c r="C664" s="96"/>
      <c r="E664" s="98"/>
      <c r="F664" s="99"/>
      <c r="G664" s="98"/>
      <c r="H664" s="99"/>
      <c r="I664" s="98"/>
      <c r="J664" s="99"/>
      <c r="K664" s="98"/>
      <c r="L664" s="99"/>
      <c r="M664" s="98"/>
      <c r="N664" s="99"/>
      <c r="O664" s="98"/>
      <c r="P664" s="99"/>
      <c r="Q664" s="98"/>
      <c r="R664" s="99"/>
      <c r="S664" s="98"/>
      <c r="T664" s="99"/>
      <c r="U664" s="98"/>
      <c r="V664" s="99"/>
    </row>
    <row r="665" spans="3:22" s="97" customFormat="1" ht="15" x14ac:dyDescent="0.25">
      <c r="C665" s="96"/>
      <c r="E665" s="98"/>
      <c r="F665" s="99"/>
      <c r="G665" s="98"/>
      <c r="H665" s="99"/>
      <c r="I665" s="98"/>
      <c r="J665" s="99"/>
      <c r="K665" s="98"/>
      <c r="L665" s="99"/>
      <c r="M665" s="98"/>
      <c r="N665" s="99"/>
      <c r="O665" s="98"/>
      <c r="P665" s="99"/>
      <c r="Q665" s="98"/>
      <c r="R665" s="99"/>
      <c r="S665" s="98"/>
      <c r="T665" s="99"/>
      <c r="U665" s="98"/>
      <c r="V665" s="99"/>
    </row>
    <row r="666" spans="3:22" s="97" customFormat="1" ht="15" x14ac:dyDescent="0.25">
      <c r="C666" s="96"/>
      <c r="E666" s="98"/>
      <c r="F666" s="99"/>
      <c r="G666" s="98"/>
      <c r="H666" s="99"/>
      <c r="I666" s="98"/>
      <c r="J666" s="99"/>
      <c r="K666" s="98"/>
      <c r="L666" s="99"/>
      <c r="M666" s="98"/>
      <c r="N666" s="99"/>
      <c r="O666" s="98"/>
      <c r="P666" s="99"/>
      <c r="Q666" s="98"/>
      <c r="R666" s="99"/>
      <c r="S666" s="98"/>
      <c r="T666" s="99"/>
      <c r="U666" s="98"/>
      <c r="V666" s="99"/>
    </row>
    <row r="667" spans="3:22" s="97" customFormat="1" ht="15" x14ac:dyDescent="0.25">
      <c r="C667" s="96"/>
      <c r="E667" s="98"/>
      <c r="F667" s="99"/>
      <c r="G667" s="98"/>
      <c r="H667" s="99"/>
      <c r="I667" s="98"/>
      <c r="J667" s="99"/>
      <c r="K667" s="98"/>
      <c r="L667" s="99"/>
      <c r="M667" s="98"/>
      <c r="N667" s="99"/>
      <c r="O667" s="98"/>
      <c r="P667" s="99"/>
      <c r="Q667" s="98"/>
      <c r="R667" s="99"/>
      <c r="S667" s="98"/>
      <c r="T667" s="99"/>
      <c r="U667" s="98"/>
      <c r="V667" s="99"/>
    </row>
    <row r="668" spans="3:22" s="97" customFormat="1" ht="15" x14ac:dyDescent="0.25">
      <c r="C668" s="96"/>
      <c r="E668" s="98"/>
      <c r="F668" s="99"/>
      <c r="G668" s="98"/>
      <c r="H668" s="99"/>
      <c r="I668" s="98"/>
      <c r="J668" s="99"/>
      <c r="K668" s="98"/>
      <c r="L668" s="99"/>
      <c r="M668" s="98"/>
      <c r="N668" s="99"/>
      <c r="O668" s="98"/>
      <c r="P668" s="99"/>
      <c r="Q668" s="98"/>
      <c r="R668" s="99"/>
      <c r="S668" s="98"/>
      <c r="T668" s="99"/>
      <c r="U668" s="98"/>
      <c r="V668" s="99"/>
    </row>
    <row r="669" spans="3:22" s="97" customFormat="1" ht="15" x14ac:dyDescent="0.25">
      <c r="C669" s="96"/>
      <c r="E669" s="98"/>
      <c r="F669" s="99"/>
      <c r="G669" s="98"/>
      <c r="H669" s="99"/>
      <c r="I669" s="98"/>
      <c r="J669" s="99"/>
      <c r="K669" s="98"/>
      <c r="L669" s="99"/>
      <c r="M669" s="98"/>
      <c r="N669" s="99"/>
      <c r="O669" s="98"/>
      <c r="P669" s="99"/>
      <c r="Q669" s="98"/>
      <c r="R669" s="99"/>
      <c r="S669" s="98"/>
      <c r="T669" s="99"/>
      <c r="U669" s="98"/>
      <c r="V669" s="99"/>
    </row>
    <row r="670" spans="3:22" s="97" customFormat="1" ht="15" x14ac:dyDescent="0.25">
      <c r="C670" s="96"/>
      <c r="E670" s="98"/>
      <c r="F670" s="99"/>
      <c r="G670" s="98"/>
      <c r="H670" s="99"/>
      <c r="I670" s="98"/>
      <c r="J670" s="99"/>
      <c r="K670" s="98"/>
      <c r="L670" s="99"/>
      <c r="M670" s="98"/>
      <c r="N670" s="99"/>
      <c r="O670" s="98"/>
      <c r="P670" s="99"/>
      <c r="Q670" s="98"/>
      <c r="R670" s="99"/>
      <c r="S670" s="98"/>
      <c r="T670" s="99"/>
      <c r="U670" s="98"/>
      <c r="V670" s="99"/>
    </row>
    <row r="671" spans="3:22" s="97" customFormat="1" ht="15" x14ac:dyDescent="0.25">
      <c r="C671" s="96"/>
      <c r="E671" s="98"/>
      <c r="F671" s="99"/>
      <c r="G671" s="98"/>
      <c r="H671" s="99"/>
      <c r="I671" s="98"/>
      <c r="J671" s="99"/>
      <c r="K671" s="98"/>
      <c r="L671" s="99"/>
      <c r="M671" s="98"/>
      <c r="N671" s="99"/>
      <c r="O671" s="98"/>
      <c r="P671" s="99"/>
      <c r="Q671" s="98"/>
      <c r="R671" s="99"/>
      <c r="S671" s="98"/>
      <c r="T671" s="99"/>
      <c r="U671" s="98"/>
      <c r="V671" s="99"/>
    </row>
    <row r="672" spans="3:22" s="97" customFormat="1" ht="15" x14ac:dyDescent="0.25">
      <c r="C672" s="96"/>
      <c r="E672" s="98"/>
      <c r="F672" s="99"/>
      <c r="G672" s="98"/>
      <c r="H672" s="99"/>
      <c r="I672" s="98"/>
      <c r="J672" s="99"/>
      <c r="K672" s="98"/>
      <c r="L672" s="99"/>
      <c r="M672" s="98"/>
      <c r="N672" s="99"/>
      <c r="O672" s="98"/>
      <c r="P672" s="99"/>
      <c r="Q672" s="98"/>
      <c r="R672" s="99"/>
      <c r="S672" s="98"/>
      <c r="T672" s="99"/>
      <c r="U672" s="98"/>
      <c r="V672" s="99"/>
    </row>
    <row r="673" spans="3:22" s="97" customFormat="1" ht="15" x14ac:dyDescent="0.25">
      <c r="C673" s="96"/>
      <c r="E673" s="98"/>
      <c r="F673" s="99"/>
      <c r="G673" s="98"/>
      <c r="H673" s="99"/>
      <c r="I673" s="98"/>
      <c r="J673" s="99"/>
      <c r="K673" s="98"/>
      <c r="L673" s="99"/>
      <c r="M673" s="98"/>
      <c r="N673" s="99"/>
      <c r="O673" s="98"/>
      <c r="P673" s="99"/>
      <c r="Q673" s="98"/>
      <c r="R673" s="99"/>
      <c r="S673" s="98"/>
      <c r="T673" s="99"/>
      <c r="U673" s="98"/>
      <c r="V673" s="99"/>
    </row>
    <row r="674" spans="3:22" s="97" customFormat="1" ht="15" x14ac:dyDescent="0.25">
      <c r="C674" s="96"/>
      <c r="E674" s="98"/>
      <c r="F674" s="99"/>
      <c r="G674" s="98"/>
      <c r="H674" s="99"/>
      <c r="I674" s="98"/>
      <c r="J674" s="99"/>
      <c r="K674" s="98"/>
      <c r="L674" s="99"/>
      <c r="M674" s="98"/>
      <c r="N674" s="99"/>
      <c r="O674" s="98"/>
      <c r="P674" s="99"/>
      <c r="Q674" s="98"/>
      <c r="R674" s="99"/>
      <c r="S674" s="98"/>
      <c r="T674" s="99"/>
      <c r="U674" s="98"/>
      <c r="V674" s="99"/>
    </row>
    <row r="675" spans="3:22" s="97" customFormat="1" ht="15" x14ac:dyDescent="0.25">
      <c r="C675" s="96"/>
      <c r="E675" s="98"/>
      <c r="F675" s="99"/>
      <c r="G675" s="98"/>
      <c r="H675" s="99"/>
      <c r="I675" s="98"/>
      <c r="J675" s="99"/>
      <c r="K675" s="98"/>
      <c r="L675" s="99"/>
      <c r="M675" s="98"/>
      <c r="N675" s="99"/>
      <c r="O675" s="98"/>
      <c r="P675" s="99"/>
      <c r="Q675" s="98"/>
      <c r="R675" s="99"/>
      <c r="S675" s="98"/>
      <c r="T675" s="99"/>
      <c r="U675" s="98"/>
      <c r="V675" s="99"/>
    </row>
    <row r="676" spans="3:22" s="97" customFormat="1" ht="15" x14ac:dyDescent="0.25">
      <c r="C676" s="96"/>
      <c r="E676" s="98"/>
      <c r="F676" s="99"/>
      <c r="G676" s="98"/>
      <c r="H676" s="99"/>
      <c r="I676" s="98"/>
      <c r="J676" s="99"/>
      <c r="K676" s="98"/>
      <c r="L676" s="99"/>
      <c r="M676" s="98"/>
      <c r="N676" s="99"/>
      <c r="O676" s="98"/>
      <c r="P676" s="99"/>
      <c r="Q676" s="98"/>
      <c r="R676" s="99"/>
      <c r="S676" s="98"/>
      <c r="T676" s="99"/>
      <c r="U676" s="98"/>
      <c r="V676" s="99"/>
    </row>
    <row r="677" spans="3:22" s="97" customFormat="1" ht="15" x14ac:dyDescent="0.25">
      <c r="C677" s="96"/>
      <c r="E677" s="98"/>
      <c r="F677" s="99"/>
      <c r="G677" s="98"/>
      <c r="H677" s="99"/>
      <c r="I677" s="98"/>
      <c r="J677" s="99"/>
      <c r="K677" s="98"/>
      <c r="L677" s="99"/>
      <c r="M677" s="98"/>
      <c r="N677" s="99"/>
      <c r="O677" s="98"/>
      <c r="P677" s="99"/>
      <c r="Q677" s="98"/>
      <c r="R677" s="99"/>
      <c r="S677" s="98"/>
      <c r="T677" s="99"/>
      <c r="U677" s="98"/>
      <c r="V677" s="99"/>
    </row>
    <row r="678" spans="3:22" s="97" customFormat="1" ht="15" x14ac:dyDescent="0.25">
      <c r="C678" s="96"/>
      <c r="E678" s="98"/>
      <c r="F678" s="99"/>
      <c r="G678" s="98"/>
      <c r="H678" s="99"/>
      <c r="I678" s="98"/>
      <c r="J678" s="99"/>
      <c r="K678" s="98"/>
      <c r="L678" s="99"/>
      <c r="M678" s="98"/>
      <c r="N678" s="99"/>
      <c r="O678" s="98"/>
      <c r="P678" s="99"/>
      <c r="Q678" s="98"/>
      <c r="R678" s="99"/>
      <c r="S678" s="98"/>
      <c r="T678" s="99"/>
      <c r="U678" s="98"/>
      <c r="V678" s="99"/>
    </row>
    <row r="679" spans="3:22" s="97" customFormat="1" ht="15" x14ac:dyDescent="0.25">
      <c r="C679" s="96"/>
      <c r="E679" s="98"/>
      <c r="F679" s="99"/>
      <c r="G679" s="98"/>
      <c r="H679" s="99"/>
      <c r="I679" s="98"/>
      <c r="J679" s="99"/>
      <c r="K679" s="98"/>
      <c r="L679" s="99"/>
      <c r="M679" s="98"/>
      <c r="N679" s="99"/>
      <c r="O679" s="98"/>
      <c r="P679" s="99"/>
      <c r="Q679" s="98"/>
      <c r="R679" s="99"/>
      <c r="S679" s="98"/>
      <c r="T679" s="99"/>
      <c r="U679" s="98"/>
      <c r="V679" s="99"/>
    </row>
    <row r="680" spans="3:22" s="97" customFormat="1" ht="15" x14ac:dyDescent="0.25">
      <c r="C680" s="96"/>
      <c r="E680" s="98"/>
      <c r="F680" s="99"/>
      <c r="G680" s="98"/>
      <c r="H680" s="99"/>
      <c r="I680" s="98"/>
      <c r="J680" s="99"/>
      <c r="K680" s="98"/>
      <c r="L680" s="99"/>
      <c r="M680" s="98"/>
      <c r="N680" s="99"/>
      <c r="O680" s="98"/>
      <c r="P680" s="99"/>
      <c r="Q680" s="98"/>
      <c r="R680" s="99"/>
      <c r="S680" s="98"/>
      <c r="T680" s="99"/>
      <c r="U680" s="98"/>
      <c r="V680" s="99"/>
    </row>
    <row r="681" spans="3:22" s="97" customFormat="1" ht="15" x14ac:dyDescent="0.25">
      <c r="C681" s="96"/>
      <c r="E681" s="98"/>
      <c r="F681" s="99"/>
      <c r="G681" s="98"/>
      <c r="H681" s="99"/>
      <c r="I681" s="98"/>
      <c r="J681" s="99"/>
      <c r="K681" s="98"/>
      <c r="L681" s="99"/>
      <c r="M681" s="98"/>
      <c r="N681" s="99"/>
      <c r="O681" s="98"/>
      <c r="P681" s="99"/>
      <c r="Q681" s="98"/>
      <c r="R681" s="99"/>
      <c r="S681" s="98"/>
      <c r="T681" s="99"/>
      <c r="U681" s="98"/>
      <c r="V681" s="99"/>
    </row>
    <row r="682" spans="3:22" s="97" customFormat="1" ht="15" x14ac:dyDescent="0.25">
      <c r="C682" s="96"/>
      <c r="E682" s="98"/>
      <c r="F682" s="99"/>
      <c r="G682" s="98"/>
      <c r="H682" s="99"/>
      <c r="I682" s="98"/>
      <c r="J682" s="99"/>
      <c r="K682" s="98"/>
      <c r="L682" s="99"/>
      <c r="M682" s="98"/>
      <c r="N682" s="99"/>
      <c r="O682" s="98"/>
      <c r="P682" s="99"/>
      <c r="Q682" s="98"/>
      <c r="R682" s="99"/>
      <c r="S682" s="98"/>
      <c r="T682" s="99"/>
      <c r="U682" s="98"/>
      <c r="V682" s="99"/>
    </row>
    <row r="683" spans="3:22" s="97" customFormat="1" ht="15" x14ac:dyDescent="0.25">
      <c r="C683" s="96"/>
      <c r="E683" s="98"/>
      <c r="F683" s="99"/>
      <c r="G683" s="98"/>
      <c r="H683" s="99"/>
      <c r="I683" s="98"/>
      <c r="J683" s="99"/>
      <c r="K683" s="98"/>
      <c r="L683" s="99"/>
      <c r="M683" s="98"/>
      <c r="N683" s="99"/>
      <c r="O683" s="98"/>
      <c r="P683" s="99"/>
      <c r="Q683" s="98"/>
      <c r="R683" s="99"/>
      <c r="S683" s="98"/>
      <c r="T683" s="99"/>
      <c r="U683" s="98"/>
      <c r="V683" s="99"/>
    </row>
    <row r="684" spans="3:22" s="97" customFormat="1" ht="15" x14ac:dyDescent="0.25">
      <c r="C684" s="96"/>
      <c r="E684" s="98"/>
      <c r="F684" s="99"/>
      <c r="G684" s="98"/>
      <c r="H684" s="99"/>
      <c r="I684" s="98"/>
      <c r="J684" s="99"/>
      <c r="K684" s="98"/>
      <c r="L684" s="99"/>
      <c r="M684" s="98"/>
      <c r="N684" s="99"/>
      <c r="O684" s="98"/>
      <c r="P684" s="99"/>
      <c r="Q684" s="98"/>
      <c r="R684" s="99"/>
      <c r="S684" s="98"/>
      <c r="T684" s="99"/>
      <c r="U684" s="98"/>
      <c r="V684" s="99"/>
    </row>
    <row r="685" spans="3:22" s="97" customFormat="1" ht="15" x14ac:dyDescent="0.25">
      <c r="C685" s="96"/>
      <c r="E685" s="98"/>
      <c r="F685" s="99"/>
      <c r="G685" s="98"/>
      <c r="H685" s="99"/>
      <c r="I685" s="98"/>
      <c r="J685" s="99"/>
      <c r="K685" s="98"/>
      <c r="L685" s="99"/>
      <c r="M685" s="98"/>
      <c r="N685" s="99"/>
      <c r="O685" s="98"/>
      <c r="P685" s="99"/>
      <c r="Q685" s="98"/>
      <c r="R685" s="99"/>
      <c r="S685" s="98"/>
      <c r="T685" s="99"/>
      <c r="U685" s="98"/>
      <c r="V685" s="99"/>
    </row>
    <row r="686" spans="3:22" s="97" customFormat="1" ht="15" x14ac:dyDescent="0.25">
      <c r="C686" s="96"/>
      <c r="E686" s="98"/>
      <c r="F686" s="99"/>
      <c r="G686" s="98"/>
      <c r="H686" s="99"/>
      <c r="I686" s="98"/>
      <c r="J686" s="99"/>
      <c r="K686" s="98"/>
      <c r="L686" s="99"/>
      <c r="M686" s="98"/>
      <c r="N686" s="99"/>
      <c r="O686" s="98"/>
      <c r="P686" s="99"/>
      <c r="Q686" s="98"/>
      <c r="R686" s="99"/>
      <c r="S686" s="98"/>
      <c r="T686" s="99"/>
      <c r="U686" s="98"/>
      <c r="V686" s="99"/>
    </row>
    <row r="687" spans="3:22" s="97" customFormat="1" ht="15" x14ac:dyDescent="0.25">
      <c r="C687" s="96"/>
      <c r="E687" s="98"/>
      <c r="F687" s="99"/>
      <c r="G687" s="98"/>
      <c r="H687" s="99"/>
      <c r="I687" s="98"/>
      <c r="J687" s="99"/>
      <c r="K687" s="98"/>
      <c r="L687" s="99"/>
      <c r="M687" s="98"/>
      <c r="N687" s="99"/>
      <c r="O687" s="98"/>
      <c r="P687" s="99"/>
      <c r="Q687" s="98"/>
      <c r="R687" s="99"/>
      <c r="S687" s="98"/>
      <c r="T687" s="99"/>
      <c r="U687" s="98"/>
      <c r="V687" s="99"/>
    </row>
    <row r="688" spans="3:22" s="97" customFormat="1" ht="15" x14ac:dyDescent="0.25">
      <c r="C688" s="96"/>
      <c r="E688" s="98"/>
      <c r="F688" s="99"/>
      <c r="G688" s="98"/>
      <c r="H688" s="99"/>
      <c r="I688" s="98"/>
      <c r="J688" s="99"/>
      <c r="K688" s="98"/>
      <c r="L688" s="99"/>
      <c r="M688" s="98"/>
      <c r="N688" s="99"/>
      <c r="O688" s="98"/>
      <c r="P688" s="99"/>
      <c r="Q688" s="98"/>
      <c r="R688" s="99"/>
      <c r="S688" s="98"/>
      <c r="T688" s="99"/>
      <c r="U688" s="98"/>
      <c r="V688" s="99"/>
    </row>
    <row r="689" spans="3:22" s="97" customFormat="1" ht="15" x14ac:dyDescent="0.25">
      <c r="C689" s="96"/>
      <c r="E689" s="98"/>
      <c r="F689" s="99"/>
      <c r="G689" s="98"/>
      <c r="H689" s="99"/>
      <c r="I689" s="98"/>
      <c r="J689" s="99"/>
      <c r="K689" s="98"/>
      <c r="L689" s="99"/>
      <c r="M689" s="98"/>
      <c r="N689" s="99"/>
      <c r="O689" s="98"/>
      <c r="P689" s="99"/>
      <c r="Q689" s="98"/>
      <c r="R689" s="99"/>
      <c r="S689" s="98"/>
      <c r="T689" s="99"/>
      <c r="U689" s="98"/>
      <c r="V689" s="99"/>
    </row>
    <row r="690" spans="3:22" s="97" customFormat="1" ht="15" x14ac:dyDescent="0.25">
      <c r="C690" s="96"/>
      <c r="E690" s="98"/>
      <c r="F690" s="99"/>
      <c r="G690" s="98"/>
      <c r="H690" s="99"/>
      <c r="I690" s="98"/>
      <c r="J690" s="99"/>
      <c r="K690" s="98"/>
      <c r="L690" s="99"/>
      <c r="M690" s="98"/>
      <c r="N690" s="99"/>
      <c r="O690" s="98"/>
      <c r="P690" s="99"/>
      <c r="Q690" s="98"/>
      <c r="R690" s="99"/>
      <c r="S690" s="98"/>
      <c r="T690" s="99"/>
      <c r="U690" s="98"/>
      <c r="V690" s="99"/>
    </row>
    <row r="691" spans="3:22" s="97" customFormat="1" ht="15" x14ac:dyDescent="0.25">
      <c r="C691" s="96"/>
      <c r="E691" s="98"/>
      <c r="F691" s="99"/>
      <c r="G691" s="98"/>
      <c r="H691" s="99"/>
      <c r="I691" s="98"/>
      <c r="J691" s="99"/>
      <c r="K691" s="98"/>
      <c r="L691" s="99"/>
      <c r="M691" s="98"/>
      <c r="N691" s="99"/>
      <c r="O691" s="98"/>
      <c r="P691" s="99"/>
      <c r="Q691" s="98"/>
      <c r="R691" s="99"/>
      <c r="S691" s="98"/>
      <c r="T691" s="99"/>
      <c r="U691" s="98"/>
      <c r="V691" s="99"/>
    </row>
    <row r="692" spans="3:22" s="97" customFormat="1" ht="15" x14ac:dyDescent="0.25">
      <c r="C692" s="96"/>
      <c r="E692" s="98"/>
      <c r="F692" s="99"/>
      <c r="G692" s="98"/>
      <c r="H692" s="99"/>
      <c r="I692" s="98"/>
      <c r="J692" s="99"/>
      <c r="K692" s="98"/>
      <c r="L692" s="99"/>
      <c r="M692" s="98"/>
      <c r="N692" s="99"/>
      <c r="O692" s="98"/>
      <c r="P692" s="99"/>
      <c r="Q692" s="98"/>
      <c r="R692" s="99"/>
      <c r="S692" s="98"/>
      <c r="T692" s="99"/>
      <c r="U692" s="98"/>
      <c r="V692" s="99"/>
    </row>
    <row r="693" spans="3:22" s="97" customFormat="1" ht="15" x14ac:dyDescent="0.25">
      <c r="C693" s="96"/>
      <c r="E693" s="98"/>
      <c r="F693" s="99"/>
      <c r="G693" s="98"/>
      <c r="H693" s="99"/>
      <c r="I693" s="98"/>
      <c r="J693" s="99"/>
      <c r="K693" s="98"/>
      <c r="L693" s="99"/>
      <c r="M693" s="98"/>
      <c r="N693" s="99"/>
      <c r="O693" s="98"/>
      <c r="P693" s="99"/>
      <c r="Q693" s="98"/>
      <c r="R693" s="99"/>
      <c r="S693" s="98"/>
      <c r="T693" s="99"/>
      <c r="U693" s="98"/>
      <c r="V693" s="99"/>
    </row>
    <row r="694" spans="3:22" s="97" customFormat="1" ht="15" x14ac:dyDescent="0.25">
      <c r="C694" s="96"/>
      <c r="E694" s="98"/>
      <c r="F694" s="99"/>
      <c r="G694" s="98"/>
      <c r="H694" s="99"/>
      <c r="I694" s="98"/>
      <c r="J694" s="99"/>
      <c r="K694" s="98"/>
      <c r="L694" s="99"/>
      <c r="M694" s="98"/>
      <c r="N694" s="99"/>
      <c r="O694" s="98"/>
      <c r="P694" s="99"/>
      <c r="Q694" s="98"/>
      <c r="R694" s="99"/>
      <c r="S694" s="98"/>
      <c r="T694" s="99"/>
      <c r="U694" s="98"/>
      <c r="V694" s="99"/>
    </row>
    <row r="695" spans="3:22" s="97" customFormat="1" ht="15" x14ac:dyDescent="0.25">
      <c r="C695" s="96"/>
      <c r="E695" s="98"/>
      <c r="F695" s="99"/>
      <c r="G695" s="98"/>
      <c r="H695" s="99"/>
      <c r="I695" s="98"/>
      <c r="J695" s="99"/>
      <c r="K695" s="98"/>
      <c r="L695" s="99"/>
      <c r="M695" s="98"/>
      <c r="N695" s="99"/>
      <c r="O695" s="98"/>
      <c r="P695" s="99"/>
      <c r="Q695" s="98"/>
      <c r="R695" s="99"/>
      <c r="S695" s="98"/>
      <c r="T695" s="99"/>
      <c r="U695" s="98"/>
      <c r="V695" s="99"/>
    </row>
    <row r="696" spans="3:22" s="97" customFormat="1" ht="15" x14ac:dyDescent="0.25">
      <c r="C696" s="96"/>
      <c r="E696" s="98"/>
      <c r="F696" s="99"/>
      <c r="G696" s="98"/>
      <c r="H696" s="99"/>
      <c r="I696" s="98"/>
      <c r="J696" s="99"/>
      <c r="K696" s="98"/>
      <c r="L696" s="99"/>
      <c r="M696" s="98"/>
      <c r="N696" s="99"/>
      <c r="O696" s="98"/>
      <c r="P696" s="99"/>
      <c r="Q696" s="98"/>
      <c r="R696" s="99"/>
      <c r="S696" s="98"/>
      <c r="T696" s="99"/>
      <c r="U696" s="98"/>
      <c r="V696" s="99"/>
    </row>
    <row r="697" spans="3:22" s="97" customFormat="1" ht="15" x14ac:dyDescent="0.25">
      <c r="C697" s="96"/>
      <c r="E697" s="98"/>
      <c r="F697" s="99"/>
      <c r="G697" s="98"/>
      <c r="H697" s="99"/>
      <c r="I697" s="98"/>
      <c r="J697" s="99"/>
      <c r="K697" s="98"/>
      <c r="L697" s="99"/>
      <c r="M697" s="98"/>
      <c r="N697" s="99"/>
      <c r="O697" s="98"/>
      <c r="P697" s="99"/>
      <c r="Q697" s="98"/>
      <c r="R697" s="99"/>
      <c r="S697" s="98"/>
      <c r="T697" s="99"/>
      <c r="U697" s="98"/>
      <c r="V697" s="99"/>
    </row>
    <row r="698" spans="3:22" s="97" customFormat="1" ht="15" x14ac:dyDescent="0.25">
      <c r="C698" s="96"/>
      <c r="E698" s="98"/>
      <c r="F698" s="99"/>
      <c r="G698" s="98"/>
      <c r="H698" s="99"/>
      <c r="I698" s="98"/>
      <c r="J698" s="99"/>
      <c r="K698" s="98"/>
      <c r="L698" s="99"/>
      <c r="M698" s="98"/>
      <c r="N698" s="99"/>
      <c r="O698" s="98"/>
      <c r="P698" s="99"/>
      <c r="Q698" s="98"/>
      <c r="R698" s="99"/>
      <c r="S698" s="98"/>
      <c r="T698" s="99"/>
      <c r="U698" s="98"/>
      <c r="V698" s="99"/>
    </row>
    <row r="699" spans="3:22" s="97" customFormat="1" ht="15" x14ac:dyDescent="0.25">
      <c r="C699" s="96"/>
      <c r="E699" s="98"/>
      <c r="F699" s="99"/>
      <c r="G699" s="98"/>
      <c r="H699" s="99"/>
      <c r="I699" s="98"/>
      <c r="J699" s="99"/>
      <c r="K699" s="98"/>
      <c r="L699" s="99"/>
      <c r="M699" s="98"/>
      <c r="N699" s="99"/>
      <c r="O699" s="98"/>
      <c r="P699" s="99"/>
      <c r="Q699" s="98"/>
      <c r="R699" s="99"/>
      <c r="S699" s="98"/>
      <c r="T699" s="99"/>
      <c r="U699" s="98"/>
      <c r="V699" s="99"/>
    </row>
    <row r="700" spans="3:22" s="97" customFormat="1" ht="15" x14ac:dyDescent="0.25">
      <c r="C700" s="96"/>
      <c r="E700" s="98"/>
      <c r="F700" s="99"/>
      <c r="G700" s="98"/>
      <c r="H700" s="99"/>
      <c r="I700" s="98"/>
      <c r="J700" s="99"/>
      <c r="K700" s="98"/>
      <c r="L700" s="99"/>
      <c r="M700" s="98"/>
      <c r="N700" s="99"/>
      <c r="O700" s="98"/>
      <c r="P700" s="99"/>
      <c r="Q700" s="98"/>
      <c r="R700" s="99"/>
      <c r="S700" s="98"/>
      <c r="T700" s="99"/>
      <c r="U700" s="98"/>
      <c r="V700" s="99"/>
    </row>
    <row r="701" spans="3:22" s="97" customFormat="1" ht="15" x14ac:dyDescent="0.25">
      <c r="C701" s="96"/>
      <c r="E701" s="98"/>
      <c r="F701" s="99"/>
      <c r="G701" s="98"/>
      <c r="H701" s="99"/>
      <c r="I701" s="98"/>
      <c r="J701" s="99"/>
      <c r="K701" s="98"/>
      <c r="L701" s="99"/>
      <c r="M701" s="98"/>
      <c r="N701" s="99"/>
      <c r="O701" s="98"/>
      <c r="P701" s="99"/>
      <c r="Q701" s="98"/>
      <c r="R701" s="99"/>
      <c r="S701" s="98"/>
      <c r="T701" s="99"/>
      <c r="U701" s="98"/>
      <c r="V701" s="99"/>
    </row>
    <row r="702" spans="3:22" s="97" customFormat="1" ht="15" x14ac:dyDescent="0.25">
      <c r="C702" s="96"/>
      <c r="E702" s="98"/>
      <c r="F702" s="99"/>
      <c r="G702" s="98"/>
      <c r="H702" s="99"/>
      <c r="I702" s="98"/>
      <c r="J702" s="99"/>
      <c r="K702" s="98"/>
      <c r="L702" s="99"/>
      <c r="M702" s="98"/>
      <c r="N702" s="99"/>
      <c r="O702" s="98"/>
      <c r="P702" s="99"/>
      <c r="Q702" s="98"/>
      <c r="R702" s="99"/>
      <c r="S702" s="98"/>
      <c r="T702" s="99"/>
      <c r="U702" s="98"/>
      <c r="V702" s="99"/>
    </row>
    <row r="703" spans="3:22" s="97" customFormat="1" ht="15" x14ac:dyDescent="0.25">
      <c r="C703" s="96"/>
      <c r="E703" s="98"/>
      <c r="F703" s="99"/>
      <c r="G703" s="98"/>
      <c r="H703" s="99"/>
      <c r="I703" s="98"/>
      <c r="J703" s="99"/>
      <c r="K703" s="98"/>
      <c r="L703" s="99"/>
      <c r="M703" s="98"/>
      <c r="N703" s="99"/>
      <c r="O703" s="98"/>
      <c r="P703" s="99"/>
      <c r="Q703" s="98"/>
      <c r="R703" s="99"/>
      <c r="S703" s="98"/>
      <c r="T703" s="99"/>
      <c r="U703" s="98"/>
      <c r="V703" s="99"/>
    </row>
    <row r="704" spans="3:22" s="97" customFormat="1" ht="15" x14ac:dyDescent="0.25">
      <c r="C704" s="96"/>
      <c r="E704" s="98"/>
      <c r="F704" s="99"/>
      <c r="G704" s="98"/>
      <c r="H704" s="99"/>
      <c r="I704" s="98"/>
      <c r="J704" s="99"/>
      <c r="K704" s="98"/>
      <c r="L704" s="99"/>
      <c r="M704" s="98"/>
      <c r="N704" s="99"/>
      <c r="O704" s="98"/>
      <c r="P704" s="99"/>
      <c r="Q704" s="98"/>
      <c r="R704" s="99"/>
      <c r="S704" s="98"/>
      <c r="T704" s="99"/>
      <c r="U704" s="98"/>
      <c r="V704" s="99"/>
    </row>
    <row r="705" spans="3:22" s="97" customFormat="1" ht="15" x14ac:dyDescent="0.25">
      <c r="C705" s="96"/>
      <c r="E705" s="98"/>
      <c r="F705" s="99"/>
      <c r="G705" s="98"/>
      <c r="H705" s="99"/>
      <c r="I705" s="98"/>
      <c r="J705" s="99"/>
      <c r="K705" s="98"/>
      <c r="L705" s="99"/>
      <c r="M705" s="98"/>
      <c r="N705" s="99"/>
      <c r="O705" s="98"/>
      <c r="P705" s="99"/>
      <c r="Q705" s="98"/>
      <c r="R705" s="99"/>
      <c r="S705" s="98"/>
      <c r="T705" s="99"/>
      <c r="U705" s="98"/>
      <c r="V705" s="99"/>
    </row>
    <row r="706" spans="3:22" s="97" customFormat="1" ht="15" x14ac:dyDescent="0.25">
      <c r="C706" s="96"/>
      <c r="E706" s="98"/>
      <c r="F706" s="99"/>
      <c r="G706" s="98"/>
      <c r="H706" s="99"/>
      <c r="I706" s="98"/>
      <c r="J706" s="99"/>
      <c r="K706" s="98"/>
      <c r="L706" s="99"/>
      <c r="M706" s="98"/>
      <c r="N706" s="99"/>
      <c r="O706" s="98"/>
      <c r="P706" s="99"/>
      <c r="Q706" s="98"/>
      <c r="R706" s="99"/>
      <c r="S706" s="98"/>
      <c r="T706" s="99"/>
      <c r="U706" s="98"/>
      <c r="V706" s="99"/>
    </row>
    <row r="707" spans="3:22" s="97" customFormat="1" ht="15" x14ac:dyDescent="0.25">
      <c r="C707" s="96"/>
      <c r="E707" s="98"/>
      <c r="F707" s="99"/>
      <c r="G707" s="98"/>
      <c r="H707" s="99"/>
      <c r="I707" s="98"/>
      <c r="J707" s="99"/>
      <c r="K707" s="98"/>
      <c r="L707" s="99"/>
      <c r="M707" s="98"/>
      <c r="N707" s="99"/>
      <c r="O707" s="98"/>
      <c r="P707" s="99"/>
      <c r="Q707" s="98"/>
      <c r="R707" s="99"/>
      <c r="S707" s="98"/>
      <c r="T707" s="99"/>
      <c r="U707" s="98"/>
      <c r="V707" s="99"/>
    </row>
    <row r="708" spans="3:22" s="97" customFormat="1" ht="15" x14ac:dyDescent="0.25">
      <c r="C708" s="96"/>
      <c r="E708" s="98"/>
      <c r="F708" s="99"/>
      <c r="G708" s="98"/>
      <c r="H708" s="99"/>
      <c r="I708" s="98"/>
      <c r="J708" s="99"/>
      <c r="K708" s="98"/>
      <c r="L708" s="99"/>
      <c r="M708" s="98"/>
      <c r="N708" s="99"/>
      <c r="O708" s="98"/>
      <c r="P708" s="99"/>
      <c r="Q708" s="98"/>
      <c r="R708" s="99"/>
      <c r="S708" s="98"/>
      <c r="T708" s="99"/>
      <c r="U708" s="98"/>
      <c r="V708" s="99"/>
    </row>
    <row r="709" spans="3:22" s="97" customFormat="1" ht="15" x14ac:dyDescent="0.25">
      <c r="C709" s="96"/>
      <c r="E709" s="98"/>
      <c r="F709" s="99"/>
      <c r="G709" s="98"/>
      <c r="H709" s="99"/>
      <c r="I709" s="98"/>
      <c r="J709" s="99"/>
      <c r="K709" s="98"/>
      <c r="L709" s="99"/>
      <c r="M709" s="98"/>
      <c r="N709" s="99"/>
      <c r="O709" s="98"/>
      <c r="P709" s="99"/>
      <c r="Q709" s="98"/>
      <c r="R709" s="99"/>
      <c r="S709" s="98"/>
      <c r="T709" s="99"/>
      <c r="U709" s="98"/>
      <c r="V709" s="99"/>
    </row>
    <row r="710" spans="3:22" s="97" customFormat="1" ht="15" x14ac:dyDescent="0.25">
      <c r="C710" s="96"/>
      <c r="E710" s="98"/>
      <c r="F710" s="99"/>
      <c r="G710" s="98"/>
      <c r="H710" s="99"/>
      <c r="I710" s="98"/>
      <c r="J710" s="99"/>
      <c r="K710" s="98"/>
      <c r="L710" s="99"/>
      <c r="M710" s="98"/>
      <c r="N710" s="99"/>
      <c r="O710" s="98"/>
      <c r="P710" s="99"/>
      <c r="Q710" s="98"/>
      <c r="R710" s="99"/>
      <c r="S710" s="98"/>
      <c r="T710" s="99"/>
      <c r="U710" s="98"/>
      <c r="V710" s="99"/>
    </row>
    <row r="711" spans="3:22" s="97" customFormat="1" ht="15" x14ac:dyDescent="0.25">
      <c r="C711" s="96"/>
      <c r="E711" s="98"/>
      <c r="F711" s="99"/>
      <c r="G711" s="98"/>
      <c r="H711" s="99"/>
      <c r="I711" s="98"/>
      <c r="J711" s="99"/>
      <c r="K711" s="98"/>
      <c r="L711" s="99"/>
      <c r="M711" s="98"/>
      <c r="N711" s="99"/>
      <c r="O711" s="98"/>
      <c r="P711" s="99"/>
      <c r="Q711" s="98"/>
      <c r="R711" s="99"/>
      <c r="S711" s="98"/>
      <c r="T711" s="99"/>
      <c r="U711" s="98"/>
      <c r="V711" s="99"/>
    </row>
    <row r="712" spans="3:22" s="97" customFormat="1" ht="15" x14ac:dyDescent="0.25">
      <c r="C712" s="96"/>
      <c r="E712" s="98"/>
      <c r="F712" s="99"/>
      <c r="G712" s="98"/>
      <c r="H712" s="99"/>
      <c r="I712" s="98"/>
      <c r="J712" s="99"/>
      <c r="K712" s="98"/>
      <c r="L712" s="99"/>
      <c r="M712" s="98"/>
      <c r="N712" s="99"/>
      <c r="O712" s="98"/>
      <c r="P712" s="99"/>
      <c r="Q712" s="98"/>
      <c r="R712" s="99"/>
      <c r="S712" s="98"/>
      <c r="T712" s="99"/>
      <c r="U712" s="98"/>
      <c r="V712" s="99"/>
    </row>
    <row r="713" spans="3:22" s="97" customFormat="1" ht="15" x14ac:dyDescent="0.25">
      <c r="C713" s="96"/>
      <c r="E713" s="98"/>
      <c r="F713" s="99"/>
      <c r="G713" s="98"/>
      <c r="H713" s="99"/>
      <c r="I713" s="98"/>
      <c r="J713" s="99"/>
      <c r="K713" s="98"/>
      <c r="L713" s="99"/>
      <c r="M713" s="98"/>
      <c r="N713" s="99"/>
      <c r="O713" s="98"/>
      <c r="P713" s="99"/>
      <c r="Q713" s="98"/>
      <c r="R713" s="99"/>
      <c r="S713" s="98"/>
      <c r="T713" s="99"/>
      <c r="U713" s="98"/>
      <c r="V713" s="99"/>
    </row>
    <row r="714" spans="3:22" s="97" customFormat="1" ht="15" x14ac:dyDescent="0.25">
      <c r="C714" s="96"/>
      <c r="E714" s="98"/>
      <c r="F714" s="99"/>
      <c r="G714" s="98"/>
      <c r="H714" s="99"/>
      <c r="I714" s="98"/>
      <c r="J714" s="99"/>
      <c r="K714" s="98"/>
      <c r="L714" s="99"/>
      <c r="M714" s="98"/>
      <c r="N714" s="99"/>
      <c r="O714" s="98"/>
      <c r="P714" s="99"/>
      <c r="Q714" s="98"/>
      <c r="R714" s="99"/>
      <c r="S714" s="98"/>
      <c r="T714" s="99"/>
      <c r="U714" s="98"/>
      <c r="V714" s="99"/>
    </row>
    <row r="715" spans="3:22" s="97" customFormat="1" ht="15" x14ac:dyDescent="0.25">
      <c r="C715" s="96"/>
      <c r="E715" s="98"/>
      <c r="F715" s="99"/>
      <c r="G715" s="98"/>
      <c r="H715" s="99"/>
      <c r="I715" s="98"/>
      <c r="J715" s="99"/>
      <c r="K715" s="98"/>
      <c r="L715" s="99"/>
      <c r="M715" s="98"/>
      <c r="N715" s="99"/>
      <c r="O715" s="98"/>
      <c r="P715" s="99"/>
      <c r="Q715" s="98"/>
      <c r="R715" s="99"/>
      <c r="S715" s="98"/>
      <c r="T715" s="99"/>
      <c r="U715" s="98"/>
      <c r="V715" s="99"/>
    </row>
    <row r="716" spans="3:22" s="97" customFormat="1" ht="15" x14ac:dyDescent="0.25">
      <c r="C716" s="96"/>
      <c r="E716" s="98"/>
      <c r="F716" s="99"/>
      <c r="G716" s="98"/>
      <c r="H716" s="99"/>
      <c r="I716" s="98"/>
      <c r="J716" s="99"/>
      <c r="K716" s="98"/>
      <c r="L716" s="99"/>
      <c r="M716" s="98"/>
      <c r="N716" s="99"/>
      <c r="O716" s="98"/>
      <c r="P716" s="99"/>
      <c r="Q716" s="98"/>
      <c r="R716" s="99"/>
      <c r="S716" s="98"/>
      <c r="T716" s="99"/>
      <c r="U716" s="98"/>
      <c r="V716" s="99"/>
    </row>
    <row r="717" spans="3:22" s="97" customFormat="1" ht="15" x14ac:dyDescent="0.25">
      <c r="C717" s="96"/>
      <c r="E717" s="98"/>
      <c r="F717" s="99"/>
      <c r="G717" s="98"/>
      <c r="H717" s="99"/>
      <c r="I717" s="98"/>
      <c r="J717" s="99"/>
      <c r="K717" s="98"/>
      <c r="L717" s="99"/>
      <c r="M717" s="98"/>
      <c r="N717" s="99"/>
      <c r="O717" s="98"/>
      <c r="P717" s="99"/>
      <c r="Q717" s="98"/>
      <c r="R717" s="99"/>
      <c r="S717" s="98"/>
      <c r="T717" s="99"/>
      <c r="U717" s="98"/>
      <c r="V717" s="99"/>
    </row>
    <row r="718" spans="3:22" s="97" customFormat="1" ht="15" x14ac:dyDescent="0.25">
      <c r="C718" s="96"/>
      <c r="E718" s="98"/>
      <c r="F718" s="99"/>
      <c r="G718" s="98"/>
      <c r="H718" s="99"/>
      <c r="I718" s="98"/>
      <c r="J718" s="99"/>
      <c r="K718" s="98"/>
      <c r="L718" s="99"/>
      <c r="M718" s="98"/>
      <c r="N718" s="99"/>
      <c r="O718" s="98"/>
      <c r="P718" s="99"/>
      <c r="Q718" s="98"/>
      <c r="R718" s="99"/>
      <c r="S718" s="98"/>
      <c r="T718" s="99"/>
      <c r="U718" s="98"/>
      <c r="V718" s="99"/>
    </row>
    <row r="719" spans="3:22" s="97" customFormat="1" ht="15" x14ac:dyDescent="0.25">
      <c r="C719" s="96"/>
      <c r="E719" s="98"/>
      <c r="F719" s="99"/>
      <c r="G719" s="98"/>
      <c r="H719" s="99"/>
      <c r="I719" s="98"/>
      <c r="J719" s="99"/>
      <c r="K719" s="98"/>
      <c r="L719" s="99"/>
      <c r="M719" s="98"/>
      <c r="N719" s="99"/>
      <c r="O719" s="98"/>
      <c r="P719" s="99"/>
      <c r="Q719" s="98"/>
      <c r="R719" s="99"/>
      <c r="S719" s="98"/>
      <c r="T719" s="99"/>
      <c r="U719" s="98"/>
      <c r="V719" s="99"/>
    </row>
    <row r="720" spans="3:22" s="97" customFormat="1" ht="15" x14ac:dyDescent="0.25">
      <c r="C720" s="96"/>
      <c r="E720" s="98"/>
      <c r="F720" s="99"/>
      <c r="G720" s="98"/>
      <c r="H720" s="99"/>
      <c r="I720" s="98"/>
      <c r="J720" s="99"/>
      <c r="K720" s="98"/>
      <c r="L720" s="99"/>
      <c r="M720" s="98"/>
      <c r="N720" s="99"/>
      <c r="O720" s="98"/>
      <c r="P720" s="99"/>
      <c r="Q720" s="98"/>
      <c r="R720" s="99"/>
      <c r="S720" s="98"/>
      <c r="T720" s="99"/>
      <c r="U720" s="98"/>
      <c r="V720" s="99"/>
    </row>
    <row r="721" spans="3:22" s="97" customFormat="1" ht="15" x14ac:dyDescent="0.25">
      <c r="C721" s="96"/>
      <c r="E721" s="98"/>
      <c r="F721" s="99"/>
      <c r="G721" s="98"/>
      <c r="H721" s="99"/>
      <c r="I721" s="98"/>
      <c r="J721" s="99"/>
      <c r="K721" s="98"/>
      <c r="L721" s="99"/>
      <c r="M721" s="98"/>
      <c r="N721" s="99"/>
      <c r="O721" s="98"/>
      <c r="P721" s="99"/>
      <c r="Q721" s="98"/>
      <c r="R721" s="99"/>
      <c r="S721" s="98"/>
      <c r="T721" s="99"/>
      <c r="U721" s="98"/>
      <c r="V721" s="99"/>
    </row>
    <row r="722" spans="3:22" s="97" customFormat="1" ht="15" x14ac:dyDescent="0.25">
      <c r="C722" s="96"/>
      <c r="E722" s="98"/>
      <c r="F722" s="99"/>
      <c r="G722" s="98"/>
      <c r="H722" s="99"/>
      <c r="I722" s="98"/>
      <c r="J722" s="99"/>
      <c r="K722" s="98"/>
      <c r="L722" s="99"/>
      <c r="M722" s="98"/>
      <c r="N722" s="99"/>
      <c r="O722" s="98"/>
      <c r="P722" s="99"/>
      <c r="Q722" s="98"/>
      <c r="R722" s="99"/>
      <c r="S722" s="98"/>
      <c r="T722" s="99"/>
      <c r="U722" s="98"/>
      <c r="V722" s="99"/>
    </row>
    <row r="723" spans="3:22" s="97" customFormat="1" ht="15" x14ac:dyDescent="0.25">
      <c r="C723" s="96"/>
      <c r="E723" s="98"/>
      <c r="F723" s="99"/>
      <c r="G723" s="98"/>
      <c r="H723" s="99"/>
      <c r="I723" s="98"/>
      <c r="J723" s="99"/>
      <c r="K723" s="98"/>
      <c r="L723" s="99"/>
      <c r="M723" s="98"/>
      <c r="N723" s="99"/>
      <c r="O723" s="98"/>
      <c r="P723" s="99"/>
      <c r="Q723" s="98"/>
      <c r="R723" s="99"/>
      <c r="S723" s="98"/>
      <c r="T723" s="99"/>
      <c r="U723" s="98"/>
      <c r="V723" s="99"/>
    </row>
    <row r="724" spans="3:22" s="97" customFormat="1" ht="15" x14ac:dyDescent="0.25">
      <c r="C724" s="96"/>
      <c r="E724" s="98"/>
      <c r="F724" s="99"/>
      <c r="G724" s="98"/>
      <c r="H724" s="99"/>
      <c r="I724" s="98"/>
      <c r="J724" s="99"/>
      <c r="K724" s="98"/>
      <c r="L724" s="99"/>
      <c r="M724" s="98"/>
      <c r="N724" s="99"/>
      <c r="O724" s="98"/>
      <c r="P724" s="99"/>
      <c r="Q724" s="98"/>
      <c r="R724" s="99"/>
      <c r="S724" s="98"/>
      <c r="T724" s="99"/>
      <c r="U724" s="98"/>
      <c r="V724" s="99"/>
    </row>
    <row r="725" spans="3:22" s="97" customFormat="1" ht="15" x14ac:dyDescent="0.25">
      <c r="C725" s="96"/>
      <c r="E725" s="98"/>
      <c r="F725" s="99"/>
      <c r="G725" s="98"/>
      <c r="H725" s="99"/>
      <c r="I725" s="98"/>
      <c r="J725" s="99"/>
      <c r="K725" s="98"/>
      <c r="L725" s="99"/>
      <c r="M725" s="98"/>
      <c r="N725" s="99"/>
      <c r="O725" s="98"/>
      <c r="P725" s="99"/>
      <c r="Q725" s="98"/>
      <c r="R725" s="99"/>
      <c r="S725" s="98"/>
      <c r="T725" s="99"/>
      <c r="U725" s="98"/>
      <c r="V725" s="99"/>
    </row>
    <row r="726" spans="3:22" s="97" customFormat="1" ht="15" x14ac:dyDescent="0.25">
      <c r="C726" s="96"/>
      <c r="E726" s="98"/>
      <c r="F726" s="99"/>
      <c r="G726" s="98"/>
      <c r="H726" s="99"/>
      <c r="I726" s="98"/>
      <c r="J726" s="99"/>
      <c r="K726" s="98"/>
      <c r="L726" s="99"/>
      <c r="M726" s="98"/>
      <c r="N726" s="99"/>
      <c r="O726" s="98"/>
      <c r="P726" s="99"/>
      <c r="Q726" s="98"/>
      <c r="R726" s="99"/>
      <c r="S726" s="98"/>
      <c r="T726" s="99"/>
      <c r="U726" s="98"/>
      <c r="V726" s="99"/>
    </row>
    <row r="727" spans="3:22" s="97" customFormat="1" ht="15" x14ac:dyDescent="0.25">
      <c r="C727" s="96"/>
      <c r="E727" s="98"/>
      <c r="F727" s="99"/>
      <c r="G727" s="98"/>
      <c r="H727" s="99"/>
      <c r="I727" s="98"/>
      <c r="J727" s="99"/>
      <c r="K727" s="98"/>
      <c r="L727" s="99"/>
      <c r="M727" s="98"/>
      <c r="N727" s="99"/>
      <c r="O727" s="98"/>
      <c r="P727" s="99"/>
      <c r="Q727" s="98"/>
      <c r="R727" s="99"/>
      <c r="S727" s="98"/>
      <c r="T727" s="99"/>
      <c r="U727" s="98"/>
      <c r="V727" s="99"/>
    </row>
    <row r="728" spans="3:22" s="97" customFormat="1" ht="15" x14ac:dyDescent="0.25">
      <c r="C728" s="96"/>
      <c r="E728" s="98"/>
      <c r="F728" s="99"/>
      <c r="G728" s="98"/>
      <c r="H728" s="99"/>
      <c r="I728" s="98"/>
      <c r="J728" s="99"/>
      <c r="K728" s="98"/>
      <c r="L728" s="99"/>
      <c r="M728" s="98"/>
      <c r="N728" s="99"/>
      <c r="O728" s="98"/>
      <c r="P728" s="99"/>
      <c r="Q728" s="98"/>
      <c r="R728" s="99"/>
      <c r="S728" s="98"/>
      <c r="T728" s="99"/>
      <c r="U728" s="98"/>
      <c r="V728" s="99"/>
    </row>
    <row r="729" spans="3:22" s="97" customFormat="1" ht="15" x14ac:dyDescent="0.25">
      <c r="C729" s="96"/>
      <c r="E729" s="98"/>
      <c r="F729" s="99"/>
      <c r="G729" s="98"/>
      <c r="H729" s="99"/>
      <c r="I729" s="98"/>
      <c r="J729" s="99"/>
      <c r="K729" s="98"/>
      <c r="L729" s="99"/>
      <c r="M729" s="98"/>
      <c r="N729" s="99"/>
      <c r="O729" s="98"/>
      <c r="P729" s="99"/>
      <c r="Q729" s="98"/>
      <c r="R729" s="99"/>
      <c r="S729" s="98"/>
      <c r="T729" s="99"/>
      <c r="U729" s="98"/>
      <c r="V729" s="99"/>
    </row>
    <row r="730" spans="3:22" s="97" customFormat="1" ht="15" x14ac:dyDescent="0.25">
      <c r="C730" s="96"/>
      <c r="E730" s="98"/>
      <c r="F730" s="99"/>
      <c r="G730" s="98"/>
      <c r="H730" s="99"/>
      <c r="I730" s="98"/>
      <c r="J730" s="99"/>
      <c r="K730" s="98"/>
      <c r="L730" s="99"/>
      <c r="M730" s="98"/>
      <c r="N730" s="99"/>
      <c r="O730" s="98"/>
      <c r="P730" s="99"/>
      <c r="Q730" s="98"/>
      <c r="R730" s="99"/>
      <c r="S730" s="98"/>
      <c r="T730" s="99"/>
      <c r="U730" s="98"/>
      <c r="V730" s="99"/>
    </row>
    <row r="731" spans="3:22" s="97" customFormat="1" ht="15" x14ac:dyDescent="0.25">
      <c r="C731" s="96"/>
      <c r="E731" s="98"/>
      <c r="F731" s="99"/>
      <c r="G731" s="98"/>
      <c r="H731" s="99"/>
      <c r="I731" s="98"/>
      <c r="J731" s="99"/>
      <c r="K731" s="98"/>
      <c r="L731" s="99"/>
      <c r="M731" s="98"/>
      <c r="N731" s="99"/>
      <c r="O731" s="98"/>
      <c r="P731" s="99"/>
      <c r="Q731" s="98"/>
      <c r="R731" s="99"/>
      <c r="S731" s="98"/>
      <c r="T731" s="99"/>
      <c r="U731" s="98"/>
      <c r="V731" s="99"/>
    </row>
    <row r="732" spans="3:22" s="97" customFormat="1" ht="15" x14ac:dyDescent="0.25">
      <c r="C732" s="96"/>
      <c r="E732" s="98"/>
      <c r="F732" s="99"/>
      <c r="G732" s="98"/>
      <c r="H732" s="99"/>
      <c r="I732" s="98"/>
      <c r="J732" s="99"/>
      <c r="K732" s="98"/>
      <c r="L732" s="99"/>
      <c r="M732" s="98"/>
      <c r="N732" s="99"/>
      <c r="O732" s="98"/>
      <c r="P732" s="99"/>
      <c r="Q732" s="98"/>
      <c r="R732" s="99"/>
      <c r="S732" s="98"/>
      <c r="T732" s="99"/>
      <c r="U732" s="98"/>
      <c r="V732" s="99"/>
    </row>
    <row r="733" spans="3:22" s="97" customFormat="1" ht="15" x14ac:dyDescent="0.25">
      <c r="C733" s="96"/>
      <c r="E733" s="98"/>
      <c r="F733" s="99"/>
      <c r="G733" s="98"/>
      <c r="H733" s="99"/>
      <c r="I733" s="98"/>
      <c r="J733" s="99"/>
      <c r="K733" s="98"/>
      <c r="L733" s="99"/>
      <c r="M733" s="98"/>
      <c r="N733" s="99"/>
      <c r="O733" s="98"/>
      <c r="P733" s="99"/>
      <c r="Q733" s="98"/>
      <c r="R733" s="99"/>
      <c r="S733" s="98"/>
      <c r="T733" s="99"/>
      <c r="U733" s="98"/>
      <c r="V733" s="99"/>
    </row>
    <row r="734" spans="3:22" s="97" customFormat="1" ht="15" x14ac:dyDescent="0.25">
      <c r="C734" s="96"/>
      <c r="E734" s="98"/>
      <c r="F734" s="99"/>
      <c r="G734" s="98"/>
      <c r="H734" s="99"/>
      <c r="I734" s="98"/>
      <c r="J734" s="99"/>
      <c r="K734" s="98"/>
      <c r="L734" s="99"/>
      <c r="M734" s="98"/>
      <c r="N734" s="99"/>
      <c r="O734" s="98"/>
      <c r="P734" s="99"/>
      <c r="Q734" s="98"/>
      <c r="R734" s="99"/>
      <c r="S734" s="98"/>
      <c r="T734" s="99"/>
      <c r="U734" s="98"/>
      <c r="V734" s="99"/>
    </row>
    <row r="735" spans="3:22" s="97" customFormat="1" ht="15" x14ac:dyDescent="0.25">
      <c r="C735" s="96"/>
      <c r="E735" s="98"/>
      <c r="F735" s="99"/>
      <c r="G735" s="98"/>
      <c r="H735" s="99"/>
      <c r="I735" s="98"/>
      <c r="J735" s="99"/>
      <c r="K735" s="98"/>
      <c r="L735" s="99"/>
      <c r="M735" s="98"/>
      <c r="N735" s="99"/>
      <c r="O735" s="98"/>
      <c r="P735" s="99"/>
      <c r="Q735" s="98"/>
      <c r="R735" s="99"/>
      <c r="S735" s="98"/>
      <c r="T735" s="99"/>
      <c r="U735" s="98"/>
      <c r="V735" s="99"/>
    </row>
    <row r="736" spans="3:22" s="97" customFormat="1" ht="15" x14ac:dyDescent="0.25">
      <c r="C736" s="96"/>
      <c r="E736" s="98"/>
      <c r="F736" s="99"/>
      <c r="G736" s="98"/>
      <c r="H736" s="99"/>
      <c r="I736" s="98"/>
      <c r="J736" s="99"/>
      <c r="K736" s="98"/>
      <c r="L736" s="99"/>
      <c r="M736" s="98"/>
      <c r="N736" s="99"/>
      <c r="O736" s="98"/>
      <c r="P736" s="99"/>
      <c r="Q736" s="98"/>
      <c r="R736" s="99"/>
      <c r="S736" s="98"/>
      <c r="T736" s="99"/>
      <c r="U736" s="98"/>
      <c r="V736" s="99"/>
    </row>
    <row r="737" spans="3:22" s="97" customFormat="1" ht="15" x14ac:dyDescent="0.25">
      <c r="C737" s="96"/>
      <c r="E737" s="98"/>
      <c r="F737" s="99"/>
      <c r="G737" s="98"/>
      <c r="H737" s="99"/>
      <c r="I737" s="98"/>
      <c r="J737" s="99"/>
      <c r="K737" s="98"/>
      <c r="L737" s="99"/>
      <c r="M737" s="98"/>
      <c r="N737" s="99"/>
      <c r="O737" s="98"/>
      <c r="P737" s="99"/>
      <c r="Q737" s="98"/>
      <c r="R737" s="99"/>
      <c r="S737" s="98"/>
      <c r="T737" s="99"/>
      <c r="U737" s="98"/>
      <c r="V737" s="99"/>
    </row>
    <row r="738" spans="3:22" s="97" customFormat="1" ht="15" x14ac:dyDescent="0.25">
      <c r="C738" s="96"/>
      <c r="E738" s="98"/>
      <c r="F738" s="99"/>
      <c r="G738" s="98"/>
      <c r="H738" s="99"/>
      <c r="I738" s="98"/>
      <c r="J738" s="99"/>
      <c r="K738" s="98"/>
      <c r="L738" s="99"/>
      <c r="M738" s="98"/>
      <c r="N738" s="99"/>
      <c r="O738" s="98"/>
      <c r="P738" s="99"/>
      <c r="Q738" s="98"/>
      <c r="R738" s="99"/>
      <c r="S738" s="98"/>
      <c r="T738" s="99"/>
      <c r="U738" s="98"/>
      <c r="V738" s="99"/>
    </row>
    <row r="739" spans="3:22" s="97" customFormat="1" ht="15" x14ac:dyDescent="0.25">
      <c r="C739" s="96"/>
      <c r="E739" s="98"/>
      <c r="F739" s="99"/>
      <c r="G739" s="98"/>
      <c r="H739" s="99"/>
      <c r="I739" s="98"/>
      <c r="J739" s="99"/>
      <c r="K739" s="98"/>
      <c r="L739" s="99"/>
      <c r="M739" s="98"/>
      <c r="N739" s="99"/>
      <c r="O739" s="98"/>
      <c r="P739" s="99"/>
      <c r="Q739" s="98"/>
      <c r="R739" s="99"/>
      <c r="S739" s="98"/>
      <c r="T739" s="99"/>
      <c r="U739" s="98"/>
      <c r="V739" s="99"/>
    </row>
    <row r="740" spans="3:22" s="97" customFormat="1" ht="15" x14ac:dyDescent="0.25">
      <c r="C740" s="96"/>
      <c r="E740" s="98"/>
      <c r="F740" s="99"/>
      <c r="G740" s="98"/>
      <c r="H740" s="99"/>
      <c r="I740" s="98"/>
      <c r="J740" s="99"/>
      <c r="K740" s="98"/>
      <c r="L740" s="99"/>
      <c r="M740" s="98"/>
      <c r="N740" s="99"/>
      <c r="O740" s="98"/>
      <c r="P740" s="99"/>
      <c r="Q740" s="98"/>
      <c r="R740" s="99"/>
      <c r="S740" s="98"/>
      <c r="T740" s="99"/>
      <c r="U740" s="98"/>
      <c r="V740" s="99"/>
    </row>
    <row r="741" spans="3:22" s="97" customFormat="1" ht="15" x14ac:dyDescent="0.25">
      <c r="C741" s="96"/>
      <c r="E741" s="98"/>
      <c r="F741" s="99"/>
      <c r="G741" s="98"/>
      <c r="H741" s="99"/>
      <c r="I741" s="98"/>
      <c r="J741" s="99"/>
      <c r="K741" s="98"/>
      <c r="L741" s="99"/>
      <c r="M741" s="98"/>
      <c r="N741" s="99"/>
      <c r="O741" s="98"/>
      <c r="P741" s="99"/>
      <c r="Q741" s="98"/>
      <c r="R741" s="99"/>
      <c r="S741" s="98"/>
      <c r="T741" s="99"/>
      <c r="U741" s="98"/>
      <c r="V741" s="99"/>
    </row>
    <row r="742" spans="3:22" s="97" customFormat="1" ht="15" x14ac:dyDescent="0.25">
      <c r="C742" s="96"/>
      <c r="E742" s="98"/>
      <c r="F742" s="99"/>
      <c r="G742" s="98"/>
      <c r="H742" s="99"/>
      <c r="I742" s="98"/>
      <c r="J742" s="99"/>
      <c r="K742" s="98"/>
      <c r="L742" s="99"/>
      <c r="M742" s="98"/>
      <c r="N742" s="99"/>
      <c r="O742" s="98"/>
      <c r="P742" s="99"/>
      <c r="Q742" s="98"/>
      <c r="R742" s="99"/>
      <c r="S742" s="98"/>
      <c r="T742" s="99"/>
      <c r="U742" s="98"/>
      <c r="V742" s="99"/>
    </row>
    <row r="743" spans="3:22" s="97" customFormat="1" ht="15" x14ac:dyDescent="0.25">
      <c r="C743" s="96"/>
      <c r="E743" s="98"/>
      <c r="F743" s="99"/>
      <c r="G743" s="98"/>
      <c r="H743" s="99"/>
      <c r="I743" s="98"/>
      <c r="J743" s="99"/>
      <c r="K743" s="98"/>
      <c r="L743" s="99"/>
      <c r="M743" s="98"/>
      <c r="N743" s="99"/>
      <c r="O743" s="98"/>
      <c r="P743" s="99"/>
      <c r="Q743" s="98"/>
      <c r="R743" s="99"/>
      <c r="S743" s="98"/>
      <c r="T743" s="99"/>
      <c r="U743" s="98"/>
      <c r="V743" s="99"/>
    </row>
    <row r="744" spans="3:22" s="97" customFormat="1" ht="15" x14ac:dyDescent="0.25">
      <c r="C744" s="96"/>
      <c r="E744" s="98"/>
      <c r="F744" s="99"/>
      <c r="G744" s="98"/>
      <c r="H744" s="99"/>
      <c r="I744" s="98"/>
      <c r="J744" s="99"/>
      <c r="K744" s="98"/>
      <c r="L744" s="99"/>
      <c r="M744" s="98"/>
      <c r="N744" s="99"/>
      <c r="O744" s="98"/>
      <c r="P744" s="99"/>
      <c r="Q744" s="98"/>
      <c r="R744" s="99"/>
      <c r="S744" s="98"/>
      <c r="T744" s="99"/>
      <c r="U744" s="98"/>
      <c r="V744" s="99"/>
    </row>
    <row r="745" spans="3:22" s="97" customFormat="1" ht="15" x14ac:dyDescent="0.25">
      <c r="C745" s="96"/>
      <c r="E745" s="98"/>
      <c r="F745" s="99"/>
      <c r="G745" s="98"/>
      <c r="H745" s="99"/>
      <c r="I745" s="98"/>
      <c r="J745" s="99"/>
      <c r="K745" s="98"/>
      <c r="L745" s="99"/>
      <c r="M745" s="98"/>
      <c r="N745" s="99"/>
      <c r="O745" s="98"/>
      <c r="P745" s="99"/>
      <c r="Q745" s="98"/>
      <c r="R745" s="99"/>
      <c r="S745" s="98"/>
      <c r="T745" s="99"/>
      <c r="U745" s="98"/>
      <c r="V745" s="99"/>
    </row>
    <row r="746" spans="3:22" s="97" customFormat="1" ht="15" x14ac:dyDescent="0.25">
      <c r="C746" s="96"/>
      <c r="E746" s="98"/>
      <c r="F746" s="99"/>
      <c r="G746" s="98"/>
      <c r="H746" s="99"/>
      <c r="I746" s="98"/>
      <c r="J746" s="99"/>
      <c r="K746" s="98"/>
      <c r="L746" s="99"/>
      <c r="M746" s="98"/>
      <c r="N746" s="99"/>
      <c r="O746" s="98"/>
      <c r="P746" s="99"/>
      <c r="Q746" s="98"/>
      <c r="R746" s="99"/>
      <c r="S746" s="98"/>
      <c r="T746" s="99"/>
      <c r="U746" s="98"/>
      <c r="V746" s="99"/>
    </row>
    <row r="747" spans="3:22" s="97" customFormat="1" ht="15" x14ac:dyDescent="0.25">
      <c r="C747" s="96"/>
      <c r="E747" s="98"/>
      <c r="F747" s="99"/>
      <c r="G747" s="98"/>
      <c r="H747" s="99"/>
      <c r="I747" s="98"/>
      <c r="J747" s="99"/>
      <c r="K747" s="98"/>
      <c r="L747" s="99"/>
      <c r="M747" s="98"/>
      <c r="N747" s="99"/>
      <c r="O747" s="98"/>
      <c r="P747" s="99"/>
      <c r="Q747" s="98"/>
      <c r="R747" s="99"/>
      <c r="S747" s="98"/>
      <c r="T747" s="99"/>
      <c r="U747" s="98"/>
      <c r="V747" s="99"/>
    </row>
    <row r="748" spans="3:22" s="97" customFormat="1" ht="15" x14ac:dyDescent="0.25">
      <c r="C748" s="96"/>
      <c r="E748" s="98"/>
      <c r="F748" s="99"/>
      <c r="G748" s="98"/>
      <c r="H748" s="99"/>
      <c r="I748" s="98"/>
      <c r="J748" s="99"/>
      <c r="K748" s="98"/>
      <c r="L748" s="99"/>
      <c r="M748" s="98"/>
      <c r="N748" s="99"/>
      <c r="O748" s="98"/>
      <c r="P748" s="99"/>
      <c r="Q748" s="98"/>
      <c r="R748" s="99"/>
      <c r="S748" s="98"/>
      <c r="T748" s="99"/>
      <c r="U748" s="98"/>
      <c r="V748" s="99"/>
    </row>
    <row r="749" spans="3:22" s="97" customFormat="1" ht="15" x14ac:dyDescent="0.25">
      <c r="C749" s="96"/>
      <c r="E749" s="98"/>
      <c r="F749" s="99"/>
      <c r="G749" s="98"/>
      <c r="H749" s="99"/>
      <c r="I749" s="98"/>
      <c r="J749" s="99"/>
      <c r="K749" s="98"/>
      <c r="L749" s="99"/>
      <c r="M749" s="98"/>
      <c r="N749" s="99"/>
      <c r="O749" s="98"/>
      <c r="P749" s="99"/>
      <c r="Q749" s="98"/>
      <c r="R749" s="99"/>
      <c r="S749" s="98"/>
      <c r="T749" s="99"/>
      <c r="U749" s="98"/>
      <c r="V749" s="99"/>
    </row>
    <row r="750" spans="3:22" s="97" customFormat="1" ht="15" x14ac:dyDescent="0.25">
      <c r="C750" s="96"/>
      <c r="E750" s="98"/>
      <c r="F750" s="99"/>
      <c r="G750" s="98"/>
      <c r="H750" s="99"/>
      <c r="I750" s="98"/>
      <c r="J750" s="99"/>
      <c r="K750" s="98"/>
      <c r="L750" s="99"/>
      <c r="M750" s="98"/>
      <c r="N750" s="99"/>
      <c r="O750" s="98"/>
      <c r="P750" s="99"/>
      <c r="Q750" s="98"/>
      <c r="R750" s="99"/>
      <c r="S750" s="98"/>
      <c r="T750" s="99"/>
      <c r="U750" s="98"/>
      <c r="V750" s="99"/>
    </row>
    <row r="751" spans="3:22" s="97" customFormat="1" ht="15" x14ac:dyDescent="0.25">
      <c r="C751" s="96"/>
      <c r="E751" s="98"/>
      <c r="F751" s="99"/>
      <c r="G751" s="98"/>
      <c r="H751" s="99"/>
      <c r="I751" s="98"/>
      <c r="J751" s="99"/>
      <c r="K751" s="98"/>
      <c r="L751" s="99"/>
      <c r="M751" s="98"/>
      <c r="N751" s="99"/>
      <c r="O751" s="98"/>
      <c r="P751" s="99"/>
      <c r="Q751" s="98"/>
      <c r="R751" s="99"/>
      <c r="S751" s="98"/>
      <c r="T751" s="99"/>
      <c r="U751" s="98"/>
      <c r="V751" s="99"/>
    </row>
    <row r="752" spans="3:22" s="97" customFormat="1" ht="15" x14ac:dyDescent="0.25">
      <c r="C752" s="96"/>
      <c r="E752" s="98"/>
      <c r="F752" s="99"/>
      <c r="G752" s="98"/>
      <c r="H752" s="99"/>
      <c r="I752" s="98"/>
      <c r="J752" s="99"/>
      <c r="K752" s="98"/>
      <c r="L752" s="99"/>
      <c r="M752" s="98"/>
      <c r="N752" s="99"/>
      <c r="O752" s="98"/>
      <c r="P752" s="99"/>
      <c r="Q752" s="98"/>
      <c r="R752" s="99"/>
      <c r="S752" s="98"/>
      <c r="T752" s="99"/>
      <c r="U752" s="98"/>
      <c r="V752" s="99"/>
    </row>
    <row r="753" spans="3:22" s="97" customFormat="1" ht="15" x14ac:dyDescent="0.25">
      <c r="C753" s="96"/>
      <c r="E753" s="98"/>
      <c r="F753" s="99"/>
      <c r="G753" s="98"/>
      <c r="H753" s="99"/>
      <c r="I753" s="98"/>
      <c r="J753" s="99"/>
      <c r="K753" s="98"/>
      <c r="L753" s="99"/>
      <c r="M753" s="98"/>
      <c r="N753" s="99"/>
      <c r="O753" s="98"/>
      <c r="P753" s="99"/>
      <c r="Q753" s="98"/>
      <c r="R753" s="99"/>
      <c r="S753" s="98"/>
      <c r="T753" s="99"/>
      <c r="U753" s="98"/>
      <c r="V753" s="99"/>
    </row>
    <row r="754" spans="3:22" s="97" customFormat="1" ht="15" x14ac:dyDescent="0.25">
      <c r="C754" s="96"/>
      <c r="E754" s="98"/>
      <c r="F754" s="99"/>
      <c r="G754" s="98"/>
      <c r="H754" s="99"/>
      <c r="I754" s="98"/>
      <c r="J754" s="99"/>
      <c r="K754" s="98"/>
      <c r="L754" s="99"/>
      <c r="M754" s="98"/>
      <c r="N754" s="99"/>
      <c r="O754" s="98"/>
      <c r="P754" s="99"/>
      <c r="Q754" s="98"/>
      <c r="R754" s="99"/>
      <c r="S754" s="98"/>
      <c r="T754" s="99"/>
      <c r="U754" s="98"/>
      <c r="V754" s="99"/>
    </row>
    <row r="755" spans="3:22" s="97" customFormat="1" ht="15" x14ac:dyDescent="0.25">
      <c r="C755" s="96"/>
      <c r="E755" s="98"/>
      <c r="F755" s="99"/>
      <c r="G755" s="98"/>
      <c r="H755" s="99"/>
      <c r="I755" s="98"/>
      <c r="J755" s="99"/>
      <c r="K755" s="98"/>
      <c r="L755" s="99"/>
      <c r="M755" s="98"/>
      <c r="N755" s="99"/>
      <c r="O755" s="98"/>
      <c r="P755" s="99"/>
      <c r="Q755" s="98"/>
      <c r="R755" s="99"/>
      <c r="S755" s="98"/>
      <c r="T755" s="99"/>
      <c r="U755" s="98"/>
      <c r="V755" s="99"/>
    </row>
    <row r="756" spans="3:22" s="97" customFormat="1" ht="15" x14ac:dyDescent="0.25">
      <c r="C756" s="96"/>
      <c r="E756" s="98"/>
      <c r="F756" s="99"/>
      <c r="G756" s="98"/>
      <c r="H756" s="99"/>
      <c r="I756" s="98"/>
      <c r="J756" s="99"/>
      <c r="K756" s="98"/>
      <c r="L756" s="99"/>
      <c r="M756" s="98"/>
      <c r="N756" s="99"/>
      <c r="O756" s="98"/>
      <c r="P756" s="99"/>
      <c r="Q756" s="98"/>
      <c r="R756" s="99"/>
      <c r="S756" s="98"/>
      <c r="T756" s="99"/>
      <c r="U756" s="98"/>
      <c r="V756" s="99"/>
    </row>
    <row r="757" spans="3:22" s="97" customFormat="1" ht="15" x14ac:dyDescent="0.25">
      <c r="C757" s="96"/>
      <c r="E757" s="98"/>
      <c r="F757" s="99"/>
      <c r="G757" s="98"/>
      <c r="H757" s="99"/>
      <c r="I757" s="98"/>
      <c r="J757" s="99"/>
      <c r="K757" s="98"/>
      <c r="L757" s="99"/>
      <c r="M757" s="98"/>
      <c r="N757" s="99"/>
      <c r="O757" s="98"/>
      <c r="P757" s="99"/>
      <c r="Q757" s="98"/>
      <c r="R757" s="99"/>
      <c r="S757" s="98"/>
      <c r="T757" s="99"/>
      <c r="U757" s="98"/>
      <c r="V757" s="99"/>
    </row>
    <row r="758" spans="3:22" s="97" customFormat="1" ht="15" x14ac:dyDescent="0.25">
      <c r="C758" s="96"/>
      <c r="E758" s="98"/>
      <c r="F758" s="99"/>
      <c r="G758" s="98"/>
      <c r="H758" s="99"/>
      <c r="I758" s="98"/>
      <c r="J758" s="99"/>
      <c r="K758" s="98"/>
      <c r="L758" s="99"/>
      <c r="M758" s="98"/>
      <c r="N758" s="99"/>
      <c r="O758" s="98"/>
      <c r="P758" s="99"/>
      <c r="Q758" s="98"/>
      <c r="R758" s="99"/>
      <c r="S758" s="98"/>
      <c r="T758" s="99"/>
      <c r="U758" s="98"/>
      <c r="V758" s="99"/>
    </row>
    <row r="759" spans="3:22" s="97" customFormat="1" ht="15" x14ac:dyDescent="0.25">
      <c r="C759" s="96"/>
      <c r="E759" s="98"/>
      <c r="F759" s="99"/>
      <c r="G759" s="98"/>
      <c r="H759" s="99"/>
      <c r="I759" s="98"/>
      <c r="J759" s="99"/>
      <c r="K759" s="98"/>
      <c r="L759" s="99"/>
      <c r="M759" s="98"/>
      <c r="N759" s="99"/>
      <c r="O759" s="98"/>
      <c r="P759" s="99"/>
      <c r="Q759" s="98"/>
      <c r="R759" s="99"/>
      <c r="S759" s="98"/>
      <c r="T759" s="99"/>
      <c r="U759" s="98"/>
      <c r="V759" s="99"/>
    </row>
    <row r="760" spans="3:22" s="97" customFormat="1" ht="15" x14ac:dyDescent="0.25">
      <c r="C760" s="96"/>
      <c r="E760" s="98"/>
      <c r="F760" s="99"/>
      <c r="G760" s="98"/>
      <c r="H760" s="99"/>
      <c r="I760" s="98"/>
      <c r="J760" s="99"/>
      <c r="K760" s="98"/>
      <c r="L760" s="99"/>
      <c r="M760" s="98"/>
      <c r="N760" s="99"/>
      <c r="O760" s="98"/>
      <c r="P760" s="99"/>
      <c r="Q760" s="98"/>
      <c r="R760" s="99"/>
      <c r="S760" s="98"/>
      <c r="T760" s="99"/>
      <c r="U760" s="98"/>
      <c r="V760" s="99"/>
    </row>
    <row r="761" spans="3:22" s="97" customFormat="1" ht="15" x14ac:dyDescent="0.25">
      <c r="C761" s="96"/>
      <c r="E761" s="98"/>
      <c r="F761" s="99"/>
      <c r="G761" s="98"/>
      <c r="H761" s="99"/>
      <c r="I761" s="98"/>
      <c r="J761" s="99"/>
      <c r="K761" s="98"/>
      <c r="L761" s="99"/>
      <c r="M761" s="98"/>
      <c r="N761" s="99"/>
      <c r="O761" s="98"/>
      <c r="P761" s="99"/>
      <c r="Q761" s="98"/>
      <c r="R761" s="99"/>
      <c r="S761" s="98"/>
      <c r="T761" s="99"/>
      <c r="U761" s="98"/>
      <c r="V761" s="99"/>
    </row>
    <row r="762" spans="3:22" s="97" customFormat="1" ht="15" x14ac:dyDescent="0.25">
      <c r="C762" s="96"/>
      <c r="E762" s="98"/>
      <c r="F762" s="99"/>
      <c r="G762" s="98"/>
      <c r="H762" s="99"/>
      <c r="I762" s="98"/>
      <c r="J762" s="99"/>
      <c r="K762" s="98"/>
      <c r="L762" s="99"/>
      <c r="M762" s="98"/>
      <c r="N762" s="99"/>
      <c r="O762" s="98"/>
      <c r="P762" s="99"/>
      <c r="Q762" s="98"/>
      <c r="R762" s="99"/>
      <c r="S762" s="98"/>
      <c r="T762" s="99"/>
      <c r="U762" s="98"/>
      <c r="V762" s="99"/>
    </row>
    <row r="763" spans="3:22" s="97" customFormat="1" ht="15" x14ac:dyDescent="0.25">
      <c r="C763" s="96"/>
      <c r="E763" s="98"/>
      <c r="F763" s="99"/>
      <c r="G763" s="98"/>
      <c r="H763" s="99"/>
      <c r="I763" s="98"/>
      <c r="J763" s="99"/>
      <c r="K763" s="98"/>
      <c r="L763" s="99"/>
      <c r="M763" s="98"/>
      <c r="N763" s="99"/>
      <c r="O763" s="98"/>
      <c r="P763" s="99"/>
      <c r="Q763" s="98"/>
      <c r="R763" s="99"/>
      <c r="S763" s="98"/>
      <c r="T763" s="99"/>
      <c r="U763" s="98"/>
      <c r="V763" s="99"/>
    </row>
    <row r="764" spans="3:22" s="97" customFormat="1" ht="15" x14ac:dyDescent="0.25">
      <c r="C764" s="96"/>
      <c r="E764" s="98"/>
      <c r="F764" s="99"/>
      <c r="G764" s="98"/>
      <c r="H764" s="99"/>
      <c r="I764" s="98"/>
      <c r="J764" s="99"/>
      <c r="K764" s="98"/>
      <c r="L764" s="99"/>
      <c r="M764" s="98"/>
      <c r="N764" s="99"/>
      <c r="O764" s="98"/>
      <c r="P764" s="99"/>
      <c r="Q764" s="98"/>
      <c r="R764" s="99"/>
      <c r="S764" s="98"/>
      <c r="T764" s="99"/>
      <c r="U764" s="98"/>
      <c r="V764" s="99"/>
    </row>
    <row r="765" spans="3:22" s="97" customFormat="1" ht="15" x14ac:dyDescent="0.25">
      <c r="C765" s="96"/>
      <c r="E765" s="98"/>
      <c r="F765" s="99"/>
      <c r="G765" s="98"/>
      <c r="H765" s="99"/>
      <c r="I765" s="98"/>
      <c r="J765" s="99"/>
      <c r="K765" s="98"/>
      <c r="L765" s="99"/>
      <c r="M765" s="98"/>
      <c r="N765" s="99"/>
      <c r="O765" s="98"/>
      <c r="P765" s="99"/>
      <c r="Q765" s="98"/>
      <c r="R765" s="99"/>
      <c r="S765" s="98"/>
      <c r="T765" s="99"/>
      <c r="U765" s="98"/>
      <c r="V765" s="99"/>
    </row>
    <row r="766" spans="3:22" s="97" customFormat="1" ht="15" x14ac:dyDescent="0.25">
      <c r="C766" s="96"/>
      <c r="E766" s="98"/>
      <c r="F766" s="99"/>
      <c r="G766" s="98"/>
      <c r="H766" s="99"/>
      <c r="I766" s="98"/>
      <c r="J766" s="99"/>
      <c r="K766" s="98"/>
      <c r="L766" s="99"/>
      <c r="M766" s="98"/>
      <c r="N766" s="99"/>
      <c r="O766" s="98"/>
      <c r="P766" s="99"/>
      <c r="Q766" s="98"/>
      <c r="R766" s="99"/>
      <c r="S766" s="98"/>
      <c r="T766" s="99"/>
      <c r="U766" s="98"/>
      <c r="V766" s="99"/>
    </row>
    <row r="767" spans="3:22" s="97" customFormat="1" ht="15" x14ac:dyDescent="0.25">
      <c r="C767" s="96"/>
      <c r="E767" s="98"/>
      <c r="F767" s="99"/>
      <c r="G767" s="98"/>
      <c r="H767" s="99"/>
      <c r="I767" s="98"/>
      <c r="J767" s="99"/>
      <c r="K767" s="98"/>
      <c r="L767" s="99"/>
      <c r="M767" s="98"/>
      <c r="N767" s="99"/>
      <c r="O767" s="98"/>
      <c r="P767" s="99"/>
      <c r="Q767" s="98"/>
      <c r="R767" s="99"/>
      <c r="S767" s="98"/>
      <c r="T767" s="99"/>
      <c r="U767" s="98"/>
      <c r="V767" s="99"/>
    </row>
    <row r="768" spans="3:22" s="97" customFormat="1" ht="15" x14ac:dyDescent="0.25">
      <c r="C768" s="96"/>
      <c r="E768" s="98"/>
      <c r="F768" s="99"/>
      <c r="G768" s="98"/>
      <c r="H768" s="99"/>
      <c r="I768" s="98"/>
      <c r="J768" s="99"/>
      <c r="K768" s="98"/>
      <c r="L768" s="99"/>
      <c r="M768" s="98"/>
      <c r="N768" s="99"/>
      <c r="O768" s="98"/>
      <c r="P768" s="99"/>
      <c r="Q768" s="98"/>
      <c r="R768" s="99"/>
      <c r="S768" s="98"/>
      <c r="T768" s="99"/>
      <c r="U768" s="98"/>
      <c r="V768" s="99"/>
    </row>
    <row r="769" spans="3:22" s="97" customFormat="1" ht="15" x14ac:dyDescent="0.25">
      <c r="C769" s="96"/>
      <c r="E769" s="98"/>
      <c r="F769" s="99"/>
      <c r="G769" s="98"/>
      <c r="H769" s="99"/>
      <c r="I769" s="98"/>
      <c r="J769" s="99"/>
      <c r="K769" s="98"/>
      <c r="L769" s="99"/>
      <c r="M769" s="98"/>
      <c r="N769" s="99"/>
      <c r="O769" s="98"/>
      <c r="P769" s="99"/>
      <c r="Q769" s="98"/>
      <c r="R769" s="99"/>
      <c r="S769" s="98"/>
      <c r="T769" s="99"/>
      <c r="U769" s="98"/>
      <c r="V769" s="99"/>
    </row>
    <row r="770" spans="3:22" s="97" customFormat="1" ht="15" x14ac:dyDescent="0.25">
      <c r="C770" s="96"/>
      <c r="E770" s="98"/>
      <c r="F770" s="99"/>
      <c r="G770" s="98"/>
      <c r="H770" s="99"/>
      <c r="I770" s="98"/>
      <c r="J770" s="99"/>
      <c r="K770" s="98"/>
      <c r="L770" s="99"/>
      <c r="M770" s="98"/>
      <c r="N770" s="99"/>
      <c r="O770" s="98"/>
      <c r="P770" s="99"/>
      <c r="Q770" s="98"/>
      <c r="R770" s="99"/>
      <c r="S770" s="98"/>
      <c r="T770" s="99"/>
      <c r="U770" s="98"/>
      <c r="V770" s="99"/>
    </row>
    <row r="771" spans="3:22" s="97" customFormat="1" ht="15" x14ac:dyDescent="0.25">
      <c r="C771" s="96"/>
      <c r="E771" s="98"/>
      <c r="F771" s="99"/>
      <c r="G771" s="98"/>
      <c r="H771" s="99"/>
      <c r="I771" s="98"/>
      <c r="J771" s="99"/>
      <c r="K771" s="98"/>
      <c r="L771" s="99"/>
      <c r="M771" s="98"/>
      <c r="N771" s="99"/>
      <c r="O771" s="98"/>
      <c r="P771" s="99"/>
      <c r="Q771" s="98"/>
      <c r="R771" s="99"/>
      <c r="S771" s="98"/>
      <c r="T771" s="99"/>
      <c r="U771" s="98"/>
      <c r="V771" s="99"/>
    </row>
    <row r="772" spans="3:22" s="97" customFormat="1" ht="15" x14ac:dyDescent="0.25">
      <c r="C772" s="96"/>
      <c r="E772" s="98"/>
      <c r="F772" s="99"/>
      <c r="G772" s="98"/>
      <c r="H772" s="99"/>
      <c r="I772" s="98"/>
      <c r="J772" s="99"/>
      <c r="K772" s="98"/>
      <c r="L772" s="99"/>
      <c r="M772" s="98"/>
      <c r="N772" s="99"/>
      <c r="O772" s="98"/>
      <c r="P772" s="99"/>
      <c r="Q772" s="98"/>
      <c r="R772" s="99"/>
      <c r="S772" s="98"/>
      <c r="T772" s="99"/>
      <c r="U772" s="98"/>
      <c r="V772" s="99"/>
    </row>
    <row r="773" spans="3:22" s="97" customFormat="1" ht="15" x14ac:dyDescent="0.25">
      <c r="C773" s="96"/>
      <c r="E773" s="98"/>
      <c r="F773" s="99"/>
      <c r="G773" s="98"/>
      <c r="H773" s="99"/>
      <c r="I773" s="98"/>
      <c r="J773" s="99"/>
      <c r="K773" s="98"/>
      <c r="L773" s="99"/>
      <c r="M773" s="98"/>
      <c r="N773" s="99"/>
      <c r="O773" s="98"/>
      <c r="P773" s="99"/>
      <c r="Q773" s="98"/>
      <c r="R773" s="99"/>
      <c r="S773" s="98"/>
      <c r="T773" s="99"/>
      <c r="U773" s="98"/>
      <c r="V773" s="99"/>
    </row>
    <row r="774" spans="3:22" s="97" customFormat="1" ht="15" x14ac:dyDescent="0.25">
      <c r="C774" s="96"/>
      <c r="E774" s="98"/>
      <c r="F774" s="99"/>
      <c r="G774" s="98"/>
      <c r="H774" s="99"/>
      <c r="I774" s="98"/>
      <c r="J774" s="99"/>
      <c r="K774" s="98"/>
      <c r="L774" s="99"/>
      <c r="M774" s="98"/>
      <c r="N774" s="99"/>
      <c r="O774" s="98"/>
      <c r="P774" s="99"/>
      <c r="Q774" s="98"/>
      <c r="R774" s="99"/>
      <c r="S774" s="98"/>
      <c r="T774" s="99"/>
      <c r="U774" s="98"/>
      <c r="V774" s="99"/>
    </row>
    <row r="775" spans="3:22" s="97" customFormat="1" ht="15" x14ac:dyDescent="0.25">
      <c r="C775" s="96"/>
      <c r="E775" s="98"/>
      <c r="F775" s="99"/>
      <c r="G775" s="98"/>
      <c r="H775" s="99"/>
      <c r="I775" s="98"/>
      <c r="J775" s="99"/>
      <c r="K775" s="98"/>
      <c r="L775" s="99"/>
      <c r="M775" s="98"/>
      <c r="N775" s="99"/>
      <c r="O775" s="98"/>
      <c r="P775" s="99"/>
      <c r="Q775" s="98"/>
      <c r="R775" s="99"/>
      <c r="S775" s="98"/>
      <c r="T775" s="99"/>
      <c r="U775" s="98"/>
      <c r="V775" s="99"/>
    </row>
    <row r="776" spans="3:22" s="97" customFormat="1" ht="15" x14ac:dyDescent="0.25">
      <c r="C776" s="96"/>
      <c r="E776" s="98"/>
      <c r="F776" s="99"/>
      <c r="G776" s="98"/>
      <c r="H776" s="99"/>
      <c r="I776" s="98"/>
      <c r="J776" s="99"/>
      <c r="K776" s="98"/>
      <c r="L776" s="99"/>
      <c r="M776" s="98"/>
      <c r="N776" s="99"/>
      <c r="O776" s="98"/>
      <c r="P776" s="99"/>
      <c r="Q776" s="98"/>
      <c r="R776" s="99"/>
      <c r="S776" s="98"/>
      <c r="T776" s="99"/>
      <c r="U776" s="98"/>
      <c r="V776" s="99"/>
    </row>
    <row r="777" spans="3:22" s="97" customFormat="1" ht="15" x14ac:dyDescent="0.25">
      <c r="C777" s="96"/>
      <c r="E777" s="98"/>
      <c r="F777" s="99"/>
      <c r="G777" s="98"/>
      <c r="H777" s="99"/>
      <c r="I777" s="98"/>
      <c r="J777" s="99"/>
      <c r="K777" s="98"/>
      <c r="L777" s="99"/>
      <c r="M777" s="98"/>
      <c r="N777" s="99"/>
      <c r="O777" s="98"/>
      <c r="P777" s="99"/>
      <c r="Q777" s="98"/>
      <c r="R777" s="99"/>
      <c r="S777" s="98"/>
      <c r="T777" s="99"/>
      <c r="U777" s="98"/>
      <c r="V777" s="99"/>
    </row>
    <row r="778" spans="3:22" s="97" customFormat="1" ht="15" x14ac:dyDescent="0.25">
      <c r="C778" s="96"/>
      <c r="E778" s="98"/>
      <c r="F778" s="99"/>
      <c r="G778" s="98"/>
      <c r="H778" s="99"/>
      <c r="I778" s="98"/>
      <c r="J778" s="99"/>
      <c r="K778" s="98"/>
      <c r="L778" s="99"/>
      <c r="M778" s="98"/>
      <c r="N778" s="99"/>
      <c r="O778" s="98"/>
      <c r="P778" s="99"/>
      <c r="Q778" s="98"/>
      <c r="R778" s="99"/>
      <c r="S778" s="98"/>
      <c r="T778" s="99"/>
      <c r="U778" s="98"/>
      <c r="V778" s="99"/>
    </row>
    <row r="779" spans="3:22" s="97" customFormat="1" ht="15" x14ac:dyDescent="0.25">
      <c r="C779" s="96"/>
      <c r="E779" s="98"/>
      <c r="F779" s="99"/>
      <c r="G779" s="98"/>
      <c r="H779" s="99"/>
      <c r="I779" s="98"/>
      <c r="J779" s="99"/>
      <c r="K779" s="98"/>
      <c r="L779" s="99"/>
      <c r="M779" s="98"/>
      <c r="N779" s="99"/>
      <c r="O779" s="98"/>
      <c r="P779" s="99"/>
      <c r="Q779" s="98"/>
      <c r="R779" s="99"/>
      <c r="S779" s="98"/>
      <c r="T779" s="99"/>
      <c r="U779" s="98"/>
      <c r="V779" s="99"/>
    </row>
    <row r="780" spans="3:22" s="97" customFormat="1" ht="15" x14ac:dyDescent="0.25">
      <c r="C780" s="96"/>
      <c r="E780" s="98"/>
      <c r="F780" s="99"/>
      <c r="G780" s="98"/>
      <c r="H780" s="99"/>
      <c r="I780" s="98"/>
      <c r="J780" s="99"/>
      <c r="K780" s="98"/>
      <c r="L780" s="99"/>
      <c r="M780" s="98"/>
      <c r="N780" s="99"/>
      <c r="O780" s="98"/>
      <c r="P780" s="99"/>
      <c r="Q780" s="98"/>
      <c r="R780" s="99"/>
      <c r="S780" s="98"/>
      <c r="T780" s="99"/>
      <c r="U780" s="98"/>
      <c r="V780" s="99"/>
    </row>
    <row r="781" spans="3:22" s="97" customFormat="1" ht="15" x14ac:dyDescent="0.25">
      <c r="C781" s="96"/>
      <c r="E781" s="98"/>
      <c r="F781" s="99"/>
      <c r="G781" s="98"/>
      <c r="H781" s="99"/>
      <c r="I781" s="98"/>
      <c r="J781" s="99"/>
      <c r="K781" s="98"/>
      <c r="L781" s="99"/>
      <c r="M781" s="98"/>
      <c r="N781" s="99"/>
      <c r="O781" s="98"/>
      <c r="P781" s="99"/>
      <c r="Q781" s="98"/>
      <c r="R781" s="99"/>
      <c r="S781" s="98"/>
      <c r="T781" s="99"/>
      <c r="U781" s="98"/>
      <c r="V781" s="99"/>
    </row>
    <row r="782" spans="3:22" s="97" customFormat="1" ht="15" x14ac:dyDescent="0.25">
      <c r="C782" s="96"/>
      <c r="E782" s="98"/>
      <c r="F782" s="99"/>
      <c r="G782" s="98"/>
      <c r="H782" s="99"/>
      <c r="I782" s="98"/>
      <c r="J782" s="99"/>
      <c r="K782" s="98"/>
      <c r="L782" s="99"/>
      <c r="M782" s="98"/>
      <c r="N782" s="99"/>
      <c r="O782" s="98"/>
      <c r="P782" s="99"/>
      <c r="Q782" s="98"/>
      <c r="R782" s="99"/>
      <c r="S782" s="98"/>
      <c r="T782" s="99"/>
      <c r="U782" s="98"/>
      <c r="V782" s="99"/>
    </row>
    <row r="783" spans="3:22" s="97" customFormat="1" ht="15" x14ac:dyDescent="0.25">
      <c r="C783" s="96"/>
      <c r="E783" s="98"/>
      <c r="F783" s="99"/>
      <c r="G783" s="98"/>
      <c r="H783" s="99"/>
      <c r="I783" s="98"/>
      <c r="J783" s="99"/>
      <c r="K783" s="98"/>
      <c r="L783" s="99"/>
      <c r="M783" s="98"/>
      <c r="N783" s="99"/>
      <c r="O783" s="98"/>
      <c r="P783" s="99"/>
      <c r="Q783" s="98"/>
      <c r="R783" s="99"/>
      <c r="S783" s="98"/>
      <c r="T783" s="99"/>
      <c r="U783" s="98"/>
      <c r="V783" s="99"/>
    </row>
    <row r="784" spans="3:22" s="97" customFormat="1" ht="15" x14ac:dyDescent="0.25">
      <c r="C784" s="96"/>
      <c r="E784" s="98"/>
      <c r="F784" s="99"/>
      <c r="G784" s="98"/>
      <c r="H784" s="99"/>
      <c r="I784" s="98"/>
      <c r="J784" s="99"/>
      <c r="K784" s="98"/>
      <c r="L784" s="99"/>
      <c r="M784" s="98"/>
      <c r="N784" s="99"/>
      <c r="O784" s="98"/>
      <c r="P784" s="99"/>
      <c r="Q784" s="98"/>
      <c r="R784" s="99"/>
      <c r="S784" s="98"/>
      <c r="T784" s="99"/>
      <c r="U784" s="98"/>
      <c r="V784" s="99"/>
    </row>
    <row r="785" spans="3:22" s="97" customFormat="1" ht="15" x14ac:dyDescent="0.25">
      <c r="C785" s="96"/>
      <c r="E785" s="98"/>
      <c r="F785" s="99"/>
      <c r="G785" s="98"/>
      <c r="H785" s="99"/>
      <c r="I785" s="98"/>
      <c r="J785" s="99"/>
      <c r="K785" s="98"/>
      <c r="L785" s="99"/>
      <c r="M785" s="98"/>
      <c r="N785" s="99"/>
      <c r="O785" s="98"/>
      <c r="P785" s="99"/>
      <c r="Q785" s="98"/>
      <c r="R785" s="99"/>
      <c r="S785" s="98"/>
      <c r="T785" s="99"/>
      <c r="U785" s="98"/>
      <c r="V785" s="99"/>
    </row>
    <row r="786" spans="3:22" s="97" customFormat="1" ht="15" x14ac:dyDescent="0.25">
      <c r="C786" s="96"/>
      <c r="E786" s="98"/>
      <c r="F786" s="99"/>
      <c r="G786" s="98"/>
      <c r="H786" s="99"/>
      <c r="I786" s="98"/>
      <c r="J786" s="99"/>
      <c r="K786" s="98"/>
      <c r="L786" s="99"/>
      <c r="M786" s="98"/>
      <c r="N786" s="99"/>
      <c r="O786" s="98"/>
      <c r="P786" s="99"/>
      <c r="Q786" s="98"/>
      <c r="R786" s="99"/>
      <c r="S786" s="98"/>
      <c r="T786" s="99"/>
      <c r="U786" s="98"/>
      <c r="V786" s="99"/>
    </row>
    <row r="787" spans="3:22" s="97" customFormat="1" ht="15" x14ac:dyDescent="0.25">
      <c r="C787" s="96"/>
      <c r="E787" s="98"/>
      <c r="F787" s="99"/>
      <c r="G787" s="98"/>
      <c r="H787" s="99"/>
      <c r="I787" s="98"/>
      <c r="J787" s="99"/>
      <c r="K787" s="98"/>
      <c r="L787" s="99"/>
      <c r="M787" s="98"/>
      <c r="N787" s="99"/>
      <c r="O787" s="98"/>
      <c r="P787" s="99"/>
      <c r="Q787" s="98"/>
      <c r="R787" s="99"/>
      <c r="S787" s="98"/>
      <c r="T787" s="99"/>
      <c r="U787" s="98"/>
      <c r="V787" s="99"/>
    </row>
    <row r="788" spans="3:22" s="97" customFormat="1" ht="15" x14ac:dyDescent="0.25">
      <c r="C788" s="96"/>
      <c r="E788" s="98"/>
      <c r="F788" s="99"/>
      <c r="G788" s="98"/>
      <c r="H788" s="99"/>
      <c r="I788" s="98"/>
      <c r="J788" s="99"/>
      <c r="K788" s="98"/>
      <c r="L788" s="99"/>
      <c r="M788" s="98"/>
      <c r="N788" s="99"/>
      <c r="O788" s="98"/>
      <c r="P788" s="99"/>
      <c r="Q788" s="98"/>
      <c r="R788" s="99"/>
      <c r="S788" s="98"/>
      <c r="T788" s="99"/>
      <c r="U788" s="98"/>
      <c r="V788" s="99"/>
    </row>
    <row r="789" spans="3:22" s="97" customFormat="1" ht="15" x14ac:dyDescent="0.25">
      <c r="C789" s="96"/>
      <c r="E789" s="98"/>
      <c r="F789" s="99"/>
      <c r="G789" s="98"/>
      <c r="H789" s="99"/>
      <c r="I789" s="98"/>
      <c r="J789" s="99"/>
      <c r="K789" s="98"/>
      <c r="L789" s="99"/>
      <c r="M789" s="98"/>
      <c r="N789" s="99"/>
      <c r="O789" s="98"/>
      <c r="P789" s="99"/>
      <c r="Q789" s="98"/>
      <c r="R789" s="99"/>
      <c r="S789" s="98"/>
      <c r="T789" s="99"/>
      <c r="U789" s="98"/>
      <c r="V789" s="99"/>
    </row>
    <row r="790" spans="3:22" s="97" customFormat="1" ht="15" x14ac:dyDescent="0.25">
      <c r="C790" s="96"/>
      <c r="E790" s="98"/>
      <c r="F790" s="99"/>
      <c r="G790" s="98"/>
      <c r="H790" s="99"/>
      <c r="I790" s="98"/>
      <c r="J790" s="99"/>
      <c r="K790" s="98"/>
      <c r="L790" s="99"/>
      <c r="M790" s="98"/>
      <c r="N790" s="99"/>
      <c r="O790" s="98"/>
      <c r="P790" s="99"/>
      <c r="Q790" s="98"/>
      <c r="R790" s="99"/>
      <c r="S790" s="98"/>
      <c r="T790" s="99"/>
      <c r="U790" s="98"/>
      <c r="V790" s="99"/>
    </row>
    <row r="791" spans="3:22" s="97" customFormat="1" ht="15" x14ac:dyDescent="0.25">
      <c r="C791" s="96"/>
      <c r="E791" s="98"/>
      <c r="F791" s="99"/>
      <c r="G791" s="98"/>
      <c r="H791" s="99"/>
      <c r="I791" s="98"/>
      <c r="J791" s="99"/>
      <c r="K791" s="98"/>
      <c r="L791" s="99"/>
      <c r="M791" s="98"/>
      <c r="N791" s="99"/>
      <c r="O791" s="98"/>
      <c r="P791" s="99"/>
      <c r="Q791" s="98"/>
      <c r="R791" s="99"/>
      <c r="S791" s="98"/>
      <c r="T791" s="99"/>
      <c r="U791" s="98"/>
      <c r="V791" s="99"/>
    </row>
    <row r="792" spans="3:22" s="97" customFormat="1" ht="15" x14ac:dyDescent="0.25">
      <c r="C792" s="96"/>
      <c r="E792" s="98"/>
      <c r="F792" s="99"/>
      <c r="G792" s="98"/>
      <c r="H792" s="99"/>
      <c r="I792" s="98"/>
      <c r="J792" s="99"/>
      <c r="K792" s="98"/>
      <c r="L792" s="99"/>
      <c r="M792" s="98"/>
      <c r="N792" s="99"/>
      <c r="O792" s="98"/>
      <c r="P792" s="99"/>
      <c r="Q792" s="98"/>
      <c r="R792" s="99"/>
      <c r="S792" s="98"/>
      <c r="T792" s="99"/>
      <c r="U792" s="98"/>
      <c r="V792" s="99"/>
    </row>
    <row r="793" spans="3:22" s="97" customFormat="1" ht="15" x14ac:dyDescent="0.25">
      <c r="C793" s="96"/>
      <c r="E793" s="98"/>
      <c r="F793" s="99"/>
      <c r="G793" s="98"/>
      <c r="H793" s="99"/>
      <c r="I793" s="98"/>
      <c r="J793" s="99"/>
      <c r="K793" s="98"/>
      <c r="L793" s="99"/>
      <c r="M793" s="98"/>
      <c r="N793" s="99"/>
      <c r="O793" s="98"/>
      <c r="P793" s="99"/>
      <c r="Q793" s="98"/>
      <c r="R793" s="99"/>
      <c r="S793" s="98"/>
      <c r="T793" s="99"/>
      <c r="U793" s="98"/>
      <c r="V793" s="99"/>
    </row>
    <row r="794" spans="3:22" s="97" customFormat="1" ht="15" x14ac:dyDescent="0.25">
      <c r="C794" s="96"/>
      <c r="E794" s="98"/>
      <c r="F794" s="99"/>
      <c r="G794" s="98"/>
      <c r="H794" s="99"/>
      <c r="I794" s="98"/>
      <c r="J794" s="99"/>
      <c r="K794" s="98"/>
      <c r="L794" s="99"/>
      <c r="M794" s="98"/>
      <c r="N794" s="99"/>
      <c r="O794" s="98"/>
      <c r="P794" s="99"/>
      <c r="Q794" s="98"/>
      <c r="R794" s="99"/>
      <c r="S794" s="98"/>
      <c r="T794" s="99"/>
      <c r="U794" s="98"/>
      <c r="V794" s="99"/>
    </row>
    <row r="795" spans="3:22" s="97" customFormat="1" ht="15" x14ac:dyDescent="0.25">
      <c r="C795" s="96"/>
      <c r="E795" s="98"/>
      <c r="F795" s="99"/>
      <c r="G795" s="98"/>
      <c r="H795" s="99"/>
      <c r="I795" s="98"/>
      <c r="J795" s="99"/>
      <c r="K795" s="98"/>
      <c r="L795" s="99"/>
      <c r="M795" s="98"/>
      <c r="N795" s="99"/>
      <c r="O795" s="98"/>
      <c r="P795" s="99"/>
      <c r="Q795" s="98"/>
      <c r="R795" s="99"/>
      <c r="S795" s="98"/>
      <c r="T795" s="99"/>
      <c r="U795" s="98"/>
      <c r="V795" s="99"/>
    </row>
    <row r="796" spans="3:22" s="97" customFormat="1" ht="15" x14ac:dyDescent="0.25">
      <c r="C796" s="96"/>
      <c r="E796" s="98"/>
      <c r="F796" s="99"/>
      <c r="G796" s="98"/>
      <c r="H796" s="99"/>
      <c r="I796" s="98"/>
      <c r="J796" s="99"/>
      <c r="K796" s="98"/>
      <c r="L796" s="99"/>
      <c r="M796" s="98"/>
      <c r="N796" s="99"/>
      <c r="O796" s="98"/>
      <c r="P796" s="99"/>
      <c r="Q796" s="98"/>
      <c r="R796" s="99"/>
      <c r="S796" s="98"/>
      <c r="T796" s="99"/>
      <c r="U796" s="98"/>
      <c r="V796" s="99"/>
    </row>
    <row r="797" spans="3:22" s="97" customFormat="1" ht="15" x14ac:dyDescent="0.25">
      <c r="C797" s="96"/>
      <c r="E797" s="98"/>
      <c r="F797" s="99"/>
      <c r="G797" s="98"/>
      <c r="H797" s="99"/>
      <c r="I797" s="98"/>
      <c r="J797" s="99"/>
      <c r="K797" s="98"/>
      <c r="L797" s="99"/>
      <c r="M797" s="98"/>
      <c r="N797" s="99"/>
      <c r="O797" s="98"/>
      <c r="P797" s="99"/>
      <c r="Q797" s="98"/>
      <c r="R797" s="99"/>
      <c r="S797" s="98"/>
      <c r="T797" s="99"/>
      <c r="U797" s="98"/>
      <c r="V797" s="99"/>
    </row>
    <row r="798" spans="3:22" s="97" customFormat="1" ht="15" x14ac:dyDescent="0.25">
      <c r="C798" s="96"/>
      <c r="E798" s="98"/>
      <c r="F798" s="99"/>
      <c r="G798" s="98"/>
      <c r="H798" s="99"/>
      <c r="I798" s="98"/>
      <c r="J798" s="99"/>
      <c r="K798" s="98"/>
      <c r="L798" s="99"/>
      <c r="M798" s="98"/>
      <c r="N798" s="99"/>
      <c r="O798" s="98"/>
      <c r="P798" s="99"/>
      <c r="Q798" s="98"/>
      <c r="R798" s="99"/>
      <c r="S798" s="98"/>
      <c r="T798" s="99"/>
      <c r="U798" s="98"/>
      <c r="V798" s="99"/>
    </row>
    <row r="799" spans="3:22" s="97" customFormat="1" ht="15" x14ac:dyDescent="0.25">
      <c r="C799" s="96"/>
      <c r="E799" s="98"/>
      <c r="F799" s="99"/>
      <c r="G799" s="98"/>
      <c r="H799" s="99"/>
      <c r="I799" s="98"/>
      <c r="J799" s="99"/>
      <c r="K799" s="98"/>
      <c r="L799" s="99"/>
      <c r="M799" s="98"/>
      <c r="N799" s="99"/>
      <c r="O799" s="98"/>
      <c r="P799" s="99"/>
      <c r="Q799" s="98"/>
      <c r="R799" s="99"/>
      <c r="S799" s="98"/>
      <c r="T799" s="99"/>
      <c r="U799" s="98"/>
      <c r="V799" s="99"/>
    </row>
    <row r="800" spans="3:22" s="97" customFormat="1" ht="15" x14ac:dyDescent="0.25">
      <c r="C800" s="96"/>
      <c r="E800" s="98"/>
      <c r="F800" s="99"/>
      <c r="G800" s="98"/>
      <c r="H800" s="99"/>
      <c r="I800" s="98"/>
      <c r="J800" s="99"/>
      <c r="K800" s="98"/>
      <c r="L800" s="99"/>
      <c r="M800" s="98"/>
      <c r="N800" s="99"/>
      <c r="O800" s="98"/>
      <c r="P800" s="99"/>
      <c r="Q800" s="98"/>
      <c r="R800" s="99"/>
      <c r="S800" s="98"/>
      <c r="T800" s="99"/>
      <c r="U800" s="98"/>
      <c r="V800" s="99"/>
    </row>
    <row r="801" spans="3:22" s="97" customFormat="1" ht="15" x14ac:dyDescent="0.25">
      <c r="C801" s="96"/>
      <c r="E801" s="98"/>
      <c r="F801" s="99"/>
      <c r="G801" s="98"/>
      <c r="H801" s="99"/>
      <c r="I801" s="98"/>
      <c r="J801" s="99"/>
      <c r="K801" s="98"/>
      <c r="L801" s="99"/>
      <c r="M801" s="98"/>
      <c r="N801" s="99"/>
      <c r="O801" s="98"/>
      <c r="P801" s="99"/>
      <c r="Q801" s="98"/>
      <c r="R801" s="99"/>
      <c r="S801" s="98"/>
      <c r="T801" s="99"/>
      <c r="U801" s="98"/>
      <c r="V801" s="99"/>
    </row>
    <row r="802" spans="3:22" s="97" customFormat="1" ht="15" x14ac:dyDescent="0.25">
      <c r="C802" s="96"/>
      <c r="E802" s="98"/>
      <c r="F802" s="99"/>
      <c r="G802" s="98"/>
      <c r="H802" s="99"/>
      <c r="I802" s="98"/>
      <c r="J802" s="99"/>
      <c r="K802" s="98"/>
      <c r="L802" s="99"/>
      <c r="M802" s="98"/>
      <c r="N802" s="99"/>
      <c r="O802" s="98"/>
      <c r="P802" s="99"/>
      <c r="Q802" s="98"/>
      <c r="R802" s="99"/>
      <c r="S802" s="98"/>
      <c r="T802" s="99"/>
      <c r="U802" s="98"/>
      <c r="V802" s="99"/>
    </row>
    <row r="803" spans="3:22" s="97" customFormat="1" ht="15" x14ac:dyDescent="0.25">
      <c r="C803" s="96"/>
      <c r="E803" s="98"/>
      <c r="F803" s="99"/>
      <c r="G803" s="98"/>
      <c r="H803" s="99"/>
      <c r="I803" s="98"/>
      <c r="J803" s="99"/>
      <c r="K803" s="98"/>
      <c r="L803" s="99"/>
      <c r="M803" s="98"/>
      <c r="N803" s="99"/>
      <c r="O803" s="98"/>
      <c r="P803" s="99"/>
      <c r="Q803" s="98"/>
      <c r="R803" s="99"/>
      <c r="S803" s="98"/>
      <c r="T803" s="99"/>
      <c r="U803" s="98"/>
      <c r="V803" s="99"/>
    </row>
    <row r="804" spans="3:22" s="97" customFormat="1" ht="15" x14ac:dyDescent="0.25">
      <c r="C804" s="96"/>
      <c r="E804" s="98"/>
      <c r="F804" s="99"/>
      <c r="G804" s="98"/>
      <c r="H804" s="99"/>
      <c r="I804" s="98"/>
      <c r="J804" s="99"/>
      <c r="K804" s="98"/>
      <c r="L804" s="99"/>
      <c r="M804" s="98"/>
      <c r="N804" s="99"/>
      <c r="O804" s="98"/>
      <c r="P804" s="99"/>
      <c r="Q804" s="98"/>
      <c r="R804" s="99"/>
      <c r="S804" s="98"/>
      <c r="T804" s="99"/>
      <c r="U804" s="98"/>
      <c r="V804" s="99"/>
    </row>
    <row r="805" spans="3:22" s="97" customFormat="1" ht="15" x14ac:dyDescent="0.25">
      <c r="C805" s="96"/>
      <c r="E805" s="98"/>
      <c r="F805" s="99"/>
      <c r="G805" s="98"/>
      <c r="H805" s="99"/>
      <c r="I805" s="98"/>
      <c r="J805" s="99"/>
      <c r="K805" s="98"/>
      <c r="L805" s="99"/>
      <c r="M805" s="98"/>
      <c r="N805" s="99"/>
      <c r="O805" s="98"/>
      <c r="P805" s="99"/>
      <c r="Q805" s="98"/>
      <c r="R805" s="99"/>
      <c r="S805" s="98"/>
      <c r="T805" s="99"/>
      <c r="U805" s="98"/>
      <c r="V805" s="99"/>
    </row>
    <row r="806" spans="3:22" s="97" customFormat="1" ht="15" x14ac:dyDescent="0.25">
      <c r="C806" s="96"/>
      <c r="E806" s="98"/>
      <c r="F806" s="99"/>
      <c r="G806" s="98"/>
      <c r="H806" s="99"/>
      <c r="I806" s="98"/>
      <c r="J806" s="99"/>
      <c r="K806" s="98"/>
      <c r="L806" s="99"/>
      <c r="M806" s="98"/>
      <c r="N806" s="99"/>
      <c r="O806" s="98"/>
      <c r="P806" s="99"/>
      <c r="Q806" s="98"/>
      <c r="R806" s="99"/>
      <c r="S806" s="98"/>
      <c r="T806" s="99"/>
      <c r="U806" s="98"/>
      <c r="V806" s="99"/>
    </row>
    <row r="807" spans="3:22" s="97" customFormat="1" ht="15" x14ac:dyDescent="0.25">
      <c r="C807" s="96"/>
      <c r="E807" s="98"/>
      <c r="F807" s="99"/>
      <c r="G807" s="98"/>
      <c r="H807" s="99"/>
      <c r="I807" s="98"/>
      <c r="J807" s="99"/>
      <c r="K807" s="98"/>
      <c r="L807" s="99"/>
      <c r="M807" s="98"/>
      <c r="N807" s="99"/>
      <c r="O807" s="98"/>
      <c r="P807" s="99"/>
      <c r="Q807" s="98"/>
      <c r="R807" s="99"/>
      <c r="S807" s="98"/>
      <c r="T807" s="99"/>
      <c r="U807" s="98"/>
      <c r="V807" s="99"/>
    </row>
    <row r="808" spans="3:22" s="97" customFormat="1" ht="15" x14ac:dyDescent="0.25">
      <c r="C808" s="96"/>
      <c r="E808" s="98"/>
      <c r="F808" s="99"/>
      <c r="G808" s="98"/>
      <c r="H808" s="99"/>
      <c r="I808" s="98"/>
      <c r="J808" s="99"/>
      <c r="K808" s="98"/>
      <c r="L808" s="99"/>
      <c r="M808" s="98"/>
      <c r="N808" s="99"/>
      <c r="O808" s="98"/>
      <c r="P808" s="99"/>
      <c r="Q808" s="98"/>
      <c r="R808" s="99"/>
      <c r="S808" s="98"/>
      <c r="T808" s="99"/>
      <c r="U808" s="98"/>
      <c r="V808" s="99"/>
    </row>
    <row r="809" spans="3:22" s="97" customFormat="1" ht="15" x14ac:dyDescent="0.25">
      <c r="C809" s="96"/>
      <c r="E809" s="98"/>
      <c r="F809" s="99"/>
      <c r="G809" s="98"/>
      <c r="H809" s="99"/>
      <c r="I809" s="98"/>
      <c r="J809" s="99"/>
      <c r="K809" s="98"/>
      <c r="L809" s="99"/>
      <c r="M809" s="98"/>
      <c r="N809" s="99"/>
      <c r="O809" s="98"/>
      <c r="P809" s="99"/>
      <c r="Q809" s="98"/>
      <c r="R809" s="99"/>
      <c r="S809" s="98"/>
      <c r="T809" s="99"/>
      <c r="U809" s="98"/>
      <c r="V809" s="99"/>
    </row>
    <row r="810" spans="3:22" s="97" customFormat="1" ht="15" x14ac:dyDescent="0.25">
      <c r="C810" s="96"/>
      <c r="E810" s="98"/>
      <c r="F810" s="99"/>
      <c r="G810" s="98"/>
      <c r="H810" s="99"/>
      <c r="I810" s="98"/>
      <c r="J810" s="99"/>
      <c r="K810" s="98"/>
      <c r="L810" s="99"/>
      <c r="M810" s="98"/>
      <c r="N810" s="99"/>
      <c r="O810" s="98"/>
      <c r="P810" s="99"/>
      <c r="Q810" s="98"/>
      <c r="R810" s="99"/>
      <c r="S810" s="98"/>
      <c r="T810" s="99"/>
      <c r="U810" s="98"/>
      <c r="V810" s="99"/>
    </row>
    <row r="811" spans="3:22" s="97" customFormat="1" ht="15" x14ac:dyDescent="0.25">
      <c r="C811" s="96"/>
      <c r="E811" s="98"/>
      <c r="F811" s="99"/>
      <c r="G811" s="98"/>
      <c r="H811" s="99"/>
      <c r="I811" s="98"/>
      <c r="J811" s="99"/>
      <c r="K811" s="98"/>
      <c r="L811" s="99"/>
      <c r="M811" s="98"/>
      <c r="N811" s="99"/>
      <c r="O811" s="98"/>
      <c r="P811" s="99"/>
      <c r="Q811" s="98"/>
      <c r="R811" s="99"/>
      <c r="S811" s="98"/>
      <c r="T811" s="99"/>
      <c r="U811" s="98"/>
      <c r="V811" s="99"/>
    </row>
    <row r="812" spans="3:22" s="97" customFormat="1" ht="15" x14ac:dyDescent="0.25">
      <c r="C812" s="96"/>
      <c r="E812" s="98"/>
      <c r="F812" s="99"/>
      <c r="G812" s="98"/>
      <c r="H812" s="99"/>
      <c r="I812" s="98"/>
      <c r="J812" s="99"/>
      <c r="K812" s="98"/>
      <c r="L812" s="99"/>
      <c r="M812" s="98"/>
      <c r="N812" s="99"/>
      <c r="O812" s="98"/>
      <c r="P812" s="99"/>
      <c r="Q812" s="98"/>
      <c r="R812" s="99"/>
      <c r="S812" s="98"/>
      <c r="T812" s="99"/>
      <c r="U812" s="98"/>
      <c r="V812" s="99"/>
    </row>
    <row r="813" spans="3:22" s="97" customFormat="1" ht="15" x14ac:dyDescent="0.25">
      <c r="C813" s="96"/>
      <c r="E813" s="98"/>
      <c r="F813" s="99"/>
      <c r="G813" s="98"/>
      <c r="H813" s="99"/>
      <c r="I813" s="98"/>
      <c r="J813" s="99"/>
      <c r="K813" s="98"/>
      <c r="L813" s="99"/>
      <c r="M813" s="98"/>
      <c r="N813" s="99"/>
      <c r="O813" s="98"/>
      <c r="P813" s="99"/>
      <c r="Q813" s="98"/>
      <c r="R813" s="99"/>
      <c r="S813" s="98"/>
      <c r="T813" s="99"/>
      <c r="U813" s="98"/>
      <c r="V813" s="99"/>
    </row>
    <row r="814" spans="3:22" s="97" customFormat="1" ht="15" x14ac:dyDescent="0.25">
      <c r="C814" s="96"/>
      <c r="E814" s="98"/>
      <c r="F814" s="99"/>
      <c r="G814" s="98"/>
      <c r="H814" s="99"/>
      <c r="I814" s="98"/>
      <c r="J814" s="99"/>
      <c r="K814" s="98"/>
      <c r="L814" s="99"/>
      <c r="M814" s="98"/>
      <c r="N814" s="99"/>
      <c r="O814" s="98"/>
      <c r="P814" s="99"/>
      <c r="Q814" s="98"/>
      <c r="R814" s="99"/>
      <c r="S814" s="98"/>
      <c r="T814" s="99"/>
      <c r="U814" s="98"/>
      <c r="V814" s="99"/>
    </row>
    <row r="815" spans="3:22" s="97" customFormat="1" ht="15" x14ac:dyDescent="0.25">
      <c r="C815" s="96"/>
      <c r="E815" s="98"/>
      <c r="F815" s="99"/>
      <c r="G815" s="98"/>
      <c r="H815" s="99"/>
      <c r="I815" s="98"/>
      <c r="J815" s="99"/>
      <c r="K815" s="98"/>
      <c r="L815" s="99"/>
      <c r="M815" s="98"/>
      <c r="N815" s="99"/>
      <c r="O815" s="98"/>
      <c r="P815" s="99"/>
      <c r="Q815" s="98"/>
      <c r="R815" s="99"/>
      <c r="S815" s="98"/>
      <c r="T815" s="99"/>
      <c r="U815" s="98"/>
      <c r="V815" s="99"/>
    </row>
    <row r="816" spans="3:22" s="97" customFormat="1" ht="15" x14ac:dyDescent="0.25">
      <c r="C816" s="96"/>
      <c r="E816" s="98"/>
      <c r="F816" s="99"/>
      <c r="G816" s="98"/>
      <c r="H816" s="99"/>
      <c r="I816" s="98"/>
      <c r="J816" s="99"/>
      <c r="K816" s="98"/>
      <c r="L816" s="99"/>
      <c r="M816" s="98"/>
      <c r="N816" s="99"/>
      <c r="O816" s="98"/>
      <c r="P816" s="99"/>
      <c r="Q816" s="98"/>
      <c r="R816" s="99"/>
      <c r="S816" s="98"/>
      <c r="T816" s="99"/>
      <c r="U816" s="98"/>
      <c r="V816" s="99"/>
    </row>
    <row r="817" spans="3:22" s="97" customFormat="1" ht="15" x14ac:dyDescent="0.25">
      <c r="C817" s="96"/>
      <c r="E817" s="98"/>
      <c r="F817" s="99"/>
      <c r="G817" s="98"/>
      <c r="H817" s="99"/>
      <c r="I817" s="98"/>
      <c r="J817" s="99"/>
      <c r="K817" s="98"/>
      <c r="L817" s="99"/>
      <c r="M817" s="98"/>
      <c r="N817" s="99"/>
      <c r="O817" s="98"/>
      <c r="P817" s="99"/>
      <c r="Q817" s="98"/>
      <c r="R817" s="99"/>
      <c r="S817" s="98"/>
      <c r="T817" s="99"/>
      <c r="U817" s="98"/>
      <c r="V817" s="99"/>
    </row>
    <row r="818" spans="3:22" s="97" customFormat="1" ht="15" x14ac:dyDescent="0.25">
      <c r="C818" s="96"/>
      <c r="E818" s="98"/>
      <c r="F818" s="99"/>
      <c r="G818" s="98"/>
      <c r="H818" s="99"/>
      <c r="I818" s="98"/>
      <c r="J818" s="99"/>
      <c r="K818" s="98"/>
      <c r="L818" s="99"/>
      <c r="M818" s="98"/>
      <c r="N818" s="99"/>
      <c r="O818" s="98"/>
      <c r="P818" s="99"/>
      <c r="Q818" s="98"/>
      <c r="R818" s="99"/>
      <c r="S818" s="98"/>
      <c r="T818" s="99"/>
      <c r="U818" s="98"/>
      <c r="V818" s="99"/>
    </row>
    <row r="819" spans="3:22" s="97" customFormat="1" ht="15" x14ac:dyDescent="0.25">
      <c r="C819" s="96"/>
      <c r="E819" s="98"/>
      <c r="F819" s="99"/>
      <c r="G819" s="98"/>
      <c r="H819" s="99"/>
      <c r="I819" s="98"/>
      <c r="J819" s="99"/>
      <c r="K819" s="98"/>
      <c r="L819" s="99"/>
      <c r="M819" s="98"/>
      <c r="N819" s="99"/>
      <c r="O819" s="98"/>
      <c r="P819" s="99"/>
      <c r="Q819" s="98"/>
      <c r="R819" s="99"/>
      <c r="S819" s="98"/>
      <c r="T819" s="99"/>
      <c r="U819" s="98"/>
      <c r="V819" s="99"/>
    </row>
    <row r="820" spans="3:22" s="97" customFormat="1" ht="15" x14ac:dyDescent="0.25">
      <c r="C820" s="96"/>
      <c r="E820" s="98"/>
      <c r="F820" s="99"/>
      <c r="G820" s="98"/>
      <c r="H820" s="99"/>
      <c r="I820" s="98"/>
      <c r="J820" s="99"/>
      <c r="K820" s="98"/>
      <c r="L820" s="99"/>
      <c r="M820" s="98"/>
      <c r="N820" s="99"/>
      <c r="O820" s="98"/>
      <c r="P820" s="99"/>
      <c r="Q820" s="98"/>
      <c r="R820" s="99"/>
      <c r="S820" s="98"/>
      <c r="T820" s="99"/>
      <c r="U820" s="98"/>
      <c r="V820" s="99"/>
    </row>
    <row r="821" spans="3:22" s="97" customFormat="1" ht="15" x14ac:dyDescent="0.25">
      <c r="C821" s="96"/>
      <c r="E821" s="98"/>
      <c r="F821" s="99"/>
      <c r="G821" s="98"/>
      <c r="H821" s="99"/>
      <c r="I821" s="98"/>
      <c r="J821" s="99"/>
      <c r="K821" s="98"/>
      <c r="L821" s="99"/>
      <c r="M821" s="98"/>
      <c r="N821" s="99"/>
      <c r="O821" s="98"/>
      <c r="P821" s="99"/>
      <c r="Q821" s="98"/>
      <c r="R821" s="99"/>
      <c r="S821" s="98"/>
      <c r="T821" s="99"/>
      <c r="U821" s="98"/>
      <c r="V821" s="99"/>
    </row>
    <row r="822" spans="3:22" s="97" customFormat="1" ht="15" x14ac:dyDescent="0.25">
      <c r="C822" s="96"/>
      <c r="E822" s="98"/>
      <c r="F822" s="99"/>
      <c r="G822" s="98"/>
      <c r="H822" s="99"/>
      <c r="I822" s="98"/>
      <c r="J822" s="99"/>
      <c r="K822" s="98"/>
      <c r="L822" s="99"/>
      <c r="M822" s="98"/>
      <c r="N822" s="99"/>
      <c r="O822" s="98"/>
      <c r="P822" s="99"/>
      <c r="Q822" s="98"/>
      <c r="R822" s="99"/>
      <c r="S822" s="98"/>
      <c r="T822" s="99"/>
      <c r="U822" s="98"/>
      <c r="V822" s="99"/>
    </row>
    <row r="823" spans="3:22" s="97" customFormat="1" ht="15" x14ac:dyDescent="0.25">
      <c r="C823" s="96"/>
      <c r="E823" s="98"/>
      <c r="F823" s="99"/>
      <c r="G823" s="98"/>
      <c r="H823" s="99"/>
      <c r="I823" s="98"/>
      <c r="J823" s="99"/>
      <c r="K823" s="98"/>
      <c r="L823" s="99"/>
      <c r="M823" s="98"/>
      <c r="N823" s="99"/>
      <c r="O823" s="98"/>
      <c r="P823" s="99"/>
      <c r="Q823" s="98"/>
      <c r="R823" s="99"/>
      <c r="S823" s="98"/>
      <c r="T823" s="99"/>
      <c r="U823" s="98"/>
      <c r="V823" s="99"/>
    </row>
    <row r="824" spans="3:22" s="97" customFormat="1" ht="15" x14ac:dyDescent="0.25">
      <c r="C824" s="96"/>
      <c r="E824" s="98"/>
      <c r="F824" s="99"/>
      <c r="G824" s="98"/>
      <c r="H824" s="99"/>
      <c r="I824" s="98"/>
      <c r="J824" s="99"/>
      <c r="K824" s="98"/>
      <c r="L824" s="99"/>
      <c r="M824" s="98"/>
      <c r="N824" s="99"/>
      <c r="O824" s="98"/>
      <c r="P824" s="99"/>
      <c r="Q824" s="98"/>
      <c r="R824" s="99"/>
      <c r="S824" s="98"/>
      <c r="T824" s="99"/>
      <c r="U824" s="98"/>
      <c r="V824" s="99"/>
    </row>
    <row r="825" spans="3:22" s="97" customFormat="1" ht="15" x14ac:dyDescent="0.25">
      <c r="C825" s="96"/>
      <c r="E825" s="98"/>
      <c r="F825" s="99"/>
      <c r="G825" s="98"/>
      <c r="H825" s="99"/>
      <c r="I825" s="98"/>
      <c r="J825" s="99"/>
      <c r="K825" s="98"/>
      <c r="L825" s="99"/>
      <c r="M825" s="98"/>
      <c r="N825" s="99"/>
      <c r="O825" s="98"/>
      <c r="P825" s="99"/>
      <c r="Q825" s="98"/>
      <c r="R825" s="99"/>
      <c r="S825" s="98"/>
      <c r="T825" s="99"/>
      <c r="U825" s="98"/>
      <c r="V825" s="99"/>
    </row>
    <row r="826" spans="3:22" s="97" customFormat="1" ht="15" x14ac:dyDescent="0.25">
      <c r="C826" s="96"/>
      <c r="E826" s="98"/>
      <c r="F826" s="99"/>
      <c r="G826" s="98"/>
      <c r="H826" s="99"/>
      <c r="I826" s="98"/>
      <c r="J826" s="99"/>
      <c r="K826" s="98"/>
      <c r="L826" s="99"/>
      <c r="M826" s="98"/>
      <c r="N826" s="99"/>
      <c r="O826" s="98"/>
      <c r="P826" s="99"/>
      <c r="Q826" s="98"/>
      <c r="R826" s="99"/>
      <c r="S826" s="98"/>
      <c r="T826" s="99"/>
      <c r="U826" s="98"/>
      <c r="V826" s="99"/>
    </row>
    <row r="827" spans="3:22" s="97" customFormat="1" ht="15" x14ac:dyDescent="0.25">
      <c r="C827" s="96"/>
      <c r="E827" s="98"/>
      <c r="F827" s="99"/>
      <c r="G827" s="98"/>
      <c r="H827" s="99"/>
      <c r="I827" s="98"/>
      <c r="J827" s="99"/>
      <c r="K827" s="98"/>
      <c r="L827" s="99"/>
      <c r="M827" s="98"/>
      <c r="N827" s="99"/>
      <c r="O827" s="98"/>
      <c r="P827" s="99"/>
      <c r="Q827" s="98"/>
      <c r="R827" s="99"/>
      <c r="S827" s="98"/>
      <c r="T827" s="99"/>
      <c r="U827" s="98"/>
      <c r="V827" s="99"/>
    </row>
    <row r="828" spans="3:22" s="97" customFormat="1" ht="15" x14ac:dyDescent="0.25">
      <c r="C828" s="96"/>
      <c r="E828" s="98"/>
      <c r="F828" s="99"/>
      <c r="G828" s="98"/>
      <c r="H828" s="99"/>
      <c r="I828" s="98"/>
      <c r="J828" s="99"/>
      <c r="K828" s="98"/>
      <c r="L828" s="99"/>
      <c r="M828" s="98"/>
      <c r="N828" s="99"/>
      <c r="O828" s="98"/>
      <c r="P828" s="99"/>
      <c r="Q828" s="98"/>
      <c r="R828" s="99"/>
      <c r="S828" s="98"/>
      <c r="T828" s="99"/>
      <c r="U828" s="98"/>
      <c r="V828" s="99"/>
    </row>
    <row r="829" spans="3:22" s="97" customFormat="1" ht="15" x14ac:dyDescent="0.25">
      <c r="C829" s="96"/>
      <c r="E829" s="98"/>
      <c r="F829" s="99"/>
      <c r="G829" s="98"/>
      <c r="H829" s="99"/>
      <c r="I829" s="98"/>
      <c r="J829" s="99"/>
      <c r="K829" s="98"/>
      <c r="L829" s="99"/>
      <c r="M829" s="98"/>
      <c r="N829" s="99"/>
      <c r="O829" s="98"/>
      <c r="P829" s="99"/>
      <c r="Q829" s="98"/>
      <c r="R829" s="99"/>
      <c r="S829" s="98"/>
      <c r="T829" s="99"/>
      <c r="U829" s="98"/>
      <c r="V829" s="99"/>
    </row>
    <row r="830" spans="3:22" s="97" customFormat="1" ht="15" x14ac:dyDescent="0.25">
      <c r="C830" s="96"/>
      <c r="E830" s="98"/>
      <c r="F830" s="99"/>
      <c r="G830" s="98"/>
      <c r="H830" s="99"/>
      <c r="I830" s="98"/>
      <c r="J830" s="99"/>
      <c r="K830" s="98"/>
      <c r="L830" s="99"/>
      <c r="M830" s="98"/>
      <c r="N830" s="99"/>
      <c r="O830" s="98"/>
      <c r="P830" s="99"/>
      <c r="Q830" s="98"/>
      <c r="R830" s="99"/>
      <c r="S830" s="98"/>
      <c r="T830" s="99"/>
      <c r="U830" s="98"/>
      <c r="V830" s="99"/>
    </row>
    <row r="831" spans="3:22" s="97" customFormat="1" ht="15" x14ac:dyDescent="0.25">
      <c r="C831" s="96"/>
      <c r="E831" s="98"/>
      <c r="F831" s="99"/>
      <c r="G831" s="98"/>
      <c r="H831" s="99"/>
      <c r="I831" s="98"/>
      <c r="J831" s="99"/>
      <c r="K831" s="98"/>
      <c r="L831" s="99"/>
      <c r="M831" s="98"/>
      <c r="N831" s="99"/>
      <c r="O831" s="98"/>
      <c r="P831" s="99"/>
      <c r="Q831" s="98"/>
      <c r="R831" s="99"/>
      <c r="S831" s="98"/>
      <c r="T831" s="99"/>
      <c r="U831" s="98"/>
      <c r="V831" s="99"/>
    </row>
    <row r="832" spans="3:22" s="97" customFormat="1" ht="15" x14ac:dyDescent="0.25">
      <c r="C832" s="96"/>
      <c r="E832" s="98"/>
      <c r="F832" s="99"/>
      <c r="G832" s="98"/>
      <c r="H832" s="99"/>
      <c r="I832" s="98"/>
      <c r="J832" s="99"/>
      <c r="K832" s="98"/>
      <c r="L832" s="99"/>
      <c r="M832" s="98"/>
      <c r="N832" s="99"/>
      <c r="O832" s="98"/>
      <c r="P832" s="99"/>
      <c r="Q832" s="98"/>
      <c r="R832" s="99"/>
      <c r="S832" s="98"/>
      <c r="T832" s="99"/>
      <c r="U832" s="98"/>
      <c r="V832" s="99"/>
    </row>
    <row r="833" spans="3:22" s="97" customFormat="1" ht="15" x14ac:dyDescent="0.25">
      <c r="C833" s="96"/>
      <c r="E833" s="98"/>
      <c r="F833" s="99"/>
      <c r="G833" s="98"/>
      <c r="H833" s="99"/>
      <c r="I833" s="98"/>
      <c r="J833" s="99"/>
      <c r="K833" s="98"/>
      <c r="L833" s="99"/>
      <c r="M833" s="98"/>
      <c r="N833" s="99"/>
      <c r="O833" s="98"/>
      <c r="P833" s="99"/>
      <c r="Q833" s="98"/>
      <c r="R833" s="99"/>
      <c r="S833" s="98"/>
      <c r="T833" s="99"/>
      <c r="U833" s="98"/>
      <c r="V833" s="99"/>
    </row>
    <row r="834" spans="3:22" s="97" customFormat="1" ht="15" x14ac:dyDescent="0.25">
      <c r="C834" s="96"/>
      <c r="E834" s="98"/>
      <c r="F834" s="99"/>
      <c r="G834" s="98"/>
      <c r="H834" s="99"/>
      <c r="I834" s="98"/>
      <c r="J834" s="99"/>
      <c r="K834" s="98"/>
      <c r="L834" s="99"/>
      <c r="M834" s="98"/>
      <c r="N834" s="99"/>
      <c r="O834" s="98"/>
      <c r="P834" s="99"/>
      <c r="Q834" s="98"/>
      <c r="R834" s="99"/>
      <c r="S834" s="98"/>
      <c r="T834" s="99"/>
      <c r="U834" s="98"/>
      <c r="V834" s="99"/>
    </row>
    <row r="835" spans="3:22" s="97" customFormat="1" ht="15" x14ac:dyDescent="0.25">
      <c r="C835" s="96"/>
      <c r="E835" s="98"/>
      <c r="F835" s="99"/>
      <c r="G835" s="98"/>
      <c r="H835" s="99"/>
      <c r="I835" s="98"/>
      <c r="J835" s="99"/>
      <c r="K835" s="98"/>
      <c r="L835" s="99"/>
      <c r="M835" s="98"/>
      <c r="N835" s="99"/>
      <c r="O835" s="98"/>
      <c r="P835" s="99"/>
      <c r="Q835" s="98"/>
      <c r="R835" s="99"/>
      <c r="S835" s="98"/>
      <c r="T835" s="99"/>
      <c r="U835" s="98"/>
      <c r="V835" s="99"/>
    </row>
    <row r="836" spans="3:22" s="97" customFormat="1" ht="15" x14ac:dyDescent="0.25">
      <c r="C836" s="96"/>
      <c r="E836" s="98"/>
      <c r="F836" s="99"/>
      <c r="G836" s="98"/>
      <c r="H836" s="99"/>
      <c r="I836" s="98"/>
      <c r="J836" s="99"/>
      <c r="K836" s="98"/>
      <c r="L836" s="99"/>
      <c r="M836" s="98"/>
      <c r="N836" s="99"/>
      <c r="O836" s="98"/>
      <c r="P836" s="99"/>
      <c r="Q836" s="98"/>
      <c r="R836" s="99"/>
      <c r="S836" s="98"/>
      <c r="T836" s="99"/>
      <c r="U836" s="98"/>
      <c r="V836" s="99"/>
    </row>
    <row r="837" spans="3:22" s="97" customFormat="1" ht="15" x14ac:dyDescent="0.25">
      <c r="C837" s="96"/>
      <c r="E837" s="98"/>
      <c r="F837" s="99"/>
      <c r="G837" s="98"/>
      <c r="H837" s="99"/>
      <c r="I837" s="98"/>
      <c r="J837" s="99"/>
      <c r="K837" s="98"/>
      <c r="L837" s="99"/>
      <c r="M837" s="98"/>
      <c r="N837" s="99"/>
      <c r="O837" s="98"/>
      <c r="P837" s="99"/>
      <c r="Q837" s="98"/>
      <c r="R837" s="99"/>
      <c r="S837" s="98"/>
      <c r="T837" s="99"/>
      <c r="U837" s="98"/>
      <c r="V837" s="99"/>
    </row>
    <row r="838" spans="3:22" s="97" customFormat="1" ht="15" x14ac:dyDescent="0.25">
      <c r="C838" s="96"/>
      <c r="E838" s="98"/>
      <c r="F838" s="99"/>
      <c r="G838" s="98"/>
      <c r="H838" s="99"/>
      <c r="I838" s="98"/>
      <c r="J838" s="99"/>
      <c r="K838" s="98"/>
      <c r="L838" s="99"/>
      <c r="M838" s="98"/>
      <c r="N838" s="99"/>
      <c r="O838" s="98"/>
      <c r="P838" s="99"/>
      <c r="Q838" s="98"/>
      <c r="R838" s="99"/>
      <c r="S838" s="98"/>
      <c r="T838" s="99"/>
      <c r="U838" s="98"/>
      <c r="V838" s="99"/>
    </row>
    <row r="839" spans="3:22" s="97" customFormat="1" ht="15" x14ac:dyDescent="0.25">
      <c r="C839" s="96"/>
      <c r="E839" s="98"/>
      <c r="F839" s="99"/>
      <c r="G839" s="98"/>
      <c r="H839" s="99"/>
      <c r="I839" s="98"/>
      <c r="J839" s="99"/>
      <c r="K839" s="98"/>
      <c r="L839" s="99"/>
      <c r="M839" s="98"/>
      <c r="N839" s="99"/>
      <c r="O839" s="98"/>
      <c r="P839" s="99"/>
      <c r="Q839" s="98"/>
      <c r="R839" s="99"/>
      <c r="S839" s="98"/>
      <c r="T839" s="99"/>
      <c r="U839" s="98"/>
      <c r="V839" s="99"/>
    </row>
    <row r="840" spans="3:22" s="97" customFormat="1" ht="15" x14ac:dyDescent="0.25">
      <c r="C840" s="96"/>
      <c r="E840" s="98"/>
      <c r="F840" s="99"/>
      <c r="G840" s="98"/>
      <c r="H840" s="99"/>
      <c r="I840" s="98"/>
      <c r="J840" s="99"/>
      <c r="K840" s="98"/>
      <c r="L840" s="99"/>
      <c r="M840" s="98"/>
      <c r="N840" s="99"/>
      <c r="O840" s="98"/>
      <c r="P840" s="99"/>
      <c r="Q840" s="98"/>
      <c r="R840" s="99"/>
      <c r="S840" s="98"/>
      <c r="T840" s="99"/>
      <c r="U840" s="98"/>
      <c r="V840" s="99"/>
    </row>
    <row r="841" spans="3:22" s="97" customFormat="1" ht="15" x14ac:dyDescent="0.25">
      <c r="C841" s="96"/>
      <c r="E841" s="98"/>
      <c r="F841" s="99"/>
      <c r="G841" s="98"/>
      <c r="H841" s="99"/>
      <c r="I841" s="98"/>
      <c r="J841" s="99"/>
      <c r="K841" s="98"/>
      <c r="L841" s="99"/>
      <c r="M841" s="98"/>
      <c r="N841" s="99"/>
      <c r="O841" s="98"/>
      <c r="P841" s="99"/>
      <c r="Q841" s="98"/>
      <c r="R841" s="99"/>
      <c r="S841" s="98"/>
      <c r="T841" s="99"/>
      <c r="U841" s="98"/>
      <c r="V841" s="99"/>
    </row>
    <row r="842" spans="3:22" s="97" customFormat="1" ht="15" x14ac:dyDescent="0.25">
      <c r="C842" s="96"/>
      <c r="E842" s="98"/>
      <c r="F842" s="99"/>
      <c r="G842" s="98"/>
      <c r="H842" s="99"/>
      <c r="I842" s="98"/>
      <c r="J842" s="99"/>
      <c r="K842" s="98"/>
      <c r="L842" s="99"/>
      <c r="M842" s="98"/>
      <c r="N842" s="99"/>
      <c r="O842" s="98"/>
      <c r="P842" s="99"/>
      <c r="Q842" s="98"/>
      <c r="R842" s="99"/>
      <c r="S842" s="98"/>
      <c r="T842" s="99"/>
      <c r="U842" s="98"/>
      <c r="V842" s="99"/>
    </row>
    <row r="843" spans="3:22" s="97" customFormat="1" ht="15" x14ac:dyDescent="0.25">
      <c r="C843" s="96"/>
      <c r="E843" s="98"/>
      <c r="F843" s="99"/>
      <c r="G843" s="98"/>
      <c r="H843" s="99"/>
      <c r="I843" s="98"/>
      <c r="J843" s="99"/>
      <c r="K843" s="98"/>
      <c r="L843" s="99"/>
      <c r="M843" s="98"/>
      <c r="N843" s="99"/>
      <c r="O843" s="98"/>
      <c r="P843" s="99"/>
      <c r="Q843" s="98"/>
      <c r="R843" s="99"/>
      <c r="S843" s="98"/>
      <c r="T843" s="99"/>
      <c r="U843" s="98"/>
      <c r="V843" s="99"/>
    </row>
    <row r="844" spans="3:22" s="97" customFormat="1" ht="15" x14ac:dyDescent="0.25">
      <c r="C844" s="96"/>
      <c r="E844" s="98"/>
      <c r="F844" s="99"/>
      <c r="G844" s="98"/>
      <c r="H844" s="99"/>
      <c r="I844" s="98"/>
      <c r="J844" s="99"/>
      <c r="K844" s="98"/>
      <c r="L844" s="99"/>
      <c r="M844" s="98"/>
      <c r="N844" s="99"/>
      <c r="O844" s="98"/>
      <c r="P844" s="99"/>
      <c r="Q844" s="98"/>
      <c r="R844" s="99"/>
      <c r="S844" s="98"/>
      <c r="T844" s="99"/>
      <c r="U844" s="98"/>
      <c r="V844" s="99"/>
    </row>
    <row r="845" spans="3:22" s="97" customFormat="1" ht="15" x14ac:dyDescent="0.25">
      <c r="C845" s="96"/>
      <c r="E845" s="98"/>
      <c r="F845" s="99"/>
      <c r="G845" s="98"/>
      <c r="H845" s="99"/>
      <c r="I845" s="98"/>
      <c r="J845" s="99"/>
      <c r="K845" s="98"/>
      <c r="L845" s="99"/>
      <c r="M845" s="98"/>
      <c r="N845" s="99"/>
      <c r="O845" s="98"/>
      <c r="P845" s="99"/>
      <c r="Q845" s="98"/>
      <c r="R845" s="99"/>
      <c r="S845" s="98"/>
      <c r="T845" s="99"/>
      <c r="U845" s="98"/>
      <c r="V845" s="99"/>
    </row>
    <row r="846" spans="3:22" s="97" customFormat="1" ht="15" x14ac:dyDescent="0.25">
      <c r="C846" s="96"/>
      <c r="E846" s="98"/>
      <c r="F846" s="99"/>
      <c r="G846" s="98"/>
      <c r="H846" s="99"/>
      <c r="I846" s="98"/>
      <c r="J846" s="99"/>
      <c r="K846" s="98"/>
      <c r="L846" s="99"/>
      <c r="M846" s="98"/>
      <c r="N846" s="99"/>
      <c r="O846" s="98"/>
      <c r="P846" s="99"/>
      <c r="Q846" s="98"/>
      <c r="R846" s="99"/>
      <c r="S846" s="98"/>
      <c r="T846" s="99"/>
      <c r="U846" s="98"/>
      <c r="V846" s="99"/>
    </row>
    <row r="847" spans="3:22" s="97" customFormat="1" ht="15" x14ac:dyDescent="0.25">
      <c r="C847" s="96"/>
      <c r="E847" s="98"/>
      <c r="F847" s="99"/>
      <c r="G847" s="98"/>
      <c r="H847" s="99"/>
      <c r="I847" s="98"/>
      <c r="J847" s="99"/>
      <c r="K847" s="98"/>
      <c r="L847" s="99"/>
      <c r="M847" s="98"/>
      <c r="N847" s="99"/>
      <c r="O847" s="98"/>
      <c r="P847" s="99"/>
      <c r="Q847" s="98"/>
      <c r="R847" s="99"/>
      <c r="S847" s="98"/>
      <c r="T847" s="99"/>
      <c r="U847" s="98"/>
      <c r="V847" s="99"/>
    </row>
    <row r="848" spans="3:22" s="97" customFormat="1" ht="15" x14ac:dyDescent="0.25">
      <c r="C848" s="96"/>
      <c r="E848" s="98"/>
      <c r="F848" s="99"/>
      <c r="G848" s="98"/>
      <c r="H848" s="99"/>
      <c r="I848" s="98"/>
      <c r="J848" s="99"/>
      <c r="K848" s="98"/>
      <c r="L848" s="99"/>
      <c r="M848" s="98"/>
      <c r="N848" s="99"/>
      <c r="O848" s="98"/>
      <c r="P848" s="99"/>
      <c r="Q848" s="98"/>
      <c r="R848" s="99"/>
      <c r="S848" s="98"/>
      <c r="T848" s="99"/>
      <c r="U848" s="98"/>
      <c r="V848" s="99"/>
    </row>
    <row r="849" spans="3:22" s="97" customFormat="1" ht="15" x14ac:dyDescent="0.25">
      <c r="C849" s="96"/>
      <c r="E849" s="98"/>
      <c r="F849" s="99"/>
      <c r="G849" s="98"/>
      <c r="H849" s="99"/>
      <c r="I849" s="98"/>
      <c r="J849" s="99"/>
      <c r="K849" s="98"/>
      <c r="L849" s="99"/>
      <c r="M849" s="98"/>
      <c r="N849" s="99"/>
      <c r="O849" s="98"/>
      <c r="P849" s="99"/>
      <c r="Q849" s="98"/>
      <c r="R849" s="99"/>
      <c r="S849" s="98"/>
      <c r="T849" s="99"/>
      <c r="U849" s="98"/>
      <c r="V849" s="99"/>
    </row>
    <row r="850" spans="3:22" s="97" customFormat="1" ht="15" x14ac:dyDescent="0.25">
      <c r="C850" s="96"/>
      <c r="E850" s="98"/>
      <c r="F850" s="99"/>
      <c r="G850" s="98"/>
      <c r="H850" s="99"/>
      <c r="I850" s="98"/>
      <c r="J850" s="99"/>
      <c r="K850" s="98"/>
      <c r="L850" s="99"/>
      <c r="M850" s="98"/>
      <c r="N850" s="99"/>
      <c r="O850" s="98"/>
      <c r="P850" s="99"/>
      <c r="Q850" s="98"/>
      <c r="R850" s="99"/>
      <c r="S850" s="98"/>
      <c r="T850" s="99"/>
      <c r="U850" s="98"/>
      <c r="V850" s="99"/>
    </row>
    <row r="851" spans="3:22" s="97" customFormat="1" ht="15" x14ac:dyDescent="0.25">
      <c r="C851" s="96"/>
      <c r="E851" s="98"/>
      <c r="F851" s="99"/>
      <c r="G851" s="98"/>
      <c r="H851" s="99"/>
      <c r="I851" s="98"/>
      <c r="J851" s="99"/>
      <c r="K851" s="98"/>
      <c r="L851" s="99"/>
      <c r="M851" s="98"/>
      <c r="N851" s="99"/>
      <c r="O851" s="98"/>
      <c r="P851" s="99"/>
      <c r="Q851" s="98"/>
      <c r="R851" s="99"/>
      <c r="S851" s="98"/>
      <c r="T851" s="99"/>
      <c r="U851" s="98"/>
      <c r="V851" s="99"/>
    </row>
    <row r="852" spans="3:22" s="97" customFormat="1" ht="15" x14ac:dyDescent="0.25">
      <c r="C852" s="96"/>
      <c r="E852" s="98"/>
      <c r="F852" s="99"/>
      <c r="G852" s="98"/>
      <c r="H852" s="99"/>
      <c r="I852" s="98"/>
      <c r="J852" s="99"/>
      <c r="K852" s="98"/>
      <c r="L852" s="99"/>
      <c r="M852" s="98"/>
      <c r="N852" s="99"/>
      <c r="O852" s="98"/>
      <c r="P852" s="99"/>
      <c r="Q852" s="98"/>
      <c r="R852" s="99"/>
      <c r="S852" s="98"/>
      <c r="T852" s="99"/>
      <c r="U852" s="98"/>
      <c r="V852" s="99"/>
    </row>
    <row r="853" spans="3:22" s="97" customFormat="1" ht="15" x14ac:dyDescent="0.25">
      <c r="C853" s="96"/>
      <c r="E853" s="98"/>
      <c r="F853" s="99"/>
      <c r="G853" s="98"/>
      <c r="H853" s="99"/>
      <c r="I853" s="98"/>
      <c r="J853" s="99"/>
      <c r="K853" s="98"/>
      <c r="L853" s="99"/>
      <c r="M853" s="98"/>
      <c r="N853" s="99"/>
      <c r="O853" s="98"/>
      <c r="P853" s="99"/>
      <c r="Q853" s="98"/>
      <c r="R853" s="99"/>
      <c r="S853" s="98"/>
      <c r="T853" s="99"/>
      <c r="U853" s="98"/>
      <c r="V853" s="99"/>
    </row>
    <row r="854" spans="3:22" s="97" customFormat="1" ht="15" x14ac:dyDescent="0.25">
      <c r="C854" s="96"/>
      <c r="E854" s="98"/>
      <c r="F854" s="99"/>
      <c r="G854" s="98"/>
      <c r="H854" s="99"/>
      <c r="I854" s="98"/>
      <c r="J854" s="99"/>
      <c r="K854" s="98"/>
      <c r="L854" s="99"/>
      <c r="M854" s="98"/>
      <c r="N854" s="99"/>
      <c r="O854" s="98"/>
      <c r="P854" s="99"/>
      <c r="Q854" s="98"/>
      <c r="R854" s="99"/>
      <c r="S854" s="98"/>
      <c r="T854" s="99"/>
      <c r="U854" s="98"/>
      <c r="V854" s="99"/>
    </row>
    <row r="855" spans="3:22" s="97" customFormat="1" ht="15" x14ac:dyDescent="0.25">
      <c r="C855" s="96"/>
      <c r="E855" s="98"/>
      <c r="F855" s="99"/>
      <c r="G855" s="98"/>
      <c r="H855" s="99"/>
      <c r="I855" s="98"/>
      <c r="J855" s="99"/>
      <c r="K855" s="98"/>
      <c r="L855" s="99"/>
      <c r="M855" s="98"/>
      <c r="N855" s="99"/>
      <c r="O855" s="98"/>
      <c r="P855" s="99"/>
      <c r="Q855" s="98"/>
      <c r="R855" s="99"/>
      <c r="S855" s="98"/>
      <c r="T855" s="99"/>
      <c r="U855" s="98"/>
      <c r="V855" s="99"/>
    </row>
    <row r="856" spans="3:22" s="97" customFormat="1" ht="15" x14ac:dyDescent="0.25">
      <c r="C856" s="96"/>
      <c r="E856" s="98"/>
      <c r="F856" s="99"/>
      <c r="G856" s="98"/>
      <c r="H856" s="99"/>
      <c r="I856" s="98"/>
      <c r="J856" s="99"/>
      <c r="K856" s="98"/>
      <c r="L856" s="99"/>
      <c r="M856" s="98"/>
      <c r="N856" s="99"/>
      <c r="O856" s="98"/>
      <c r="P856" s="99"/>
      <c r="Q856" s="98"/>
      <c r="R856" s="99"/>
      <c r="S856" s="98"/>
      <c r="T856" s="99"/>
      <c r="U856" s="98"/>
      <c r="V856" s="99"/>
    </row>
    <row r="857" spans="3:22" s="97" customFormat="1" ht="15" x14ac:dyDescent="0.25">
      <c r="C857" s="96"/>
      <c r="E857" s="98"/>
      <c r="F857" s="99"/>
      <c r="G857" s="98"/>
      <c r="H857" s="99"/>
      <c r="I857" s="98"/>
      <c r="J857" s="99"/>
      <c r="K857" s="98"/>
      <c r="L857" s="99"/>
      <c r="M857" s="98"/>
      <c r="N857" s="99"/>
      <c r="O857" s="98"/>
      <c r="P857" s="99"/>
      <c r="Q857" s="98"/>
      <c r="R857" s="99"/>
      <c r="S857" s="98"/>
      <c r="T857" s="99"/>
      <c r="U857" s="98"/>
      <c r="V857" s="99"/>
    </row>
    <row r="858" spans="3:22" s="97" customFormat="1" ht="15" x14ac:dyDescent="0.25">
      <c r="C858" s="96"/>
      <c r="E858" s="98"/>
      <c r="F858" s="99"/>
      <c r="G858" s="98"/>
      <c r="H858" s="99"/>
      <c r="I858" s="98"/>
      <c r="J858" s="99"/>
      <c r="K858" s="98"/>
      <c r="L858" s="99"/>
      <c r="M858" s="98"/>
      <c r="N858" s="99"/>
      <c r="O858" s="98"/>
      <c r="P858" s="99"/>
      <c r="Q858" s="98"/>
      <c r="R858" s="99"/>
      <c r="S858" s="98"/>
      <c r="T858" s="99"/>
      <c r="U858" s="98"/>
      <c r="V858" s="99"/>
    </row>
    <row r="859" spans="3:22" s="97" customFormat="1" ht="15" x14ac:dyDescent="0.25">
      <c r="C859" s="96"/>
      <c r="E859" s="98"/>
      <c r="F859" s="99"/>
      <c r="G859" s="98"/>
      <c r="H859" s="99"/>
      <c r="I859" s="98"/>
      <c r="J859" s="99"/>
      <c r="K859" s="98"/>
      <c r="L859" s="99"/>
      <c r="M859" s="98"/>
      <c r="N859" s="99"/>
      <c r="O859" s="98"/>
      <c r="P859" s="99"/>
      <c r="Q859" s="98"/>
      <c r="R859" s="99"/>
      <c r="S859" s="98"/>
      <c r="T859" s="99"/>
      <c r="U859" s="98"/>
      <c r="V859" s="99"/>
    </row>
    <row r="860" spans="3:22" s="97" customFormat="1" ht="15" x14ac:dyDescent="0.25">
      <c r="C860" s="96"/>
      <c r="E860" s="98"/>
      <c r="F860" s="99"/>
      <c r="G860" s="98"/>
      <c r="H860" s="99"/>
      <c r="I860" s="98"/>
      <c r="J860" s="99"/>
      <c r="K860" s="98"/>
      <c r="L860" s="99"/>
      <c r="M860" s="98"/>
      <c r="N860" s="99"/>
      <c r="O860" s="98"/>
      <c r="P860" s="99"/>
      <c r="Q860" s="98"/>
      <c r="R860" s="99"/>
      <c r="S860" s="98"/>
      <c r="T860" s="99"/>
      <c r="U860" s="98"/>
      <c r="V860" s="99"/>
    </row>
    <row r="861" spans="3:22" s="97" customFormat="1" ht="15" x14ac:dyDescent="0.25">
      <c r="C861" s="96"/>
      <c r="E861" s="98"/>
      <c r="F861" s="99"/>
      <c r="G861" s="98"/>
      <c r="H861" s="99"/>
      <c r="I861" s="98"/>
      <c r="J861" s="99"/>
      <c r="K861" s="98"/>
      <c r="L861" s="99"/>
      <c r="M861" s="98"/>
      <c r="N861" s="99"/>
      <c r="O861" s="98"/>
      <c r="P861" s="99"/>
      <c r="Q861" s="98"/>
      <c r="R861" s="99"/>
      <c r="S861" s="98"/>
      <c r="T861" s="99"/>
      <c r="U861" s="98"/>
      <c r="V861" s="99"/>
    </row>
    <row r="862" spans="3:22" s="97" customFormat="1" ht="15" x14ac:dyDescent="0.25">
      <c r="C862" s="96"/>
      <c r="E862" s="98"/>
      <c r="F862" s="99"/>
      <c r="G862" s="98"/>
      <c r="H862" s="99"/>
      <c r="I862" s="98"/>
      <c r="J862" s="99"/>
      <c r="K862" s="98"/>
      <c r="L862" s="99"/>
      <c r="M862" s="98"/>
      <c r="N862" s="99"/>
      <c r="O862" s="98"/>
      <c r="P862" s="99"/>
      <c r="Q862" s="98"/>
      <c r="R862" s="99"/>
      <c r="S862" s="98"/>
      <c r="T862" s="99"/>
      <c r="U862" s="98"/>
      <c r="V862" s="99"/>
    </row>
    <row r="863" spans="3:22" s="97" customFormat="1" ht="15" x14ac:dyDescent="0.25">
      <c r="C863" s="96"/>
      <c r="E863" s="98"/>
      <c r="F863" s="99"/>
      <c r="G863" s="98"/>
      <c r="H863" s="99"/>
      <c r="I863" s="98"/>
      <c r="J863" s="99"/>
      <c r="K863" s="98"/>
      <c r="L863" s="99"/>
      <c r="M863" s="98"/>
      <c r="N863" s="99"/>
      <c r="O863" s="98"/>
      <c r="P863" s="99"/>
      <c r="Q863" s="98"/>
      <c r="R863" s="99"/>
      <c r="S863" s="98"/>
      <c r="T863" s="99"/>
      <c r="U863" s="98"/>
      <c r="V863" s="99"/>
    </row>
    <row r="864" spans="3:22" s="97" customFormat="1" ht="15" x14ac:dyDescent="0.25">
      <c r="C864" s="96"/>
      <c r="E864" s="98"/>
      <c r="F864" s="99"/>
      <c r="G864" s="98"/>
      <c r="H864" s="99"/>
      <c r="I864" s="98"/>
      <c r="J864" s="99"/>
      <c r="K864" s="98"/>
      <c r="L864" s="99"/>
      <c r="M864" s="98"/>
      <c r="N864" s="99"/>
      <c r="O864" s="98"/>
      <c r="P864" s="99"/>
      <c r="Q864" s="98"/>
      <c r="R864" s="99"/>
      <c r="S864" s="98"/>
      <c r="T864" s="99"/>
      <c r="U864" s="98"/>
      <c r="V864" s="99"/>
    </row>
    <row r="865" spans="3:22" s="97" customFormat="1" ht="15" x14ac:dyDescent="0.25">
      <c r="C865" s="96"/>
      <c r="E865" s="98"/>
      <c r="F865" s="99"/>
      <c r="G865" s="98"/>
      <c r="H865" s="99"/>
      <c r="I865" s="98"/>
      <c r="J865" s="99"/>
      <c r="K865" s="98"/>
      <c r="L865" s="99"/>
      <c r="M865" s="98"/>
      <c r="N865" s="99"/>
      <c r="O865" s="98"/>
      <c r="P865" s="99"/>
      <c r="Q865" s="98"/>
      <c r="R865" s="99"/>
      <c r="S865" s="98"/>
      <c r="T865" s="99"/>
      <c r="U865" s="98"/>
      <c r="V865" s="99"/>
    </row>
    <row r="866" spans="3:22" s="97" customFormat="1" ht="15" x14ac:dyDescent="0.25">
      <c r="C866" s="96"/>
      <c r="E866" s="98"/>
      <c r="F866" s="99"/>
      <c r="G866" s="98"/>
      <c r="H866" s="99"/>
      <c r="I866" s="98"/>
      <c r="J866" s="99"/>
      <c r="K866" s="98"/>
      <c r="L866" s="99"/>
      <c r="M866" s="98"/>
      <c r="N866" s="99"/>
      <c r="O866" s="98"/>
      <c r="P866" s="99"/>
      <c r="Q866" s="98"/>
      <c r="R866" s="99"/>
      <c r="S866" s="98"/>
      <c r="T866" s="99"/>
      <c r="U866" s="98"/>
      <c r="V866" s="99"/>
    </row>
    <row r="867" spans="3:22" s="97" customFormat="1" ht="15" x14ac:dyDescent="0.25">
      <c r="C867" s="96"/>
      <c r="E867" s="98"/>
      <c r="F867" s="99"/>
      <c r="G867" s="98"/>
      <c r="H867" s="99"/>
      <c r="I867" s="98"/>
      <c r="J867" s="99"/>
      <c r="K867" s="98"/>
      <c r="L867" s="99"/>
      <c r="M867" s="98"/>
      <c r="N867" s="99"/>
      <c r="O867" s="98"/>
      <c r="P867" s="99"/>
      <c r="Q867" s="98"/>
      <c r="R867" s="99"/>
      <c r="S867" s="98"/>
      <c r="T867" s="99"/>
      <c r="U867" s="98"/>
      <c r="V867" s="99"/>
    </row>
    <row r="868" spans="3:22" s="97" customFormat="1" ht="15" x14ac:dyDescent="0.25">
      <c r="C868" s="96"/>
      <c r="E868" s="98"/>
      <c r="F868" s="99"/>
      <c r="G868" s="98"/>
      <c r="H868" s="99"/>
      <c r="I868" s="98"/>
      <c r="J868" s="99"/>
      <c r="K868" s="98"/>
      <c r="L868" s="99"/>
      <c r="M868" s="98"/>
      <c r="N868" s="99"/>
      <c r="O868" s="98"/>
      <c r="P868" s="99"/>
      <c r="Q868" s="98"/>
      <c r="R868" s="99"/>
      <c r="S868" s="98"/>
      <c r="T868" s="99"/>
      <c r="U868" s="98"/>
      <c r="V868" s="99"/>
    </row>
    <row r="869" spans="3:22" s="97" customFormat="1" ht="15" x14ac:dyDescent="0.25">
      <c r="C869" s="96"/>
      <c r="E869" s="98"/>
      <c r="F869" s="99"/>
      <c r="G869" s="98"/>
      <c r="H869" s="99"/>
      <c r="I869" s="98"/>
      <c r="J869" s="99"/>
      <c r="K869" s="98"/>
      <c r="L869" s="99"/>
      <c r="M869" s="98"/>
      <c r="N869" s="99"/>
      <c r="O869" s="98"/>
      <c r="P869" s="99"/>
      <c r="Q869" s="98"/>
      <c r="R869" s="99"/>
      <c r="S869" s="98"/>
      <c r="T869" s="99"/>
      <c r="U869" s="98"/>
      <c r="V869" s="99"/>
    </row>
    <row r="870" spans="3:22" s="97" customFormat="1" ht="15" x14ac:dyDescent="0.25">
      <c r="C870" s="96"/>
      <c r="E870" s="98"/>
      <c r="F870" s="99"/>
      <c r="G870" s="98"/>
      <c r="H870" s="99"/>
      <c r="I870" s="98"/>
      <c r="J870" s="99"/>
      <c r="K870" s="98"/>
      <c r="L870" s="99"/>
      <c r="M870" s="98"/>
      <c r="N870" s="99"/>
      <c r="O870" s="98"/>
      <c r="P870" s="99"/>
      <c r="Q870" s="98"/>
      <c r="R870" s="99"/>
      <c r="S870" s="98"/>
      <c r="T870" s="99"/>
      <c r="U870" s="98"/>
      <c r="V870" s="99"/>
    </row>
    <row r="871" spans="3:22" s="97" customFormat="1" ht="15" x14ac:dyDescent="0.25">
      <c r="C871" s="96"/>
      <c r="E871" s="98"/>
      <c r="F871" s="99"/>
      <c r="G871" s="98"/>
      <c r="H871" s="99"/>
      <c r="I871" s="98"/>
      <c r="J871" s="99"/>
      <c r="K871" s="98"/>
      <c r="L871" s="99"/>
      <c r="M871" s="98"/>
      <c r="N871" s="99"/>
      <c r="O871" s="98"/>
      <c r="P871" s="99"/>
      <c r="Q871" s="98"/>
      <c r="R871" s="99"/>
      <c r="S871" s="98"/>
      <c r="T871" s="99"/>
      <c r="U871" s="98"/>
      <c r="V871" s="99"/>
    </row>
    <row r="872" spans="3:22" s="97" customFormat="1" ht="15" x14ac:dyDescent="0.25">
      <c r="C872" s="96"/>
      <c r="E872" s="98"/>
      <c r="F872" s="99"/>
      <c r="G872" s="98"/>
      <c r="H872" s="99"/>
      <c r="I872" s="98"/>
      <c r="J872" s="99"/>
      <c r="K872" s="98"/>
      <c r="L872" s="99"/>
      <c r="M872" s="98"/>
      <c r="N872" s="99"/>
      <c r="O872" s="98"/>
      <c r="P872" s="99"/>
      <c r="Q872" s="98"/>
      <c r="R872" s="99"/>
      <c r="S872" s="98"/>
      <c r="T872" s="99"/>
      <c r="U872" s="98"/>
      <c r="V872" s="99"/>
    </row>
    <row r="873" spans="3:22" s="97" customFormat="1" ht="15" x14ac:dyDescent="0.25">
      <c r="C873" s="96"/>
      <c r="E873" s="98"/>
      <c r="F873" s="99"/>
      <c r="G873" s="98"/>
      <c r="H873" s="99"/>
      <c r="I873" s="98"/>
      <c r="J873" s="99"/>
      <c r="K873" s="98"/>
      <c r="L873" s="99"/>
      <c r="M873" s="98"/>
      <c r="N873" s="99"/>
      <c r="O873" s="98"/>
      <c r="P873" s="99"/>
      <c r="Q873" s="98"/>
      <c r="R873" s="99"/>
      <c r="S873" s="98"/>
      <c r="T873" s="99"/>
      <c r="U873" s="98"/>
      <c r="V873" s="99"/>
    </row>
    <row r="874" spans="3:22" s="97" customFormat="1" ht="15" x14ac:dyDescent="0.25">
      <c r="C874" s="96"/>
      <c r="E874" s="98"/>
      <c r="F874" s="99"/>
      <c r="G874" s="98"/>
      <c r="H874" s="99"/>
      <c r="I874" s="98"/>
      <c r="J874" s="99"/>
      <c r="K874" s="98"/>
      <c r="L874" s="99"/>
      <c r="M874" s="98"/>
      <c r="N874" s="99"/>
      <c r="O874" s="98"/>
      <c r="P874" s="99"/>
      <c r="Q874" s="98"/>
      <c r="R874" s="99"/>
      <c r="S874" s="98"/>
      <c r="T874" s="99"/>
      <c r="U874" s="98"/>
      <c r="V874" s="99"/>
    </row>
    <row r="875" spans="3:22" s="97" customFormat="1" ht="15" x14ac:dyDescent="0.25">
      <c r="C875" s="96"/>
      <c r="E875" s="98"/>
      <c r="F875" s="99"/>
      <c r="G875" s="98"/>
      <c r="H875" s="99"/>
      <c r="I875" s="98"/>
      <c r="J875" s="99"/>
      <c r="K875" s="98"/>
      <c r="L875" s="99"/>
      <c r="M875" s="98"/>
      <c r="N875" s="99"/>
      <c r="O875" s="98"/>
      <c r="P875" s="99"/>
      <c r="Q875" s="98"/>
      <c r="R875" s="99"/>
      <c r="S875" s="98"/>
      <c r="T875" s="99"/>
      <c r="U875" s="98"/>
      <c r="V875" s="99"/>
    </row>
    <row r="876" spans="3:22" s="97" customFormat="1" ht="15" x14ac:dyDescent="0.25">
      <c r="C876" s="96"/>
      <c r="E876" s="98"/>
      <c r="F876" s="99"/>
      <c r="G876" s="98"/>
      <c r="H876" s="99"/>
      <c r="I876" s="98"/>
      <c r="J876" s="99"/>
      <c r="K876" s="98"/>
      <c r="L876" s="99"/>
      <c r="M876" s="98"/>
      <c r="N876" s="99"/>
      <c r="O876" s="98"/>
      <c r="P876" s="99"/>
      <c r="Q876" s="98"/>
      <c r="R876" s="99"/>
      <c r="S876" s="98"/>
      <c r="T876" s="99"/>
      <c r="U876" s="98"/>
      <c r="V876" s="99"/>
    </row>
    <row r="877" spans="3:22" s="97" customFormat="1" ht="15" x14ac:dyDescent="0.25">
      <c r="C877" s="96"/>
      <c r="E877" s="98"/>
      <c r="F877" s="99"/>
      <c r="G877" s="98"/>
      <c r="H877" s="99"/>
      <c r="I877" s="98"/>
      <c r="J877" s="99"/>
      <c r="K877" s="98"/>
      <c r="L877" s="99"/>
      <c r="M877" s="98"/>
      <c r="N877" s="99"/>
      <c r="O877" s="98"/>
      <c r="P877" s="99"/>
      <c r="Q877" s="98"/>
      <c r="R877" s="99"/>
      <c r="S877" s="98"/>
      <c r="T877" s="99"/>
      <c r="U877" s="98"/>
      <c r="V877" s="99"/>
    </row>
    <row r="878" spans="3:22" s="97" customFormat="1" ht="15" x14ac:dyDescent="0.25">
      <c r="C878" s="96"/>
      <c r="E878" s="98"/>
      <c r="F878" s="99"/>
      <c r="G878" s="98"/>
      <c r="H878" s="99"/>
      <c r="I878" s="98"/>
      <c r="J878" s="99"/>
      <c r="K878" s="98"/>
      <c r="L878" s="99"/>
      <c r="M878" s="98"/>
      <c r="N878" s="99"/>
      <c r="O878" s="98"/>
      <c r="P878" s="99"/>
      <c r="Q878" s="98"/>
      <c r="R878" s="99"/>
      <c r="S878" s="98"/>
      <c r="T878" s="99"/>
      <c r="U878" s="98"/>
      <c r="V878" s="99"/>
    </row>
    <row r="879" spans="3:22" s="97" customFormat="1" ht="15" x14ac:dyDescent="0.25">
      <c r="C879" s="96"/>
      <c r="E879" s="98"/>
      <c r="F879" s="99"/>
      <c r="G879" s="98"/>
      <c r="H879" s="99"/>
      <c r="I879" s="98"/>
      <c r="J879" s="99"/>
      <c r="K879" s="98"/>
      <c r="L879" s="99"/>
      <c r="M879" s="98"/>
      <c r="N879" s="99"/>
      <c r="O879" s="98"/>
      <c r="P879" s="99"/>
      <c r="Q879" s="98"/>
      <c r="R879" s="99"/>
      <c r="S879" s="98"/>
      <c r="T879" s="99"/>
      <c r="U879" s="98"/>
      <c r="V879" s="99"/>
    </row>
    <row r="880" spans="3:22" s="97" customFormat="1" ht="15" x14ac:dyDescent="0.25">
      <c r="C880" s="96"/>
      <c r="E880" s="98"/>
      <c r="F880" s="99"/>
      <c r="G880" s="98"/>
      <c r="H880" s="99"/>
      <c r="I880" s="98"/>
      <c r="J880" s="99"/>
      <c r="K880" s="98"/>
      <c r="L880" s="99"/>
      <c r="M880" s="98"/>
      <c r="N880" s="99"/>
      <c r="O880" s="98"/>
      <c r="P880" s="99"/>
      <c r="Q880" s="98"/>
      <c r="R880" s="99"/>
      <c r="S880" s="98"/>
      <c r="T880" s="99"/>
      <c r="U880" s="98"/>
      <c r="V880" s="99"/>
    </row>
    <row r="881" spans="3:22" s="97" customFormat="1" ht="15" x14ac:dyDescent="0.25">
      <c r="C881" s="96"/>
      <c r="E881" s="98"/>
      <c r="F881" s="99"/>
      <c r="G881" s="98"/>
      <c r="H881" s="99"/>
      <c r="I881" s="98"/>
      <c r="J881" s="99"/>
      <c r="K881" s="98"/>
      <c r="L881" s="99"/>
      <c r="M881" s="98"/>
      <c r="N881" s="99"/>
      <c r="O881" s="98"/>
      <c r="P881" s="99"/>
      <c r="Q881" s="98"/>
      <c r="R881" s="99"/>
      <c r="S881" s="98"/>
      <c r="T881" s="99"/>
      <c r="U881" s="98"/>
      <c r="V881" s="99"/>
    </row>
    <row r="882" spans="3:22" s="97" customFormat="1" ht="15" x14ac:dyDescent="0.25">
      <c r="C882" s="96"/>
      <c r="E882" s="98"/>
      <c r="F882" s="99"/>
      <c r="G882" s="98"/>
      <c r="H882" s="99"/>
      <c r="I882" s="98"/>
      <c r="J882" s="99"/>
      <c r="K882" s="98"/>
      <c r="L882" s="99"/>
      <c r="M882" s="98"/>
      <c r="N882" s="99"/>
      <c r="O882" s="98"/>
      <c r="P882" s="99"/>
      <c r="Q882" s="98"/>
      <c r="R882" s="99"/>
      <c r="S882" s="98"/>
      <c r="T882" s="99"/>
      <c r="U882" s="98"/>
      <c r="V882" s="99"/>
    </row>
    <row r="883" spans="3:22" s="97" customFormat="1" ht="15" x14ac:dyDescent="0.25">
      <c r="C883" s="96"/>
      <c r="E883" s="98"/>
      <c r="F883" s="99"/>
      <c r="G883" s="98"/>
      <c r="H883" s="99"/>
      <c r="I883" s="98"/>
      <c r="J883" s="99"/>
      <c r="K883" s="98"/>
      <c r="L883" s="99"/>
      <c r="M883" s="98"/>
      <c r="N883" s="99"/>
      <c r="O883" s="98"/>
      <c r="P883" s="99"/>
      <c r="Q883" s="98"/>
      <c r="R883" s="99"/>
      <c r="S883" s="98"/>
      <c r="T883" s="99"/>
      <c r="U883" s="98"/>
      <c r="V883" s="99"/>
    </row>
    <row r="884" spans="3:22" s="97" customFormat="1" ht="15" x14ac:dyDescent="0.25">
      <c r="C884" s="96"/>
      <c r="E884" s="98"/>
      <c r="F884" s="99"/>
      <c r="G884" s="98"/>
      <c r="H884" s="99"/>
      <c r="I884" s="98"/>
      <c r="J884" s="99"/>
      <c r="K884" s="98"/>
      <c r="L884" s="99"/>
      <c r="M884" s="98"/>
      <c r="N884" s="99"/>
      <c r="O884" s="98"/>
      <c r="P884" s="99"/>
      <c r="Q884" s="98"/>
      <c r="R884" s="99"/>
      <c r="S884" s="98"/>
      <c r="T884" s="99"/>
      <c r="U884" s="98"/>
      <c r="V884" s="99"/>
    </row>
    <row r="885" spans="3:22" s="97" customFormat="1" ht="15" x14ac:dyDescent="0.25">
      <c r="C885" s="96"/>
      <c r="E885" s="98"/>
      <c r="F885" s="99"/>
      <c r="G885" s="98"/>
      <c r="H885" s="99"/>
      <c r="I885" s="98"/>
      <c r="J885" s="99"/>
      <c r="K885" s="98"/>
      <c r="L885" s="99"/>
      <c r="M885" s="98"/>
      <c r="N885" s="99"/>
      <c r="O885" s="98"/>
      <c r="P885" s="99"/>
      <c r="Q885" s="98"/>
      <c r="R885" s="99"/>
      <c r="S885" s="98"/>
      <c r="T885" s="99"/>
      <c r="U885" s="98"/>
      <c r="V885" s="99"/>
    </row>
    <row r="886" spans="3:22" s="97" customFormat="1" ht="15" x14ac:dyDescent="0.25">
      <c r="C886" s="96"/>
      <c r="E886" s="98"/>
      <c r="F886" s="99"/>
      <c r="G886" s="98"/>
      <c r="H886" s="99"/>
      <c r="I886" s="98"/>
      <c r="J886" s="99"/>
      <c r="K886" s="98"/>
      <c r="L886" s="99"/>
      <c r="M886" s="98"/>
      <c r="N886" s="99"/>
      <c r="O886" s="98"/>
      <c r="P886" s="99"/>
      <c r="Q886" s="98"/>
      <c r="R886" s="99"/>
      <c r="S886" s="98"/>
      <c r="T886" s="99"/>
      <c r="U886" s="98"/>
      <c r="V886" s="99"/>
    </row>
    <row r="887" spans="3:22" s="97" customFormat="1" ht="15" x14ac:dyDescent="0.25">
      <c r="C887" s="96"/>
      <c r="E887" s="98"/>
      <c r="F887" s="99"/>
      <c r="G887" s="98"/>
      <c r="H887" s="99"/>
      <c r="I887" s="98"/>
      <c r="J887" s="99"/>
      <c r="K887" s="98"/>
      <c r="L887" s="99"/>
      <c r="M887" s="98"/>
      <c r="N887" s="99"/>
      <c r="O887" s="98"/>
      <c r="P887" s="99"/>
      <c r="Q887" s="98"/>
      <c r="R887" s="99"/>
      <c r="S887" s="98"/>
      <c r="T887" s="99"/>
      <c r="U887" s="98"/>
      <c r="V887" s="99"/>
    </row>
    <row r="888" spans="3:22" s="97" customFormat="1" ht="15" x14ac:dyDescent="0.25">
      <c r="C888" s="96"/>
      <c r="E888" s="98"/>
      <c r="F888" s="99"/>
      <c r="G888" s="98"/>
      <c r="H888" s="99"/>
      <c r="I888" s="98"/>
      <c r="J888" s="99"/>
      <c r="K888" s="98"/>
      <c r="L888" s="99"/>
      <c r="M888" s="98"/>
      <c r="N888" s="99"/>
      <c r="O888" s="98"/>
      <c r="P888" s="99"/>
      <c r="Q888" s="98"/>
      <c r="R888" s="99"/>
      <c r="S888" s="98"/>
      <c r="T888" s="99"/>
      <c r="U888" s="98"/>
      <c r="V888" s="99"/>
    </row>
    <row r="889" spans="3:22" s="97" customFormat="1" ht="15" x14ac:dyDescent="0.25">
      <c r="C889" s="96"/>
      <c r="E889" s="98"/>
      <c r="F889" s="99"/>
      <c r="G889" s="98"/>
      <c r="H889" s="99"/>
      <c r="I889" s="98"/>
      <c r="J889" s="99"/>
      <c r="K889" s="98"/>
      <c r="L889" s="99"/>
      <c r="M889" s="98"/>
      <c r="N889" s="99"/>
      <c r="O889" s="98"/>
      <c r="P889" s="99"/>
      <c r="Q889" s="98"/>
      <c r="R889" s="99"/>
      <c r="S889" s="98"/>
      <c r="T889" s="99"/>
      <c r="U889" s="98"/>
      <c r="V889" s="99"/>
    </row>
    <row r="890" spans="3:22" s="97" customFormat="1" ht="15" x14ac:dyDescent="0.25">
      <c r="C890" s="96"/>
      <c r="E890" s="98"/>
      <c r="F890" s="99"/>
      <c r="G890" s="98"/>
      <c r="H890" s="99"/>
      <c r="I890" s="98"/>
      <c r="J890" s="99"/>
      <c r="K890" s="98"/>
      <c r="L890" s="99"/>
      <c r="M890" s="98"/>
      <c r="N890" s="99"/>
      <c r="O890" s="98"/>
      <c r="P890" s="99"/>
      <c r="Q890" s="98"/>
      <c r="R890" s="99"/>
      <c r="S890" s="98"/>
      <c r="T890" s="99"/>
      <c r="U890" s="98"/>
      <c r="V890" s="99"/>
    </row>
    <row r="891" spans="3:22" s="97" customFormat="1" ht="15" x14ac:dyDescent="0.25">
      <c r="C891" s="96"/>
      <c r="E891" s="98"/>
      <c r="F891" s="99"/>
      <c r="G891" s="98"/>
      <c r="H891" s="99"/>
      <c r="I891" s="98"/>
      <c r="J891" s="99"/>
      <c r="K891" s="98"/>
      <c r="L891" s="99"/>
      <c r="M891" s="98"/>
      <c r="N891" s="99"/>
      <c r="O891" s="98"/>
      <c r="P891" s="99"/>
      <c r="Q891" s="98"/>
      <c r="R891" s="99"/>
      <c r="S891" s="98"/>
      <c r="T891" s="99"/>
      <c r="U891" s="98"/>
      <c r="V891" s="99"/>
    </row>
    <row r="892" spans="3:22" s="97" customFormat="1" ht="15" x14ac:dyDescent="0.25">
      <c r="C892" s="96"/>
      <c r="E892" s="98"/>
      <c r="F892" s="99"/>
      <c r="G892" s="98"/>
      <c r="H892" s="99"/>
      <c r="I892" s="98"/>
      <c r="J892" s="99"/>
      <c r="K892" s="98"/>
      <c r="L892" s="99"/>
      <c r="M892" s="98"/>
      <c r="N892" s="99"/>
      <c r="O892" s="98"/>
      <c r="P892" s="99"/>
      <c r="Q892" s="98"/>
      <c r="R892" s="99"/>
      <c r="S892" s="98"/>
      <c r="T892" s="99"/>
      <c r="U892" s="98"/>
      <c r="V892" s="99"/>
    </row>
    <row r="893" spans="3:22" s="97" customFormat="1" ht="15" x14ac:dyDescent="0.25">
      <c r="C893" s="96"/>
      <c r="E893" s="98"/>
      <c r="F893" s="99"/>
      <c r="G893" s="98"/>
      <c r="H893" s="99"/>
      <c r="I893" s="98"/>
      <c r="J893" s="99"/>
      <c r="K893" s="98"/>
      <c r="L893" s="99"/>
      <c r="M893" s="98"/>
      <c r="N893" s="99"/>
      <c r="O893" s="98"/>
      <c r="P893" s="99"/>
      <c r="Q893" s="98"/>
      <c r="R893" s="99"/>
      <c r="S893" s="98"/>
      <c r="T893" s="99"/>
      <c r="U893" s="98"/>
      <c r="V893" s="99"/>
    </row>
    <row r="894" spans="3:22" s="97" customFormat="1" ht="15" x14ac:dyDescent="0.25">
      <c r="C894" s="96"/>
      <c r="E894" s="98"/>
      <c r="F894" s="99"/>
      <c r="G894" s="98"/>
      <c r="H894" s="99"/>
      <c r="I894" s="98"/>
      <c r="J894" s="99"/>
      <c r="K894" s="98"/>
      <c r="L894" s="99"/>
      <c r="M894" s="98"/>
      <c r="N894" s="99"/>
      <c r="O894" s="98"/>
      <c r="P894" s="99"/>
      <c r="Q894" s="98"/>
      <c r="R894" s="99"/>
      <c r="S894" s="98"/>
      <c r="T894" s="99"/>
      <c r="U894" s="98"/>
      <c r="V894" s="99"/>
    </row>
    <row r="895" spans="3:22" s="97" customFormat="1" ht="15" x14ac:dyDescent="0.25">
      <c r="C895" s="96"/>
      <c r="E895" s="98"/>
      <c r="F895" s="99"/>
      <c r="G895" s="98"/>
      <c r="H895" s="99"/>
      <c r="I895" s="98"/>
      <c r="J895" s="99"/>
      <c r="K895" s="98"/>
      <c r="L895" s="99"/>
      <c r="M895" s="98"/>
      <c r="N895" s="99"/>
      <c r="O895" s="98"/>
      <c r="P895" s="99"/>
      <c r="Q895" s="98"/>
      <c r="R895" s="99"/>
      <c r="S895" s="98"/>
      <c r="T895" s="99"/>
      <c r="U895" s="98"/>
      <c r="V895" s="99"/>
    </row>
    <row r="896" spans="3:22" s="97" customFormat="1" ht="15" x14ac:dyDescent="0.25">
      <c r="C896" s="96"/>
      <c r="E896" s="98"/>
      <c r="F896" s="99"/>
      <c r="G896" s="98"/>
      <c r="H896" s="99"/>
      <c r="I896" s="98"/>
      <c r="J896" s="99"/>
      <c r="K896" s="98"/>
      <c r="L896" s="99"/>
      <c r="M896" s="98"/>
      <c r="N896" s="99"/>
      <c r="O896" s="98"/>
      <c r="P896" s="99"/>
      <c r="Q896" s="98"/>
      <c r="R896" s="99"/>
      <c r="S896" s="98"/>
      <c r="T896" s="99"/>
      <c r="U896" s="98"/>
      <c r="V896" s="99"/>
    </row>
    <row r="897" spans="3:22" s="97" customFormat="1" ht="15" x14ac:dyDescent="0.25">
      <c r="C897" s="96"/>
      <c r="E897" s="98"/>
      <c r="F897" s="99"/>
      <c r="G897" s="98"/>
      <c r="H897" s="99"/>
      <c r="I897" s="98"/>
      <c r="J897" s="99"/>
      <c r="K897" s="98"/>
      <c r="L897" s="99"/>
      <c r="M897" s="98"/>
      <c r="N897" s="99"/>
      <c r="O897" s="98"/>
      <c r="P897" s="99"/>
      <c r="Q897" s="98"/>
      <c r="R897" s="99"/>
      <c r="S897" s="98"/>
      <c r="T897" s="99"/>
      <c r="U897" s="98"/>
      <c r="V897" s="99"/>
    </row>
    <row r="898" spans="3:22" s="97" customFormat="1" ht="15" x14ac:dyDescent="0.25">
      <c r="C898" s="96"/>
      <c r="E898" s="98"/>
      <c r="F898" s="99"/>
      <c r="G898" s="98"/>
      <c r="H898" s="99"/>
      <c r="I898" s="98"/>
      <c r="J898" s="99"/>
      <c r="K898" s="98"/>
      <c r="L898" s="99"/>
      <c r="M898" s="98"/>
      <c r="N898" s="99"/>
      <c r="O898" s="98"/>
      <c r="P898" s="99"/>
      <c r="Q898" s="98"/>
      <c r="R898" s="99"/>
      <c r="S898" s="98"/>
      <c r="T898" s="99"/>
      <c r="U898" s="98"/>
      <c r="V898" s="99"/>
    </row>
    <row r="899" spans="3:22" s="97" customFormat="1" ht="15" x14ac:dyDescent="0.25">
      <c r="C899" s="96"/>
      <c r="E899" s="98"/>
      <c r="F899" s="99"/>
      <c r="G899" s="98"/>
      <c r="H899" s="99"/>
      <c r="I899" s="98"/>
      <c r="J899" s="99"/>
      <c r="K899" s="98"/>
      <c r="L899" s="99"/>
      <c r="M899" s="98"/>
      <c r="N899" s="99"/>
      <c r="O899" s="98"/>
      <c r="P899" s="99"/>
      <c r="Q899" s="98"/>
      <c r="R899" s="99"/>
      <c r="S899" s="98"/>
      <c r="T899" s="99"/>
      <c r="U899" s="98"/>
      <c r="V899" s="99"/>
    </row>
    <row r="900" spans="3:22" s="97" customFormat="1" ht="15" x14ac:dyDescent="0.25">
      <c r="C900" s="96"/>
      <c r="E900" s="98"/>
      <c r="F900" s="99"/>
      <c r="G900" s="98"/>
      <c r="H900" s="99"/>
      <c r="I900" s="98"/>
      <c r="J900" s="99"/>
      <c r="K900" s="98"/>
      <c r="L900" s="99"/>
      <c r="M900" s="98"/>
      <c r="N900" s="99"/>
      <c r="O900" s="98"/>
      <c r="P900" s="99"/>
      <c r="Q900" s="98"/>
      <c r="R900" s="99"/>
      <c r="S900" s="98"/>
      <c r="T900" s="99"/>
      <c r="U900" s="98"/>
      <c r="V900" s="99"/>
    </row>
    <row r="901" spans="3:22" s="97" customFormat="1" ht="15" x14ac:dyDescent="0.25">
      <c r="C901" s="96"/>
      <c r="E901" s="98"/>
      <c r="F901" s="99"/>
      <c r="G901" s="98"/>
      <c r="H901" s="99"/>
      <c r="I901" s="98"/>
      <c r="J901" s="99"/>
      <c r="K901" s="98"/>
      <c r="L901" s="99"/>
      <c r="M901" s="98"/>
      <c r="N901" s="99"/>
      <c r="O901" s="98"/>
      <c r="P901" s="99"/>
      <c r="Q901" s="98"/>
      <c r="R901" s="99"/>
      <c r="S901" s="98"/>
      <c r="T901" s="99"/>
      <c r="U901" s="98"/>
      <c r="V901" s="99"/>
    </row>
    <row r="902" spans="3:22" s="97" customFormat="1" ht="15" x14ac:dyDescent="0.25">
      <c r="C902" s="96"/>
      <c r="E902" s="98"/>
      <c r="F902" s="99"/>
      <c r="G902" s="98"/>
      <c r="H902" s="99"/>
      <c r="I902" s="98"/>
      <c r="J902" s="99"/>
      <c r="K902" s="98"/>
      <c r="L902" s="99"/>
      <c r="M902" s="98"/>
      <c r="N902" s="99"/>
      <c r="O902" s="98"/>
      <c r="P902" s="99"/>
      <c r="Q902" s="98"/>
      <c r="R902" s="99"/>
      <c r="S902" s="98"/>
      <c r="T902" s="99"/>
      <c r="U902" s="98"/>
      <c r="V902" s="99"/>
    </row>
    <row r="903" spans="3:22" s="97" customFormat="1" ht="15" x14ac:dyDescent="0.25">
      <c r="C903" s="96"/>
      <c r="E903" s="98"/>
      <c r="F903" s="99"/>
      <c r="G903" s="98"/>
      <c r="H903" s="99"/>
      <c r="I903" s="98"/>
      <c r="J903" s="99"/>
      <c r="K903" s="98"/>
      <c r="L903" s="99"/>
      <c r="M903" s="98"/>
      <c r="N903" s="99"/>
      <c r="O903" s="98"/>
      <c r="P903" s="99"/>
      <c r="Q903" s="98"/>
      <c r="R903" s="99"/>
      <c r="S903" s="98"/>
      <c r="T903" s="99"/>
      <c r="U903" s="98"/>
      <c r="V903" s="99"/>
    </row>
    <row r="904" spans="3:22" s="97" customFormat="1" ht="15" x14ac:dyDescent="0.25">
      <c r="C904" s="96"/>
      <c r="E904" s="98"/>
      <c r="F904" s="99"/>
      <c r="G904" s="98"/>
      <c r="H904" s="99"/>
      <c r="I904" s="98"/>
      <c r="J904" s="99"/>
      <c r="K904" s="98"/>
      <c r="L904" s="99"/>
      <c r="M904" s="98"/>
      <c r="N904" s="99"/>
      <c r="O904" s="98"/>
      <c r="P904" s="99"/>
      <c r="Q904" s="98"/>
      <c r="R904" s="99"/>
      <c r="S904" s="98"/>
      <c r="T904" s="99"/>
      <c r="U904" s="98"/>
      <c r="V904" s="99"/>
    </row>
    <row r="905" spans="3:22" s="97" customFormat="1" ht="15" x14ac:dyDescent="0.25">
      <c r="C905" s="96"/>
      <c r="E905" s="98"/>
      <c r="F905" s="99"/>
      <c r="G905" s="98"/>
      <c r="H905" s="99"/>
      <c r="I905" s="98"/>
      <c r="J905" s="99"/>
      <c r="K905" s="98"/>
      <c r="L905" s="99"/>
      <c r="M905" s="98"/>
      <c r="N905" s="99"/>
      <c r="O905" s="98"/>
      <c r="P905" s="99"/>
      <c r="Q905" s="98"/>
      <c r="R905" s="99"/>
      <c r="S905" s="98"/>
      <c r="T905" s="99"/>
      <c r="U905" s="98"/>
      <c r="V905" s="99"/>
    </row>
    <row r="906" spans="3:22" s="97" customFormat="1" ht="15" x14ac:dyDescent="0.25">
      <c r="C906" s="96"/>
      <c r="E906" s="98"/>
      <c r="F906" s="99"/>
      <c r="G906" s="98"/>
      <c r="H906" s="99"/>
      <c r="I906" s="98"/>
      <c r="J906" s="99"/>
      <c r="K906" s="98"/>
      <c r="L906" s="99"/>
      <c r="M906" s="98"/>
      <c r="N906" s="99"/>
      <c r="O906" s="98"/>
      <c r="P906" s="99"/>
      <c r="Q906" s="98"/>
      <c r="R906" s="99"/>
      <c r="S906" s="98"/>
      <c r="T906" s="99"/>
      <c r="U906" s="98"/>
      <c r="V906" s="99"/>
    </row>
    <row r="907" spans="3:22" s="97" customFormat="1" ht="15" x14ac:dyDescent="0.25">
      <c r="C907" s="96"/>
      <c r="E907" s="98"/>
      <c r="F907" s="99"/>
      <c r="G907" s="98"/>
      <c r="H907" s="99"/>
      <c r="I907" s="98"/>
      <c r="J907" s="99"/>
      <c r="K907" s="98"/>
      <c r="L907" s="99"/>
      <c r="M907" s="98"/>
      <c r="N907" s="99"/>
      <c r="O907" s="98"/>
      <c r="P907" s="99"/>
      <c r="Q907" s="98"/>
      <c r="R907" s="99"/>
      <c r="S907" s="98"/>
      <c r="T907" s="99"/>
      <c r="U907" s="98"/>
      <c r="V907" s="99"/>
    </row>
    <row r="908" spans="3:22" s="97" customFormat="1" ht="15" x14ac:dyDescent="0.25">
      <c r="C908" s="96"/>
      <c r="E908" s="98"/>
      <c r="F908" s="99"/>
      <c r="G908" s="98"/>
      <c r="H908" s="99"/>
      <c r="I908" s="98"/>
      <c r="J908" s="99"/>
      <c r="K908" s="98"/>
      <c r="L908" s="99"/>
      <c r="M908" s="98"/>
      <c r="N908" s="99"/>
      <c r="O908" s="98"/>
      <c r="P908" s="99"/>
      <c r="Q908" s="98"/>
      <c r="R908" s="99"/>
      <c r="S908" s="98"/>
      <c r="T908" s="99"/>
      <c r="U908" s="98"/>
      <c r="V908" s="99"/>
    </row>
    <row r="909" spans="3:22" s="97" customFormat="1" ht="15" x14ac:dyDescent="0.25">
      <c r="C909" s="96"/>
      <c r="E909" s="98"/>
      <c r="F909" s="99"/>
      <c r="G909" s="98"/>
      <c r="H909" s="99"/>
      <c r="I909" s="98"/>
      <c r="J909" s="99"/>
      <c r="K909" s="98"/>
      <c r="L909" s="99"/>
      <c r="M909" s="98"/>
      <c r="N909" s="99"/>
      <c r="O909" s="98"/>
      <c r="P909" s="99"/>
      <c r="Q909" s="98"/>
      <c r="R909" s="99"/>
      <c r="S909" s="98"/>
      <c r="T909" s="99"/>
      <c r="U909" s="98"/>
      <c r="V909" s="99"/>
    </row>
    <row r="910" spans="3:22" s="97" customFormat="1" ht="15" x14ac:dyDescent="0.25">
      <c r="C910" s="96"/>
      <c r="E910" s="98"/>
      <c r="F910" s="99"/>
      <c r="G910" s="98"/>
      <c r="H910" s="99"/>
      <c r="I910" s="98"/>
      <c r="J910" s="99"/>
      <c r="K910" s="98"/>
      <c r="L910" s="99"/>
      <c r="M910" s="98"/>
      <c r="N910" s="99"/>
      <c r="O910" s="98"/>
      <c r="P910" s="99"/>
      <c r="Q910" s="98"/>
      <c r="R910" s="99"/>
      <c r="S910" s="98"/>
      <c r="T910" s="99"/>
      <c r="U910" s="98"/>
      <c r="V910" s="99"/>
    </row>
    <row r="911" spans="3:22" s="97" customFormat="1" ht="15" x14ac:dyDescent="0.25">
      <c r="C911" s="96"/>
      <c r="E911" s="98"/>
      <c r="F911" s="99"/>
      <c r="G911" s="98"/>
      <c r="H911" s="99"/>
      <c r="I911" s="98"/>
      <c r="J911" s="99"/>
      <c r="K911" s="98"/>
      <c r="L911" s="99"/>
      <c r="M911" s="98"/>
      <c r="N911" s="99"/>
      <c r="O911" s="98"/>
      <c r="P911" s="99"/>
      <c r="Q911" s="98"/>
      <c r="R911" s="99"/>
      <c r="S911" s="98"/>
      <c r="T911" s="99"/>
      <c r="U911" s="98"/>
      <c r="V911" s="99"/>
    </row>
    <row r="912" spans="3:22" s="97" customFormat="1" ht="15" x14ac:dyDescent="0.25">
      <c r="C912" s="96"/>
      <c r="E912" s="98"/>
      <c r="F912" s="99"/>
      <c r="G912" s="98"/>
      <c r="H912" s="99"/>
      <c r="I912" s="98"/>
      <c r="J912" s="99"/>
      <c r="K912" s="98"/>
      <c r="L912" s="99"/>
      <c r="M912" s="98"/>
      <c r="N912" s="99"/>
      <c r="O912" s="98"/>
      <c r="P912" s="99"/>
      <c r="Q912" s="98"/>
      <c r="R912" s="99"/>
      <c r="S912" s="98"/>
      <c r="T912" s="99"/>
      <c r="U912" s="98"/>
      <c r="V912" s="99"/>
    </row>
    <row r="913" spans="3:3" s="97" customFormat="1" x14ac:dyDescent="0.2">
      <c r="C913" s="96"/>
    </row>
    <row r="914" spans="3:3" s="97" customFormat="1" x14ac:dyDescent="0.2">
      <c r="C914" s="96"/>
    </row>
    <row r="915" spans="3:3" s="97" customFormat="1" x14ac:dyDescent="0.2">
      <c r="C915" s="96"/>
    </row>
    <row r="916" spans="3:3" s="97" customFormat="1" x14ac:dyDescent="0.2">
      <c r="C916" s="96"/>
    </row>
    <row r="917" spans="3:3" s="97" customFormat="1" x14ac:dyDescent="0.2">
      <c r="C917" s="96"/>
    </row>
    <row r="918" spans="3:3" s="97" customFormat="1" x14ac:dyDescent="0.2">
      <c r="C918" s="96"/>
    </row>
    <row r="919" spans="3:3" s="97" customFormat="1" x14ac:dyDescent="0.2">
      <c r="C919" s="96"/>
    </row>
    <row r="920" spans="3:3" s="97" customFormat="1" x14ac:dyDescent="0.2">
      <c r="C920" s="96"/>
    </row>
    <row r="921" spans="3:3" s="97" customFormat="1" x14ac:dyDescent="0.2">
      <c r="C921" s="96"/>
    </row>
    <row r="922" spans="3:3" s="97" customFormat="1" x14ac:dyDescent="0.2">
      <c r="C922" s="96"/>
    </row>
    <row r="923" spans="3:3" s="97" customFormat="1" x14ac:dyDescent="0.2">
      <c r="C923" s="96"/>
    </row>
    <row r="924" spans="3:3" s="97" customFormat="1" x14ac:dyDescent="0.2">
      <c r="C924" s="96"/>
    </row>
    <row r="925" spans="3:3" s="97" customFormat="1" x14ac:dyDescent="0.2">
      <c r="C925" s="96"/>
    </row>
    <row r="926" spans="3:3" s="97" customFormat="1" x14ac:dyDescent="0.2">
      <c r="C926" s="96"/>
    </row>
    <row r="927" spans="3:3" s="97" customFormat="1" x14ac:dyDescent="0.2">
      <c r="C927" s="96"/>
    </row>
    <row r="928" spans="3:3" s="97" customFormat="1" x14ac:dyDescent="0.2">
      <c r="C928" s="96"/>
    </row>
    <row r="929" spans="3:3" s="97" customFormat="1" x14ac:dyDescent="0.2">
      <c r="C929" s="96"/>
    </row>
    <row r="930" spans="3:3" s="97" customFormat="1" x14ac:dyDescent="0.2">
      <c r="C930" s="96"/>
    </row>
    <row r="931" spans="3:3" s="97" customFormat="1" x14ac:dyDescent="0.2">
      <c r="C931" s="96"/>
    </row>
    <row r="932" spans="3:3" s="97" customFormat="1" x14ac:dyDescent="0.2">
      <c r="C932" s="96"/>
    </row>
    <row r="933" spans="3:3" s="97" customFormat="1" x14ac:dyDescent="0.2">
      <c r="C933" s="96"/>
    </row>
    <row r="934" spans="3:3" s="97" customFormat="1" x14ac:dyDescent="0.2">
      <c r="C934" s="96"/>
    </row>
    <row r="935" spans="3:3" s="97" customFormat="1" x14ac:dyDescent="0.2">
      <c r="C935" s="96"/>
    </row>
    <row r="936" spans="3:3" s="97" customFormat="1" x14ac:dyDescent="0.2">
      <c r="C936" s="96"/>
    </row>
    <row r="937" spans="3:3" s="97" customFormat="1" x14ac:dyDescent="0.2">
      <c r="C937" s="96"/>
    </row>
    <row r="938" spans="3:3" s="97" customFormat="1" x14ac:dyDescent="0.2">
      <c r="C938" s="96"/>
    </row>
    <row r="939" spans="3:3" s="97" customFormat="1" x14ac:dyDescent="0.2">
      <c r="C939" s="96"/>
    </row>
    <row r="940" spans="3:3" s="97" customFormat="1" x14ac:dyDescent="0.2">
      <c r="C940" s="96"/>
    </row>
    <row r="941" spans="3:3" s="97" customFormat="1" x14ac:dyDescent="0.2">
      <c r="C941" s="96"/>
    </row>
    <row r="942" spans="3:3" s="97" customFormat="1" x14ac:dyDescent="0.2">
      <c r="C942" s="96"/>
    </row>
    <row r="943" spans="3:3" s="97" customFormat="1" x14ac:dyDescent="0.2">
      <c r="C943" s="96"/>
    </row>
    <row r="944" spans="3:3" s="97" customFormat="1" x14ac:dyDescent="0.2">
      <c r="C944" s="96"/>
    </row>
    <row r="945" spans="3:3" s="97" customFormat="1" x14ac:dyDescent="0.2">
      <c r="C945" s="96"/>
    </row>
    <row r="946" spans="3:3" s="97" customFormat="1" x14ac:dyDescent="0.2">
      <c r="C946" s="96"/>
    </row>
    <row r="947" spans="3:3" s="97" customFormat="1" x14ac:dyDescent="0.2">
      <c r="C947" s="96"/>
    </row>
    <row r="948" spans="3:3" s="97" customFormat="1" x14ac:dyDescent="0.2">
      <c r="C948" s="96"/>
    </row>
    <row r="949" spans="3:3" s="97" customFormat="1" x14ac:dyDescent="0.2">
      <c r="C949" s="96"/>
    </row>
    <row r="950" spans="3:3" s="97" customFormat="1" x14ac:dyDescent="0.2">
      <c r="C950" s="96"/>
    </row>
    <row r="951" spans="3:3" s="97" customFormat="1" x14ac:dyDescent="0.2">
      <c r="C951" s="96"/>
    </row>
    <row r="952" spans="3:3" s="97" customFormat="1" x14ac:dyDescent="0.2">
      <c r="C952" s="96"/>
    </row>
    <row r="953" spans="3:3" s="97" customFormat="1" x14ac:dyDescent="0.2">
      <c r="C953" s="96"/>
    </row>
    <row r="954" spans="3:3" s="97" customFormat="1" x14ac:dyDescent="0.2">
      <c r="C954" s="96"/>
    </row>
    <row r="955" spans="3:3" s="97" customFormat="1" x14ac:dyDescent="0.2">
      <c r="C955" s="96"/>
    </row>
    <row r="956" spans="3:3" s="97" customFormat="1" x14ac:dyDescent="0.2">
      <c r="C956" s="96"/>
    </row>
    <row r="957" spans="3:3" s="97" customFormat="1" x14ac:dyDescent="0.2">
      <c r="C957" s="96"/>
    </row>
    <row r="958" spans="3:3" s="97" customFormat="1" x14ac:dyDescent="0.2">
      <c r="C958" s="96"/>
    </row>
    <row r="959" spans="3:3" s="97" customFormat="1" x14ac:dyDescent="0.2">
      <c r="C959" s="96"/>
    </row>
    <row r="960" spans="3:3" s="97" customFormat="1" x14ac:dyDescent="0.2">
      <c r="C960" s="96"/>
    </row>
    <row r="961" spans="3:3" s="97" customFormat="1" x14ac:dyDescent="0.2">
      <c r="C961" s="96"/>
    </row>
    <row r="962" spans="3:3" s="97" customFormat="1" x14ac:dyDescent="0.2">
      <c r="C962" s="96"/>
    </row>
    <row r="963" spans="3:3" s="97" customFormat="1" x14ac:dyDescent="0.2">
      <c r="C963" s="96"/>
    </row>
    <row r="964" spans="3:3" s="97" customFormat="1" x14ac:dyDescent="0.2">
      <c r="C964" s="96"/>
    </row>
    <row r="965" spans="3:3" s="97" customFormat="1" x14ac:dyDescent="0.2">
      <c r="C965" s="96"/>
    </row>
    <row r="966" spans="3:3" s="97" customFormat="1" x14ac:dyDescent="0.2">
      <c r="C966" s="96"/>
    </row>
    <row r="967" spans="3:3" s="97" customFormat="1" x14ac:dyDescent="0.2">
      <c r="C967" s="96"/>
    </row>
    <row r="968" spans="3:3" s="97" customFormat="1" x14ac:dyDescent="0.2">
      <c r="C968" s="96"/>
    </row>
    <row r="969" spans="3:3" s="97" customFormat="1" x14ac:dyDescent="0.2">
      <c r="C969" s="96"/>
    </row>
    <row r="970" spans="3:3" s="97" customFormat="1" x14ac:dyDescent="0.2">
      <c r="C970" s="96"/>
    </row>
    <row r="971" spans="3:3" s="97" customFormat="1" x14ac:dyDescent="0.2">
      <c r="C971" s="96"/>
    </row>
    <row r="972" spans="3:3" s="97" customFormat="1" x14ac:dyDescent="0.2">
      <c r="C972" s="96"/>
    </row>
    <row r="973" spans="3:3" s="97" customFormat="1" x14ac:dyDescent="0.2">
      <c r="C973" s="96"/>
    </row>
    <row r="974" spans="3:3" s="97" customFormat="1" x14ac:dyDescent="0.2">
      <c r="C974" s="96"/>
    </row>
    <row r="975" spans="3:3" s="97" customFormat="1" x14ac:dyDescent="0.2">
      <c r="C975" s="96"/>
    </row>
    <row r="976" spans="3:3" s="97" customFormat="1" x14ac:dyDescent="0.2">
      <c r="C976" s="96"/>
    </row>
    <row r="977" spans="3:3" s="97" customFormat="1" x14ac:dyDescent="0.2">
      <c r="C977" s="96"/>
    </row>
    <row r="978" spans="3:3" s="97" customFormat="1" x14ac:dyDescent="0.2">
      <c r="C978" s="96"/>
    </row>
    <row r="979" spans="3:3" s="97" customFormat="1" x14ac:dyDescent="0.2">
      <c r="C979" s="96"/>
    </row>
    <row r="980" spans="3:3" s="97" customFormat="1" x14ac:dyDescent="0.2">
      <c r="C980" s="96"/>
    </row>
    <row r="981" spans="3:3" s="97" customFormat="1" x14ac:dyDescent="0.2">
      <c r="C981" s="96"/>
    </row>
    <row r="982" spans="3:3" s="97" customFormat="1" x14ac:dyDescent="0.2">
      <c r="C982" s="96"/>
    </row>
    <row r="983" spans="3:3" s="97" customFormat="1" x14ac:dyDescent="0.2">
      <c r="C983" s="96"/>
    </row>
    <row r="984" spans="3:3" s="97" customFormat="1" x14ac:dyDescent="0.2">
      <c r="C984" s="96"/>
    </row>
    <row r="985" spans="3:3" s="97" customFormat="1" x14ac:dyDescent="0.2">
      <c r="C985" s="96"/>
    </row>
    <row r="986" spans="3:3" s="97" customFormat="1" x14ac:dyDescent="0.2">
      <c r="C986" s="96"/>
    </row>
    <row r="987" spans="3:3" s="97" customFormat="1" x14ac:dyDescent="0.2">
      <c r="C987" s="96"/>
    </row>
    <row r="988" spans="3:3" s="97" customFormat="1" x14ac:dyDescent="0.2">
      <c r="C988" s="96"/>
    </row>
    <row r="989" spans="3:3" s="97" customFormat="1" x14ac:dyDescent="0.2">
      <c r="C989" s="96"/>
    </row>
    <row r="990" spans="3:3" s="97" customFormat="1" x14ac:dyDescent="0.2">
      <c r="C990" s="96"/>
    </row>
    <row r="991" spans="3:3" s="97" customFormat="1" x14ac:dyDescent="0.2">
      <c r="C991" s="96"/>
    </row>
    <row r="992" spans="3:3" s="97" customFormat="1" x14ac:dyDescent="0.2">
      <c r="C992" s="96"/>
    </row>
    <row r="993" spans="3:3" s="97" customFormat="1" x14ac:dyDescent="0.2">
      <c r="C993" s="96"/>
    </row>
    <row r="994" spans="3:3" s="97" customFormat="1" x14ac:dyDescent="0.2">
      <c r="C994" s="96"/>
    </row>
    <row r="995" spans="3:3" s="97" customFormat="1" x14ac:dyDescent="0.2">
      <c r="C995" s="96"/>
    </row>
    <row r="996" spans="3:3" s="97" customFormat="1" x14ac:dyDescent="0.2">
      <c r="C996" s="96"/>
    </row>
    <row r="997" spans="3:3" s="97" customFormat="1" x14ac:dyDescent="0.2">
      <c r="C997" s="96"/>
    </row>
    <row r="998" spans="3:3" s="97" customFormat="1" x14ac:dyDescent="0.2">
      <c r="C998" s="96"/>
    </row>
    <row r="999" spans="3:3" s="97" customFormat="1" x14ac:dyDescent="0.2">
      <c r="C999" s="96"/>
    </row>
    <row r="1000" spans="3:3" s="97" customFormat="1" x14ac:dyDescent="0.2">
      <c r="C1000" s="96"/>
    </row>
    <row r="1001" spans="3:3" s="97" customFormat="1" x14ac:dyDescent="0.2">
      <c r="C1001" s="96"/>
    </row>
    <row r="1002" spans="3:3" s="97" customFormat="1" x14ac:dyDescent="0.2">
      <c r="C1002" s="96"/>
    </row>
    <row r="1003" spans="3:3" s="97" customFormat="1" x14ac:dyDescent="0.2">
      <c r="C1003" s="96"/>
    </row>
    <row r="1004" spans="3:3" s="97" customFormat="1" x14ac:dyDescent="0.2">
      <c r="C1004" s="96"/>
    </row>
    <row r="1005" spans="3:3" s="97" customFormat="1" x14ac:dyDescent="0.2">
      <c r="C1005" s="96"/>
    </row>
    <row r="1006" spans="3:3" s="97" customFormat="1" x14ac:dyDescent="0.2">
      <c r="C1006" s="96"/>
    </row>
    <row r="1007" spans="3:3" s="97" customFormat="1" x14ac:dyDescent="0.2">
      <c r="C1007" s="96"/>
    </row>
    <row r="1008" spans="3:3" s="97" customFormat="1" x14ac:dyDescent="0.2">
      <c r="C1008" s="96"/>
    </row>
    <row r="1009" spans="3:3" s="97" customFormat="1" x14ac:dyDescent="0.2">
      <c r="C1009" s="96"/>
    </row>
    <row r="1010" spans="3:3" s="97" customFormat="1" x14ac:dyDescent="0.2">
      <c r="C1010" s="96"/>
    </row>
    <row r="1011" spans="3:3" s="97" customFormat="1" x14ac:dyDescent="0.2">
      <c r="C1011" s="96"/>
    </row>
    <row r="1012" spans="3:3" s="97" customFormat="1" x14ac:dyDescent="0.2">
      <c r="C1012" s="96"/>
    </row>
    <row r="1013" spans="3:3" s="97" customFormat="1" x14ac:dyDescent="0.2">
      <c r="C1013" s="96"/>
    </row>
    <row r="1014" spans="3:3" s="97" customFormat="1" x14ac:dyDescent="0.2">
      <c r="C1014" s="96"/>
    </row>
    <row r="1015" spans="3:3" s="97" customFormat="1" x14ac:dyDescent="0.2">
      <c r="C1015" s="96"/>
    </row>
    <row r="1016" spans="3:3" s="97" customFormat="1" x14ac:dyDescent="0.2">
      <c r="C1016" s="96"/>
    </row>
    <row r="1017" spans="3:3" s="97" customFormat="1" x14ac:dyDescent="0.2">
      <c r="C1017" s="96"/>
    </row>
    <row r="1018" spans="3:3" s="97" customFormat="1" x14ac:dyDescent="0.2">
      <c r="C1018" s="96"/>
    </row>
    <row r="1019" spans="3:3" s="97" customFormat="1" x14ac:dyDescent="0.2">
      <c r="C1019" s="96"/>
    </row>
    <row r="1020" spans="3:3" s="97" customFormat="1" x14ac:dyDescent="0.2">
      <c r="C1020" s="96"/>
    </row>
    <row r="1021" spans="3:3" s="97" customFormat="1" x14ac:dyDescent="0.2">
      <c r="C1021" s="96"/>
    </row>
    <row r="1022" spans="3:3" s="97" customFormat="1" x14ac:dyDescent="0.2">
      <c r="C1022" s="96"/>
    </row>
    <row r="1023" spans="3:3" s="97" customFormat="1" x14ac:dyDescent="0.2">
      <c r="C1023" s="96"/>
    </row>
    <row r="1024" spans="3:3" s="97" customFormat="1" x14ac:dyDescent="0.2">
      <c r="C1024" s="96"/>
    </row>
    <row r="1025" spans="3:3" s="97" customFormat="1" x14ac:dyDescent="0.2">
      <c r="C1025" s="96"/>
    </row>
    <row r="1026" spans="3:3" s="97" customFormat="1" x14ac:dyDescent="0.2">
      <c r="C1026" s="96"/>
    </row>
  </sheetData>
  <mergeCells count="21">
    <mergeCell ref="A1:S1"/>
    <mergeCell ref="F7:R7"/>
    <mergeCell ref="F8:J8"/>
    <mergeCell ref="B5:H5"/>
    <mergeCell ref="I5:S5"/>
    <mergeCell ref="A3:L3"/>
    <mergeCell ref="F6:R6"/>
    <mergeCell ref="O10:P10"/>
    <mergeCell ref="Q10:R10"/>
    <mergeCell ref="S10:T10"/>
    <mergeCell ref="U10:V10"/>
    <mergeCell ref="A10:B11"/>
    <mergeCell ref="C10:C11"/>
    <mergeCell ref="E10:F10"/>
    <mergeCell ref="G10:H10"/>
    <mergeCell ref="I10:J10"/>
    <mergeCell ref="A15:B23"/>
    <mergeCell ref="A24:B25"/>
    <mergeCell ref="A12:B13"/>
    <mergeCell ref="K10:L10"/>
    <mergeCell ref="M10:N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zoomScale="90" zoomScaleNormal="90" workbookViewId="0">
      <selection activeCell="G19" sqref="G19:G24"/>
    </sheetView>
  </sheetViews>
  <sheetFormatPr defaultRowHeight="15" x14ac:dyDescent="0.25"/>
  <cols>
    <col min="1" max="1" width="2.7109375" style="54" customWidth="1"/>
    <col min="2" max="6" width="12.7109375" style="54" customWidth="1"/>
    <col min="7" max="8" width="20.7109375" style="54" customWidth="1"/>
    <col min="9" max="9" width="2.7109375" style="54" customWidth="1"/>
    <col min="10" max="10" width="22.7109375" style="54" customWidth="1"/>
    <col min="11" max="11" width="10.7109375" style="54" customWidth="1"/>
    <col min="12" max="15" width="12.7109375" style="54" customWidth="1"/>
    <col min="16" max="16384" width="9.140625" style="54"/>
  </cols>
  <sheetData>
    <row r="2" spans="1:16" x14ac:dyDescent="0.25">
      <c r="A2" s="7"/>
      <c r="B2" s="286" t="s">
        <v>13</v>
      </c>
      <c r="C2" s="286"/>
      <c r="D2" s="286"/>
      <c r="E2" s="286"/>
      <c r="F2" s="286"/>
      <c r="G2" s="286"/>
      <c r="H2" s="286"/>
      <c r="I2" s="286"/>
      <c r="J2" s="286"/>
      <c r="K2" s="286"/>
      <c r="L2" s="7"/>
      <c r="M2" s="7"/>
      <c r="N2" s="7"/>
      <c r="O2" s="7"/>
      <c r="P2" s="7"/>
    </row>
    <row r="3" spans="1:16" x14ac:dyDescent="0.25">
      <c r="A3" s="7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7"/>
      <c r="M3" s="7"/>
      <c r="N3" s="7"/>
      <c r="O3" s="7"/>
      <c r="P3" s="7"/>
    </row>
    <row r="4" spans="1:1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21" x14ac:dyDescent="0.25">
      <c r="A5" s="7"/>
      <c r="B5" s="263" t="s">
        <v>23</v>
      </c>
      <c r="C5" s="264"/>
      <c r="D5" s="264"/>
      <c r="E5" s="264"/>
      <c r="F5" s="264"/>
      <c r="G5" s="23" t="s">
        <v>3</v>
      </c>
      <c r="H5" s="57" t="s">
        <v>4</v>
      </c>
      <c r="I5" s="16"/>
      <c r="J5" s="287" t="s">
        <v>9</v>
      </c>
      <c r="K5" s="289">
        <v>7.6</v>
      </c>
      <c r="L5" s="7"/>
      <c r="M5" s="7"/>
      <c r="N5" s="7"/>
      <c r="O5" s="7"/>
      <c r="P5" s="7"/>
    </row>
    <row r="6" spans="1:16" ht="23.25" x14ac:dyDescent="0.25">
      <c r="A6" s="7"/>
      <c r="B6" s="265"/>
      <c r="C6" s="266"/>
      <c r="D6" s="266"/>
      <c r="E6" s="266"/>
      <c r="F6" s="266"/>
      <c r="G6" s="21" t="s">
        <v>11</v>
      </c>
      <c r="H6" s="56" t="s">
        <v>10</v>
      </c>
      <c r="I6" s="17"/>
      <c r="J6" s="288"/>
      <c r="K6" s="290"/>
      <c r="L6" s="7"/>
      <c r="M6" s="7"/>
      <c r="N6" s="7"/>
      <c r="O6" s="7"/>
      <c r="P6" s="7"/>
    </row>
    <row r="7" spans="1:16" ht="5.0999999999999996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7.25" x14ac:dyDescent="0.25">
      <c r="A8" s="7"/>
      <c r="B8" s="263" t="s">
        <v>14</v>
      </c>
      <c r="C8" s="264"/>
      <c r="D8" s="264"/>
      <c r="E8" s="264"/>
      <c r="F8" s="264"/>
      <c r="G8" s="20" t="s">
        <v>15</v>
      </c>
      <c r="H8" s="22" t="s">
        <v>16</v>
      </c>
      <c r="I8" s="291" t="s">
        <v>17</v>
      </c>
      <c r="J8" s="292"/>
      <c r="K8" s="293"/>
      <c r="L8" s="7"/>
      <c r="M8" s="7"/>
      <c r="N8" s="7"/>
      <c r="O8" s="7"/>
      <c r="P8" s="7"/>
    </row>
    <row r="9" spans="1:16" ht="18.75" x14ac:dyDescent="0.25">
      <c r="A9" s="7"/>
      <c r="B9" s="272"/>
      <c r="C9" s="248"/>
      <c r="D9" s="248"/>
      <c r="E9" s="248"/>
      <c r="F9" s="248"/>
      <c r="G9" s="58" t="s">
        <v>124</v>
      </c>
      <c r="H9" s="55" t="s">
        <v>124</v>
      </c>
      <c r="I9" s="294" t="s">
        <v>5</v>
      </c>
      <c r="J9" s="295"/>
      <c r="K9" s="296"/>
      <c r="L9" s="7"/>
      <c r="M9" s="7"/>
      <c r="N9" s="7"/>
      <c r="O9" s="7"/>
      <c r="P9" s="7"/>
    </row>
    <row r="10" spans="1:16" x14ac:dyDescent="0.25">
      <c r="A10" s="7"/>
      <c r="B10" s="263" t="s">
        <v>18</v>
      </c>
      <c r="C10" s="264"/>
      <c r="D10" s="264"/>
      <c r="E10" s="264"/>
      <c r="F10" s="264"/>
      <c r="G10" s="267">
        <v>-8076</v>
      </c>
      <c r="H10" s="268">
        <v>-4655</v>
      </c>
      <c r="I10" s="269">
        <v>8.7200000000000006</v>
      </c>
      <c r="J10" s="270"/>
      <c r="K10" s="271"/>
      <c r="L10" s="7"/>
      <c r="M10" s="65"/>
      <c r="N10" s="7"/>
      <c r="O10" s="7"/>
      <c r="P10" s="7"/>
    </row>
    <row r="11" spans="1:16" x14ac:dyDescent="0.25">
      <c r="A11" s="7"/>
      <c r="B11" s="265"/>
      <c r="C11" s="266"/>
      <c r="D11" s="266"/>
      <c r="E11" s="266"/>
      <c r="F11" s="266"/>
      <c r="G11" s="254"/>
      <c r="H11" s="256"/>
      <c r="I11" s="260"/>
      <c r="J11" s="261"/>
      <c r="K11" s="262"/>
      <c r="L11" s="7"/>
      <c r="M11" s="7"/>
      <c r="N11" s="7"/>
      <c r="O11" s="7"/>
      <c r="P11" s="7"/>
    </row>
    <row r="12" spans="1:16" x14ac:dyDescent="0.25">
      <c r="A12" s="7"/>
      <c r="B12" s="272" t="s">
        <v>19</v>
      </c>
      <c r="C12" s="248"/>
      <c r="D12" s="273" t="s">
        <v>8</v>
      </c>
      <c r="E12" s="276" t="s">
        <v>6</v>
      </c>
      <c r="F12" s="279" t="s">
        <v>10</v>
      </c>
      <c r="G12" s="267">
        <v>-14975</v>
      </c>
      <c r="H12" s="268">
        <v>-2026</v>
      </c>
      <c r="I12" s="280">
        <v>7.29</v>
      </c>
      <c r="J12" s="268"/>
      <c r="K12" s="281"/>
      <c r="L12" s="248" t="s">
        <v>21</v>
      </c>
      <c r="M12" s="248"/>
      <c r="N12" s="248"/>
      <c r="O12" s="248"/>
      <c r="P12" s="7"/>
    </row>
    <row r="13" spans="1:16" x14ac:dyDescent="0.25">
      <c r="A13" s="7"/>
      <c r="B13" s="272"/>
      <c r="C13" s="248"/>
      <c r="D13" s="274"/>
      <c r="E13" s="277"/>
      <c r="F13" s="251"/>
      <c r="G13" s="253"/>
      <c r="H13" s="255"/>
      <c r="I13" s="282"/>
      <c r="J13" s="255"/>
      <c r="K13" s="283"/>
      <c r="L13" s="248"/>
      <c r="M13" s="248"/>
      <c r="N13" s="248"/>
      <c r="O13" s="248"/>
      <c r="P13" s="7"/>
    </row>
    <row r="14" spans="1:16" x14ac:dyDescent="0.25">
      <c r="A14" s="7"/>
      <c r="B14" s="272"/>
      <c r="C14" s="248"/>
      <c r="D14" s="274"/>
      <c r="E14" s="278"/>
      <c r="F14" s="252"/>
      <c r="G14" s="254"/>
      <c r="H14" s="256"/>
      <c r="I14" s="284"/>
      <c r="J14" s="256"/>
      <c r="K14" s="285"/>
      <c r="L14" s="248"/>
      <c r="M14" s="248"/>
      <c r="N14" s="248"/>
      <c r="O14" s="248"/>
      <c r="P14" s="7"/>
    </row>
    <row r="15" spans="1:16" x14ac:dyDescent="0.25">
      <c r="A15" s="7"/>
      <c r="B15" s="272"/>
      <c r="C15" s="248"/>
      <c r="D15" s="274"/>
      <c r="E15" s="249" t="s">
        <v>7</v>
      </c>
      <c r="F15" s="251" t="s">
        <v>10</v>
      </c>
      <c r="G15" s="253">
        <v>-10117</v>
      </c>
      <c r="H15" s="255">
        <v>-3016</v>
      </c>
      <c r="I15" s="257">
        <v>7.3</v>
      </c>
      <c r="J15" s="258"/>
      <c r="K15" s="259"/>
      <c r="L15" s="248" t="s">
        <v>22</v>
      </c>
      <c r="M15" s="248"/>
      <c r="N15" s="248"/>
      <c r="O15" s="248"/>
      <c r="P15" s="7"/>
    </row>
    <row r="16" spans="1:16" x14ac:dyDescent="0.25">
      <c r="A16" s="7"/>
      <c r="B16" s="272"/>
      <c r="C16" s="248"/>
      <c r="D16" s="274"/>
      <c r="E16" s="249"/>
      <c r="F16" s="251"/>
      <c r="G16" s="253"/>
      <c r="H16" s="255"/>
      <c r="I16" s="257"/>
      <c r="J16" s="258"/>
      <c r="K16" s="259"/>
      <c r="L16" s="248"/>
      <c r="M16" s="248"/>
      <c r="N16" s="248"/>
      <c r="O16" s="248"/>
      <c r="P16" s="7"/>
    </row>
    <row r="17" spans="1:16" x14ac:dyDescent="0.25">
      <c r="A17" s="7"/>
      <c r="B17" s="265"/>
      <c r="C17" s="266"/>
      <c r="D17" s="275"/>
      <c r="E17" s="250"/>
      <c r="F17" s="252"/>
      <c r="G17" s="254"/>
      <c r="H17" s="256"/>
      <c r="I17" s="260"/>
      <c r="J17" s="261"/>
      <c r="K17" s="262"/>
      <c r="L17" s="248"/>
      <c r="M17" s="248"/>
      <c r="N17" s="248"/>
      <c r="O17" s="248"/>
      <c r="P17" s="7"/>
    </row>
    <row r="18" spans="1:16" ht="5.099999999999999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15" customHeight="1" x14ac:dyDescent="0.25">
      <c r="A19" s="7"/>
      <c r="B19" s="233" t="s">
        <v>20</v>
      </c>
      <c r="C19" s="234"/>
      <c r="D19" s="234"/>
      <c r="E19" s="234"/>
      <c r="F19" s="235"/>
      <c r="G19" s="245">
        <f>MIN($I$19:$J$24)</f>
        <v>-7834.78838386609</v>
      </c>
      <c r="H19" s="242" t="s">
        <v>125</v>
      </c>
      <c r="I19" s="232">
        <f>IF($G$6="YES", $H$10+(($G$10-$H$10)/(1+(10^($K$5-$I$10)))), " ")</f>
        <v>-7834.78838386609</v>
      </c>
      <c r="J19" s="232"/>
      <c r="K19" s="7"/>
      <c r="L19" s="7"/>
      <c r="M19" s="7"/>
      <c r="N19" s="7"/>
      <c r="O19" s="7"/>
      <c r="P19" s="7"/>
    </row>
    <row r="20" spans="1:16" ht="15" customHeight="1" x14ac:dyDescent="0.25">
      <c r="A20" s="7"/>
      <c r="B20" s="236"/>
      <c r="C20" s="237"/>
      <c r="D20" s="237"/>
      <c r="E20" s="237"/>
      <c r="F20" s="238"/>
      <c r="G20" s="246"/>
      <c r="H20" s="243"/>
      <c r="I20" s="232"/>
      <c r="J20" s="232"/>
      <c r="K20" s="7"/>
      <c r="L20" s="7"/>
      <c r="M20" s="7"/>
      <c r="N20" s="7"/>
      <c r="O20" s="7"/>
      <c r="P20" s="7"/>
    </row>
    <row r="21" spans="1:16" ht="15" customHeight="1" x14ac:dyDescent="0.25">
      <c r="A21" s="7"/>
      <c r="B21" s="236"/>
      <c r="C21" s="237"/>
      <c r="D21" s="237"/>
      <c r="E21" s="237"/>
      <c r="F21" s="238"/>
      <c r="G21" s="246"/>
      <c r="H21" s="243"/>
      <c r="I21" s="232" t="str">
        <f>IF(AND($H$6="YES", $F$12="YES"), $H$12+(($G$12-$H$12)/(1+(10^($K$5-$I$12)))), " ")</f>
        <v xml:space="preserve"> </v>
      </c>
      <c r="J21" s="232"/>
      <c r="K21" s="7"/>
      <c r="L21" s="7"/>
      <c r="M21" s="7"/>
      <c r="N21" s="7"/>
      <c r="O21" s="7"/>
      <c r="P21" s="7"/>
    </row>
    <row r="22" spans="1:16" ht="17.25" customHeight="1" x14ac:dyDescent="0.25">
      <c r="A22" s="7"/>
      <c r="B22" s="236"/>
      <c r="C22" s="237"/>
      <c r="D22" s="237"/>
      <c r="E22" s="237"/>
      <c r="F22" s="238"/>
      <c r="G22" s="246"/>
      <c r="H22" s="243"/>
      <c r="I22" s="232"/>
      <c r="J22" s="232"/>
      <c r="K22" s="19"/>
      <c r="L22" s="7"/>
      <c r="M22" s="7"/>
      <c r="N22" s="7"/>
      <c r="O22" s="7"/>
      <c r="P22" s="7"/>
    </row>
    <row r="23" spans="1:16" ht="17.25" customHeight="1" x14ac:dyDescent="0.25">
      <c r="A23" s="7"/>
      <c r="B23" s="236"/>
      <c r="C23" s="237"/>
      <c r="D23" s="237"/>
      <c r="E23" s="237"/>
      <c r="F23" s="238"/>
      <c r="G23" s="246"/>
      <c r="H23" s="243"/>
      <c r="I23" s="232" t="str">
        <f>IF(AND($H$6="YES", $F$15="YES"), $H$15+(($G$15-$H$15)/(1+(10^($K$5-$I$15)))), " ")</f>
        <v xml:space="preserve"> </v>
      </c>
      <c r="J23" s="232"/>
      <c r="K23" s="19"/>
      <c r="L23" s="7"/>
      <c r="M23" s="7"/>
      <c r="N23" s="7"/>
      <c r="O23" s="7"/>
      <c r="P23" s="7"/>
    </row>
    <row r="24" spans="1:16" ht="17.25" customHeight="1" x14ac:dyDescent="0.25">
      <c r="A24" s="7"/>
      <c r="B24" s="239"/>
      <c r="C24" s="240"/>
      <c r="D24" s="240"/>
      <c r="E24" s="240"/>
      <c r="F24" s="241"/>
      <c r="G24" s="247"/>
      <c r="H24" s="244"/>
      <c r="I24" s="232"/>
      <c r="J24" s="232"/>
      <c r="K24" s="19"/>
      <c r="L24" s="7"/>
      <c r="M24" s="7"/>
      <c r="N24" s="7"/>
      <c r="O24" s="7"/>
      <c r="P24" s="7"/>
    </row>
    <row r="25" spans="1:16" ht="5.0999999999999996" customHeight="1" x14ac:dyDescent="0.25">
      <c r="A25" s="7"/>
      <c r="B25" s="7"/>
      <c r="C25" s="7"/>
      <c r="D25" s="7"/>
      <c r="E25" s="7"/>
      <c r="F25" s="7"/>
      <c r="G25" s="18"/>
      <c r="H25" s="18"/>
      <c r="I25" s="18"/>
      <c r="J25" s="18"/>
      <c r="K25" s="19"/>
      <c r="L25" s="7"/>
      <c r="M25" s="7"/>
      <c r="N25" s="7"/>
      <c r="O25" s="7"/>
      <c r="P25" s="7"/>
    </row>
    <row r="26" spans="1:16" ht="26.25" x14ac:dyDescent="0.25">
      <c r="A26" s="7"/>
      <c r="B26" s="229" t="s">
        <v>12</v>
      </c>
      <c r="C26" s="229"/>
      <c r="D26" s="229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ht="26.25" x14ac:dyDescent="0.25">
      <c r="A27" s="7"/>
      <c r="B27" s="230" t="s">
        <v>24</v>
      </c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</row>
    <row r="28" spans="1:16" ht="26.25" x14ac:dyDescent="0.4">
      <c r="A28" s="7"/>
      <c r="B28" s="231" t="s">
        <v>25</v>
      </c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</row>
    <row r="29" spans="1:16" ht="26.25" x14ac:dyDescent="0.4">
      <c r="A29" s="7"/>
      <c r="B29" s="231" t="s">
        <v>79</v>
      </c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</row>
    <row r="30" spans="1:16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</sheetData>
  <mergeCells count="35">
    <mergeCell ref="B2:K3"/>
    <mergeCell ref="B5:F6"/>
    <mergeCell ref="J5:J6"/>
    <mergeCell ref="K5:K6"/>
    <mergeCell ref="B8:F9"/>
    <mergeCell ref="I8:K8"/>
    <mergeCell ref="I9:K9"/>
    <mergeCell ref="B10:F11"/>
    <mergeCell ref="G10:G11"/>
    <mergeCell ref="H10:H11"/>
    <mergeCell ref="I10:K11"/>
    <mergeCell ref="B12:C17"/>
    <mergeCell ref="D12:D17"/>
    <mergeCell ref="E12:E14"/>
    <mergeCell ref="F12:F14"/>
    <mergeCell ref="G12:G14"/>
    <mergeCell ref="H12:H14"/>
    <mergeCell ref="I12:K14"/>
    <mergeCell ref="L12:O14"/>
    <mergeCell ref="E15:E17"/>
    <mergeCell ref="F15:F17"/>
    <mergeCell ref="G15:G17"/>
    <mergeCell ref="H15:H17"/>
    <mergeCell ref="I15:K17"/>
    <mergeCell ref="L15:O17"/>
    <mergeCell ref="B26:D26"/>
    <mergeCell ref="B27:P27"/>
    <mergeCell ref="B28:P28"/>
    <mergeCell ref="B29:P29"/>
    <mergeCell ref="I19:J20"/>
    <mergeCell ref="I21:J22"/>
    <mergeCell ref="I23:J24"/>
    <mergeCell ref="B19:F24"/>
    <mergeCell ref="H19:H24"/>
    <mergeCell ref="G19:G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P721"/>
  <sheetViews>
    <sheetView showGridLines="0" zoomScale="70" zoomScaleNormal="70" workbookViewId="0">
      <selection activeCell="C1" sqref="C1:I1"/>
    </sheetView>
  </sheetViews>
  <sheetFormatPr defaultRowHeight="15" x14ac:dyDescent="0.25"/>
  <cols>
    <col min="1" max="2" width="2.7109375" customWidth="1"/>
    <col min="3" max="3" width="3.7109375" customWidth="1"/>
    <col min="4" max="4" width="12.7109375" customWidth="1"/>
    <col min="5" max="5" width="28.7109375" customWidth="1"/>
    <col min="6" max="6" width="14.7109375" customWidth="1"/>
    <col min="7" max="7" width="22.7109375" customWidth="1"/>
    <col min="8" max="8" width="37.7109375" customWidth="1"/>
    <col min="9" max="9" width="14.7109375" customWidth="1"/>
    <col min="10" max="10" width="3.7109375" customWidth="1"/>
    <col min="30" max="37" width="9.140625" style="13"/>
  </cols>
  <sheetData>
    <row r="1" spans="3:10" s="13" customFormat="1" ht="26.25" x14ac:dyDescent="0.25">
      <c r="C1" s="314" t="s">
        <v>82</v>
      </c>
      <c r="D1" s="314"/>
      <c r="E1" s="314"/>
      <c r="F1" s="314"/>
      <c r="G1" s="314"/>
      <c r="H1" s="314"/>
      <c r="I1" s="314"/>
    </row>
    <row r="2" spans="3:10" s="13" customFormat="1" ht="31.5" x14ac:dyDescent="0.25">
      <c r="C2" s="318" t="s">
        <v>89</v>
      </c>
      <c r="D2" s="318"/>
      <c r="E2" s="318"/>
      <c r="F2" s="318"/>
      <c r="G2" s="318"/>
      <c r="H2" s="318"/>
      <c r="I2" s="318"/>
    </row>
    <row r="3" spans="3:10" s="13" customFormat="1" ht="26.25" x14ac:dyDescent="0.25">
      <c r="C3" s="300" t="s">
        <v>80</v>
      </c>
      <c r="D3" s="300"/>
      <c r="E3" s="300"/>
      <c r="F3" s="300"/>
      <c r="G3" s="300"/>
      <c r="H3" s="300"/>
      <c r="I3" s="300"/>
    </row>
    <row r="4" spans="3:10" s="13" customFormat="1" ht="26.25" x14ac:dyDescent="0.25">
      <c r="C4" s="300" t="s">
        <v>81</v>
      </c>
      <c r="D4" s="300"/>
      <c r="E4" s="300"/>
      <c r="F4" s="300"/>
      <c r="G4" s="300"/>
      <c r="H4" s="300"/>
      <c r="I4" s="300"/>
    </row>
    <row r="5" spans="3:10" s="13" customFormat="1" x14ac:dyDescent="0.25"/>
    <row r="6" spans="3:10" ht="12" customHeight="1" thickBot="1" x14ac:dyDescent="0.3"/>
    <row r="7" spans="3:10" ht="15.75" customHeight="1" thickTop="1" x14ac:dyDescent="0.25">
      <c r="C7" s="1"/>
      <c r="D7" s="315" t="s">
        <v>128</v>
      </c>
      <c r="E7" s="315"/>
      <c r="F7" s="315" t="s">
        <v>113</v>
      </c>
      <c r="G7" s="315"/>
      <c r="H7" s="315"/>
      <c r="I7" s="59"/>
      <c r="J7" s="62"/>
    </row>
    <row r="8" spans="3:10" ht="15" customHeight="1" x14ac:dyDescent="0.25">
      <c r="C8" s="2"/>
      <c r="D8" s="316"/>
      <c r="E8" s="316"/>
      <c r="F8" s="316"/>
      <c r="G8" s="316"/>
      <c r="H8" s="316"/>
      <c r="I8" s="64"/>
      <c r="J8" s="63"/>
    </row>
    <row r="9" spans="3:10" ht="17.100000000000001" customHeight="1" x14ac:dyDescent="0.25">
      <c r="C9" s="2"/>
      <c r="D9" s="5" t="s">
        <v>114</v>
      </c>
      <c r="E9" s="6" t="s">
        <v>0</v>
      </c>
      <c r="F9" s="6" t="s">
        <v>1</v>
      </c>
      <c r="G9" s="6" t="s">
        <v>2</v>
      </c>
      <c r="H9" s="6" t="s">
        <v>130</v>
      </c>
      <c r="I9" s="317" t="s">
        <v>131</v>
      </c>
      <c r="J9" s="4"/>
    </row>
    <row r="10" spans="3:10" ht="15.75" thickBot="1" x14ac:dyDescent="0.3">
      <c r="C10" s="2"/>
      <c r="D10" s="6" t="s">
        <v>129</v>
      </c>
      <c r="E10" s="6"/>
      <c r="F10" s="6"/>
      <c r="G10" s="6"/>
      <c r="H10" s="6"/>
      <c r="I10" s="317"/>
      <c r="J10" s="4"/>
    </row>
    <row r="11" spans="3:10" x14ac:dyDescent="0.25">
      <c r="C11" s="2"/>
      <c r="D11" s="60">
        <v>0</v>
      </c>
      <c r="E11" s="61">
        <f>D11</f>
        <v>0</v>
      </c>
      <c r="F11" s="12"/>
      <c r="G11" s="8">
        <f t="shared" ref="G11:G20" si="0">E11/1000</f>
        <v>0</v>
      </c>
      <c r="H11" s="15">
        <f>G11</f>
        <v>0</v>
      </c>
      <c r="I11" s="320">
        <f>H11</f>
        <v>0</v>
      </c>
      <c r="J11" s="4"/>
    </row>
    <row r="12" spans="3:10" x14ac:dyDescent="0.25">
      <c r="C12" s="2"/>
      <c r="D12" s="101">
        <f>'Plate Reader Data'!$E$10</f>
        <v>16.59</v>
      </c>
      <c r="E12" s="61">
        <v>-1.2325999999999999</v>
      </c>
      <c r="F12" s="12" t="s">
        <v>116</v>
      </c>
      <c r="G12" s="8">
        <f t="shared" si="0"/>
        <v>-1.2325999999999999E-3</v>
      </c>
      <c r="H12" s="14">
        <f>60*G12/('Coupling Enzyme Parameters'!$G$19/1000000)</f>
        <v>9.4394381030501133</v>
      </c>
      <c r="I12" s="321">
        <f t="shared" ref="I12:I20" si="1">H12</f>
        <v>9.4394381030501133</v>
      </c>
      <c r="J12" s="4"/>
    </row>
    <row r="13" spans="3:10" x14ac:dyDescent="0.25">
      <c r="C13" s="2"/>
      <c r="D13" s="101">
        <f>'Plate Reader Data'!$G$10</f>
        <v>24.9956</v>
      </c>
      <c r="E13" s="61">
        <v>-1.4149</v>
      </c>
      <c r="F13" s="12" t="s">
        <v>116</v>
      </c>
      <c r="G13" s="8">
        <f t="shared" si="0"/>
        <v>-1.4149E-3</v>
      </c>
      <c r="H13" s="14">
        <f>60*G13/('Coupling Enzyme Parameters'!$G$19/1000000)</f>
        <v>10.835519204937212</v>
      </c>
      <c r="I13" s="321">
        <f t="shared" si="1"/>
        <v>10.835519204937212</v>
      </c>
      <c r="J13" s="4"/>
    </row>
    <row r="14" spans="3:10" x14ac:dyDescent="0.25">
      <c r="C14" s="2"/>
      <c r="D14" s="101">
        <f>'Plate Reader Data'!$I$10</f>
        <v>35.392000000000003</v>
      </c>
      <c r="E14" s="61">
        <v>-1.7563</v>
      </c>
      <c r="F14" s="12" t="s">
        <v>116</v>
      </c>
      <c r="G14" s="8">
        <f t="shared" si="0"/>
        <v>-1.7562999999999999E-3</v>
      </c>
      <c r="H14" s="14">
        <f>60*G14/('Coupling Enzyme Parameters'!$G$19/1000000)</f>
        <v>13.45001228329297</v>
      </c>
      <c r="I14" s="321">
        <f t="shared" si="1"/>
        <v>13.45001228329297</v>
      </c>
      <c r="J14" s="4"/>
    </row>
    <row r="15" spans="3:10" x14ac:dyDescent="0.25">
      <c r="C15" s="2"/>
      <c r="D15" s="101">
        <f>'Plate Reader Data'!$K$10</f>
        <v>49.991199999999999</v>
      </c>
      <c r="E15" s="61">
        <v>-1.9978</v>
      </c>
      <c r="F15" s="12" t="s">
        <v>116</v>
      </c>
      <c r="G15" s="8">
        <f t="shared" si="0"/>
        <v>-1.9978000000000001E-3</v>
      </c>
      <c r="H15" s="14">
        <f>60*G15/('Coupling Enzyme Parameters'!$G$19/1000000)</f>
        <v>15.299455981075385</v>
      </c>
      <c r="I15" s="321">
        <f t="shared" si="1"/>
        <v>15.299455981075385</v>
      </c>
      <c r="J15" s="4"/>
    </row>
    <row r="16" spans="3:10" x14ac:dyDescent="0.25">
      <c r="C16" s="2"/>
      <c r="D16" s="101">
        <f>'Plate Reader Data'!$M$10</f>
        <v>69.899199999999993</v>
      </c>
      <c r="E16" s="61">
        <v>-2.2267999999999999</v>
      </c>
      <c r="F16" s="12" t="s">
        <v>116</v>
      </c>
      <c r="G16" s="8">
        <f t="shared" si="0"/>
        <v>-2.2267999999999997E-3</v>
      </c>
      <c r="H16" s="14">
        <f>60*G16/('Coupling Enzyme Parameters'!$G$19/1000000)</f>
        <v>17.053172779386657</v>
      </c>
      <c r="I16" s="321">
        <f t="shared" si="1"/>
        <v>17.053172779386657</v>
      </c>
      <c r="J16" s="4"/>
    </row>
    <row r="17" spans="3:10" x14ac:dyDescent="0.25">
      <c r="C17" s="2"/>
      <c r="D17" s="101">
        <f>'Plate Reader Data'!$O$10</f>
        <v>99.982399999999998</v>
      </c>
      <c r="E17" s="61">
        <v>-2.5735999999999999</v>
      </c>
      <c r="F17" s="12" t="s">
        <v>116</v>
      </c>
      <c r="G17" s="8">
        <f t="shared" si="0"/>
        <v>-2.5735999999999997E-3</v>
      </c>
      <c r="H17" s="14">
        <f>60*G17/('Coupling Enzyme Parameters'!$G$19/1000000)</f>
        <v>19.709019878313946</v>
      </c>
      <c r="I17" s="321">
        <f t="shared" si="1"/>
        <v>19.709019878313946</v>
      </c>
      <c r="J17" s="4"/>
    </row>
    <row r="18" spans="3:10" x14ac:dyDescent="0.25">
      <c r="C18" s="2"/>
      <c r="D18" s="101">
        <f>'Plate Reader Data'!$Q$10</f>
        <v>149.9736</v>
      </c>
      <c r="E18" s="61">
        <v>-2.8942000000000001</v>
      </c>
      <c r="F18" s="12" t="s">
        <v>116</v>
      </c>
      <c r="G18" s="8">
        <f t="shared" si="0"/>
        <v>-2.8942E-3</v>
      </c>
      <c r="H18" s="14">
        <f>60*G18/('Coupling Enzyme Parameters'!$G$19/1000000)</f>
        <v>22.164223395949733</v>
      </c>
      <c r="I18" s="321">
        <f t="shared" si="1"/>
        <v>22.164223395949733</v>
      </c>
      <c r="J18" s="4"/>
    </row>
    <row r="19" spans="3:10" x14ac:dyDescent="0.25">
      <c r="C19" s="2"/>
      <c r="D19" s="101">
        <f>'Plate Reader Data'!$S$10</f>
        <v>199.9648</v>
      </c>
      <c r="E19" s="61">
        <v>-2.9988999999999999</v>
      </c>
      <c r="F19" s="12" t="s">
        <v>116</v>
      </c>
      <c r="G19" s="8">
        <f t="shared" si="0"/>
        <v>-2.9989000000000001E-3</v>
      </c>
      <c r="H19" s="14">
        <f>60*G19/('Coupling Enzyme Parameters'!$G$19/1000000)</f>
        <v>22.966031905919998</v>
      </c>
      <c r="I19" s="321">
        <f t="shared" si="1"/>
        <v>22.966031905919998</v>
      </c>
      <c r="J19" s="4"/>
    </row>
    <row r="20" spans="3:10" ht="15.75" thickBot="1" x14ac:dyDescent="0.3">
      <c r="C20" s="2"/>
      <c r="D20" s="102">
        <f>'Plate Reader Data'!$U$10</f>
        <v>243.32</v>
      </c>
      <c r="E20" s="61">
        <v>-3.2357</v>
      </c>
      <c r="F20" s="12" t="s">
        <v>116</v>
      </c>
      <c r="G20" s="8">
        <f t="shared" si="0"/>
        <v>-3.2357000000000002E-3</v>
      </c>
      <c r="H20" s="14">
        <f>60*G20/('Coupling Enzyme Parameters'!$G$19/1000000)</f>
        <v>24.779482289501264</v>
      </c>
      <c r="I20" s="322">
        <f t="shared" si="1"/>
        <v>24.779482289501264</v>
      </c>
      <c r="J20" s="4"/>
    </row>
    <row r="21" spans="3:10" ht="15.75" thickBot="1" x14ac:dyDescent="0.3">
      <c r="C21" s="9"/>
      <c r="D21" s="10"/>
      <c r="E21" s="10"/>
      <c r="F21" s="10"/>
      <c r="G21" s="10"/>
      <c r="H21" s="10"/>
      <c r="I21" s="10"/>
      <c r="J21" s="11"/>
    </row>
    <row r="22" spans="3:10" s="13" customFormat="1" ht="15.75" thickTop="1" x14ac:dyDescent="0.25"/>
    <row r="23" spans="3:10" s="13" customFormat="1" ht="15" customHeight="1" x14ac:dyDescent="0.25"/>
    <row r="24" spans="3:10" ht="15" customHeight="1" x14ac:dyDescent="0.25">
      <c r="C24" s="13"/>
      <c r="D24" s="13"/>
      <c r="E24" s="13"/>
      <c r="F24" s="13"/>
      <c r="G24" s="309"/>
      <c r="H24" s="309"/>
      <c r="I24" s="13"/>
      <c r="J24" s="13"/>
    </row>
    <row r="25" spans="3:10" x14ac:dyDescent="0.25">
      <c r="C25" s="13"/>
      <c r="D25" s="13"/>
      <c r="E25" s="13"/>
      <c r="F25" s="13"/>
      <c r="G25" s="309"/>
      <c r="H25" s="309"/>
      <c r="I25" s="13"/>
      <c r="J25" s="13"/>
    </row>
    <row r="26" spans="3:10" ht="31.5" x14ac:dyDescent="0.25">
      <c r="C26" s="13"/>
      <c r="D26" s="13"/>
      <c r="E26" s="13"/>
      <c r="F26" s="13"/>
      <c r="G26" s="103"/>
      <c r="H26" s="318"/>
      <c r="I26" s="318"/>
      <c r="J26" s="318"/>
    </row>
    <row r="27" spans="3:10" ht="15" customHeight="1" x14ac:dyDescent="0.25">
      <c r="C27" s="13"/>
      <c r="D27" s="13"/>
      <c r="E27" s="13"/>
      <c r="F27" s="13"/>
      <c r="G27" s="103"/>
      <c r="H27" s="318"/>
      <c r="I27" s="318"/>
      <c r="J27" s="318"/>
    </row>
    <row r="28" spans="3:10" ht="15" customHeight="1" x14ac:dyDescent="0.25">
      <c r="C28" s="13"/>
      <c r="D28" s="13"/>
      <c r="E28" s="13"/>
      <c r="F28" s="13"/>
      <c r="G28" s="103"/>
      <c r="H28" s="318"/>
      <c r="I28" s="318"/>
      <c r="J28" s="318"/>
    </row>
    <row r="29" spans="3:10" ht="15" customHeight="1" x14ac:dyDescent="0.25">
      <c r="C29" s="13"/>
      <c r="D29" s="13"/>
      <c r="E29" s="13"/>
      <c r="F29" s="13"/>
      <c r="G29" s="104"/>
      <c r="H29" s="318" t="s">
        <v>92</v>
      </c>
      <c r="I29" s="318"/>
      <c r="J29" s="318"/>
    </row>
    <row r="30" spans="3:10" ht="21" customHeight="1" x14ac:dyDescent="0.25">
      <c r="C30" s="13"/>
      <c r="D30" s="13"/>
      <c r="E30" s="13"/>
      <c r="F30" s="13"/>
      <c r="G30" s="104"/>
      <c r="H30" s="318"/>
      <c r="I30" s="318"/>
      <c r="J30" s="318"/>
    </row>
    <row r="31" spans="3:10" x14ac:dyDescent="0.25">
      <c r="C31" s="13"/>
      <c r="D31" s="13"/>
      <c r="E31" s="13"/>
      <c r="F31" s="13"/>
      <c r="G31" s="13"/>
      <c r="H31" s="319" t="s">
        <v>91</v>
      </c>
      <c r="I31" s="319"/>
      <c r="J31" s="319"/>
    </row>
    <row r="32" spans="3:10" x14ac:dyDescent="0.25">
      <c r="C32" s="13"/>
      <c r="D32" s="13"/>
      <c r="E32" s="13"/>
      <c r="F32" s="13"/>
      <c r="G32" s="13"/>
      <c r="H32" s="319"/>
      <c r="I32" s="319"/>
      <c r="J32" s="319"/>
    </row>
    <row r="33" spans="3:40" x14ac:dyDescent="0.25">
      <c r="C33" s="13"/>
      <c r="D33" s="13"/>
      <c r="E33" s="13"/>
      <c r="F33" s="13"/>
      <c r="G33" s="13"/>
      <c r="H33" s="319"/>
      <c r="I33" s="319"/>
      <c r="J33" s="319"/>
    </row>
    <row r="34" spans="3:40" x14ac:dyDescent="0.25">
      <c r="C34" s="13"/>
      <c r="D34" s="13"/>
      <c r="E34" s="13"/>
      <c r="F34" s="13"/>
      <c r="G34" s="13"/>
      <c r="H34" s="313" t="s">
        <v>101</v>
      </c>
      <c r="I34" s="313"/>
      <c r="J34" s="313"/>
    </row>
    <row r="35" spans="3:40" x14ac:dyDescent="0.25">
      <c r="C35" s="13"/>
      <c r="D35" s="13"/>
      <c r="E35" s="13"/>
      <c r="F35" s="13"/>
      <c r="G35" s="13"/>
      <c r="H35" s="313"/>
      <c r="I35" s="313"/>
      <c r="J35" s="313"/>
    </row>
    <row r="36" spans="3:40" x14ac:dyDescent="0.25">
      <c r="C36" s="13"/>
      <c r="D36" s="13"/>
      <c r="E36" s="13"/>
      <c r="F36" s="13"/>
      <c r="G36" s="13"/>
      <c r="H36" s="313"/>
      <c r="I36" s="313"/>
      <c r="J36" s="313"/>
    </row>
    <row r="37" spans="3:40" x14ac:dyDescent="0.25">
      <c r="C37" s="13"/>
      <c r="D37" s="13"/>
      <c r="E37" s="13"/>
      <c r="F37" s="13"/>
      <c r="G37" s="13"/>
      <c r="H37" s="13"/>
      <c r="I37" s="13"/>
      <c r="J37" s="13"/>
    </row>
    <row r="38" spans="3:40" x14ac:dyDescent="0.25">
      <c r="C38" s="13"/>
      <c r="D38" s="13"/>
      <c r="E38" s="13"/>
      <c r="F38" s="13"/>
      <c r="G38" s="13"/>
      <c r="H38" s="13"/>
      <c r="I38" s="13"/>
      <c r="J38" s="13"/>
    </row>
    <row r="39" spans="3:40" x14ac:dyDescent="0.25">
      <c r="C39" s="13"/>
      <c r="D39" s="13"/>
      <c r="E39" s="13"/>
      <c r="F39" s="13"/>
      <c r="G39" s="13"/>
      <c r="H39" s="13"/>
      <c r="I39" s="13"/>
      <c r="J39" s="13"/>
    </row>
    <row r="40" spans="3:40" ht="31.5" x14ac:dyDescent="0.25">
      <c r="C40" s="13"/>
      <c r="D40" s="13"/>
      <c r="E40" s="13"/>
      <c r="F40" s="13"/>
      <c r="G40" s="13"/>
      <c r="H40" s="106" t="s">
        <v>90</v>
      </c>
      <c r="I40" s="13"/>
      <c r="J40" s="13"/>
    </row>
    <row r="41" spans="3:40" ht="31.5" x14ac:dyDescent="0.25">
      <c r="C41" s="13"/>
      <c r="D41" s="13"/>
      <c r="E41" s="13"/>
      <c r="F41" s="13"/>
      <c r="G41" s="87"/>
      <c r="H41" s="300" t="s">
        <v>115</v>
      </c>
      <c r="I41" s="300"/>
      <c r="J41" s="300"/>
      <c r="K41" s="300"/>
      <c r="L41" s="300"/>
      <c r="M41" s="300"/>
      <c r="N41" s="300"/>
    </row>
    <row r="42" spans="3:40" ht="26.25" x14ac:dyDescent="0.25">
      <c r="C42" s="13"/>
      <c r="D42" s="13"/>
      <c r="E42" s="13"/>
      <c r="F42" s="13"/>
      <c r="G42" s="13"/>
      <c r="H42" s="300" t="s">
        <v>100</v>
      </c>
      <c r="I42" s="300"/>
      <c r="J42" s="300"/>
      <c r="K42" s="300"/>
      <c r="L42" s="300"/>
      <c r="M42" s="300"/>
      <c r="N42" s="300"/>
    </row>
    <row r="43" spans="3:40" ht="26.25" x14ac:dyDescent="0.25">
      <c r="C43" s="13"/>
      <c r="D43" s="13"/>
      <c r="E43" s="13"/>
      <c r="F43" s="13"/>
      <c r="G43" s="13"/>
      <c r="H43" s="300" t="s">
        <v>97</v>
      </c>
      <c r="I43" s="300"/>
      <c r="J43" s="300"/>
      <c r="K43" s="300"/>
      <c r="L43" s="300"/>
      <c r="M43" s="300"/>
      <c r="N43" s="300"/>
    </row>
    <row r="45" spans="3:40" x14ac:dyDescent="0.25">
      <c r="D45" s="309" t="s">
        <v>98</v>
      </c>
      <c r="E45" s="309"/>
      <c r="F45" s="309"/>
      <c r="G45" s="309"/>
    </row>
    <row r="46" spans="3:40" x14ac:dyDescent="0.25">
      <c r="D46" s="310"/>
      <c r="E46" s="310"/>
      <c r="F46" s="310"/>
      <c r="G46" s="310"/>
    </row>
    <row r="47" spans="3:40" ht="24.75" customHeight="1" x14ac:dyDescent="0.35">
      <c r="D47" s="305" t="s">
        <v>132</v>
      </c>
      <c r="E47" s="307" t="s">
        <v>133</v>
      </c>
      <c r="F47" s="307" t="s">
        <v>134</v>
      </c>
      <c r="G47" s="311" t="s">
        <v>94</v>
      </c>
      <c r="I47" s="80" t="s">
        <v>93</v>
      </c>
      <c r="J47" s="81"/>
      <c r="K47" s="82">
        <v>27.662437520018276</v>
      </c>
      <c r="L47" s="301" t="s">
        <v>99</v>
      </c>
    </row>
    <row r="48" spans="3:40" ht="26.25" x14ac:dyDescent="0.4">
      <c r="D48" s="306"/>
      <c r="E48" s="308"/>
      <c r="F48" s="308"/>
      <c r="G48" s="312"/>
      <c r="I48" s="83" t="s">
        <v>135</v>
      </c>
      <c r="J48" s="84"/>
      <c r="K48" s="79">
        <v>38.614322286388251</v>
      </c>
      <c r="L48" s="302"/>
      <c r="AM48" s="298" t="s">
        <v>96</v>
      </c>
      <c r="AN48" s="298"/>
    </row>
    <row r="49" spans="4:42" ht="21" x14ac:dyDescent="0.35">
      <c r="D49" s="306"/>
      <c r="E49" s="308"/>
      <c r="F49" s="308"/>
      <c r="G49" s="312"/>
      <c r="I49" s="85"/>
      <c r="J49" s="86"/>
      <c r="K49" s="105"/>
      <c r="L49" s="303"/>
    </row>
    <row r="50" spans="4:42" ht="21.75" x14ac:dyDescent="0.25">
      <c r="D50" s="72">
        <f>$D$11</f>
        <v>0</v>
      </c>
      <c r="E50" s="73">
        <f>$I$11</f>
        <v>0</v>
      </c>
      <c r="F50" s="3">
        <f>($K$47*$K$50*D50)/($K$48+D50)</f>
        <v>0</v>
      </c>
      <c r="G50" s="74">
        <f>(E50-F50)^2</f>
        <v>0</v>
      </c>
      <c r="I50" s="304" t="s">
        <v>136</v>
      </c>
      <c r="J50" s="304"/>
      <c r="K50" s="71">
        <v>1.0029999999999999</v>
      </c>
      <c r="AM50" s="69" t="s">
        <v>114</v>
      </c>
      <c r="AO50" s="299" t="s">
        <v>134</v>
      </c>
      <c r="AP50" s="299"/>
    </row>
    <row r="51" spans="4:42" x14ac:dyDescent="0.25">
      <c r="D51" s="72">
        <f>$D$12</f>
        <v>16.59</v>
      </c>
      <c r="E51" s="73">
        <f>$I$12</f>
        <v>9.4394381030501133</v>
      </c>
      <c r="F51" s="3">
        <f t="shared" ref="F51:F59" si="2">($K$47*$K$50*D51)/($K$48+D51)</f>
        <v>8.3380535963208455</v>
      </c>
      <c r="G51" s="74">
        <f t="shared" ref="G51:G59" si="3">(E51-F51)^2</f>
        <v>1.2130478316632725</v>
      </c>
      <c r="AM51" s="69" t="s">
        <v>137</v>
      </c>
      <c r="AO51" s="299"/>
      <c r="AP51" s="299"/>
    </row>
    <row r="52" spans="4:42" ht="15" customHeight="1" x14ac:dyDescent="0.25">
      <c r="D52" s="72">
        <f>$D$13</f>
        <v>24.9956</v>
      </c>
      <c r="E52" s="73">
        <f>$I$13</f>
        <v>10.835519204937212</v>
      </c>
      <c r="F52" s="3">
        <f t="shared" si="2"/>
        <v>10.90260003498854</v>
      </c>
      <c r="G52" s="74">
        <f t="shared" si="3"/>
        <v>4.4998377603751392E-3</v>
      </c>
      <c r="I52" s="297" t="s">
        <v>95</v>
      </c>
      <c r="K52" s="323">
        <f>SUM(G50:G59)</f>
        <v>2.9299441812527958</v>
      </c>
    </row>
    <row r="53" spans="4:42" x14ac:dyDescent="0.25">
      <c r="D53" s="72">
        <f>$D$14</f>
        <v>35.392000000000003</v>
      </c>
      <c r="E53" s="73">
        <f>$I$14</f>
        <v>13.45001228329297</v>
      </c>
      <c r="F53" s="3">
        <f t="shared" si="2"/>
        <v>13.268678206635085</v>
      </c>
      <c r="G53" s="74">
        <f t="shared" si="3"/>
        <v>3.2882047357367723E-2</v>
      </c>
      <c r="I53" s="297"/>
      <c r="K53" s="323"/>
      <c r="AM53" s="70">
        <f>MIN(D50:D59)</f>
        <v>0</v>
      </c>
      <c r="AP53" s="3">
        <f>($K$47*$K$50*AM53)/($K$48+AM53)</f>
        <v>0</v>
      </c>
    </row>
    <row r="54" spans="4:42" x14ac:dyDescent="0.25">
      <c r="D54" s="72">
        <f>$D$15</f>
        <v>49.991199999999999</v>
      </c>
      <c r="E54" s="73">
        <f>$I$15</f>
        <v>15.299455981075385</v>
      </c>
      <c r="F54" s="3">
        <f t="shared" si="2"/>
        <v>15.653957519795215</v>
      </c>
      <c r="G54" s="74">
        <f t="shared" si="3"/>
        <v>0.12567134095472746</v>
      </c>
      <c r="AM54">
        <f>((MAX($D$50:$D$59)-$AM$53)/250)+AM53</f>
        <v>0.97327999999999992</v>
      </c>
      <c r="AP54" s="3">
        <f t="shared" ref="AP54:AP117" si="4">($K$47*$K$50*AM54)/($K$48+AM54)</f>
        <v>0.68213444415492863</v>
      </c>
    </row>
    <row r="55" spans="4:42" x14ac:dyDescent="0.25">
      <c r="D55" s="72">
        <f>$D$16</f>
        <v>69.899199999999993</v>
      </c>
      <c r="E55" s="73">
        <f>$I$16</f>
        <v>17.053172779386657</v>
      </c>
      <c r="F55" s="3">
        <f t="shared" si="2"/>
        <v>17.872270281107923</v>
      </c>
      <c r="G55" s="74">
        <f t="shared" si="3"/>
        <v>0.67092071732602021</v>
      </c>
      <c r="AM55" s="13">
        <f t="shared" ref="AM55:AM118" si="5">((MAX($D$50:$D$59)-$AM$53)/250)+AM54</f>
        <v>1.9465599999999998</v>
      </c>
      <c r="AP55" s="3">
        <f t="shared" si="4"/>
        <v>1.3315325288234214</v>
      </c>
    </row>
    <row r="56" spans="4:42" x14ac:dyDescent="0.25">
      <c r="D56" s="72">
        <f>$D$17</f>
        <v>99.982399999999998</v>
      </c>
      <c r="E56" s="73">
        <f>$I$17</f>
        <v>19.709019878313946</v>
      </c>
      <c r="F56" s="3">
        <f t="shared" si="2"/>
        <v>20.015294142733293</v>
      </c>
      <c r="G56" s="74">
        <f t="shared" si="3"/>
        <v>9.3803925045612094E-2</v>
      </c>
      <c r="AM56" s="13">
        <f t="shared" si="5"/>
        <v>2.9198399999999998</v>
      </c>
      <c r="AP56" s="3">
        <f t="shared" si="4"/>
        <v>1.9504956109276137</v>
      </c>
    </row>
    <row r="57" spans="4:42" x14ac:dyDescent="0.25">
      <c r="D57" s="72">
        <f>$D$18</f>
        <v>149.9736</v>
      </c>
      <c r="E57" s="73">
        <f>$I$18</f>
        <v>22.164223395949733</v>
      </c>
      <c r="F57" s="3">
        <f t="shared" si="2"/>
        <v>22.064410038688383</v>
      </c>
      <c r="G57" s="74">
        <f t="shared" si="3"/>
        <v>9.9627062877819771E-3</v>
      </c>
      <c r="AM57" s="13">
        <f t="shared" si="5"/>
        <v>3.8931199999999997</v>
      </c>
      <c r="AP57" s="3">
        <f t="shared" si="4"/>
        <v>2.5411142735067909</v>
      </c>
    </row>
    <row r="58" spans="4:42" x14ac:dyDescent="0.25">
      <c r="D58" s="72">
        <f>$D$19</f>
        <v>199.9648</v>
      </c>
      <c r="E58" s="73">
        <f>$I$19</f>
        <v>22.966031905919998</v>
      </c>
      <c r="F58" s="3">
        <f t="shared" si="2"/>
        <v>23.254793941699809</v>
      </c>
      <c r="G58" s="74">
        <f t="shared" si="3"/>
        <v>8.3383513307701024E-2</v>
      </c>
      <c r="AM58" s="13">
        <f t="shared" si="5"/>
        <v>4.8663999999999996</v>
      </c>
      <c r="AP58" s="3">
        <f t="shared" si="4"/>
        <v>3.1052919157124403</v>
      </c>
    </row>
    <row r="59" spans="4:42" x14ac:dyDescent="0.25">
      <c r="D59" s="75">
        <f>$D$20</f>
        <v>243.32</v>
      </c>
      <c r="E59" s="76">
        <f>$I$20</f>
        <v>24.779482289501264</v>
      </c>
      <c r="F59" s="77">
        <f t="shared" si="2"/>
        <v>23.94535264637021</v>
      </c>
      <c r="G59" s="78">
        <f t="shared" si="3"/>
        <v>0.69577226154993821</v>
      </c>
      <c r="AM59" s="13">
        <f t="shared" si="5"/>
        <v>5.8396799999999995</v>
      </c>
      <c r="AP59" s="3">
        <f t="shared" si="4"/>
        <v>3.6447652439142164</v>
      </c>
    </row>
    <row r="60" spans="4:42" x14ac:dyDescent="0.25">
      <c r="AM60" s="13">
        <f t="shared" si="5"/>
        <v>6.8129599999999995</v>
      </c>
      <c r="AP60" s="3">
        <f t="shared" si="4"/>
        <v>4.1611221286729494</v>
      </c>
    </row>
    <row r="61" spans="4:42" x14ac:dyDescent="0.25">
      <c r="AM61" s="13">
        <f t="shared" si="5"/>
        <v>7.7862399999999994</v>
      </c>
      <c r="AP61" s="3">
        <f t="shared" si="4"/>
        <v>4.6558172143484668</v>
      </c>
    </row>
    <row r="62" spans="4:42" x14ac:dyDescent="0.25">
      <c r="AM62" s="13">
        <f t="shared" si="5"/>
        <v>8.7595199999999984</v>
      </c>
      <c r="AP62" s="3">
        <f t="shared" si="4"/>
        <v>5.1301856045418823</v>
      </c>
    </row>
    <row r="63" spans="4:42" x14ac:dyDescent="0.25">
      <c r="AM63" s="13">
        <f t="shared" si="5"/>
        <v>9.7327999999999975</v>
      </c>
      <c r="AP63" s="3">
        <f t="shared" si="4"/>
        <v>5.5854548945211189</v>
      </c>
    </row>
    <row r="64" spans="4:42" x14ac:dyDescent="0.25">
      <c r="AM64" s="13">
        <f t="shared" si="5"/>
        <v>10.706079999999996</v>
      </c>
      <c r="AP64" s="3">
        <f t="shared" si="4"/>
        <v>6.0227557789720292</v>
      </c>
    </row>
    <row r="65" spans="39:42" x14ac:dyDescent="0.25">
      <c r="AM65" s="13">
        <f t="shared" si="5"/>
        <v>11.679359999999996</v>
      </c>
      <c r="AP65" s="3">
        <f t="shared" si="4"/>
        <v>6.4431314280665468</v>
      </c>
    </row>
    <row r="66" spans="39:42" x14ac:dyDescent="0.25">
      <c r="AM66" s="13">
        <f t="shared" si="5"/>
        <v>12.652639999999995</v>
      </c>
      <c r="AP66" s="3">
        <f t="shared" si="4"/>
        <v>6.8475457955284558</v>
      </c>
    </row>
    <row r="67" spans="39:42" x14ac:dyDescent="0.25">
      <c r="AM67" s="13">
        <f t="shared" si="5"/>
        <v>13.625919999999994</v>
      </c>
      <c r="AP67" s="3">
        <f t="shared" si="4"/>
        <v>7.2368909979813081</v>
      </c>
    </row>
    <row r="68" spans="39:42" x14ac:dyDescent="0.25">
      <c r="AM68" s="13">
        <f t="shared" si="5"/>
        <v>14.599199999999993</v>
      </c>
      <c r="AP68" s="3">
        <f t="shared" si="4"/>
        <v>7.6119938844828168</v>
      </c>
    </row>
    <row r="69" spans="39:42" x14ac:dyDescent="0.25">
      <c r="AM69" s="13">
        <f t="shared" si="5"/>
        <v>15.572479999999992</v>
      </c>
      <c r="AP69" s="3">
        <f t="shared" si="4"/>
        <v>7.9736218980643585</v>
      </c>
    </row>
    <row r="70" spans="39:42" x14ac:dyDescent="0.25">
      <c r="AM70" s="13">
        <f t="shared" si="5"/>
        <v>16.545759999999991</v>
      </c>
      <c r="AP70" s="3">
        <f t="shared" si="4"/>
        <v>8.3224883167218309</v>
      </c>
    </row>
    <row r="71" spans="39:42" x14ac:dyDescent="0.25">
      <c r="AM71" s="13">
        <f t="shared" si="5"/>
        <v>17.51903999999999</v>
      </c>
      <c r="AP71" s="3">
        <f t="shared" si="4"/>
        <v>8.6592569491744218</v>
      </c>
    </row>
    <row r="72" spans="39:42" x14ac:dyDescent="0.25">
      <c r="AM72" s="13">
        <f t="shared" si="5"/>
        <v>18.492319999999989</v>
      </c>
      <c r="AP72" s="3">
        <f t="shared" si="4"/>
        <v>8.9845463504388192</v>
      </c>
    </row>
    <row r="73" spans="39:42" x14ac:dyDescent="0.25">
      <c r="AM73" s="13">
        <f t="shared" si="5"/>
        <v>19.465599999999988</v>
      </c>
      <c r="AP73" s="3">
        <f t="shared" si="4"/>
        <v>9.2989336135460228</v>
      </c>
    </row>
    <row r="74" spans="39:42" x14ac:dyDescent="0.25">
      <c r="AM74" s="13">
        <f t="shared" si="5"/>
        <v>20.438879999999987</v>
      </c>
      <c r="AP74" s="3">
        <f t="shared" si="4"/>
        <v>9.6029577863011397</v>
      </c>
    </row>
    <row r="75" spans="39:42" x14ac:dyDescent="0.25">
      <c r="AM75" s="13">
        <f t="shared" si="5"/>
        <v>21.412159999999986</v>
      </c>
      <c r="AP75" s="3">
        <f t="shared" si="4"/>
        <v>9.8971229556434839</v>
      </c>
    </row>
    <row r="76" spans="39:42" x14ac:dyDescent="0.25">
      <c r="AM76" s="13">
        <f t="shared" si="5"/>
        <v>22.385439999999985</v>
      </c>
      <c r="AP76" s="3">
        <f t="shared" si="4"/>
        <v>10.181901036732162</v>
      </c>
    </row>
    <row r="77" spans="39:42" x14ac:dyDescent="0.25">
      <c r="AM77" s="13">
        <f t="shared" si="5"/>
        <v>23.358719999999984</v>
      </c>
      <c r="AP77" s="3">
        <f t="shared" si="4"/>
        <v>10.457734299217902</v>
      </c>
    </row>
    <row r="78" spans="39:42" x14ac:dyDescent="0.25">
      <c r="AM78" s="13">
        <f t="shared" si="5"/>
        <v>24.331999999999983</v>
      </c>
      <c r="AP78" s="3">
        <f t="shared" si="4"/>
        <v>10.725037659146642</v>
      </c>
    </row>
    <row r="79" spans="39:42" x14ac:dyDescent="0.25">
      <c r="AM79" s="13">
        <f t="shared" si="5"/>
        <v>25.305279999999982</v>
      </c>
      <c r="AP79" s="3">
        <f t="shared" si="4"/>
        <v>10.984200761475352</v>
      </c>
    </row>
    <row r="80" spans="39:42" x14ac:dyDescent="0.25">
      <c r="AM80" s="13">
        <f t="shared" si="5"/>
        <v>26.278559999999981</v>
      </c>
      <c r="AP80" s="3">
        <f t="shared" si="4"/>
        <v>11.235589875183203</v>
      </c>
    </row>
    <row r="81" spans="39:42" x14ac:dyDescent="0.25">
      <c r="AM81" s="13">
        <f t="shared" si="5"/>
        <v>27.25183999999998</v>
      </c>
      <c r="AP81" s="3">
        <f t="shared" si="4"/>
        <v>11.479549620362622</v>
      </c>
    </row>
    <row r="82" spans="39:42" x14ac:dyDescent="0.25">
      <c r="AM82" s="13">
        <f t="shared" si="5"/>
        <v>28.225119999999979</v>
      </c>
      <c r="AP82" s="3">
        <f t="shared" si="4"/>
        <v>11.716404544416489</v>
      </c>
    </row>
    <row r="83" spans="39:42" x14ac:dyDescent="0.25">
      <c r="AM83" s="13">
        <f t="shared" si="5"/>
        <v>29.198399999999978</v>
      </c>
      <c r="AP83" s="3">
        <f t="shared" si="4"/>
        <v>11.94646056252142</v>
      </c>
    </row>
    <row r="84" spans="39:42" x14ac:dyDescent="0.25">
      <c r="AM84" s="13">
        <f t="shared" si="5"/>
        <v>30.171679999999977</v>
      </c>
      <c r="AP84" s="3">
        <f t="shared" si="4"/>
        <v>12.170006275800995</v>
      </c>
    </row>
    <row r="85" spans="39:42" x14ac:dyDescent="0.25">
      <c r="AM85" s="13">
        <f t="shared" si="5"/>
        <v>31.144959999999976</v>
      </c>
      <c r="AP85" s="3">
        <f t="shared" si="4"/>
        <v>12.387314179152204</v>
      </c>
    </row>
    <row r="86" spans="39:42" x14ac:dyDescent="0.25">
      <c r="AM86" s="13">
        <f t="shared" si="5"/>
        <v>32.118239999999979</v>
      </c>
      <c r="AP86" s="3">
        <f t="shared" si="4"/>
        <v>12.598641769353799</v>
      </c>
    </row>
    <row r="87" spans="39:42" x14ac:dyDescent="0.25">
      <c r="AM87" s="13">
        <f t="shared" si="5"/>
        <v>33.091519999999981</v>
      </c>
      <c r="AP87" s="3">
        <f t="shared" si="4"/>
        <v>12.804232562930931</v>
      </c>
    </row>
    <row r="88" spans="39:42" x14ac:dyDescent="0.25">
      <c r="AM88" s="13">
        <f t="shared" si="5"/>
        <v>34.064799999999984</v>
      </c>
      <c r="AP88" s="3">
        <f t="shared" si="4"/>
        <v>13.004317032235619</v>
      </c>
    </row>
    <row r="89" spans="39:42" x14ac:dyDescent="0.25">
      <c r="AM89" s="13">
        <f t="shared" si="5"/>
        <v>35.038079999999987</v>
      </c>
      <c r="AP89" s="3">
        <f t="shared" si="4"/>
        <v>13.199113467308166</v>
      </c>
    </row>
    <row r="90" spans="39:42" x14ac:dyDescent="0.25">
      <c r="AM90" s="13">
        <f t="shared" si="5"/>
        <v>36.011359999999989</v>
      </c>
      <c r="AP90" s="3">
        <f t="shared" si="4"/>
        <v>13.388828770295387</v>
      </c>
    </row>
    <row r="91" spans="39:42" x14ac:dyDescent="0.25">
      <c r="AM91" s="13">
        <f t="shared" si="5"/>
        <v>36.984639999999992</v>
      </c>
      <c r="AP91" s="3">
        <f t="shared" si="4"/>
        <v>13.573659188503582</v>
      </c>
    </row>
    <row r="92" spans="39:42" x14ac:dyDescent="0.25">
      <c r="AM92" s="13">
        <f t="shared" si="5"/>
        <v>37.957919999999994</v>
      </c>
      <c r="AP92" s="3">
        <f t="shared" si="4"/>
        <v>13.753790991546223</v>
      </c>
    </row>
    <row r="93" spans="39:42" x14ac:dyDescent="0.25">
      <c r="AM93" s="13">
        <f t="shared" si="5"/>
        <v>38.931199999999997</v>
      </c>
      <c r="AP93" s="3">
        <f t="shared" si="4"/>
        <v>13.929401097498017</v>
      </c>
    </row>
    <row r="94" spans="39:42" x14ac:dyDescent="0.25">
      <c r="AM94" s="13">
        <f t="shared" si="5"/>
        <v>39.90448</v>
      </c>
      <c r="AP94" s="3">
        <f t="shared" si="4"/>
        <v>14.10065765248001</v>
      </c>
    </row>
    <row r="95" spans="39:42" x14ac:dyDescent="0.25">
      <c r="AM95" s="13">
        <f t="shared" si="5"/>
        <v>40.877760000000002</v>
      </c>
      <c r="AP95" s="3">
        <f t="shared" si="4"/>
        <v>14.267720567666972</v>
      </c>
    </row>
    <row r="96" spans="39:42" x14ac:dyDescent="0.25">
      <c r="AM96" s="13">
        <f t="shared" si="5"/>
        <v>41.851040000000005</v>
      </c>
      <c r="AP96" s="3">
        <f t="shared" si="4"/>
        <v>14.430742017322112</v>
      </c>
    </row>
    <row r="97" spans="39:42" x14ac:dyDescent="0.25">
      <c r="AM97" s="13">
        <f t="shared" si="5"/>
        <v>42.824320000000007</v>
      </c>
      <c r="AP97" s="3">
        <f t="shared" si="4"/>
        <v>14.589866901119429</v>
      </c>
    </row>
    <row r="98" spans="39:42" x14ac:dyDescent="0.25">
      <c r="AM98" s="13">
        <f t="shared" si="5"/>
        <v>43.79760000000001</v>
      </c>
      <c r="AP98" s="3">
        <f t="shared" si="4"/>
        <v>14.745233273706095</v>
      </c>
    </row>
    <row r="99" spans="39:42" x14ac:dyDescent="0.25">
      <c r="AM99" s="13">
        <f t="shared" si="5"/>
        <v>44.770880000000012</v>
      </c>
      <c r="AP99" s="3">
        <f t="shared" si="4"/>
        <v>14.896972744181475</v>
      </c>
    </row>
    <row r="100" spans="39:42" x14ac:dyDescent="0.25">
      <c r="AM100" s="13">
        <f t="shared" si="5"/>
        <v>45.744160000000015</v>
      </c>
      <c r="AP100" s="3">
        <f t="shared" si="4"/>
        <v>15.04521084792238</v>
      </c>
    </row>
    <row r="101" spans="39:42" x14ac:dyDescent="0.25">
      <c r="AM101" s="13">
        <f t="shared" si="5"/>
        <v>46.717440000000018</v>
      </c>
      <c r="AP101" s="3">
        <f t="shared" si="4"/>
        <v>15.190067392962442</v>
      </c>
    </row>
    <row r="102" spans="39:42" x14ac:dyDescent="0.25">
      <c r="AM102" s="13">
        <f t="shared" si="5"/>
        <v>47.69072000000002</v>
      </c>
      <c r="AP102" s="3">
        <f t="shared" si="4"/>
        <v>15.331656782934347</v>
      </c>
    </row>
    <row r="103" spans="39:42" x14ac:dyDescent="0.25">
      <c r="AM103" s="13">
        <f t="shared" si="5"/>
        <v>48.664000000000023</v>
      </c>
      <c r="AP103" s="3">
        <f t="shared" si="4"/>
        <v>15.470088318404432</v>
      </c>
    </row>
    <row r="104" spans="39:42" x14ac:dyDescent="0.25">
      <c r="AM104" s="13">
        <f t="shared" si="5"/>
        <v>49.637280000000025</v>
      </c>
      <c r="AP104" s="3">
        <f t="shared" si="4"/>
        <v>15.605466478267688</v>
      </c>
    </row>
    <row r="105" spans="39:42" x14ac:dyDescent="0.25">
      <c r="AM105" s="13">
        <f t="shared" si="5"/>
        <v>50.610560000000028</v>
      </c>
      <c r="AP105" s="3">
        <f t="shared" si="4"/>
        <v>15.737891182725788</v>
      </c>
    </row>
    <row r="106" spans="39:42" x14ac:dyDescent="0.25">
      <c r="AM106" s="13">
        <f t="shared" si="5"/>
        <v>51.583840000000031</v>
      </c>
      <c r="AP106" s="3">
        <f t="shared" si="4"/>
        <v>15.867458039239137</v>
      </c>
    </row>
    <row r="107" spans="39:42" x14ac:dyDescent="0.25">
      <c r="AM107" s="13">
        <f t="shared" si="5"/>
        <v>52.557120000000033</v>
      </c>
      <c r="AP107" s="3">
        <f t="shared" si="4"/>
        <v>15.994258572725348</v>
      </c>
    </row>
    <row r="108" spans="39:42" x14ac:dyDescent="0.25">
      <c r="AM108" s="13">
        <f t="shared" si="5"/>
        <v>53.530400000000036</v>
      </c>
      <c r="AP108" s="3">
        <f t="shared" si="4"/>
        <v>16.118380441168803</v>
      </c>
    </row>
    <row r="109" spans="39:42" x14ac:dyDescent="0.25">
      <c r="AM109" s="13">
        <f t="shared" si="5"/>
        <v>54.503680000000038</v>
      </c>
      <c r="AP109" s="3">
        <f t="shared" si="4"/>
        <v>16.239907637708814</v>
      </c>
    </row>
    <row r="110" spans="39:42" x14ac:dyDescent="0.25">
      <c r="AM110" s="13">
        <f t="shared" si="5"/>
        <v>55.476960000000041</v>
      </c>
      <c r="AP110" s="3">
        <f t="shared" si="4"/>
        <v>16.35892068018536</v>
      </c>
    </row>
    <row r="111" spans="39:42" x14ac:dyDescent="0.25">
      <c r="AM111" s="13">
        <f t="shared" si="5"/>
        <v>56.450240000000043</v>
      </c>
      <c r="AP111" s="3">
        <f t="shared" si="4"/>
        <v>16.475496789041308</v>
      </c>
    </row>
    <row r="112" spans="39:42" x14ac:dyDescent="0.25">
      <c r="AM112" s="13">
        <f t="shared" si="5"/>
        <v>57.423520000000046</v>
      </c>
      <c r="AP112" s="3">
        <f t="shared" si="4"/>
        <v>16.589710054407103</v>
      </c>
    </row>
    <row r="113" spans="39:42" x14ac:dyDescent="0.25">
      <c r="AM113" s="13">
        <f t="shared" si="5"/>
        <v>58.396800000000049</v>
      </c>
      <c r="AP113" s="3">
        <f t="shared" si="4"/>
        <v>16.701631593127637</v>
      </c>
    </row>
    <row r="114" spans="39:42" x14ac:dyDescent="0.25">
      <c r="AM114" s="13">
        <f t="shared" si="5"/>
        <v>59.370080000000051</v>
      </c>
      <c r="AP114" s="3">
        <f t="shared" si="4"/>
        <v>16.811329696430615</v>
      </c>
    </row>
    <row r="115" spans="39:42" x14ac:dyDescent="0.25">
      <c r="AM115" s="13">
        <f t="shared" si="5"/>
        <v>60.343360000000054</v>
      </c>
      <c r="AP115" s="3">
        <f t="shared" si="4"/>
        <v>16.918869968880728</v>
      </c>
    </row>
    <row r="116" spans="39:42" x14ac:dyDescent="0.25">
      <c r="AM116" s="13">
        <f t="shared" si="5"/>
        <v>61.316640000000056</v>
      </c>
      <c r="AP116" s="3">
        <f t="shared" si="4"/>
        <v>17.024315459213756</v>
      </c>
    </row>
    <row r="117" spans="39:42" x14ac:dyDescent="0.25">
      <c r="AM117" s="13">
        <f t="shared" si="5"/>
        <v>62.289920000000059</v>
      </c>
      <c r="AP117" s="3">
        <f t="shared" si="4"/>
        <v>17.127726783598835</v>
      </c>
    </row>
    <row r="118" spans="39:42" x14ac:dyDescent="0.25">
      <c r="AM118" s="13">
        <f t="shared" si="5"/>
        <v>63.263200000000062</v>
      </c>
      <c r="AP118" s="3">
        <f t="shared" ref="AP118:AP181" si="6">($K$47*$K$50*AM118)/($K$48+AM118)</f>
        <v>17.229162241835255</v>
      </c>
    </row>
    <row r="119" spans="39:42" x14ac:dyDescent="0.25">
      <c r="AM119" s="13">
        <f t="shared" ref="AM119:AM182" si="7">((MAX($D$50:$D$59)-$AM$53)/250)+AM118</f>
        <v>64.236480000000057</v>
      </c>
      <c r="AP119" s="3">
        <f t="shared" si="6"/>
        <v>17.328677926951819</v>
      </c>
    </row>
    <row r="120" spans="39:42" x14ac:dyDescent="0.25">
      <c r="AM120" s="13">
        <f t="shared" si="7"/>
        <v>65.20976000000006</v>
      </c>
      <c r="AP120" s="3">
        <f t="shared" si="6"/>
        <v>17.426327828641703</v>
      </c>
    </row>
    <row r="121" spans="39:42" x14ac:dyDescent="0.25">
      <c r="AM121" s="13">
        <f t="shared" si="7"/>
        <v>66.183040000000062</v>
      </c>
      <c r="AP121" s="3">
        <f t="shared" si="6"/>
        <v>17.522163930933527</v>
      </c>
    </row>
    <row r="122" spans="39:42" x14ac:dyDescent="0.25">
      <c r="AM122" s="13">
        <f t="shared" si="7"/>
        <v>67.156320000000065</v>
      </c>
      <c r="AP122" s="3">
        <f t="shared" si="6"/>
        <v>17.61623630446995</v>
      </c>
    </row>
    <row r="123" spans="39:42" x14ac:dyDescent="0.25">
      <c r="AM123" s="13">
        <f t="shared" si="7"/>
        <v>68.129600000000067</v>
      </c>
      <c r="AP123" s="3">
        <f t="shared" si="6"/>
        <v>17.708593193737965</v>
      </c>
    </row>
    <row r="124" spans="39:42" x14ac:dyDescent="0.25">
      <c r="AM124" s="13">
        <f t="shared" si="7"/>
        <v>69.10288000000007</v>
      </c>
      <c r="AP124" s="3">
        <f t="shared" si="6"/>
        <v>17.799281099570113</v>
      </c>
    </row>
    <row r="125" spans="39:42" x14ac:dyDescent="0.25">
      <c r="AM125" s="13">
        <f t="shared" si="7"/>
        <v>70.076160000000073</v>
      </c>
      <c r="AP125" s="3">
        <f t="shared" si="6"/>
        <v>17.888344857213177</v>
      </c>
    </row>
    <row r="126" spans="39:42" x14ac:dyDescent="0.25">
      <c r="AM126" s="13">
        <f t="shared" si="7"/>
        <v>71.049440000000075</v>
      </c>
      <c r="AP126" s="3">
        <f t="shared" si="6"/>
        <v>17.975827710239585</v>
      </c>
    </row>
    <row r="127" spans="39:42" x14ac:dyDescent="0.25">
      <c r="AM127" s="13">
        <f t="shared" si="7"/>
        <v>72.022720000000078</v>
      </c>
      <c r="AP127" s="3">
        <f t="shared" si="6"/>
        <v>18.061771380557676</v>
      </c>
    </row>
    <row r="128" spans="39:42" x14ac:dyDescent="0.25">
      <c r="AM128" s="13">
        <f t="shared" si="7"/>
        <v>72.99600000000008</v>
      </c>
      <c r="AP128" s="3">
        <f t="shared" si="6"/>
        <v>18.146216134758802</v>
      </c>
    </row>
    <row r="129" spans="39:42" x14ac:dyDescent="0.25">
      <c r="AM129" s="13">
        <f t="shared" si="7"/>
        <v>73.969280000000083</v>
      </c>
      <c r="AP129" s="3">
        <f t="shared" si="6"/>
        <v>18.229200847023101</v>
      </c>
    </row>
    <row r="130" spans="39:42" x14ac:dyDescent="0.25">
      <c r="AM130" s="13">
        <f t="shared" si="7"/>
        <v>74.942560000000086</v>
      </c>
      <c r="AP130" s="3">
        <f t="shared" si="6"/>
        <v>18.310763058790261</v>
      </c>
    </row>
    <row r="131" spans="39:42" x14ac:dyDescent="0.25">
      <c r="AM131" s="13">
        <f t="shared" si="7"/>
        <v>75.915840000000088</v>
      </c>
      <c r="AP131" s="3">
        <f t="shared" si="6"/>
        <v>18.390939035387859</v>
      </c>
    </row>
    <row r="132" spans="39:42" x14ac:dyDescent="0.25">
      <c r="AM132" s="13">
        <f t="shared" si="7"/>
        <v>76.889120000000091</v>
      </c>
      <c r="AP132" s="3">
        <f t="shared" si="6"/>
        <v>18.469763819796579</v>
      </c>
    </row>
    <row r="133" spans="39:42" x14ac:dyDescent="0.25">
      <c r="AM133" s="13">
        <f t="shared" si="7"/>
        <v>77.862400000000093</v>
      </c>
      <c r="AP133" s="3">
        <f t="shared" si="6"/>
        <v>18.547271283719912</v>
      </c>
    </row>
    <row r="134" spans="39:42" x14ac:dyDescent="0.25">
      <c r="AM134" s="13">
        <f t="shared" si="7"/>
        <v>78.835680000000096</v>
      </c>
      <c r="AP134" s="3">
        <f t="shared" si="6"/>
        <v>18.623494176114612</v>
      </c>
    </row>
    <row r="135" spans="39:42" x14ac:dyDescent="0.25">
      <c r="AM135" s="13">
        <f t="shared" si="7"/>
        <v>79.808960000000098</v>
      </c>
      <c r="AP135" s="3">
        <f t="shared" si="6"/>
        <v>18.698464169328048</v>
      </c>
    </row>
    <row r="136" spans="39:42" x14ac:dyDescent="0.25">
      <c r="AM136" s="13">
        <f t="shared" si="7"/>
        <v>80.782240000000101</v>
      </c>
      <c r="AP136" s="3">
        <f t="shared" si="6"/>
        <v>18.772211902978935</v>
      </c>
    </row>
    <row r="137" spans="39:42" x14ac:dyDescent="0.25">
      <c r="AM137" s="13">
        <f t="shared" si="7"/>
        <v>81.755520000000104</v>
      </c>
      <c r="AP137" s="3">
        <f t="shared" si="6"/>
        <v>18.844767025709274</v>
      </c>
    </row>
    <row r="138" spans="39:42" x14ac:dyDescent="0.25">
      <c r="AM138" s="13">
        <f t="shared" si="7"/>
        <v>82.728800000000106</v>
      </c>
      <c r="AP138" s="3">
        <f t="shared" si="6"/>
        <v>18.916158234926918</v>
      </c>
    </row>
    <row r="139" spans="39:42" x14ac:dyDescent="0.25">
      <c r="AM139" s="13">
        <f t="shared" si="7"/>
        <v>83.702080000000109</v>
      </c>
      <c r="AP139" s="3">
        <f t="shared" si="6"/>
        <v>18.986413314650747</v>
      </c>
    </row>
    <row r="140" spans="39:42" x14ac:dyDescent="0.25">
      <c r="AM140" s="13">
        <f t="shared" si="7"/>
        <v>84.675360000000111</v>
      </c>
      <c r="AP140" s="3">
        <f t="shared" si="6"/>
        <v>19.055559171563299</v>
      </c>
    </row>
    <row r="141" spans="39:42" x14ac:dyDescent="0.25">
      <c r="AM141" s="13">
        <f t="shared" si="7"/>
        <v>85.648640000000114</v>
      </c>
      <c r="AP141" s="3">
        <f t="shared" si="6"/>
        <v>19.123621869369106</v>
      </c>
    </row>
    <row r="142" spans="39:42" x14ac:dyDescent="0.25">
      <c r="AM142" s="13">
        <f t="shared" si="7"/>
        <v>86.621920000000117</v>
      </c>
      <c r="AP142" s="3">
        <f t="shared" si="6"/>
        <v>19.19062666155093</v>
      </c>
    </row>
    <row r="143" spans="39:42" x14ac:dyDescent="0.25">
      <c r="AM143" s="13">
        <f t="shared" si="7"/>
        <v>87.595200000000119</v>
      </c>
      <c r="AP143" s="3">
        <f t="shared" si="6"/>
        <v>19.256598022610394</v>
      </c>
    </row>
    <row r="144" spans="39:42" x14ac:dyDescent="0.25">
      <c r="AM144" s="13">
        <f t="shared" si="7"/>
        <v>88.568480000000122</v>
      </c>
      <c r="AP144" s="3">
        <f t="shared" si="6"/>
        <v>19.321559677874138</v>
      </c>
    </row>
    <row r="145" spans="39:42" x14ac:dyDescent="0.25">
      <c r="AM145" s="13">
        <f t="shared" si="7"/>
        <v>89.541760000000124</v>
      </c>
      <c r="AP145" s="3">
        <f t="shared" si="6"/>
        <v>19.385534631941859</v>
      </c>
    </row>
    <row r="146" spans="39:42" x14ac:dyDescent="0.25">
      <c r="AM146" s="13">
        <f t="shared" si="7"/>
        <v>90.515040000000127</v>
      </c>
      <c r="AP146" s="3">
        <f t="shared" si="6"/>
        <v>19.448545195847764</v>
      </c>
    </row>
    <row r="147" spans="39:42" x14ac:dyDescent="0.25">
      <c r="AM147" s="13">
        <f t="shared" si="7"/>
        <v>91.48832000000013</v>
      </c>
      <c r="AP147" s="3">
        <f t="shared" si="6"/>
        <v>19.510613013002946</v>
      </c>
    </row>
    <row r="148" spans="39:42" x14ac:dyDescent="0.25">
      <c r="AM148" s="13">
        <f t="shared" si="7"/>
        <v>92.461600000000132</v>
      </c>
      <c r="AP148" s="3">
        <f t="shared" si="6"/>
        <v>19.571759083981902</v>
      </c>
    </row>
    <row r="149" spans="39:42" x14ac:dyDescent="0.25">
      <c r="AM149" s="13">
        <f t="shared" si="7"/>
        <v>93.434880000000135</v>
      </c>
      <c r="AP149" s="3">
        <f t="shared" si="6"/>
        <v>19.632003790213002</v>
      </c>
    </row>
    <row r="150" spans="39:42" x14ac:dyDescent="0.25">
      <c r="AM150" s="13">
        <f t="shared" si="7"/>
        <v>94.408160000000137</v>
      </c>
      <c r="AP150" s="3">
        <f t="shared" si="6"/>
        <v>19.691366916628823</v>
      </c>
    </row>
    <row r="151" spans="39:42" x14ac:dyDescent="0.25">
      <c r="AM151" s="13">
        <f t="shared" si="7"/>
        <v>95.38144000000014</v>
      </c>
      <c r="AP151" s="3">
        <f t="shared" si="6"/>
        <v>19.749867673329486</v>
      </c>
    </row>
    <row r="152" spans="39:42" x14ac:dyDescent="0.25">
      <c r="AM152" s="13">
        <f t="shared" si="7"/>
        <v>96.354720000000142</v>
      </c>
      <c r="AP152" s="3">
        <f t="shared" si="6"/>
        <v>19.807524716308578</v>
      </c>
    </row>
    <row r="153" spans="39:42" x14ac:dyDescent="0.25">
      <c r="AM153" s="13">
        <f t="shared" si="7"/>
        <v>97.328000000000145</v>
      </c>
      <c r="AP153" s="3">
        <f t="shared" si="6"/>
        <v>19.86435616728885</v>
      </c>
    </row>
    <row r="154" spans="39:42" x14ac:dyDescent="0.25">
      <c r="AM154" s="13">
        <f t="shared" si="7"/>
        <v>98.301280000000148</v>
      </c>
      <c r="AP154" s="3">
        <f t="shared" si="6"/>
        <v>19.920379632711793</v>
      </c>
    </row>
    <row r="155" spans="39:42" x14ac:dyDescent="0.25">
      <c r="AM155" s="13">
        <f t="shared" si="7"/>
        <v>99.27456000000015</v>
      </c>
      <c r="AP155" s="3">
        <f t="shared" si="6"/>
        <v>19.975612221923068</v>
      </c>
    </row>
    <row r="156" spans="39:42" x14ac:dyDescent="0.25">
      <c r="AM156" s="13">
        <f t="shared" si="7"/>
        <v>100.24784000000015</v>
      </c>
      <c r="AP156" s="3">
        <f t="shared" si="6"/>
        <v>20.030070564593135</v>
      </c>
    </row>
    <row r="157" spans="39:42" x14ac:dyDescent="0.25">
      <c r="AM157" s="13">
        <f t="shared" si="7"/>
        <v>101.22112000000016</v>
      </c>
      <c r="AP157" s="3">
        <f t="shared" si="6"/>
        <v>20.083770827410383</v>
      </c>
    </row>
    <row r="158" spans="39:42" x14ac:dyDescent="0.25">
      <c r="AM158" s="13">
        <f t="shared" si="7"/>
        <v>102.19440000000016</v>
      </c>
      <c r="AP158" s="3">
        <f t="shared" si="6"/>
        <v>20.136728730081945</v>
      </c>
    </row>
    <row r="159" spans="39:42" x14ac:dyDescent="0.25">
      <c r="AM159" s="13">
        <f t="shared" si="7"/>
        <v>103.16768000000016</v>
      </c>
      <c r="AP159" s="3">
        <f t="shared" si="6"/>
        <v>20.188959560675514</v>
      </c>
    </row>
    <row r="160" spans="39:42" x14ac:dyDescent="0.25">
      <c r="AM160" s="13">
        <f t="shared" si="7"/>
        <v>104.14096000000016</v>
      </c>
      <c r="AP160" s="3">
        <f t="shared" si="6"/>
        <v>20.24047819033353</v>
      </c>
    </row>
    <row r="161" spans="39:42" x14ac:dyDescent="0.25">
      <c r="AM161" s="13">
        <f t="shared" si="7"/>
        <v>105.11424000000017</v>
      </c>
      <c r="AP161" s="3">
        <f t="shared" si="6"/>
        <v>20.291299087389532</v>
      </c>
    </row>
    <row r="162" spans="39:42" x14ac:dyDescent="0.25">
      <c r="AM162" s="13">
        <f t="shared" si="7"/>
        <v>106.08752000000017</v>
      </c>
      <c r="AP162" s="3">
        <f t="shared" si="6"/>
        <v>20.341436330914867</v>
      </c>
    </row>
    <row r="163" spans="39:42" x14ac:dyDescent="0.25">
      <c r="AM163" s="13">
        <f t="shared" si="7"/>
        <v>107.06080000000017</v>
      </c>
      <c r="AP163" s="3">
        <f t="shared" si="6"/>
        <v>20.390903623722302</v>
      </c>
    </row>
    <row r="164" spans="39:42" x14ac:dyDescent="0.25">
      <c r="AM164" s="13">
        <f t="shared" si="7"/>
        <v>108.03408000000017</v>
      </c>
      <c r="AP164" s="3">
        <f t="shared" si="6"/>
        <v>20.439714304851826</v>
      </c>
    </row>
    <row r="165" spans="39:42" x14ac:dyDescent="0.25">
      <c r="AM165" s="13">
        <f t="shared" si="7"/>
        <v>109.00736000000018</v>
      </c>
      <c r="AP165" s="3">
        <f t="shared" si="6"/>
        <v>20.487881361562582</v>
      </c>
    </row>
    <row r="166" spans="39:42" x14ac:dyDescent="0.25">
      <c r="AM166" s="13">
        <f t="shared" si="7"/>
        <v>109.98064000000018</v>
      </c>
      <c r="AP166" s="3">
        <f t="shared" si="6"/>
        <v>20.535417440853454</v>
      </c>
    </row>
    <row r="167" spans="39:42" x14ac:dyDescent="0.25">
      <c r="AM167" s="13">
        <f t="shared" si="7"/>
        <v>110.95392000000018</v>
      </c>
      <c r="AP167" s="3">
        <f t="shared" si="6"/>
        <v>20.582334860533908</v>
      </c>
    </row>
    <row r="168" spans="39:42" x14ac:dyDescent="0.25">
      <c r="AM168" s="13">
        <f t="shared" si="7"/>
        <v>111.92720000000018</v>
      </c>
      <c r="AP168" s="3">
        <f t="shared" si="6"/>
        <v>20.628645619865335</v>
      </c>
    </row>
    <row r="169" spans="39:42" x14ac:dyDescent="0.25">
      <c r="AM169" s="13">
        <f t="shared" si="7"/>
        <v>112.90048000000019</v>
      </c>
      <c r="AP169" s="3">
        <f t="shared" si="6"/>
        <v>20.674361409792294</v>
      </c>
    </row>
    <row r="170" spans="39:42" x14ac:dyDescent="0.25">
      <c r="AM170" s="13">
        <f t="shared" si="7"/>
        <v>113.87376000000019</v>
      </c>
      <c r="AP170" s="3">
        <f t="shared" si="6"/>
        <v>20.719493622781918</v>
      </c>
    </row>
    <row r="171" spans="39:42" x14ac:dyDescent="0.25">
      <c r="AM171" s="13">
        <f t="shared" si="7"/>
        <v>114.84704000000019</v>
      </c>
      <c r="AP171" s="3">
        <f t="shared" si="6"/>
        <v>20.764053362288923</v>
      </c>
    </row>
    <row r="172" spans="39:42" x14ac:dyDescent="0.25">
      <c r="AM172" s="13">
        <f t="shared" si="7"/>
        <v>115.82032000000019</v>
      </c>
      <c r="AP172" s="3">
        <f t="shared" si="6"/>
        <v>20.808051451862649</v>
      </c>
    </row>
    <row r="173" spans="39:42" x14ac:dyDescent="0.25">
      <c r="AM173" s="13">
        <f t="shared" si="7"/>
        <v>116.7936000000002</v>
      </c>
      <c r="AP173" s="3">
        <f t="shared" si="6"/>
        <v>20.851498443912</v>
      </c>
    </row>
    <row r="174" spans="39:42" x14ac:dyDescent="0.25">
      <c r="AM174" s="13">
        <f t="shared" si="7"/>
        <v>117.7668800000002</v>
      </c>
      <c r="AP174" s="3">
        <f t="shared" si="6"/>
        <v>20.894404628142976</v>
      </c>
    </row>
    <row r="175" spans="39:42" x14ac:dyDescent="0.25">
      <c r="AM175" s="13">
        <f t="shared" si="7"/>
        <v>118.7401600000002</v>
      </c>
      <c r="AP175" s="3">
        <f t="shared" si="6"/>
        <v>20.936780039683125</v>
      </c>
    </row>
    <row r="176" spans="39:42" x14ac:dyDescent="0.25">
      <c r="AM176" s="13">
        <f t="shared" si="7"/>
        <v>119.7134400000002</v>
      </c>
      <c r="AP176" s="3">
        <f t="shared" si="6"/>
        <v>20.978634466906335</v>
      </c>
    </row>
    <row r="177" spans="39:42" x14ac:dyDescent="0.25">
      <c r="AM177" s="13">
        <f t="shared" si="7"/>
        <v>120.68672000000021</v>
      </c>
      <c r="AP177" s="3">
        <f t="shared" si="6"/>
        <v>21.019977458970764</v>
      </c>
    </row>
    <row r="178" spans="39:42" x14ac:dyDescent="0.25">
      <c r="AM178" s="13">
        <f t="shared" si="7"/>
        <v>121.66000000000021</v>
      </c>
      <c r="AP178" s="3">
        <f t="shared" si="6"/>
        <v>21.060818333082139</v>
      </c>
    </row>
    <row r="179" spans="39:42" x14ac:dyDescent="0.25">
      <c r="AM179" s="13">
        <f t="shared" si="7"/>
        <v>122.63328000000021</v>
      </c>
      <c r="AP179" s="3">
        <f t="shared" si="6"/>
        <v>21.101166181494019</v>
      </c>
    </row>
    <row r="180" spans="39:42" x14ac:dyDescent="0.25">
      <c r="AM180" s="13">
        <f t="shared" si="7"/>
        <v>123.60656000000021</v>
      </c>
      <c r="AP180" s="3">
        <f t="shared" si="6"/>
        <v>21.141029878256006</v>
      </c>
    </row>
    <row r="181" spans="39:42" x14ac:dyDescent="0.25">
      <c r="AM181" s="13">
        <f t="shared" si="7"/>
        <v>124.57984000000022</v>
      </c>
      <c r="AP181" s="3">
        <f t="shared" si="6"/>
        <v>21.180418085720575</v>
      </c>
    </row>
    <row r="182" spans="39:42" x14ac:dyDescent="0.25">
      <c r="AM182" s="13">
        <f t="shared" si="7"/>
        <v>125.55312000000022</v>
      </c>
      <c r="AP182" s="3">
        <f t="shared" ref="AP182:AP245" si="8">($K$47*$K$50*AM182)/($K$48+AM182)</f>
        <v>21.219339260818348</v>
      </c>
    </row>
    <row r="183" spans="39:42" x14ac:dyDescent="0.25">
      <c r="AM183" s="13">
        <f t="shared" ref="AM183:AM246" si="9">((MAX($D$50:$D$59)-$AM$53)/250)+AM182</f>
        <v>126.52640000000022</v>
      </c>
      <c r="AP183" s="3">
        <f t="shared" si="8"/>
        <v>21.257801661111518</v>
      </c>
    </row>
    <row r="184" spans="39:42" x14ac:dyDescent="0.25">
      <c r="AM184" s="13">
        <f t="shared" si="9"/>
        <v>127.49968000000023</v>
      </c>
      <c r="AP184" s="3">
        <f t="shared" si="8"/>
        <v>21.295813350634468</v>
      </c>
    </row>
    <row r="185" spans="39:42" x14ac:dyDescent="0.25">
      <c r="AM185" s="13">
        <f t="shared" si="9"/>
        <v>128.47296000000023</v>
      </c>
      <c r="AP185" s="3">
        <f t="shared" si="8"/>
        <v>21.333382205530246</v>
      </c>
    </row>
    <row r="186" spans="39:42" x14ac:dyDescent="0.25">
      <c r="AM186" s="13">
        <f t="shared" si="9"/>
        <v>129.44624000000022</v>
      </c>
      <c r="AP186" s="3">
        <f t="shared" si="8"/>
        <v>21.370515919491158</v>
      </c>
    </row>
    <row r="187" spans="39:42" x14ac:dyDescent="0.25">
      <c r="AM187" s="13">
        <f t="shared" si="9"/>
        <v>130.4195200000002</v>
      </c>
      <c r="AP187" s="3">
        <f t="shared" si="8"/>
        <v>21.407222009011491</v>
      </c>
    </row>
    <row r="188" spans="39:42" x14ac:dyDescent="0.25">
      <c r="AM188" s="13">
        <f t="shared" si="9"/>
        <v>131.39280000000019</v>
      </c>
      <c r="AP188" s="3">
        <f t="shared" si="8"/>
        <v>21.44350781845969</v>
      </c>
    </row>
    <row r="189" spans="39:42" x14ac:dyDescent="0.25">
      <c r="AM189" s="13">
        <f t="shared" si="9"/>
        <v>132.36608000000018</v>
      </c>
      <c r="AP189" s="3">
        <f t="shared" si="8"/>
        <v>21.479380524977412</v>
      </c>
    </row>
    <row r="190" spans="39:42" x14ac:dyDescent="0.25">
      <c r="AM190" s="13">
        <f t="shared" si="9"/>
        <v>133.33936000000017</v>
      </c>
      <c r="AP190" s="3">
        <f t="shared" si="8"/>
        <v>21.514847143212108</v>
      </c>
    </row>
    <row r="191" spans="39:42" x14ac:dyDescent="0.25">
      <c r="AM191" s="13">
        <f t="shared" si="9"/>
        <v>134.31264000000016</v>
      </c>
      <c r="AP191" s="3">
        <f t="shared" si="8"/>
        <v>21.549914529889865</v>
      </c>
    </row>
    <row r="192" spans="39:42" x14ac:dyDescent="0.25">
      <c r="AM192" s="13">
        <f t="shared" si="9"/>
        <v>135.28592000000015</v>
      </c>
      <c r="AP192" s="3">
        <f t="shared" si="8"/>
        <v>21.584589388234626</v>
      </c>
    </row>
    <row r="193" spans="39:42" x14ac:dyDescent="0.25">
      <c r="AM193" s="13">
        <f t="shared" si="9"/>
        <v>136.25920000000013</v>
      </c>
      <c r="AP193" s="3">
        <f t="shared" si="8"/>
        <v>21.618878272239897</v>
      </c>
    </row>
    <row r="194" spans="39:42" x14ac:dyDescent="0.25">
      <c r="AM194" s="13">
        <f t="shared" si="9"/>
        <v>137.23248000000012</v>
      </c>
      <c r="AP194" s="3">
        <f t="shared" si="8"/>
        <v>21.652787590798528</v>
      </c>
    </row>
    <row r="195" spans="39:42" x14ac:dyDescent="0.25">
      <c r="AM195" s="13">
        <f t="shared" si="9"/>
        <v>138.20576000000011</v>
      </c>
      <c r="AP195" s="3">
        <f t="shared" si="8"/>
        <v>21.686323611696174</v>
      </c>
    </row>
    <row r="196" spans="39:42" x14ac:dyDescent="0.25">
      <c r="AM196" s="13">
        <f t="shared" si="9"/>
        <v>139.1790400000001</v>
      </c>
      <c r="AP196" s="3">
        <f t="shared" si="8"/>
        <v>21.719492465473518</v>
      </c>
    </row>
    <row r="197" spans="39:42" x14ac:dyDescent="0.25">
      <c r="AM197" s="13">
        <f t="shared" si="9"/>
        <v>140.15232000000009</v>
      </c>
      <c r="AP197" s="3">
        <f t="shared" si="8"/>
        <v>21.752300149162405</v>
      </c>
    </row>
    <row r="198" spans="39:42" x14ac:dyDescent="0.25">
      <c r="AM198" s="13">
        <f t="shared" si="9"/>
        <v>141.12560000000008</v>
      </c>
      <c r="AP198" s="3">
        <f t="shared" si="8"/>
        <v>21.784752529900505</v>
      </c>
    </row>
    <row r="199" spans="39:42" x14ac:dyDescent="0.25">
      <c r="AM199" s="13">
        <f t="shared" si="9"/>
        <v>142.09888000000007</v>
      </c>
      <c r="AP199" s="3">
        <f t="shared" si="8"/>
        <v>21.816855348429264</v>
      </c>
    </row>
    <row r="200" spans="39:42" x14ac:dyDescent="0.25">
      <c r="AM200" s="13">
        <f t="shared" si="9"/>
        <v>143.07216000000005</v>
      </c>
      <c r="AP200" s="3">
        <f t="shared" si="8"/>
        <v>21.848614222479327</v>
      </c>
    </row>
    <row r="201" spans="39:42" x14ac:dyDescent="0.25">
      <c r="AM201" s="13">
        <f t="shared" si="9"/>
        <v>144.04544000000004</v>
      </c>
      <c r="AP201" s="3">
        <f t="shared" si="8"/>
        <v>21.880034650047818</v>
      </c>
    </row>
    <row r="202" spans="39:42" x14ac:dyDescent="0.25">
      <c r="AM202" s="13">
        <f t="shared" si="9"/>
        <v>145.01872000000003</v>
      </c>
      <c r="AP202" s="3">
        <f t="shared" si="8"/>
        <v>21.911122012571333</v>
      </c>
    </row>
    <row r="203" spans="39:42" x14ac:dyDescent="0.25">
      <c r="AM203" s="13">
        <f t="shared" si="9"/>
        <v>145.99200000000002</v>
      </c>
      <c r="AP203" s="3">
        <f t="shared" si="8"/>
        <v>21.941881577998608</v>
      </c>
    </row>
    <row r="204" spans="39:42" x14ac:dyDescent="0.25">
      <c r="AM204" s="13">
        <f t="shared" si="9"/>
        <v>146.96528000000001</v>
      </c>
      <c r="AP204" s="3">
        <f t="shared" si="8"/>
        <v>21.972318503766452</v>
      </c>
    </row>
    <row r="205" spans="39:42" x14ac:dyDescent="0.25">
      <c r="AM205" s="13">
        <f t="shared" si="9"/>
        <v>147.93856</v>
      </c>
      <c r="AP205" s="3">
        <f t="shared" si="8"/>
        <v>22.002437839682582</v>
      </c>
    </row>
    <row r="206" spans="39:42" x14ac:dyDescent="0.25">
      <c r="AM206" s="13">
        <f t="shared" si="9"/>
        <v>148.91183999999998</v>
      </c>
      <c r="AP206" s="3">
        <f t="shared" si="8"/>
        <v>22.032244530718629</v>
      </c>
    </row>
    <row r="207" spans="39:42" x14ac:dyDescent="0.25">
      <c r="AM207" s="13">
        <f t="shared" si="9"/>
        <v>149.88511999999997</v>
      </c>
      <c r="AP207" s="3">
        <f t="shared" si="8"/>
        <v>22.061743419716642</v>
      </c>
    </row>
    <row r="208" spans="39:42" x14ac:dyDescent="0.25">
      <c r="AM208" s="13">
        <f t="shared" si="9"/>
        <v>150.85839999999996</v>
      </c>
      <c r="AP208" s="3">
        <f t="shared" si="8"/>
        <v>22.090939250012195</v>
      </c>
    </row>
    <row r="209" spans="39:42" x14ac:dyDescent="0.25">
      <c r="AM209" s="13">
        <f t="shared" si="9"/>
        <v>151.83167999999995</v>
      </c>
      <c r="AP209" s="3">
        <f t="shared" si="8"/>
        <v>22.119836667977019</v>
      </c>
    </row>
    <row r="210" spans="39:42" x14ac:dyDescent="0.25">
      <c r="AM210" s="13">
        <f t="shared" si="9"/>
        <v>152.80495999999994</v>
      </c>
      <c r="AP210" s="3">
        <f t="shared" si="8"/>
        <v>22.148440225484105</v>
      </c>
    </row>
    <row r="211" spans="39:42" x14ac:dyDescent="0.25">
      <c r="AM211" s="13">
        <f t="shared" si="9"/>
        <v>153.77823999999993</v>
      </c>
      <c r="AP211" s="3">
        <f t="shared" si="8"/>
        <v>22.17675438229794</v>
      </c>
    </row>
    <row r="212" spans="39:42" x14ac:dyDescent="0.25">
      <c r="AM212" s="13">
        <f t="shared" si="9"/>
        <v>154.75151999999991</v>
      </c>
      <c r="AP212" s="3">
        <f t="shared" si="8"/>
        <v>22.204783508392616</v>
      </c>
    </row>
    <row r="213" spans="39:42" x14ac:dyDescent="0.25">
      <c r="AM213" s="13">
        <f t="shared" si="9"/>
        <v>155.7247999999999</v>
      </c>
      <c r="AP213" s="3">
        <f t="shared" si="8"/>
        <v>22.232531886200235</v>
      </c>
    </row>
    <row r="214" spans="39:42" x14ac:dyDescent="0.25">
      <c r="AM214" s="13">
        <f t="shared" si="9"/>
        <v>156.69807999999989</v>
      </c>
      <c r="AP214" s="3">
        <f t="shared" si="8"/>
        <v>22.260003712792095</v>
      </c>
    </row>
    <row r="215" spans="39:42" x14ac:dyDescent="0.25">
      <c r="AM215" s="13">
        <f t="shared" si="9"/>
        <v>157.67135999999988</v>
      </c>
      <c r="AP215" s="3">
        <f t="shared" si="8"/>
        <v>22.287203101995001</v>
      </c>
    </row>
    <row r="216" spans="39:42" x14ac:dyDescent="0.25">
      <c r="AM216" s="13">
        <f t="shared" si="9"/>
        <v>158.64463999999987</v>
      </c>
      <c r="AP216" s="3">
        <f t="shared" si="8"/>
        <v>22.31413408644492</v>
      </c>
    </row>
    <row r="217" spans="39:42" x14ac:dyDescent="0.25">
      <c r="AM217" s="13">
        <f t="shared" si="9"/>
        <v>159.61791999999986</v>
      </c>
      <c r="AP217" s="3">
        <f t="shared" si="8"/>
        <v>22.340800619580126</v>
      </c>
    </row>
    <row r="218" spans="39:42" x14ac:dyDescent="0.25">
      <c r="AM218" s="13">
        <f t="shared" si="9"/>
        <v>160.59119999999984</v>
      </c>
      <c r="AP218" s="3">
        <f t="shared" si="8"/>
        <v>22.367206577575935</v>
      </c>
    </row>
    <row r="219" spans="39:42" x14ac:dyDescent="0.25">
      <c r="AM219" s="13">
        <f t="shared" si="9"/>
        <v>161.56447999999983</v>
      </c>
      <c r="AP219" s="3">
        <f t="shared" si="8"/>
        <v>22.39335576122296</v>
      </c>
    </row>
    <row r="220" spans="39:42" x14ac:dyDescent="0.25">
      <c r="AM220" s="13">
        <f t="shared" si="9"/>
        <v>162.53775999999982</v>
      </c>
      <c r="AP220" s="3">
        <f t="shared" si="8"/>
        <v>22.419251897750904</v>
      </c>
    </row>
    <row r="221" spans="39:42" x14ac:dyDescent="0.25">
      <c r="AM221" s="13">
        <f t="shared" si="9"/>
        <v>163.51103999999981</v>
      </c>
      <c r="AP221" s="3">
        <f t="shared" si="8"/>
        <v>22.444898642599597</v>
      </c>
    </row>
    <row r="222" spans="39:42" x14ac:dyDescent="0.25">
      <c r="AM222" s="13">
        <f t="shared" si="9"/>
        <v>164.4843199999998</v>
      </c>
      <c r="AP222" s="3">
        <f t="shared" si="8"/>
        <v>22.470299581139148</v>
      </c>
    </row>
    <row r="223" spans="39:42" x14ac:dyDescent="0.25">
      <c r="AM223" s="13">
        <f t="shared" si="9"/>
        <v>165.45759999999979</v>
      </c>
      <c r="AP223" s="3">
        <f t="shared" si="8"/>
        <v>22.495458230340851</v>
      </c>
    </row>
    <row r="224" spans="39:42" x14ac:dyDescent="0.25">
      <c r="AM224" s="13">
        <f t="shared" si="9"/>
        <v>166.43087999999977</v>
      </c>
      <c r="AP224" s="3">
        <f t="shared" si="8"/>
        <v>22.520378040400534</v>
      </c>
    </row>
    <row r="225" spans="39:42" x14ac:dyDescent="0.25">
      <c r="AM225" s="13">
        <f t="shared" si="9"/>
        <v>167.40415999999976</v>
      </c>
      <c r="AP225" s="3">
        <f t="shared" si="8"/>
        <v>22.545062396315849</v>
      </c>
    </row>
    <row r="226" spans="39:42" x14ac:dyDescent="0.25">
      <c r="AM226" s="13">
        <f t="shared" si="9"/>
        <v>168.37743999999975</v>
      </c>
      <c r="AP226" s="3">
        <f t="shared" si="8"/>
        <v>22.56951461941912</v>
      </c>
    </row>
    <row r="227" spans="39:42" x14ac:dyDescent="0.25">
      <c r="AM227" s="13">
        <f t="shared" si="9"/>
        <v>169.35071999999974</v>
      </c>
      <c r="AP227" s="3">
        <f t="shared" si="8"/>
        <v>22.593737968867082</v>
      </c>
    </row>
    <row r="228" spans="39:42" x14ac:dyDescent="0.25">
      <c r="AM228" s="13">
        <f t="shared" si="9"/>
        <v>170.32399999999973</v>
      </c>
      <c r="AP228" s="3">
        <f t="shared" si="8"/>
        <v>22.617735643089048</v>
      </c>
    </row>
    <row r="229" spans="39:42" x14ac:dyDescent="0.25">
      <c r="AM229" s="13">
        <f t="shared" si="9"/>
        <v>171.29727999999972</v>
      </c>
      <c r="AP229" s="3">
        <f t="shared" si="8"/>
        <v>22.641510781194739</v>
      </c>
    </row>
    <row r="230" spans="39:42" x14ac:dyDescent="0.25">
      <c r="AM230" s="13">
        <f t="shared" si="9"/>
        <v>172.2705599999997</v>
      </c>
      <c r="AP230" s="3">
        <f t="shared" si="8"/>
        <v>22.665066464343166</v>
      </c>
    </row>
    <row r="231" spans="39:42" x14ac:dyDescent="0.25">
      <c r="AM231" s="13">
        <f t="shared" si="9"/>
        <v>173.24383999999969</v>
      </c>
      <c r="AP231" s="3">
        <f t="shared" si="8"/>
        <v>22.688405717073731</v>
      </c>
    </row>
    <row r="232" spans="39:42" x14ac:dyDescent="0.25">
      <c r="AM232" s="13">
        <f t="shared" si="9"/>
        <v>174.21711999999968</v>
      </c>
      <c r="AP232" s="3">
        <f t="shared" si="8"/>
        <v>22.711531508600885</v>
      </c>
    </row>
    <row r="233" spans="39:42" x14ac:dyDescent="0.25">
      <c r="AM233" s="13">
        <f t="shared" si="9"/>
        <v>175.19039999999967</v>
      </c>
      <c r="AP233" s="3">
        <f t="shared" si="8"/>
        <v>22.734446754073328</v>
      </c>
    </row>
    <row r="234" spans="39:42" x14ac:dyDescent="0.25">
      <c r="AM234" s="13">
        <f t="shared" si="9"/>
        <v>176.16367999999966</v>
      </c>
      <c r="AP234" s="3">
        <f t="shared" si="8"/>
        <v>22.757154315799063</v>
      </c>
    </row>
    <row r="235" spans="39:42" x14ac:dyDescent="0.25">
      <c r="AM235" s="13">
        <f t="shared" si="9"/>
        <v>177.13695999999965</v>
      </c>
      <c r="AP235" s="3">
        <f t="shared" si="8"/>
        <v>22.779657004437205</v>
      </c>
    </row>
    <row r="236" spans="39:42" x14ac:dyDescent="0.25">
      <c r="AM236" s="13">
        <f t="shared" si="9"/>
        <v>178.11023999999964</v>
      </c>
      <c r="AP236" s="3">
        <f t="shared" si="8"/>
        <v>22.801957580157765</v>
      </c>
    </row>
    <row r="237" spans="39:42" x14ac:dyDescent="0.25">
      <c r="AM237" s="13">
        <f t="shared" si="9"/>
        <v>179.08351999999962</v>
      </c>
      <c r="AP237" s="3">
        <f t="shared" si="8"/>
        <v>22.824058753770256</v>
      </c>
    </row>
    <row r="238" spans="39:42" x14ac:dyDescent="0.25">
      <c r="AM238" s="13">
        <f t="shared" si="9"/>
        <v>180.05679999999961</v>
      </c>
      <c r="AP238" s="3">
        <f t="shared" si="8"/>
        <v>22.845963187822182</v>
      </c>
    </row>
    <row r="239" spans="39:42" x14ac:dyDescent="0.25">
      <c r="AM239" s="13">
        <f t="shared" si="9"/>
        <v>181.0300799999996</v>
      </c>
      <c r="AP239" s="3">
        <f t="shared" si="8"/>
        <v>22.867673497668321</v>
      </c>
    </row>
    <row r="240" spans="39:42" x14ac:dyDescent="0.25">
      <c r="AM240" s="13">
        <f t="shared" si="9"/>
        <v>182.00335999999959</v>
      </c>
      <c r="AP240" s="3">
        <f t="shared" si="8"/>
        <v>22.889192252511727</v>
      </c>
    </row>
    <row r="241" spans="39:42" x14ac:dyDescent="0.25">
      <c r="AM241" s="13">
        <f t="shared" si="9"/>
        <v>182.97663999999958</v>
      </c>
      <c r="AP241" s="3">
        <f t="shared" si="8"/>
        <v>22.910521976417247</v>
      </c>
    </row>
    <row r="242" spans="39:42" x14ac:dyDescent="0.25">
      <c r="AM242" s="13">
        <f t="shared" si="9"/>
        <v>183.94991999999957</v>
      </c>
      <c r="AP242" s="3">
        <f t="shared" si="8"/>
        <v>22.931665149298492</v>
      </c>
    </row>
    <row r="243" spans="39:42" x14ac:dyDescent="0.25">
      <c r="AM243" s="13">
        <f t="shared" si="9"/>
        <v>184.92319999999955</v>
      </c>
      <c r="AP243" s="3">
        <f t="shared" si="8"/>
        <v>22.952624207879005</v>
      </c>
    </row>
    <row r="244" spans="39:42" x14ac:dyDescent="0.25">
      <c r="AM244" s="13">
        <f t="shared" si="9"/>
        <v>185.89647999999954</v>
      </c>
      <c r="AP244" s="3">
        <f t="shared" si="8"/>
        <v>22.973401546628416</v>
      </c>
    </row>
    <row r="245" spans="39:42" x14ac:dyDescent="0.25">
      <c r="AM245" s="13">
        <f t="shared" si="9"/>
        <v>186.86975999999953</v>
      </c>
      <c r="AP245" s="3">
        <f t="shared" si="8"/>
        <v>22.9939995186744</v>
      </c>
    </row>
    <row r="246" spans="39:42" x14ac:dyDescent="0.25">
      <c r="AM246" s="13">
        <f t="shared" si="9"/>
        <v>187.84303999999952</v>
      </c>
      <c r="AP246" s="3">
        <f t="shared" ref="AP246:AP301" si="10">($K$47*$K$50*AM246)/($K$48+AM246)</f>
        <v>23.014420436691047</v>
      </c>
    </row>
    <row r="247" spans="39:42" x14ac:dyDescent="0.25">
      <c r="AM247" s="13">
        <f t="shared" ref="AM247:AM301" si="11">((MAX($D$50:$D$59)-$AM$53)/250)+AM246</f>
        <v>188.81631999999951</v>
      </c>
      <c r="AP247" s="3">
        <f t="shared" si="10"/>
        <v>23.034666573764483</v>
      </c>
    </row>
    <row r="248" spans="39:42" x14ac:dyDescent="0.25">
      <c r="AM248" s="13">
        <f t="shared" si="11"/>
        <v>189.7895999999995</v>
      </c>
      <c r="AP248" s="3">
        <f t="shared" si="10"/>
        <v>23.054740164236318</v>
      </c>
    </row>
    <row r="249" spans="39:42" x14ac:dyDescent="0.25">
      <c r="AM249" s="13">
        <f t="shared" si="11"/>
        <v>190.76287999999948</v>
      </c>
      <c r="AP249" s="3">
        <f t="shared" si="10"/>
        <v>23.074643404525663</v>
      </c>
    </row>
    <row r="250" spans="39:42" x14ac:dyDescent="0.25">
      <c r="AM250" s="13">
        <f t="shared" si="11"/>
        <v>191.73615999999947</v>
      </c>
      <c r="AP250" s="3">
        <f t="shared" si="10"/>
        <v>23.094378453930261</v>
      </c>
    </row>
    <row r="251" spans="39:42" x14ac:dyDescent="0.25">
      <c r="AM251" s="13">
        <f t="shared" si="11"/>
        <v>192.70943999999946</v>
      </c>
      <c r="AP251" s="3">
        <f t="shared" si="10"/>
        <v>23.113947435407429</v>
      </c>
    </row>
    <row r="252" spans="39:42" x14ac:dyDescent="0.25">
      <c r="AM252" s="13">
        <f t="shared" si="11"/>
        <v>193.68271999999945</v>
      </c>
      <c r="AP252" s="3">
        <f t="shared" si="10"/>
        <v>23.13335243633534</v>
      </c>
    </row>
    <row r="253" spans="39:42" x14ac:dyDescent="0.25">
      <c r="AM253" s="13">
        <f t="shared" si="11"/>
        <v>194.65599999999944</v>
      </c>
      <c r="AP253" s="3">
        <f t="shared" si="10"/>
        <v>23.152595509255281</v>
      </c>
    </row>
    <row r="254" spans="39:42" x14ac:dyDescent="0.25">
      <c r="AM254" s="13">
        <f t="shared" si="11"/>
        <v>195.62927999999943</v>
      </c>
      <c r="AP254" s="3">
        <f t="shared" si="10"/>
        <v>23.171678672595377</v>
      </c>
    </row>
    <row r="255" spans="39:42" x14ac:dyDescent="0.25">
      <c r="AM255" s="13">
        <f t="shared" si="11"/>
        <v>196.60255999999941</v>
      </c>
      <c r="AP255" s="3">
        <f t="shared" si="10"/>
        <v>23.190603911376364</v>
      </c>
    </row>
    <row r="256" spans="39:42" x14ac:dyDescent="0.25">
      <c r="AM256" s="13">
        <f t="shared" si="11"/>
        <v>197.5758399999994</v>
      </c>
      <c r="AP256" s="3">
        <f t="shared" si="10"/>
        <v>23.209373177899884</v>
      </c>
    </row>
    <row r="257" spans="39:42" x14ac:dyDescent="0.25">
      <c r="AM257" s="13">
        <f t="shared" si="11"/>
        <v>198.54911999999939</v>
      </c>
      <c r="AP257" s="3">
        <f t="shared" si="10"/>
        <v>23.227988392419896</v>
      </c>
    </row>
    <row r="258" spans="39:42" x14ac:dyDescent="0.25">
      <c r="AM258" s="13">
        <f t="shared" si="11"/>
        <v>199.52239999999938</v>
      </c>
      <c r="AP258" s="3">
        <f t="shared" si="10"/>
        <v>23.24645144379754</v>
      </c>
    </row>
    <row r="259" spans="39:42" x14ac:dyDescent="0.25">
      <c r="AM259" s="13">
        <f t="shared" si="11"/>
        <v>200.49567999999937</v>
      </c>
      <c r="AP259" s="3">
        <f t="shared" si="10"/>
        <v>23.26476419014007</v>
      </c>
    </row>
    <row r="260" spans="39:42" x14ac:dyDescent="0.25">
      <c r="AM260" s="13">
        <f t="shared" si="11"/>
        <v>201.46895999999936</v>
      </c>
      <c r="AP260" s="3">
        <f t="shared" si="10"/>
        <v>23.28292845942422</v>
      </c>
    </row>
    <row r="261" spans="39:42" x14ac:dyDescent="0.25">
      <c r="AM261" s="13">
        <f t="shared" si="11"/>
        <v>202.44223999999934</v>
      </c>
      <c r="AP261" s="3">
        <f t="shared" si="10"/>
        <v>23.300946050104464</v>
      </c>
    </row>
    <row r="262" spans="39:42" x14ac:dyDescent="0.25">
      <c r="AM262" s="13">
        <f t="shared" si="11"/>
        <v>203.41551999999933</v>
      </c>
      <c r="AP262" s="3">
        <f t="shared" si="10"/>
        <v>23.318818731706624</v>
      </c>
    </row>
    <row r="263" spans="39:42" x14ac:dyDescent="0.25">
      <c r="AM263" s="13">
        <f t="shared" si="11"/>
        <v>204.38879999999932</v>
      </c>
      <c r="AP263" s="3">
        <f t="shared" si="10"/>
        <v>23.336548245407194</v>
      </c>
    </row>
    <row r="264" spans="39:42" x14ac:dyDescent="0.25">
      <c r="AM264" s="13">
        <f t="shared" si="11"/>
        <v>205.36207999999931</v>
      </c>
      <c r="AP264" s="3">
        <f t="shared" si="10"/>
        <v>23.354136304598772</v>
      </c>
    </row>
    <row r="265" spans="39:42" x14ac:dyDescent="0.25">
      <c r="AM265" s="13">
        <f t="shared" si="11"/>
        <v>206.3353599999993</v>
      </c>
      <c r="AP265" s="3">
        <f t="shared" si="10"/>
        <v>23.371584595442091</v>
      </c>
    </row>
    <row r="266" spans="39:42" x14ac:dyDescent="0.25">
      <c r="AM266" s="13">
        <f t="shared" si="11"/>
        <v>207.30863999999929</v>
      </c>
      <c r="AP266" s="3">
        <f t="shared" si="10"/>
        <v>23.388894777404857</v>
      </c>
    </row>
    <row r="267" spans="39:42" x14ac:dyDescent="0.25">
      <c r="AM267" s="13">
        <f t="shared" si="11"/>
        <v>208.28191999999927</v>
      </c>
      <c r="AP267" s="3">
        <f t="shared" si="10"/>
        <v>23.406068483787887</v>
      </c>
    </row>
    <row r="268" spans="39:42" x14ac:dyDescent="0.25">
      <c r="AM268" s="13">
        <f t="shared" si="11"/>
        <v>209.25519999999926</v>
      </c>
      <c r="AP268" s="3">
        <f t="shared" si="10"/>
        <v>23.423107322238831</v>
      </c>
    </row>
    <row r="269" spans="39:42" x14ac:dyDescent="0.25">
      <c r="AM269" s="13">
        <f t="shared" si="11"/>
        <v>210.22847999999925</v>
      </c>
      <c r="AP269" s="3">
        <f t="shared" si="10"/>
        <v>23.440012875253871</v>
      </c>
    </row>
    <row r="270" spans="39:42" x14ac:dyDescent="0.25">
      <c r="AM270" s="13">
        <f t="shared" si="11"/>
        <v>211.20175999999924</v>
      </c>
      <c r="AP270" s="3">
        <f t="shared" si="10"/>
        <v>23.456786700667642</v>
      </c>
    </row>
    <row r="271" spans="39:42" x14ac:dyDescent="0.25">
      <c r="AM271" s="13">
        <f t="shared" si="11"/>
        <v>212.17503999999923</v>
      </c>
      <c r="AP271" s="3">
        <f t="shared" si="10"/>
        <v>23.473430332131802</v>
      </c>
    </row>
    <row r="272" spans="39:42" x14ac:dyDescent="0.25">
      <c r="AM272" s="13">
        <f t="shared" si="11"/>
        <v>213.14831999999922</v>
      </c>
      <c r="AP272" s="3">
        <f t="shared" si="10"/>
        <v>23.489945279582443</v>
      </c>
    </row>
    <row r="273" spans="39:42" x14ac:dyDescent="0.25">
      <c r="AM273" s="13">
        <f t="shared" si="11"/>
        <v>214.12159999999921</v>
      </c>
      <c r="AP273" s="3">
        <f t="shared" si="10"/>
        <v>23.506333029696755</v>
      </c>
    </row>
    <row r="274" spans="39:42" x14ac:dyDescent="0.25">
      <c r="AM274" s="13">
        <f t="shared" si="11"/>
        <v>215.09487999999919</v>
      </c>
      <c r="AP274" s="3">
        <f t="shared" si="10"/>
        <v>23.522595046339145</v>
      </c>
    </row>
    <row r="275" spans="39:42" x14ac:dyDescent="0.25">
      <c r="AM275" s="13">
        <f t="shared" si="11"/>
        <v>216.06815999999918</v>
      </c>
      <c r="AP275" s="3">
        <f t="shared" si="10"/>
        <v>23.538732770997136</v>
      </c>
    </row>
    <row r="276" spans="39:42" x14ac:dyDescent="0.25">
      <c r="AM276" s="13">
        <f t="shared" si="11"/>
        <v>217.04143999999917</v>
      </c>
      <c r="AP276" s="3">
        <f t="shared" si="10"/>
        <v>23.554747623207309</v>
      </c>
    </row>
    <row r="277" spans="39:42" x14ac:dyDescent="0.25">
      <c r="AM277" s="13">
        <f t="shared" si="11"/>
        <v>218.01471999999916</v>
      </c>
      <c r="AP277" s="3">
        <f t="shared" si="10"/>
        <v>23.570641000971563</v>
      </c>
    </row>
    <row r="278" spans="39:42" x14ac:dyDescent="0.25">
      <c r="AM278" s="13">
        <f t="shared" si="11"/>
        <v>218.98799999999915</v>
      </c>
      <c r="AP278" s="3">
        <f t="shared" si="10"/>
        <v>23.586414281163922</v>
      </c>
    </row>
    <row r="279" spans="39:42" x14ac:dyDescent="0.25">
      <c r="AM279" s="13">
        <f t="shared" si="11"/>
        <v>219.96127999999914</v>
      </c>
      <c r="AP279" s="3">
        <f t="shared" si="10"/>
        <v>23.602068819928171</v>
      </c>
    </row>
    <row r="280" spans="39:42" x14ac:dyDescent="0.25">
      <c r="AM280" s="13">
        <f t="shared" si="11"/>
        <v>220.93455999999912</v>
      </c>
      <c r="AP280" s="3">
        <f t="shared" si="10"/>
        <v>23.617605953066516</v>
      </c>
    </row>
    <row r="281" spans="39:42" x14ac:dyDescent="0.25">
      <c r="AM281" s="13">
        <f t="shared" si="11"/>
        <v>221.90783999999911</v>
      </c>
      <c r="AP281" s="3">
        <f t="shared" si="10"/>
        <v>23.633026996419574</v>
      </c>
    </row>
    <row r="282" spans="39:42" x14ac:dyDescent="0.25">
      <c r="AM282" s="13">
        <f t="shared" si="11"/>
        <v>222.8811199999991</v>
      </c>
      <c r="AP282" s="3">
        <f t="shared" si="10"/>
        <v>23.648333246237851</v>
      </c>
    </row>
    <row r="283" spans="39:42" x14ac:dyDescent="0.25">
      <c r="AM283" s="13">
        <f t="shared" si="11"/>
        <v>223.85439999999909</v>
      </c>
      <c r="AP283" s="3">
        <f t="shared" si="10"/>
        <v>23.663525979544957</v>
      </c>
    </row>
    <row r="284" spans="39:42" x14ac:dyDescent="0.25">
      <c r="AM284" s="13">
        <f t="shared" si="11"/>
        <v>224.82767999999908</v>
      </c>
      <c r="AP284" s="3">
        <f t="shared" si="10"/>
        <v>23.678606454492765</v>
      </c>
    </row>
    <row r="285" spans="39:42" x14ac:dyDescent="0.25">
      <c r="AM285" s="13">
        <f t="shared" si="11"/>
        <v>225.80095999999907</v>
      </c>
      <c r="AP285" s="3">
        <f t="shared" si="10"/>
        <v>23.693575910708748</v>
      </c>
    </row>
    <row r="286" spans="39:42" x14ac:dyDescent="0.25">
      <c r="AM286" s="13">
        <f t="shared" si="11"/>
        <v>226.77423999999905</v>
      </c>
      <c r="AP286" s="3">
        <f t="shared" si="10"/>
        <v>23.70843556963565</v>
      </c>
    </row>
    <row r="287" spans="39:42" x14ac:dyDescent="0.25">
      <c r="AM287" s="13">
        <f t="shared" si="11"/>
        <v>227.74751999999904</v>
      </c>
      <c r="AP287" s="3">
        <f t="shared" si="10"/>
        <v>23.72318663486373</v>
      </c>
    </row>
    <row r="288" spans="39:42" x14ac:dyDescent="0.25">
      <c r="AM288" s="13">
        <f t="shared" si="11"/>
        <v>228.72079999999903</v>
      </c>
      <c r="AP288" s="3">
        <f t="shared" si="10"/>
        <v>23.737830292455708</v>
      </c>
    </row>
    <row r="289" spans="39:42" x14ac:dyDescent="0.25">
      <c r="AM289" s="13">
        <f t="shared" si="11"/>
        <v>229.69407999999902</v>
      </c>
      <c r="AP289" s="3">
        <f t="shared" si="10"/>
        <v>23.752367711264707</v>
      </c>
    </row>
    <row r="290" spans="39:42" x14ac:dyDescent="0.25">
      <c r="AM290" s="13">
        <f t="shared" si="11"/>
        <v>230.66735999999901</v>
      </c>
      <c r="AP290" s="3">
        <f t="shared" si="10"/>
        <v>23.766800043245233</v>
      </c>
    </row>
    <row r="291" spans="39:42" x14ac:dyDescent="0.25">
      <c r="AM291" s="13">
        <f t="shared" si="11"/>
        <v>231.640639999999</v>
      </c>
      <c r="AP291" s="3">
        <f t="shared" si="10"/>
        <v>23.78112842375748</v>
      </c>
    </row>
    <row r="292" spans="39:42" x14ac:dyDescent="0.25">
      <c r="AM292" s="13">
        <f t="shared" si="11"/>
        <v>232.61391999999898</v>
      </c>
      <c r="AP292" s="3">
        <f t="shared" si="10"/>
        <v>23.795353971865051</v>
      </c>
    </row>
    <row r="293" spans="39:42" x14ac:dyDescent="0.25">
      <c r="AM293" s="13">
        <f t="shared" si="11"/>
        <v>233.58719999999897</v>
      </c>
      <c r="AP293" s="3">
        <f t="shared" si="10"/>
        <v>23.809477790626321</v>
      </c>
    </row>
    <row r="294" spans="39:42" x14ac:dyDescent="0.25">
      <c r="AM294" s="13">
        <f t="shared" si="11"/>
        <v>234.56047999999896</v>
      </c>
      <c r="AP294" s="3">
        <f t="shared" si="10"/>
        <v>23.823500967379552</v>
      </c>
    </row>
    <row r="295" spans="39:42" x14ac:dyDescent="0.25">
      <c r="AM295" s="13">
        <f t="shared" si="11"/>
        <v>235.53375999999895</v>
      </c>
      <c r="AP295" s="3">
        <f t="shared" si="10"/>
        <v>23.837424574021941</v>
      </c>
    </row>
    <row r="296" spans="39:42" x14ac:dyDescent="0.25">
      <c r="AM296" s="13">
        <f t="shared" si="11"/>
        <v>236.50703999999894</v>
      </c>
      <c r="AP296" s="3">
        <f t="shared" si="10"/>
        <v>23.85124966728274</v>
      </c>
    </row>
    <row r="297" spans="39:42" x14ac:dyDescent="0.25">
      <c r="AM297" s="13">
        <f t="shared" si="11"/>
        <v>237.48031999999893</v>
      </c>
      <c r="AP297" s="3">
        <f t="shared" si="10"/>
        <v>23.864977288990616</v>
      </c>
    </row>
    <row r="298" spans="39:42" x14ac:dyDescent="0.25">
      <c r="AM298" s="13">
        <f t="shared" si="11"/>
        <v>238.45359999999891</v>
      </c>
      <c r="AP298" s="3">
        <f t="shared" si="10"/>
        <v>23.878608466335351</v>
      </c>
    </row>
    <row r="299" spans="39:42" x14ac:dyDescent="0.25">
      <c r="AM299" s="13">
        <f t="shared" si="11"/>
        <v>239.4268799999989</v>
      </c>
      <c r="AP299" s="3">
        <f t="shared" si="10"/>
        <v>23.892144212124066</v>
      </c>
    </row>
    <row r="300" spans="39:42" x14ac:dyDescent="0.25">
      <c r="AM300" s="13">
        <f t="shared" si="11"/>
        <v>240.40015999999889</v>
      </c>
      <c r="AP300" s="3">
        <f t="shared" si="10"/>
        <v>23.90558552503207</v>
      </c>
    </row>
    <row r="301" spans="39:42" x14ac:dyDescent="0.25">
      <c r="AM301" s="13">
        <f t="shared" si="11"/>
        <v>241.37343999999888</v>
      </c>
      <c r="AP301" s="3">
        <f t="shared" si="10"/>
        <v>23.91893338984848</v>
      </c>
    </row>
    <row r="302" spans="39:42" x14ac:dyDescent="0.25">
      <c r="AM302" s="13"/>
    </row>
    <row r="303" spans="39:42" x14ac:dyDescent="0.25">
      <c r="AM303" s="13"/>
    </row>
    <row r="304" spans="39:42" x14ac:dyDescent="0.25">
      <c r="AM304" s="13"/>
    </row>
    <row r="305" spans="39:39" x14ac:dyDescent="0.25">
      <c r="AM305" s="13"/>
    </row>
    <row r="306" spans="39:39" x14ac:dyDescent="0.25">
      <c r="AM306" s="13"/>
    </row>
    <row r="307" spans="39:39" x14ac:dyDescent="0.25">
      <c r="AM307" s="13"/>
    </row>
    <row r="308" spans="39:39" x14ac:dyDescent="0.25">
      <c r="AM308" s="13"/>
    </row>
    <row r="309" spans="39:39" x14ac:dyDescent="0.25">
      <c r="AM309" s="13"/>
    </row>
    <row r="310" spans="39:39" x14ac:dyDescent="0.25">
      <c r="AM310" s="13"/>
    </row>
    <row r="311" spans="39:39" x14ac:dyDescent="0.25">
      <c r="AM311" s="13"/>
    </row>
    <row r="312" spans="39:39" x14ac:dyDescent="0.25">
      <c r="AM312" s="13"/>
    </row>
    <row r="313" spans="39:39" x14ac:dyDescent="0.25">
      <c r="AM313" s="13"/>
    </row>
    <row r="314" spans="39:39" x14ac:dyDescent="0.25">
      <c r="AM314" s="13"/>
    </row>
    <row r="315" spans="39:39" x14ac:dyDescent="0.25">
      <c r="AM315" s="13"/>
    </row>
    <row r="316" spans="39:39" x14ac:dyDescent="0.25">
      <c r="AM316" s="13"/>
    </row>
    <row r="317" spans="39:39" x14ac:dyDescent="0.25">
      <c r="AM317" s="13"/>
    </row>
    <row r="318" spans="39:39" x14ac:dyDescent="0.25">
      <c r="AM318" s="13"/>
    </row>
    <row r="319" spans="39:39" x14ac:dyDescent="0.25">
      <c r="AM319" s="13"/>
    </row>
    <row r="320" spans="39:39" x14ac:dyDescent="0.25">
      <c r="AM320" s="13"/>
    </row>
    <row r="321" spans="39:39" x14ac:dyDescent="0.25">
      <c r="AM321" s="13"/>
    </row>
    <row r="322" spans="39:39" x14ac:dyDescent="0.25">
      <c r="AM322" s="13"/>
    </row>
    <row r="323" spans="39:39" x14ac:dyDescent="0.25">
      <c r="AM323" s="13"/>
    </row>
    <row r="324" spans="39:39" x14ac:dyDescent="0.25">
      <c r="AM324" s="13"/>
    </row>
    <row r="325" spans="39:39" x14ac:dyDescent="0.25">
      <c r="AM325" s="13"/>
    </row>
    <row r="326" spans="39:39" x14ac:dyDescent="0.25">
      <c r="AM326" s="13"/>
    </row>
    <row r="327" spans="39:39" x14ac:dyDescent="0.25">
      <c r="AM327" s="13"/>
    </row>
    <row r="328" spans="39:39" x14ac:dyDescent="0.25">
      <c r="AM328" s="13"/>
    </row>
    <row r="329" spans="39:39" x14ac:dyDescent="0.25">
      <c r="AM329" s="13"/>
    </row>
    <row r="330" spans="39:39" x14ac:dyDescent="0.25">
      <c r="AM330" s="13"/>
    </row>
    <row r="331" spans="39:39" x14ac:dyDescent="0.25">
      <c r="AM331" s="13"/>
    </row>
    <row r="332" spans="39:39" x14ac:dyDescent="0.25">
      <c r="AM332" s="13"/>
    </row>
    <row r="333" spans="39:39" x14ac:dyDescent="0.25">
      <c r="AM333" s="13"/>
    </row>
    <row r="334" spans="39:39" x14ac:dyDescent="0.25">
      <c r="AM334" s="13"/>
    </row>
    <row r="335" spans="39:39" x14ac:dyDescent="0.25">
      <c r="AM335" s="13"/>
    </row>
    <row r="336" spans="39:39" x14ac:dyDescent="0.25">
      <c r="AM336" s="13"/>
    </row>
    <row r="337" spans="39:39" x14ac:dyDescent="0.25">
      <c r="AM337" s="13"/>
    </row>
    <row r="338" spans="39:39" x14ac:dyDescent="0.25">
      <c r="AM338" s="13"/>
    </row>
    <row r="339" spans="39:39" x14ac:dyDescent="0.25">
      <c r="AM339" s="13"/>
    </row>
    <row r="340" spans="39:39" x14ac:dyDescent="0.25">
      <c r="AM340" s="13"/>
    </row>
    <row r="341" spans="39:39" x14ac:dyDescent="0.25">
      <c r="AM341" s="13"/>
    </row>
    <row r="342" spans="39:39" x14ac:dyDescent="0.25">
      <c r="AM342" s="13"/>
    </row>
    <row r="343" spans="39:39" x14ac:dyDescent="0.25">
      <c r="AM343" s="13"/>
    </row>
    <row r="344" spans="39:39" x14ac:dyDescent="0.25">
      <c r="AM344" s="13"/>
    </row>
    <row r="345" spans="39:39" x14ac:dyDescent="0.25">
      <c r="AM345" s="13"/>
    </row>
    <row r="346" spans="39:39" x14ac:dyDescent="0.25">
      <c r="AM346" s="13"/>
    </row>
    <row r="347" spans="39:39" x14ac:dyDescent="0.25">
      <c r="AM347" s="13"/>
    </row>
    <row r="348" spans="39:39" x14ac:dyDescent="0.25">
      <c r="AM348" s="13"/>
    </row>
    <row r="349" spans="39:39" x14ac:dyDescent="0.25">
      <c r="AM349" s="13"/>
    </row>
    <row r="350" spans="39:39" x14ac:dyDescent="0.25">
      <c r="AM350" s="13"/>
    </row>
    <row r="351" spans="39:39" x14ac:dyDescent="0.25">
      <c r="AM351" s="13"/>
    </row>
    <row r="352" spans="39:39" x14ac:dyDescent="0.25">
      <c r="AM352" s="13"/>
    </row>
    <row r="353" spans="39:39" x14ac:dyDescent="0.25">
      <c r="AM353" s="13"/>
    </row>
    <row r="354" spans="39:39" x14ac:dyDescent="0.25">
      <c r="AM354" s="13"/>
    </row>
    <row r="355" spans="39:39" x14ac:dyDescent="0.25">
      <c r="AM355" s="13"/>
    </row>
    <row r="356" spans="39:39" x14ac:dyDescent="0.25">
      <c r="AM356" s="13"/>
    </row>
    <row r="357" spans="39:39" x14ac:dyDescent="0.25">
      <c r="AM357" s="13"/>
    </row>
    <row r="358" spans="39:39" x14ac:dyDescent="0.25">
      <c r="AM358" s="13"/>
    </row>
    <row r="359" spans="39:39" x14ac:dyDescent="0.25">
      <c r="AM359" s="13"/>
    </row>
    <row r="360" spans="39:39" x14ac:dyDescent="0.25">
      <c r="AM360" s="13"/>
    </row>
    <row r="361" spans="39:39" x14ac:dyDescent="0.25">
      <c r="AM361" s="13"/>
    </row>
    <row r="362" spans="39:39" x14ac:dyDescent="0.25">
      <c r="AM362" s="13"/>
    </row>
    <row r="363" spans="39:39" x14ac:dyDescent="0.25">
      <c r="AM363" s="13"/>
    </row>
    <row r="364" spans="39:39" x14ac:dyDescent="0.25">
      <c r="AM364" s="13"/>
    </row>
    <row r="365" spans="39:39" x14ac:dyDescent="0.25">
      <c r="AM365" s="13"/>
    </row>
    <row r="366" spans="39:39" x14ac:dyDescent="0.25">
      <c r="AM366" s="13"/>
    </row>
    <row r="367" spans="39:39" x14ac:dyDescent="0.25">
      <c r="AM367" s="13"/>
    </row>
    <row r="368" spans="39:39" x14ac:dyDescent="0.25">
      <c r="AM368" s="13"/>
    </row>
    <row r="369" spans="39:39" x14ac:dyDescent="0.25">
      <c r="AM369" s="13"/>
    </row>
    <row r="370" spans="39:39" x14ac:dyDescent="0.25">
      <c r="AM370" s="13"/>
    </row>
    <row r="371" spans="39:39" x14ac:dyDescent="0.25">
      <c r="AM371" s="13"/>
    </row>
    <row r="372" spans="39:39" x14ac:dyDescent="0.25">
      <c r="AM372" s="13"/>
    </row>
    <row r="373" spans="39:39" x14ac:dyDescent="0.25">
      <c r="AM373" s="13"/>
    </row>
    <row r="374" spans="39:39" x14ac:dyDescent="0.25">
      <c r="AM374" s="13"/>
    </row>
    <row r="375" spans="39:39" x14ac:dyDescent="0.25">
      <c r="AM375" s="13"/>
    </row>
    <row r="376" spans="39:39" x14ac:dyDescent="0.25">
      <c r="AM376" s="13"/>
    </row>
    <row r="377" spans="39:39" x14ac:dyDescent="0.25">
      <c r="AM377" s="13"/>
    </row>
    <row r="378" spans="39:39" x14ac:dyDescent="0.25">
      <c r="AM378" s="13"/>
    </row>
    <row r="379" spans="39:39" x14ac:dyDescent="0.25">
      <c r="AM379" s="13"/>
    </row>
    <row r="380" spans="39:39" x14ac:dyDescent="0.25">
      <c r="AM380" s="13"/>
    </row>
    <row r="381" spans="39:39" x14ac:dyDescent="0.25">
      <c r="AM381" s="13"/>
    </row>
    <row r="382" spans="39:39" x14ac:dyDescent="0.25">
      <c r="AM382" s="13"/>
    </row>
    <row r="383" spans="39:39" x14ac:dyDescent="0.25">
      <c r="AM383" s="13"/>
    </row>
    <row r="384" spans="39:39" x14ac:dyDescent="0.25">
      <c r="AM384" s="13"/>
    </row>
    <row r="385" spans="39:39" x14ac:dyDescent="0.25">
      <c r="AM385" s="13"/>
    </row>
    <row r="386" spans="39:39" x14ac:dyDescent="0.25">
      <c r="AM386" s="13"/>
    </row>
    <row r="387" spans="39:39" x14ac:dyDescent="0.25">
      <c r="AM387" s="13"/>
    </row>
    <row r="388" spans="39:39" x14ac:dyDescent="0.25">
      <c r="AM388" s="13"/>
    </row>
    <row r="389" spans="39:39" x14ac:dyDescent="0.25">
      <c r="AM389" s="13"/>
    </row>
    <row r="390" spans="39:39" x14ac:dyDescent="0.25">
      <c r="AM390" s="13"/>
    </row>
    <row r="391" spans="39:39" x14ac:dyDescent="0.25">
      <c r="AM391" s="13"/>
    </row>
    <row r="392" spans="39:39" x14ac:dyDescent="0.25">
      <c r="AM392" s="13"/>
    </row>
    <row r="393" spans="39:39" x14ac:dyDescent="0.25">
      <c r="AM393" s="13"/>
    </row>
    <row r="394" spans="39:39" x14ac:dyDescent="0.25">
      <c r="AM394" s="13"/>
    </row>
    <row r="395" spans="39:39" x14ac:dyDescent="0.25">
      <c r="AM395" s="13"/>
    </row>
    <row r="396" spans="39:39" x14ac:dyDescent="0.25">
      <c r="AM396" s="13"/>
    </row>
    <row r="397" spans="39:39" x14ac:dyDescent="0.25">
      <c r="AM397" s="13"/>
    </row>
    <row r="398" spans="39:39" x14ac:dyDescent="0.25">
      <c r="AM398" s="13"/>
    </row>
    <row r="399" spans="39:39" x14ac:dyDescent="0.25">
      <c r="AM399" s="13"/>
    </row>
    <row r="400" spans="39:39" x14ac:dyDescent="0.25">
      <c r="AM400" s="13"/>
    </row>
    <row r="401" spans="39:39" x14ac:dyDescent="0.25">
      <c r="AM401" s="13"/>
    </row>
    <row r="402" spans="39:39" x14ac:dyDescent="0.25">
      <c r="AM402" s="13"/>
    </row>
    <row r="403" spans="39:39" x14ac:dyDescent="0.25">
      <c r="AM403" s="13"/>
    </row>
    <row r="404" spans="39:39" x14ac:dyDescent="0.25">
      <c r="AM404" s="13"/>
    </row>
    <row r="405" spans="39:39" x14ac:dyDescent="0.25">
      <c r="AM405" s="13"/>
    </row>
    <row r="406" spans="39:39" x14ac:dyDescent="0.25">
      <c r="AM406" s="13"/>
    </row>
    <row r="407" spans="39:39" x14ac:dyDescent="0.25">
      <c r="AM407" s="13"/>
    </row>
    <row r="408" spans="39:39" x14ac:dyDescent="0.25">
      <c r="AM408" s="13"/>
    </row>
    <row r="409" spans="39:39" x14ac:dyDescent="0.25">
      <c r="AM409" s="13"/>
    </row>
    <row r="410" spans="39:39" x14ac:dyDescent="0.25">
      <c r="AM410" s="13"/>
    </row>
    <row r="411" spans="39:39" x14ac:dyDescent="0.25">
      <c r="AM411" s="13"/>
    </row>
    <row r="412" spans="39:39" x14ac:dyDescent="0.25">
      <c r="AM412" s="13"/>
    </row>
    <row r="413" spans="39:39" x14ac:dyDescent="0.25">
      <c r="AM413" s="13"/>
    </row>
    <row r="414" spans="39:39" x14ac:dyDescent="0.25">
      <c r="AM414" s="13"/>
    </row>
    <row r="415" spans="39:39" x14ac:dyDescent="0.25">
      <c r="AM415" s="13"/>
    </row>
    <row r="416" spans="39:39" x14ac:dyDescent="0.25">
      <c r="AM416" s="13"/>
    </row>
    <row r="417" spans="39:39" x14ac:dyDescent="0.25">
      <c r="AM417" s="13"/>
    </row>
    <row r="418" spans="39:39" x14ac:dyDescent="0.25">
      <c r="AM418" s="13"/>
    </row>
    <row r="419" spans="39:39" x14ac:dyDescent="0.25">
      <c r="AM419" s="13"/>
    </row>
    <row r="420" spans="39:39" x14ac:dyDescent="0.25">
      <c r="AM420" s="13"/>
    </row>
    <row r="421" spans="39:39" x14ac:dyDescent="0.25">
      <c r="AM421" s="13"/>
    </row>
    <row r="422" spans="39:39" x14ac:dyDescent="0.25">
      <c r="AM422" s="13"/>
    </row>
    <row r="423" spans="39:39" x14ac:dyDescent="0.25">
      <c r="AM423" s="13"/>
    </row>
    <row r="424" spans="39:39" x14ac:dyDescent="0.25">
      <c r="AM424" s="13"/>
    </row>
    <row r="425" spans="39:39" x14ac:dyDescent="0.25">
      <c r="AM425" s="13"/>
    </row>
    <row r="426" spans="39:39" x14ac:dyDescent="0.25">
      <c r="AM426" s="13"/>
    </row>
    <row r="427" spans="39:39" x14ac:dyDescent="0.25">
      <c r="AM427" s="13"/>
    </row>
    <row r="428" spans="39:39" x14ac:dyDescent="0.25">
      <c r="AM428" s="13"/>
    </row>
    <row r="429" spans="39:39" x14ac:dyDescent="0.25">
      <c r="AM429" s="13"/>
    </row>
    <row r="430" spans="39:39" x14ac:dyDescent="0.25">
      <c r="AM430" s="13"/>
    </row>
    <row r="431" spans="39:39" x14ac:dyDescent="0.25">
      <c r="AM431" s="13"/>
    </row>
    <row r="432" spans="39:39" x14ac:dyDescent="0.25">
      <c r="AM432" s="13"/>
    </row>
    <row r="433" spans="39:39" x14ac:dyDescent="0.25">
      <c r="AM433" s="13"/>
    </row>
    <row r="434" spans="39:39" x14ac:dyDescent="0.25">
      <c r="AM434" s="13"/>
    </row>
    <row r="435" spans="39:39" x14ac:dyDescent="0.25">
      <c r="AM435" s="13"/>
    </row>
    <row r="436" spans="39:39" x14ac:dyDescent="0.25">
      <c r="AM436" s="13"/>
    </row>
    <row r="437" spans="39:39" x14ac:dyDescent="0.25">
      <c r="AM437" s="13"/>
    </row>
    <row r="438" spans="39:39" x14ac:dyDescent="0.25">
      <c r="AM438" s="13"/>
    </row>
    <row r="439" spans="39:39" x14ac:dyDescent="0.25">
      <c r="AM439" s="13"/>
    </row>
    <row r="440" spans="39:39" x14ac:dyDescent="0.25">
      <c r="AM440" s="13"/>
    </row>
    <row r="441" spans="39:39" x14ac:dyDescent="0.25">
      <c r="AM441" s="13"/>
    </row>
    <row r="442" spans="39:39" x14ac:dyDescent="0.25">
      <c r="AM442" s="13"/>
    </row>
    <row r="443" spans="39:39" x14ac:dyDescent="0.25">
      <c r="AM443" s="13"/>
    </row>
    <row r="444" spans="39:39" x14ac:dyDescent="0.25">
      <c r="AM444" s="13"/>
    </row>
    <row r="445" spans="39:39" x14ac:dyDescent="0.25">
      <c r="AM445" s="13"/>
    </row>
    <row r="446" spans="39:39" x14ac:dyDescent="0.25">
      <c r="AM446" s="13"/>
    </row>
    <row r="447" spans="39:39" x14ac:dyDescent="0.25">
      <c r="AM447" s="13"/>
    </row>
    <row r="448" spans="39:39" x14ac:dyDescent="0.25">
      <c r="AM448" s="13"/>
    </row>
    <row r="449" spans="39:39" x14ac:dyDescent="0.25">
      <c r="AM449" s="13"/>
    </row>
    <row r="450" spans="39:39" x14ac:dyDescent="0.25">
      <c r="AM450" s="13"/>
    </row>
    <row r="451" spans="39:39" x14ac:dyDescent="0.25">
      <c r="AM451" s="13"/>
    </row>
    <row r="452" spans="39:39" x14ac:dyDescent="0.25">
      <c r="AM452" s="13"/>
    </row>
    <row r="453" spans="39:39" x14ac:dyDescent="0.25">
      <c r="AM453" s="13"/>
    </row>
    <row r="454" spans="39:39" x14ac:dyDescent="0.25">
      <c r="AM454" s="13"/>
    </row>
    <row r="455" spans="39:39" x14ac:dyDescent="0.25">
      <c r="AM455" s="13"/>
    </row>
    <row r="456" spans="39:39" x14ac:dyDescent="0.25">
      <c r="AM456" s="13"/>
    </row>
    <row r="457" spans="39:39" x14ac:dyDescent="0.25">
      <c r="AM457" s="13"/>
    </row>
    <row r="458" spans="39:39" x14ac:dyDescent="0.25">
      <c r="AM458" s="13"/>
    </row>
    <row r="459" spans="39:39" x14ac:dyDescent="0.25">
      <c r="AM459" s="13"/>
    </row>
    <row r="460" spans="39:39" x14ac:dyDescent="0.25">
      <c r="AM460" s="13"/>
    </row>
    <row r="461" spans="39:39" x14ac:dyDescent="0.25">
      <c r="AM461" s="13"/>
    </row>
    <row r="462" spans="39:39" x14ac:dyDescent="0.25">
      <c r="AM462" s="13"/>
    </row>
    <row r="463" spans="39:39" x14ac:dyDescent="0.25">
      <c r="AM463" s="13"/>
    </row>
    <row r="464" spans="39:39" x14ac:dyDescent="0.25">
      <c r="AM464" s="13"/>
    </row>
    <row r="465" spans="39:39" x14ac:dyDescent="0.25">
      <c r="AM465" s="13"/>
    </row>
    <row r="466" spans="39:39" x14ac:dyDescent="0.25">
      <c r="AM466" s="13"/>
    </row>
    <row r="467" spans="39:39" x14ac:dyDescent="0.25">
      <c r="AM467" s="13"/>
    </row>
    <row r="468" spans="39:39" x14ac:dyDescent="0.25">
      <c r="AM468" s="13"/>
    </row>
    <row r="469" spans="39:39" x14ac:dyDescent="0.25">
      <c r="AM469" s="13"/>
    </row>
    <row r="470" spans="39:39" x14ac:dyDescent="0.25">
      <c r="AM470" s="13"/>
    </row>
    <row r="471" spans="39:39" x14ac:dyDescent="0.25">
      <c r="AM471" s="13"/>
    </row>
    <row r="472" spans="39:39" x14ac:dyDescent="0.25">
      <c r="AM472" s="13"/>
    </row>
    <row r="473" spans="39:39" x14ac:dyDescent="0.25">
      <c r="AM473" s="13"/>
    </row>
    <row r="474" spans="39:39" x14ac:dyDescent="0.25">
      <c r="AM474" s="13"/>
    </row>
    <row r="475" spans="39:39" x14ac:dyDescent="0.25">
      <c r="AM475" s="13"/>
    </row>
    <row r="476" spans="39:39" x14ac:dyDescent="0.25">
      <c r="AM476" s="13"/>
    </row>
    <row r="477" spans="39:39" x14ac:dyDescent="0.25">
      <c r="AM477" s="13"/>
    </row>
    <row r="478" spans="39:39" x14ac:dyDescent="0.25">
      <c r="AM478" s="13"/>
    </row>
    <row r="479" spans="39:39" x14ac:dyDescent="0.25">
      <c r="AM479" s="13"/>
    </row>
    <row r="480" spans="39:39" x14ac:dyDescent="0.25">
      <c r="AM480" s="13"/>
    </row>
    <row r="481" spans="39:39" x14ac:dyDescent="0.25">
      <c r="AM481" s="13"/>
    </row>
    <row r="482" spans="39:39" x14ac:dyDescent="0.25">
      <c r="AM482" s="13"/>
    </row>
    <row r="483" spans="39:39" x14ac:dyDescent="0.25">
      <c r="AM483" s="13"/>
    </row>
    <row r="484" spans="39:39" x14ac:dyDescent="0.25">
      <c r="AM484" s="13"/>
    </row>
    <row r="485" spans="39:39" x14ac:dyDescent="0.25">
      <c r="AM485" s="13"/>
    </row>
    <row r="486" spans="39:39" x14ac:dyDescent="0.25">
      <c r="AM486" s="13"/>
    </row>
    <row r="487" spans="39:39" x14ac:dyDescent="0.25">
      <c r="AM487" s="13"/>
    </row>
    <row r="488" spans="39:39" x14ac:dyDescent="0.25">
      <c r="AM488" s="13"/>
    </row>
    <row r="489" spans="39:39" x14ac:dyDescent="0.25">
      <c r="AM489" s="13"/>
    </row>
    <row r="490" spans="39:39" x14ac:dyDescent="0.25">
      <c r="AM490" s="13"/>
    </row>
    <row r="491" spans="39:39" x14ac:dyDescent="0.25">
      <c r="AM491" s="13"/>
    </row>
    <row r="492" spans="39:39" x14ac:dyDescent="0.25">
      <c r="AM492" s="13"/>
    </row>
    <row r="493" spans="39:39" x14ac:dyDescent="0.25">
      <c r="AM493" s="13"/>
    </row>
    <row r="494" spans="39:39" x14ac:dyDescent="0.25">
      <c r="AM494" s="13"/>
    </row>
    <row r="495" spans="39:39" x14ac:dyDescent="0.25">
      <c r="AM495" s="13"/>
    </row>
    <row r="496" spans="39:39" x14ac:dyDescent="0.25">
      <c r="AM496" s="13"/>
    </row>
    <row r="497" spans="39:39" x14ac:dyDescent="0.25">
      <c r="AM497" s="13"/>
    </row>
    <row r="498" spans="39:39" x14ac:dyDescent="0.25">
      <c r="AM498" s="13"/>
    </row>
    <row r="499" spans="39:39" x14ac:dyDescent="0.25">
      <c r="AM499" s="13"/>
    </row>
    <row r="500" spans="39:39" x14ac:dyDescent="0.25">
      <c r="AM500" s="13"/>
    </row>
    <row r="501" spans="39:39" x14ac:dyDescent="0.25">
      <c r="AM501" s="13"/>
    </row>
    <row r="502" spans="39:39" x14ac:dyDescent="0.25">
      <c r="AM502" s="13"/>
    </row>
    <row r="503" spans="39:39" x14ac:dyDescent="0.25">
      <c r="AM503" s="13"/>
    </row>
    <row r="504" spans="39:39" x14ac:dyDescent="0.25">
      <c r="AM504" s="13"/>
    </row>
    <row r="505" spans="39:39" x14ac:dyDescent="0.25">
      <c r="AM505" s="13"/>
    </row>
    <row r="506" spans="39:39" x14ac:dyDescent="0.25">
      <c r="AM506" s="13"/>
    </row>
    <row r="507" spans="39:39" x14ac:dyDescent="0.25">
      <c r="AM507" s="13"/>
    </row>
    <row r="508" spans="39:39" x14ac:dyDescent="0.25">
      <c r="AM508" s="13"/>
    </row>
    <row r="509" spans="39:39" x14ac:dyDescent="0.25">
      <c r="AM509" s="13"/>
    </row>
    <row r="510" spans="39:39" x14ac:dyDescent="0.25">
      <c r="AM510" s="13"/>
    </row>
    <row r="511" spans="39:39" x14ac:dyDescent="0.25">
      <c r="AM511" s="13"/>
    </row>
    <row r="512" spans="39:39" x14ac:dyDescent="0.25">
      <c r="AM512" s="13"/>
    </row>
    <row r="513" spans="39:39" x14ac:dyDescent="0.25">
      <c r="AM513" s="13"/>
    </row>
    <row r="514" spans="39:39" x14ac:dyDescent="0.25">
      <c r="AM514" s="13"/>
    </row>
    <row r="515" spans="39:39" x14ac:dyDescent="0.25">
      <c r="AM515" s="13"/>
    </row>
    <row r="516" spans="39:39" x14ac:dyDescent="0.25">
      <c r="AM516" s="13"/>
    </row>
    <row r="517" spans="39:39" x14ac:dyDescent="0.25">
      <c r="AM517" s="13"/>
    </row>
    <row r="518" spans="39:39" x14ac:dyDescent="0.25">
      <c r="AM518" s="13"/>
    </row>
    <row r="519" spans="39:39" x14ac:dyDescent="0.25">
      <c r="AM519" s="13"/>
    </row>
    <row r="520" spans="39:39" x14ac:dyDescent="0.25">
      <c r="AM520" s="13"/>
    </row>
    <row r="521" spans="39:39" x14ac:dyDescent="0.25">
      <c r="AM521" s="13"/>
    </row>
    <row r="522" spans="39:39" x14ac:dyDescent="0.25">
      <c r="AM522" s="13"/>
    </row>
    <row r="523" spans="39:39" x14ac:dyDescent="0.25">
      <c r="AM523" s="13"/>
    </row>
    <row r="524" spans="39:39" x14ac:dyDescent="0.25">
      <c r="AM524" s="13"/>
    </row>
    <row r="525" spans="39:39" x14ac:dyDescent="0.25">
      <c r="AM525" s="13"/>
    </row>
    <row r="526" spans="39:39" x14ac:dyDescent="0.25">
      <c r="AM526" s="13"/>
    </row>
    <row r="527" spans="39:39" x14ac:dyDescent="0.25">
      <c r="AM527" s="13"/>
    </row>
    <row r="528" spans="39:39" x14ac:dyDescent="0.25">
      <c r="AM528" s="13"/>
    </row>
    <row r="529" spans="39:39" x14ac:dyDescent="0.25">
      <c r="AM529" s="13"/>
    </row>
    <row r="530" spans="39:39" x14ac:dyDescent="0.25">
      <c r="AM530" s="13"/>
    </row>
    <row r="531" spans="39:39" x14ac:dyDescent="0.25">
      <c r="AM531" s="13"/>
    </row>
    <row r="532" spans="39:39" x14ac:dyDescent="0.25">
      <c r="AM532" s="13"/>
    </row>
    <row r="533" spans="39:39" x14ac:dyDescent="0.25">
      <c r="AM533" s="13"/>
    </row>
    <row r="534" spans="39:39" x14ac:dyDescent="0.25">
      <c r="AM534" s="13"/>
    </row>
    <row r="535" spans="39:39" x14ac:dyDescent="0.25">
      <c r="AM535" s="13"/>
    </row>
    <row r="536" spans="39:39" x14ac:dyDescent="0.25">
      <c r="AM536" s="13"/>
    </row>
    <row r="537" spans="39:39" x14ac:dyDescent="0.25">
      <c r="AM537" s="13"/>
    </row>
    <row r="538" spans="39:39" x14ac:dyDescent="0.25">
      <c r="AM538" s="13"/>
    </row>
    <row r="539" spans="39:39" x14ac:dyDescent="0.25">
      <c r="AM539" s="13"/>
    </row>
    <row r="540" spans="39:39" x14ac:dyDescent="0.25">
      <c r="AM540" s="13"/>
    </row>
    <row r="541" spans="39:39" x14ac:dyDescent="0.25">
      <c r="AM541" s="13"/>
    </row>
    <row r="542" spans="39:39" x14ac:dyDescent="0.25">
      <c r="AM542" s="13"/>
    </row>
    <row r="543" spans="39:39" x14ac:dyDescent="0.25">
      <c r="AM543" s="13"/>
    </row>
    <row r="544" spans="39:39" x14ac:dyDescent="0.25">
      <c r="AM544" s="13"/>
    </row>
    <row r="545" spans="39:39" x14ac:dyDescent="0.25">
      <c r="AM545" s="13"/>
    </row>
    <row r="546" spans="39:39" x14ac:dyDescent="0.25">
      <c r="AM546" s="13"/>
    </row>
    <row r="547" spans="39:39" x14ac:dyDescent="0.25">
      <c r="AM547" s="13"/>
    </row>
    <row r="548" spans="39:39" x14ac:dyDescent="0.25">
      <c r="AM548" s="13"/>
    </row>
    <row r="549" spans="39:39" x14ac:dyDescent="0.25">
      <c r="AM549" s="13"/>
    </row>
    <row r="550" spans="39:39" x14ac:dyDescent="0.25">
      <c r="AM550" s="13"/>
    </row>
    <row r="551" spans="39:39" x14ac:dyDescent="0.25">
      <c r="AM551" s="13"/>
    </row>
    <row r="552" spans="39:39" x14ac:dyDescent="0.25">
      <c r="AM552" s="13"/>
    </row>
    <row r="553" spans="39:39" x14ac:dyDescent="0.25">
      <c r="AM553" s="13"/>
    </row>
    <row r="554" spans="39:39" x14ac:dyDescent="0.25">
      <c r="AM554" s="13"/>
    </row>
    <row r="555" spans="39:39" x14ac:dyDescent="0.25">
      <c r="AM555" s="13"/>
    </row>
    <row r="556" spans="39:39" x14ac:dyDescent="0.25">
      <c r="AM556" s="13"/>
    </row>
    <row r="557" spans="39:39" x14ac:dyDescent="0.25">
      <c r="AM557" s="13"/>
    </row>
    <row r="558" spans="39:39" x14ac:dyDescent="0.25">
      <c r="AM558" s="13"/>
    </row>
    <row r="559" spans="39:39" x14ac:dyDescent="0.25">
      <c r="AM559" s="13"/>
    </row>
    <row r="560" spans="39:39" x14ac:dyDescent="0.25">
      <c r="AM560" s="13"/>
    </row>
    <row r="561" spans="39:39" x14ac:dyDescent="0.25">
      <c r="AM561" s="13"/>
    </row>
    <row r="562" spans="39:39" x14ac:dyDescent="0.25">
      <c r="AM562" s="13"/>
    </row>
    <row r="563" spans="39:39" x14ac:dyDescent="0.25">
      <c r="AM563" s="13"/>
    </row>
    <row r="564" spans="39:39" x14ac:dyDescent="0.25">
      <c r="AM564" s="13"/>
    </row>
    <row r="565" spans="39:39" x14ac:dyDescent="0.25">
      <c r="AM565" s="13"/>
    </row>
    <row r="566" spans="39:39" x14ac:dyDescent="0.25">
      <c r="AM566" s="13"/>
    </row>
    <row r="567" spans="39:39" x14ac:dyDescent="0.25">
      <c r="AM567" s="13"/>
    </row>
    <row r="568" spans="39:39" x14ac:dyDescent="0.25">
      <c r="AM568" s="13"/>
    </row>
    <row r="569" spans="39:39" x14ac:dyDescent="0.25">
      <c r="AM569" s="13"/>
    </row>
    <row r="570" spans="39:39" x14ac:dyDescent="0.25">
      <c r="AM570" s="13"/>
    </row>
    <row r="571" spans="39:39" x14ac:dyDescent="0.25">
      <c r="AM571" s="13"/>
    </row>
    <row r="572" spans="39:39" x14ac:dyDescent="0.25">
      <c r="AM572" s="13"/>
    </row>
    <row r="573" spans="39:39" x14ac:dyDescent="0.25">
      <c r="AM573" s="13"/>
    </row>
    <row r="574" spans="39:39" x14ac:dyDescent="0.25">
      <c r="AM574" s="13"/>
    </row>
    <row r="575" spans="39:39" x14ac:dyDescent="0.25">
      <c r="AM575" s="13"/>
    </row>
    <row r="576" spans="39:39" x14ac:dyDescent="0.25">
      <c r="AM576" s="13"/>
    </row>
    <row r="577" spans="39:39" x14ac:dyDescent="0.25">
      <c r="AM577" s="13"/>
    </row>
    <row r="578" spans="39:39" x14ac:dyDescent="0.25">
      <c r="AM578" s="13"/>
    </row>
    <row r="579" spans="39:39" x14ac:dyDescent="0.25">
      <c r="AM579" s="13"/>
    </row>
    <row r="580" spans="39:39" x14ac:dyDescent="0.25">
      <c r="AM580" s="13"/>
    </row>
    <row r="581" spans="39:39" x14ac:dyDescent="0.25">
      <c r="AM581" s="13"/>
    </row>
    <row r="582" spans="39:39" x14ac:dyDescent="0.25">
      <c r="AM582" s="13"/>
    </row>
    <row r="583" spans="39:39" x14ac:dyDescent="0.25">
      <c r="AM583" s="13"/>
    </row>
    <row r="584" spans="39:39" x14ac:dyDescent="0.25">
      <c r="AM584" s="13"/>
    </row>
    <row r="585" spans="39:39" x14ac:dyDescent="0.25">
      <c r="AM585" s="13"/>
    </row>
    <row r="586" spans="39:39" x14ac:dyDescent="0.25">
      <c r="AM586" s="13"/>
    </row>
    <row r="587" spans="39:39" x14ac:dyDescent="0.25">
      <c r="AM587" s="13"/>
    </row>
    <row r="588" spans="39:39" x14ac:dyDescent="0.25">
      <c r="AM588" s="13"/>
    </row>
    <row r="589" spans="39:39" x14ac:dyDescent="0.25">
      <c r="AM589" s="13"/>
    </row>
    <row r="590" spans="39:39" x14ac:dyDescent="0.25">
      <c r="AM590" s="13"/>
    </row>
    <row r="591" spans="39:39" x14ac:dyDescent="0.25">
      <c r="AM591" s="13"/>
    </row>
    <row r="592" spans="39:39" x14ac:dyDescent="0.25">
      <c r="AM592" s="13"/>
    </row>
    <row r="593" spans="39:39" x14ac:dyDescent="0.25">
      <c r="AM593" s="13"/>
    </row>
    <row r="594" spans="39:39" x14ac:dyDescent="0.25">
      <c r="AM594" s="13"/>
    </row>
    <row r="595" spans="39:39" x14ac:dyDescent="0.25">
      <c r="AM595" s="13"/>
    </row>
    <row r="596" spans="39:39" x14ac:dyDescent="0.25">
      <c r="AM596" s="13"/>
    </row>
    <row r="597" spans="39:39" x14ac:dyDescent="0.25">
      <c r="AM597" s="13"/>
    </row>
    <row r="598" spans="39:39" x14ac:dyDescent="0.25">
      <c r="AM598" s="13"/>
    </row>
    <row r="599" spans="39:39" x14ac:dyDescent="0.25">
      <c r="AM599" s="13"/>
    </row>
    <row r="600" spans="39:39" x14ac:dyDescent="0.25">
      <c r="AM600" s="13"/>
    </row>
    <row r="601" spans="39:39" x14ac:dyDescent="0.25">
      <c r="AM601" s="13"/>
    </row>
    <row r="602" spans="39:39" x14ac:dyDescent="0.25">
      <c r="AM602" s="13"/>
    </row>
    <row r="603" spans="39:39" x14ac:dyDescent="0.25">
      <c r="AM603" s="13"/>
    </row>
    <row r="604" spans="39:39" x14ac:dyDescent="0.25">
      <c r="AM604" s="13"/>
    </row>
    <row r="605" spans="39:39" x14ac:dyDescent="0.25">
      <c r="AM605" s="13"/>
    </row>
    <row r="606" spans="39:39" x14ac:dyDescent="0.25">
      <c r="AM606" s="13"/>
    </row>
    <row r="607" spans="39:39" x14ac:dyDescent="0.25">
      <c r="AM607" s="13"/>
    </row>
    <row r="608" spans="39:39" x14ac:dyDescent="0.25">
      <c r="AM608" s="13"/>
    </row>
    <row r="609" spans="39:39" x14ac:dyDescent="0.25">
      <c r="AM609" s="13"/>
    </row>
    <row r="610" spans="39:39" x14ac:dyDescent="0.25">
      <c r="AM610" s="13"/>
    </row>
    <row r="611" spans="39:39" x14ac:dyDescent="0.25">
      <c r="AM611" s="13"/>
    </row>
    <row r="612" spans="39:39" x14ac:dyDescent="0.25">
      <c r="AM612" s="13"/>
    </row>
    <row r="613" spans="39:39" x14ac:dyDescent="0.25">
      <c r="AM613" s="13"/>
    </row>
    <row r="614" spans="39:39" x14ac:dyDescent="0.25">
      <c r="AM614" s="13"/>
    </row>
    <row r="615" spans="39:39" x14ac:dyDescent="0.25">
      <c r="AM615" s="13"/>
    </row>
    <row r="616" spans="39:39" x14ac:dyDescent="0.25">
      <c r="AM616" s="13"/>
    </row>
    <row r="617" spans="39:39" x14ac:dyDescent="0.25">
      <c r="AM617" s="13"/>
    </row>
    <row r="618" spans="39:39" x14ac:dyDescent="0.25">
      <c r="AM618" s="13"/>
    </row>
    <row r="619" spans="39:39" x14ac:dyDescent="0.25">
      <c r="AM619" s="13"/>
    </row>
    <row r="620" spans="39:39" x14ac:dyDescent="0.25">
      <c r="AM620" s="13"/>
    </row>
    <row r="621" spans="39:39" x14ac:dyDescent="0.25">
      <c r="AM621" s="13"/>
    </row>
    <row r="622" spans="39:39" x14ac:dyDescent="0.25">
      <c r="AM622" s="13"/>
    </row>
    <row r="623" spans="39:39" x14ac:dyDescent="0.25">
      <c r="AM623" s="13"/>
    </row>
    <row r="624" spans="39:39" x14ac:dyDescent="0.25">
      <c r="AM624" s="13"/>
    </row>
    <row r="625" spans="39:39" x14ac:dyDescent="0.25">
      <c r="AM625" s="13"/>
    </row>
    <row r="626" spans="39:39" x14ac:dyDescent="0.25">
      <c r="AM626" s="13"/>
    </row>
    <row r="627" spans="39:39" x14ac:dyDescent="0.25">
      <c r="AM627" s="13"/>
    </row>
    <row r="628" spans="39:39" x14ac:dyDescent="0.25">
      <c r="AM628" s="13"/>
    </row>
    <row r="629" spans="39:39" x14ac:dyDescent="0.25">
      <c r="AM629" s="13"/>
    </row>
    <row r="630" spans="39:39" x14ac:dyDescent="0.25">
      <c r="AM630" s="13"/>
    </row>
    <row r="631" spans="39:39" x14ac:dyDescent="0.25">
      <c r="AM631" s="13"/>
    </row>
    <row r="632" spans="39:39" x14ac:dyDescent="0.25">
      <c r="AM632" s="13"/>
    </row>
    <row r="633" spans="39:39" x14ac:dyDescent="0.25">
      <c r="AM633" s="13"/>
    </row>
    <row r="634" spans="39:39" x14ac:dyDescent="0.25">
      <c r="AM634" s="13"/>
    </row>
    <row r="635" spans="39:39" x14ac:dyDescent="0.25">
      <c r="AM635" s="13"/>
    </row>
    <row r="636" spans="39:39" x14ac:dyDescent="0.25">
      <c r="AM636" s="13"/>
    </row>
    <row r="637" spans="39:39" x14ac:dyDescent="0.25">
      <c r="AM637" s="13"/>
    </row>
    <row r="638" spans="39:39" x14ac:dyDescent="0.25">
      <c r="AM638" s="13"/>
    </row>
    <row r="639" spans="39:39" x14ac:dyDescent="0.25">
      <c r="AM639" s="13"/>
    </row>
    <row r="640" spans="39:39" x14ac:dyDescent="0.25">
      <c r="AM640" s="13"/>
    </row>
    <row r="641" spans="39:39" x14ac:dyDescent="0.25">
      <c r="AM641" s="13"/>
    </row>
    <row r="642" spans="39:39" x14ac:dyDescent="0.25">
      <c r="AM642" s="13"/>
    </row>
    <row r="643" spans="39:39" x14ac:dyDescent="0.25">
      <c r="AM643" s="13"/>
    </row>
    <row r="644" spans="39:39" x14ac:dyDescent="0.25">
      <c r="AM644" s="13"/>
    </row>
    <row r="645" spans="39:39" x14ac:dyDescent="0.25">
      <c r="AM645" s="13"/>
    </row>
    <row r="646" spans="39:39" x14ac:dyDescent="0.25">
      <c r="AM646" s="13"/>
    </row>
    <row r="647" spans="39:39" x14ac:dyDescent="0.25">
      <c r="AM647" s="13"/>
    </row>
    <row r="648" spans="39:39" x14ac:dyDescent="0.25">
      <c r="AM648" s="13"/>
    </row>
    <row r="649" spans="39:39" x14ac:dyDescent="0.25">
      <c r="AM649" s="13"/>
    </row>
    <row r="650" spans="39:39" x14ac:dyDescent="0.25">
      <c r="AM650" s="13"/>
    </row>
    <row r="651" spans="39:39" x14ac:dyDescent="0.25">
      <c r="AM651" s="13"/>
    </row>
    <row r="652" spans="39:39" x14ac:dyDescent="0.25">
      <c r="AM652" s="13"/>
    </row>
    <row r="653" spans="39:39" x14ac:dyDescent="0.25">
      <c r="AM653" s="13"/>
    </row>
    <row r="654" spans="39:39" x14ac:dyDescent="0.25">
      <c r="AM654" s="13"/>
    </row>
    <row r="655" spans="39:39" x14ac:dyDescent="0.25">
      <c r="AM655" s="13"/>
    </row>
    <row r="656" spans="39:39" x14ac:dyDescent="0.25">
      <c r="AM656" s="13"/>
    </row>
    <row r="657" spans="39:39" x14ac:dyDescent="0.25">
      <c r="AM657" s="13"/>
    </row>
    <row r="658" spans="39:39" x14ac:dyDescent="0.25">
      <c r="AM658" s="13"/>
    </row>
    <row r="659" spans="39:39" x14ac:dyDescent="0.25">
      <c r="AM659" s="13"/>
    </row>
    <row r="660" spans="39:39" x14ac:dyDescent="0.25">
      <c r="AM660" s="13"/>
    </row>
    <row r="661" spans="39:39" x14ac:dyDescent="0.25">
      <c r="AM661" s="13"/>
    </row>
    <row r="662" spans="39:39" x14ac:dyDescent="0.25">
      <c r="AM662" s="13"/>
    </row>
    <row r="663" spans="39:39" x14ac:dyDescent="0.25">
      <c r="AM663" s="13"/>
    </row>
    <row r="664" spans="39:39" x14ac:dyDescent="0.25">
      <c r="AM664" s="13"/>
    </row>
    <row r="665" spans="39:39" x14ac:dyDescent="0.25">
      <c r="AM665" s="13"/>
    </row>
    <row r="666" spans="39:39" x14ac:dyDescent="0.25">
      <c r="AM666" s="13"/>
    </row>
    <row r="667" spans="39:39" x14ac:dyDescent="0.25">
      <c r="AM667" s="13"/>
    </row>
    <row r="668" spans="39:39" x14ac:dyDescent="0.25">
      <c r="AM668" s="13"/>
    </row>
    <row r="669" spans="39:39" x14ac:dyDescent="0.25">
      <c r="AM669" s="13"/>
    </row>
    <row r="670" spans="39:39" x14ac:dyDescent="0.25">
      <c r="AM670" s="13"/>
    </row>
    <row r="671" spans="39:39" x14ac:dyDescent="0.25">
      <c r="AM671" s="13"/>
    </row>
    <row r="672" spans="39:39" x14ac:dyDescent="0.25">
      <c r="AM672" s="13"/>
    </row>
    <row r="673" spans="39:39" x14ac:dyDescent="0.25">
      <c r="AM673" s="13"/>
    </row>
    <row r="674" spans="39:39" x14ac:dyDescent="0.25">
      <c r="AM674" s="13"/>
    </row>
    <row r="675" spans="39:39" x14ac:dyDescent="0.25">
      <c r="AM675" s="13"/>
    </row>
    <row r="676" spans="39:39" x14ac:dyDescent="0.25">
      <c r="AM676" s="13"/>
    </row>
    <row r="677" spans="39:39" x14ac:dyDescent="0.25">
      <c r="AM677" s="13"/>
    </row>
    <row r="678" spans="39:39" x14ac:dyDescent="0.25">
      <c r="AM678" s="13"/>
    </row>
    <row r="679" spans="39:39" x14ac:dyDescent="0.25">
      <c r="AM679" s="13"/>
    </row>
    <row r="680" spans="39:39" x14ac:dyDescent="0.25">
      <c r="AM680" s="13"/>
    </row>
    <row r="681" spans="39:39" x14ac:dyDescent="0.25">
      <c r="AM681" s="13"/>
    </row>
    <row r="682" spans="39:39" x14ac:dyDescent="0.25">
      <c r="AM682" s="13"/>
    </row>
    <row r="683" spans="39:39" x14ac:dyDescent="0.25">
      <c r="AM683" s="13"/>
    </row>
    <row r="684" spans="39:39" x14ac:dyDescent="0.25">
      <c r="AM684" s="13"/>
    </row>
    <row r="685" spans="39:39" x14ac:dyDescent="0.25">
      <c r="AM685" s="13"/>
    </row>
    <row r="686" spans="39:39" x14ac:dyDescent="0.25">
      <c r="AM686" s="13"/>
    </row>
    <row r="687" spans="39:39" x14ac:dyDescent="0.25">
      <c r="AM687" s="13"/>
    </row>
    <row r="688" spans="39:39" x14ac:dyDescent="0.25">
      <c r="AM688" s="13"/>
    </row>
    <row r="689" spans="39:39" x14ac:dyDescent="0.25">
      <c r="AM689" s="13"/>
    </row>
    <row r="690" spans="39:39" x14ac:dyDescent="0.25">
      <c r="AM690" s="13"/>
    </row>
    <row r="691" spans="39:39" x14ac:dyDescent="0.25">
      <c r="AM691" s="13"/>
    </row>
    <row r="692" spans="39:39" x14ac:dyDescent="0.25">
      <c r="AM692" s="13"/>
    </row>
    <row r="693" spans="39:39" x14ac:dyDescent="0.25">
      <c r="AM693" s="13"/>
    </row>
    <row r="694" spans="39:39" x14ac:dyDescent="0.25">
      <c r="AM694" s="13"/>
    </row>
    <row r="695" spans="39:39" x14ac:dyDescent="0.25">
      <c r="AM695" s="13"/>
    </row>
    <row r="696" spans="39:39" x14ac:dyDescent="0.25">
      <c r="AM696" s="13"/>
    </row>
    <row r="697" spans="39:39" x14ac:dyDescent="0.25">
      <c r="AM697" s="13"/>
    </row>
    <row r="698" spans="39:39" x14ac:dyDescent="0.25">
      <c r="AM698" s="13"/>
    </row>
    <row r="699" spans="39:39" x14ac:dyDescent="0.25">
      <c r="AM699" s="13"/>
    </row>
    <row r="700" spans="39:39" x14ac:dyDescent="0.25">
      <c r="AM700" s="13"/>
    </row>
    <row r="701" spans="39:39" x14ac:dyDescent="0.25">
      <c r="AM701" s="13"/>
    </row>
    <row r="702" spans="39:39" x14ac:dyDescent="0.25">
      <c r="AM702" s="13"/>
    </row>
    <row r="703" spans="39:39" x14ac:dyDescent="0.25">
      <c r="AM703" s="13"/>
    </row>
    <row r="704" spans="39:39" x14ac:dyDescent="0.25">
      <c r="AM704" s="13"/>
    </row>
    <row r="705" spans="39:39" x14ac:dyDescent="0.25">
      <c r="AM705" s="13"/>
    </row>
    <row r="706" spans="39:39" x14ac:dyDescent="0.25">
      <c r="AM706" s="13"/>
    </row>
    <row r="707" spans="39:39" x14ac:dyDescent="0.25">
      <c r="AM707" s="13"/>
    </row>
    <row r="708" spans="39:39" x14ac:dyDescent="0.25">
      <c r="AM708" s="13"/>
    </row>
    <row r="709" spans="39:39" x14ac:dyDescent="0.25">
      <c r="AM709" s="13"/>
    </row>
    <row r="710" spans="39:39" x14ac:dyDescent="0.25">
      <c r="AM710" s="13"/>
    </row>
    <row r="711" spans="39:39" x14ac:dyDescent="0.25">
      <c r="AM711" s="13"/>
    </row>
    <row r="712" spans="39:39" x14ac:dyDescent="0.25">
      <c r="AM712" s="13"/>
    </row>
    <row r="713" spans="39:39" x14ac:dyDescent="0.25">
      <c r="AM713" s="13"/>
    </row>
    <row r="714" spans="39:39" x14ac:dyDescent="0.25">
      <c r="AM714" s="13"/>
    </row>
    <row r="715" spans="39:39" x14ac:dyDescent="0.25">
      <c r="AM715" s="13"/>
    </row>
    <row r="716" spans="39:39" x14ac:dyDescent="0.25">
      <c r="AM716" s="13"/>
    </row>
    <row r="717" spans="39:39" x14ac:dyDescent="0.25">
      <c r="AM717" s="13"/>
    </row>
    <row r="718" spans="39:39" x14ac:dyDescent="0.25">
      <c r="AM718" s="13"/>
    </row>
    <row r="719" spans="39:39" x14ac:dyDescent="0.25">
      <c r="AM719" s="13"/>
    </row>
    <row r="720" spans="39:39" x14ac:dyDescent="0.25">
      <c r="AM720" s="13"/>
    </row>
    <row r="721" spans="39:39" x14ac:dyDescent="0.25">
      <c r="AM721" s="13"/>
    </row>
  </sheetData>
  <mergeCells count="27">
    <mergeCell ref="H34:J36"/>
    <mergeCell ref="C1:I1"/>
    <mergeCell ref="C3:I3"/>
    <mergeCell ref="C4:I4"/>
    <mergeCell ref="D7:E8"/>
    <mergeCell ref="F7:H8"/>
    <mergeCell ref="I9:I10"/>
    <mergeCell ref="C2:I2"/>
    <mergeCell ref="G24:H25"/>
    <mergeCell ref="H26:J26"/>
    <mergeCell ref="H27:J28"/>
    <mergeCell ref="H29:J30"/>
    <mergeCell ref="H31:J33"/>
    <mergeCell ref="D47:D49"/>
    <mergeCell ref="E47:E49"/>
    <mergeCell ref="F47:F49"/>
    <mergeCell ref="D45:G46"/>
    <mergeCell ref="G47:G49"/>
    <mergeCell ref="I52:I53"/>
    <mergeCell ref="K52:K53"/>
    <mergeCell ref="AM48:AN48"/>
    <mergeCell ref="AO50:AP51"/>
    <mergeCell ref="H41:N41"/>
    <mergeCell ref="H42:N42"/>
    <mergeCell ref="L47:L49"/>
    <mergeCell ref="H43:N43"/>
    <mergeCell ref="I50:J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Experiment Conditions</vt:lpstr>
      <vt:lpstr>Plate Reader Data</vt:lpstr>
      <vt:lpstr>Coupling Enzyme Parameters</vt:lpstr>
      <vt:lpstr>My 1-Step EZ-MTase 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esburgos</dc:creator>
  <cp:lastModifiedBy>Emmanuel Burgos</cp:lastModifiedBy>
  <cp:lastPrinted>2016-12-16T17:33:14Z</cp:lastPrinted>
  <dcterms:created xsi:type="dcterms:W3CDTF">2016-12-14T16:49:07Z</dcterms:created>
  <dcterms:modified xsi:type="dcterms:W3CDTF">2017-02-07T17:58:03Z</dcterms:modified>
</cp:coreProperties>
</file>