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jean/Dropbox (Personal)/Current/Tata-MIT GridEdge Solar/Projects/QDPV cost modeling/Figures/(ESI) Cost model input spreadsheets/"/>
    </mc:Choice>
  </mc:AlternateContent>
  <xr:revisionPtr revIDLastSave="0" documentId="10_ncr:8100000_{25B8DB2F-9B4D-7540-BF3B-B8EDA8729CEB}" xr6:coauthVersionLast="34" xr6:coauthVersionMax="34" xr10:uidLastSave="{00000000-0000-0000-0000-000000000000}"/>
  <bookViews>
    <workbookView xWindow="0" yWindow="460" windowWidth="28800" windowHeight="17540" xr2:uid="{00000000-000D-0000-FFFF-FFFF00000000}"/>
  </bookViews>
  <sheets>
    <sheet name="Materials" sheetId="1" r:id="rId1"/>
    <sheet name="Tools" sheetId="2" r:id="rId2"/>
    <sheet name="Factory Assumptions" sheetId="3" r:id="rId3"/>
  </sheets>
  <calcPr calcId="162913"/>
</workbook>
</file>

<file path=xl/calcChain.xml><?xml version="1.0" encoding="utf-8"?>
<calcChain xmlns="http://schemas.openxmlformats.org/spreadsheetml/2006/main">
  <c r="D13" i="3" l="1"/>
  <c r="C13" i="3"/>
  <c r="B13" i="3"/>
  <c r="C6" i="3"/>
  <c r="B6" i="3"/>
  <c r="D6" i="3" s="1"/>
  <c r="D34" i="2"/>
  <c r="C34" i="2"/>
  <c r="B34" i="2"/>
  <c r="D32" i="2"/>
  <c r="D30" i="2"/>
  <c r="B30" i="2"/>
  <c r="D21" i="2"/>
  <c r="B21" i="2"/>
  <c r="D19" i="2"/>
  <c r="B19" i="2"/>
  <c r="H17" i="2"/>
  <c r="C21" i="2" s="1"/>
  <c r="D12" i="2"/>
  <c r="C12" i="2"/>
  <c r="I9" i="2" s="1"/>
  <c r="B12" i="2"/>
  <c r="I11" i="2"/>
  <c r="H11" i="2"/>
  <c r="I10" i="2"/>
  <c r="H10" i="2"/>
  <c r="D10" i="2"/>
  <c r="C10" i="2"/>
  <c r="B10" i="2"/>
  <c r="H9" i="2"/>
  <c r="D8" i="2"/>
  <c r="B8" i="2"/>
  <c r="X15" i="1"/>
  <c r="V15" i="1"/>
  <c r="U15" i="1"/>
  <c r="R15" i="1"/>
  <c r="L15" i="1"/>
  <c r="M15" i="1" s="1"/>
  <c r="E15" i="1" s="1"/>
  <c r="X14" i="1"/>
  <c r="V14" i="1"/>
  <c r="U14" i="1"/>
  <c r="R14" i="1"/>
  <c r="O14" i="1"/>
  <c r="Q14" i="1" s="1"/>
  <c r="D14" i="1" s="1"/>
  <c r="M14" i="1"/>
  <c r="E14" i="1" s="1"/>
  <c r="L14" i="1"/>
  <c r="N14" i="1" s="1"/>
  <c r="G14" i="1" s="1"/>
  <c r="X13" i="1"/>
  <c r="V13" i="1"/>
  <c r="U13" i="1"/>
  <c r="R13" i="1"/>
  <c r="L13" i="1"/>
  <c r="O13" i="1" s="1"/>
  <c r="X12" i="1"/>
  <c r="V12" i="1"/>
  <c r="M12" i="1"/>
  <c r="E12" i="1" s="1"/>
  <c r="L12" i="1"/>
  <c r="O12" i="1" s="1"/>
  <c r="X11" i="1"/>
  <c r="V11" i="1"/>
  <c r="U11" i="1"/>
  <c r="R11" i="1"/>
  <c r="N11" i="1"/>
  <c r="G11" i="1" s="1"/>
  <c r="L11" i="1"/>
  <c r="O11" i="1" s="1"/>
  <c r="C11" i="1"/>
  <c r="X10" i="1"/>
  <c r="V10" i="1"/>
  <c r="U10" i="1"/>
  <c r="R10" i="1"/>
  <c r="O10" i="1"/>
  <c r="S10" i="1" s="1"/>
  <c r="F10" i="1" s="1"/>
  <c r="N10" i="1"/>
  <c r="G10" i="1" s="1"/>
  <c r="L10" i="1"/>
  <c r="M10" i="1" s="1"/>
  <c r="E10" i="1" s="1"/>
  <c r="AA10" i="1" s="1"/>
  <c r="C10" i="1"/>
  <c r="X9" i="1"/>
  <c r="V9" i="1"/>
  <c r="U9" i="1"/>
  <c r="R9" i="1"/>
  <c r="L9" i="1"/>
  <c r="M9" i="1" s="1"/>
  <c r="E9" i="1" s="1"/>
  <c r="X8" i="1"/>
  <c r="V8" i="1"/>
  <c r="H8" i="1" s="1"/>
  <c r="U8" i="1"/>
  <c r="R8" i="1"/>
  <c r="O8" i="1"/>
  <c r="Q8" i="1" s="1"/>
  <c r="D8" i="1" s="1"/>
  <c r="M8" i="1"/>
  <c r="E8" i="1" s="1"/>
  <c r="L8" i="1"/>
  <c r="N8" i="1" s="1"/>
  <c r="G8" i="1" s="1"/>
  <c r="X7" i="1"/>
  <c r="V7" i="1"/>
  <c r="U7" i="1"/>
  <c r="R7" i="1"/>
  <c r="L7" i="1"/>
  <c r="O7" i="1" s="1"/>
  <c r="X6" i="1"/>
  <c r="V6" i="1"/>
  <c r="M6" i="1"/>
  <c r="E6" i="1" s="1"/>
  <c r="L6" i="1"/>
  <c r="O6" i="1" s="1"/>
  <c r="X5" i="1"/>
  <c r="V5" i="1"/>
  <c r="U5" i="1"/>
  <c r="R5" i="1"/>
  <c r="N5" i="1"/>
  <c r="G5" i="1" s="1"/>
  <c r="L5" i="1"/>
  <c r="O5" i="1" s="1"/>
  <c r="C5" i="1"/>
  <c r="X4" i="1"/>
  <c r="V4" i="1"/>
  <c r="U4" i="1"/>
  <c r="R4" i="1"/>
  <c r="O4" i="1"/>
  <c r="S4" i="1" s="1"/>
  <c r="F4" i="1" s="1"/>
  <c r="N4" i="1"/>
  <c r="G4" i="1" s="1"/>
  <c r="L4" i="1"/>
  <c r="M4" i="1" s="1"/>
  <c r="E4" i="1" s="1"/>
  <c r="AA4" i="1" s="1"/>
  <c r="C4" i="1"/>
  <c r="X3" i="1"/>
  <c r="V3" i="1"/>
  <c r="U3" i="1"/>
  <c r="R3" i="1"/>
  <c r="L3" i="1"/>
  <c r="M3" i="1" s="1"/>
  <c r="E3" i="1" s="1"/>
  <c r="X2" i="1"/>
  <c r="C19" i="2" s="1"/>
  <c r="V2" i="1"/>
  <c r="O2" i="1"/>
  <c r="S2" i="1" s="1"/>
  <c r="F2" i="1" s="1"/>
  <c r="N2" i="1"/>
  <c r="M2" i="1"/>
  <c r="E2" i="1" s="1"/>
  <c r="AA2" i="1" s="1"/>
  <c r="L2" i="1"/>
  <c r="G2" i="1"/>
  <c r="C2" i="1"/>
  <c r="S13" i="1" l="1"/>
  <c r="Q13" i="1"/>
  <c r="D13" i="1" s="1"/>
  <c r="H7" i="1"/>
  <c r="AA6" i="1"/>
  <c r="H14" i="1"/>
  <c r="S11" i="1"/>
  <c r="Q11" i="1"/>
  <c r="D11" i="1" s="1"/>
  <c r="Z11" i="1" s="1"/>
  <c r="F11" i="1"/>
  <c r="S5" i="1"/>
  <c r="Q5" i="1"/>
  <c r="F7" i="1"/>
  <c r="S6" i="1"/>
  <c r="F6" i="1" s="1"/>
  <c r="Q6" i="1"/>
  <c r="AB8" i="1"/>
  <c r="F13" i="1"/>
  <c r="Z2" i="1"/>
  <c r="S7" i="1"/>
  <c r="Q7" i="1"/>
  <c r="D7" i="1" s="1"/>
  <c r="S12" i="1"/>
  <c r="F12" i="1" s="1"/>
  <c r="AA12" i="1" s="1"/>
  <c r="Q12" i="1"/>
  <c r="F5" i="1"/>
  <c r="AB14" i="1"/>
  <c r="N9" i="1"/>
  <c r="G9" i="1" s="1"/>
  <c r="C15" i="1"/>
  <c r="Q2" i="1"/>
  <c r="D2" i="1" s="1"/>
  <c r="O3" i="1"/>
  <c r="C6" i="1"/>
  <c r="N6" i="1"/>
  <c r="G6" i="1" s="1"/>
  <c r="M7" i="1"/>
  <c r="E7" i="1" s="1"/>
  <c r="S8" i="1"/>
  <c r="F8" i="1" s="1"/>
  <c r="AA8" i="1" s="1"/>
  <c r="O9" i="1"/>
  <c r="C12" i="1"/>
  <c r="N12" i="1"/>
  <c r="G12" i="1" s="1"/>
  <c r="M13" i="1"/>
  <c r="E13" i="1" s="1"/>
  <c r="AA13" i="1" s="1"/>
  <c r="S14" i="1"/>
  <c r="F14" i="1" s="1"/>
  <c r="AA14" i="1" s="1"/>
  <c r="O15" i="1"/>
  <c r="C9" i="1"/>
  <c r="N15" i="1"/>
  <c r="G15" i="1" s="1"/>
  <c r="C7" i="1"/>
  <c r="Z7" i="1" s="1"/>
  <c r="N7" i="1"/>
  <c r="G7" i="1" s="1"/>
  <c r="AB7" i="1" s="1"/>
  <c r="C13" i="1"/>
  <c r="Z13" i="1" s="1"/>
  <c r="N13" i="1"/>
  <c r="G13" i="1" s="1"/>
  <c r="C30" i="2"/>
  <c r="C3" i="1"/>
  <c r="C8" i="2"/>
  <c r="B32" i="2"/>
  <c r="N3" i="1"/>
  <c r="G3" i="1" s="1"/>
  <c r="Q4" i="1"/>
  <c r="M5" i="1"/>
  <c r="E5" i="1" s="1"/>
  <c r="C8" i="1"/>
  <c r="Z8" i="1" s="1"/>
  <c r="Q10" i="1"/>
  <c r="M11" i="1"/>
  <c r="E11" i="1" s="1"/>
  <c r="C14" i="1"/>
  <c r="Z14" i="1" s="1"/>
  <c r="C32" i="2"/>
  <c r="D4" i="1" l="1"/>
  <c r="Z4" i="1" s="1"/>
  <c r="H4" i="1"/>
  <c r="AB4" i="1" s="1"/>
  <c r="D10" i="1"/>
  <c r="Z10" i="1" s="1"/>
  <c r="H10" i="1"/>
  <c r="AB10" i="1" s="1"/>
  <c r="AB13" i="1"/>
  <c r="S3" i="1"/>
  <c r="F3" i="1" s="1"/>
  <c r="AA3" i="1" s="1"/>
  <c r="Q3" i="1"/>
  <c r="H6" i="1"/>
  <c r="D6" i="1"/>
  <c r="Z6" i="1" s="1"/>
  <c r="H11" i="1"/>
  <c r="AB11" i="1" s="1"/>
  <c r="D5" i="1"/>
  <c r="Z5" i="1" s="1"/>
  <c r="H5" i="1"/>
  <c r="AB5" i="1" s="1"/>
  <c r="AA7" i="1"/>
  <c r="H13" i="1"/>
  <c r="AA5" i="1"/>
  <c r="AB12" i="1"/>
  <c r="Z12" i="1"/>
  <c r="S9" i="1"/>
  <c r="F9" i="1" s="1"/>
  <c r="AA9" i="1" s="1"/>
  <c r="Q9" i="1"/>
  <c r="H12" i="1"/>
  <c r="D12" i="1"/>
  <c r="AA11" i="1"/>
  <c r="S15" i="1"/>
  <c r="F15" i="1" s="1"/>
  <c r="AA15" i="1" s="1"/>
  <c r="Q15" i="1"/>
  <c r="AB6" i="1"/>
  <c r="H2" i="1"/>
  <c r="AB2" i="1" s="1"/>
  <c r="D9" i="1" l="1"/>
  <c r="Z9" i="1" s="1"/>
  <c r="H9" i="1"/>
  <c r="AB9" i="1" s="1"/>
  <c r="D3" i="1"/>
  <c r="Z3" i="1" s="1"/>
  <c r="H3" i="1"/>
  <c r="AB3" i="1" s="1"/>
  <c r="D15" i="1"/>
  <c r="Z15" i="1" s="1"/>
  <c r="H15" i="1"/>
  <c r="AB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L1" authorId="0" shapeId="0" xr:uid="{00000000-0006-0000-0000-000002000000}">
      <text>
        <r>
          <rPr>
            <sz val="10"/>
            <color rgb="FF000000"/>
            <rFont val="Arial"/>
          </rPr>
          <t>Usage of lab-scale synthesis * scale-up factor to 5L reactor</t>
        </r>
      </text>
    </comment>
    <comment ref="Y1" authorId="0" shapeId="0" xr:uid="{00000000-0006-0000-0000-000003000000}">
      <text>
        <r>
          <rPr>
            <sz val="10"/>
            <color rgb="FF000000"/>
            <rFont val="Arial"/>
          </rPr>
          <t>Max QD output = Min material usage
Assumes 100% sulfur utilization</t>
        </r>
      </text>
    </comment>
    <comment ref="A2" authorId="0" shapeId="0" xr:uid="{00000000-0006-0000-0000-000004000000}">
      <text>
        <r>
          <rPr>
            <sz val="10"/>
            <color rgb="FF000000"/>
            <rFont val="Arial"/>
          </rPr>
          <t>lead oxide</t>
        </r>
      </text>
    </comment>
    <comment ref="A4" authorId="0" shapeId="0" xr:uid="{00000000-0006-0000-0000-000005000000}">
      <text>
        <r>
          <rPr>
            <sz val="10"/>
            <color rgb="FF000000"/>
            <rFont val="Arial"/>
          </rPr>
          <t>trifluoroacetic acid</t>
        </r>
      </text>
    </comment>
    <comment ref="A5" authorId="0" shapeId="0" xr:uid="{00000000-0006-0000-0000-000006000000}">
      <text>
        <r>
          <rPr>
            <sz val="10"/>
            <color rgb="FF000000"/>
            <rFont val="Arial"/>
          </rPr>
          <t xml:space="preserve">trifluoroacetic anhydride
</t>
        </r>
      </text>
    </comment>
  </commentList>
</comments>
</file>

<file path=xl/sharedStrings.xml><?xml version="1.0" encoding="utf-8"?>
<sst xmlns="http://schemas.openxmlformats.org/spreadsheetml/2006/main" count="228" uniqueCount="143">
  <si>
    <t>Tool</t>
  </si>
  <si>
    <t>Material</t>
  </si>
  <si>
    <t>Factory Assumption</t>
  </si>
  <si>
    <t>Nominal</t>
  </si>
  <si>
    <t>Low</t>
  </si>
  <si>
    <t>Process</t>
  </si>
  <si>
    <t>Nominal Usage (Unit/g)</t>
  </si>
  <si>
    <t>Nominal Value</t>
  </si>
  <si>
    <t>Low Value</t>
  </si>
  <si>
    <t>High Value</t>
  </si>
  <si>
    <t>Description</t>
  </si>
  <si>
    <t>Notes</t>
  </si>
  <si>
    <t>Nominal Cost ($/Unit)</t>
  </si>
  <si>
    <t>Electricity Cost</t>
  </si>
  <si>
    <t>Low Usage (Unit/g)</t>
  </si>
  <si>
    <t>High</t>
  </si>
  <si>
    <t>Units</t>
  </si>
  <si>
    <t>cost for electricity [$/kWh]</t>
  </si>
  <si>
    <t>https://www.eia.gov/electricity/monthly/epm_table_grapher.php?t=epmt_5_6_a</t>
  </si>
  <si>
    <t>Synthesis</t>
  </si>
  <si>
    <t>Low Cost ($/Unit)</t>
  </si>
  <si>
    <t>High Usage (Unit/g)</t>
  </si>
  <si>
    <t>High Cost ($/Unit)</t>
  </si>
  <si>
    <t>Unit</t>
  </si>
  <si>
    <t>Step yield</t>
  </si>
  <si>
    <t>Usage per synthesis LAB [unit]</t>
  </si>
  <si>
    <t>Usage per synthesis NOM [unit]</t>
  </si>
  <si>
    <t>Usage per synthesis LOW [unit]</t>
  </si>
  <si>
    <t>Usage per synthesis HIGH [unit]</t>
  </si>
  <si>
    <t>Electricity for Services</t>
  </si>
  <si>
    <t>3-month usage (274 syntheses) [kilo-unit]</t>
  </si>
  <si>
    <t>ratio of electricity for services/electricity</t>
  </si>
  <si>
    <t>Estimate; does not contribute to materials or labor costs</t>
  </si>
  <si>
    <t>Floor Space Ratio</t>
  </si>
  <si>
    <t>Purchase amount for Nominal [kilo-unit]</t>
  </si>
  <si>
    <t>ratio of total factory floor space/tool footprint</t>
  </si>
  <si>
    <t>Building Cost</t>
  </si>
  <si>
    <t>cost of building [$/m^2]</t>
  </si>
  <si>
    <t>Operator Labor Rate</t>
  </si>
  <si>
    <t>Tool Cost</t>
  </si>
  <si>
    <t>Increase in purchase amount for Nominal/High [# of decades]</t>
  </si>
  <si>
    <t>$M</t>
  </si>
  <si>
    <t>Purchase amount for Low [kilo-unit]</t>
  </si>
  <si>
    <t>Increase in purchase amount for Low [# of decades]</t>
  </si>
  <si>
    <t>Nominal Cost before economies of scale ($/Unit)</t>
  </si>
  <si>
    <t>Low Cost before economies of scale ($/Unit)</t>
  </si>
  <si>
    <t>High Cost before economies of scale ($/Unit)</t>
  </si>
  <si>
    <t>Estimate from QDV</t>
  </si>
  <si>
    <t>QD mass per synthesis NOM [g]</t>
  </si>
  <si>
    <t>QD mass per synthesis LOW [g]</t>
  </si>
  <si>
    <t>operator labor rate [$/hr]</t>
  </si>
  <si>
    <t>QD mass per synthesis HIGH [g]</t>
  </si>
  <si>
    <t>Nominal $/g</t>
  </si>
  <si>
    <t>$33 weighted-average direct labor rate for 1 senior scientist (46) and 2 techs (27) * (100% + 40% for fringe benefits)</t>
  </si>
  <si>
    <t>Default yield low [%]</t>
  </si>
  <si>
    <t>Low $/g</t>
  </si>
  <si>
    <t>High $/g</t>
  </si>
  <si>
    <t>Facility Cost</t>
  </si>
  <si>
    <t>% of tool cost</t>
  </si>
  <si>
    <t>Estimate assuming blowers/N2/etc. already in place</t>
  </si>
  <si>
    <t>Default yield nominal [%]</t>
  </si>
  <si>
    <t>PbO</t>
  </si>
  <si>
    <t>Floor Space</t>
  </si>
  <si>
    <t>m^2</t>
  </si>
  <si>
    <t>Estimate</t>
  </si>
  <si>
    <t>Default yield high [%]</t>
  </si>
  <si>
    <t>Maintenance Technician Labor Rate</t>
  </si>
  <si>
    <t>maintenance technician labor rate [$/hr]</t>
  </si>
  <si>
    <t>Dummy values; assume all maintenance is performed by operators</t>
  </si>
  <si>
    <t>Spare Parts</t>
  </si>
  <si>
    <t>% capex/yr</t>
  </si>
  <si>
    <t>Number of steps</t>
  </si>
  <si>
    <t>Indirect Labor Cost Ratio</t>
  </si>
  <si>
    <t>ratio of indirect labor/direct labor</t>
  </si>
  <si>
    <t>Assume no indirect labor is allocated to QD synthesis; generally 180% for G&amp;A (supply chain, procurement, etc), higher when only one product line; ignore fixed overhead (management, counsel, HR) (~60%)</t>
  </si>
  <si>
    <t>Electricity Usage</t>
  </si>
  <si>
    <t>Facilities Depreciation Time</t>
  </si>
  <si>
    <t>kW</t>
  </si>
  <si>
    <t>depreciation time for building [yr]</t>
  </si>
  <si>
    <t>39 years is typical for U.S. buildings, 15 years for qualified improvement property (changes made to an interior portion of a building which is nonresidential real property, and placed in service after the date the building is first placed in service)</t>
  </si>
  <si>
    <t>Throughput</t>
  </si>
  <si>
    <t>Equipment Depreciation Time</t>
  </si>
  <si>
    <t>depreciation time for equipment and facilities [yr]</t>
  </si>
  <si>
    <t>Cell PCE</t>
  </si>
  <si>
    <t>cell active area power conversion efficiency [%]</t>
  </si>
  <si>
    <t>Unused here (used for $/m2 to $/W calculation for PV manufacturing model)</t>
  </si>
  <si>
    <t>GFF</t>
  </si>
  <si>
    <t>module geometric fill factor</t>
  </si>
  <si>
    <t>Number of Operating Hours</t>
  </si>
  <si>
    <t>g/h</t>
  </si>
  <si>
    <t>number of hours factory operates per year (utilization)</t>
  </si>
  <si>
    <t>Based on material usage (which already accounts for material utilization) and time per synthesis; affects capex, opex, labor per g of QDs (NOT materials)</t>
  </si>
  <si>
    <t>Process yield</t>
  </si>
  <si>
    <t>Default</t>
  </si>
  <si>
    <t>Actual</t>
  </si>
  <si>
    <t>Down Time</t>
  </si>
  <si>
    <t>20/50/80% capacity utilization; only contributes to factory annual throughput</t>
  </si>
  <si>
    <t>g</t>
  </si>
  <si>
    <t>Strem ≥99.999%, Strem &gt;99%</t>
  </si>
  <si>
    <t>%</t>
  </si>
  <si>
    <t>Capacity utilization of entire factory is already accounted for in factory assumptions</t>
  </si>
  <si>
    <t>Low yield [%]</t>
  </si>
  <si>
    <t>Operation Staff</t>
  </si>
  <si>
    <t>Number of staff</t>
  </si>
  <si>
    <t>Nominal yield [%]</t>
  </si>
  <si>
    <t>Maintenance Staff</t>
  </si>
  <si>
    <t>High yield [%]</t>
  </si>
  <si>
    <t>Yield</t>
  </si>
  <si>
    <t>% of good parts produced</t>
  </si>
  <si>
    <t>Synthesis yield is accounted for in materials usage (usage per g of QDs)</t>
  </si>
  <si>
    <t>Crashout</t>
  </si>
  <si>
    <t>Effective time per synthesis nominal [hr]</t>
  </si>
  <si>
    <t>Effective time per synthesis low [hr]</t>
  </si>
  <si>
    <t>Effective time per synthesis high [hr]</t>
  </si>
  <si>
    <t>Total number of operators</t>
  </si>
  <si>
    <t>Operators per step</t>
  </si>
  <si>
    <t>Acetonitrile</t>
  </si>
  <si>
    <t>mL</t>
  </si>
  <si>
    <t>Millipore Sigma ≥99.5%</t>
  </si>
  <si>
    <t>Nominal/high estimates from QDV</t>
  </si>
  <si>
    <t>Cleaning</t>
  </si>
  <si>
    <t>TFA</t>
  </si>
  <si>
    <t>Millipore Sigma ≥99%</t>
  </si>
  <si>
    <t>TFAA</t>
  </si>
  <si>
    <t>SA ≥99%</t>
  </si>
  <si>
    <t>Oleic acid</t>
  </si>
  <si>
    <t>SA ≥99%, SA 70%</t>
  </si>
  <si>
    <t>Isopropanol</t>
  </si>
  <si>
    <t>Triethylamine</t>
  </si>
  <si>
    <t>Methanol</t>
  </si>
  <si>
    <t>Millipore Sigma ≥99.8%</t>
  </si>
  <si>
    <t>1-Octene</t>
  </si>
  <si>
    <t>Acros Organics ≥99%</t>
  </si>
  <si>
    <t>N,N'-DPTU</t>
  </si>
  <si>
    <t>Millipore Sigma ≥98%</t>
  </si>
  <si>
    <t>Diglyme</t>
  </si>
  <si>
    <t>SA ≥99.5% anhydrous, SA ≥99%</t>
  </si>
  <si>
    <t>Toluene</t>
  </si>
  <si>
    <t>Methyl acetate</t>
  </si>
  <si>
    <t>SA 99%</t>
  </si>
  <si>
    <t>Hexane</t>
  </si>
  <si>
    <t>Millipore Sigma ≥98.5%</t>
  </si>
  <si>
    <t>March 2018 average industrial electricity prices for different U.S.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</si>
</sst>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rgb="FFFCE5CD"/>
        <bgColor rgb="FFFCE5CD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164" fontId="1" fillId="0" borderId="2" xfId="0" applyNumberFormat="1" applyFont="1" applyBorder="1" applyAlignment="1">
      <alignment wrapText="1"/>
    </xf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164" fontId="1" fillId="0" borderId="0" xfId="0" applyNumberFormat="1" applyFont="1" applyAlignment="1">
      <alignment wrapText="1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7" fillId="2" borderId="0" xfId="0" applyFont="1" applyFill="1" applyAlignment="1"/>
    <xf numFmtId="0" fontId="2" fillId="3" borderId="1" xfId="0" applyFont="1" applyFill="1" applyBorder="1" applyAlignment="1">
      <alignment wrapText="1"/>
    </xf>
    <xf numFmtId="0" fontId="4" fillId="0" borderId="0" xfId="0" applyFont="1"/>
    <xf numFmtId="0" fontId="2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2" borderId="0" xfId="0" applyFont="1" applyFill="1"/>
    <xf numFmtId="0" fontId="6" fillId="0" borderId="0" xfId="0" applyFont="1"/>
    <xf numFmtId="0" fontId="3" fillId="3" borderId="0" xfId="0" applyFont="1" applyFill="1" applyAlignment="1">
      <alignment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9" fillId="0" borderId="0" xfId="0" applyFont="1" applyAlignment="1"/>
    <xf numFmtId="0" fontId="3" fillId="0" borderId="2" xfId="0" applyFont="1" applyBorder="1" applyAlignment="1">
      <alignment wrapText="1"/>
    </xf>
    <xf numFmtId="0" fontId="6" fillId="0" borderId="0" xfId="0" applyFont="1" applyAlignment="1"/>
    <xf numFmtId="0" fontId="3" fillId="4" borderId="1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6" fillId="2" borderId="0" xfId="0" applyFont="1" applyFill="1" applyAlignme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0" fillId="0" borderId="1" xfId="0" applyNumberFormat="1" applyFont="1" applyBorder="1" applyAlignment="1">
      <alignment horizontal="right"/>
    </xf>
    <xf numFmtId="164" fontId="9" fillId="0" borderId="2" xfId="0" applyNumberFormat="1" applyFont="1" applyBorder="1" applyAlignment="1">
      <alignment horizontal="right"/>
    </xf>
    <xf numFmtId="0" fontId="9" fillId="0" borderId="0" xfId="0" applyFont="1" applyAlignment="1">
      <alignment horizontal="righ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/>
    <xf numFmtId="0" fontId="9" fillId="0" borderId="0" xfId="0" applyFont="1" applyAlignment="1"/>
    <xf numFmtId="0" fontId="0" fillId="0" borderId="0" xfId="0" applyFont="1" applyAlignment="1">
      <alignment horizontal="right"/>
    </xf>
    <xf numFmtId="0" fontId="6" fillId="0" borderId="3" xfId="0" applyFont="1" applyBorder="1" applyAlignment="1"/>
    <xf numFmtId="10" fontId="6" fillId="2" borderId="0" xfId="0" applyNumberFormat="1" applyFont="1" applyFill="1"/>
    <xf numFmtId="164" fontId="0" fillId="3" borderId="1" xfId="0" applyNumberFormat="1" applyFont="1" applyFill="1" applyBorder="1" applyAlignment="1">
      <alignment horizontal="right"/>
    </xf>
    <xf numFmtId="0" fontId="0" fillId="0" borderId="0" xfId="0" applyFont="1" applyAlignment="1"/>
    <xf numFmtId="164" fontId="8" fillId="0" borderId="0" xfId="0" applyNumberFormat="1" applyFont="1"/>
    <xf numFmtId="164" fontId="8" fillId="0" borderId="2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6" fillId="3" borderId="0" xfId="0" applyFont="1" applyFill="1" applyAlignment="1">
      <alignment horizontal="right"/>
    </xf>
    <xf numFmtId="166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Alignment="1"/>
    <xf numFmtId="0" fontId="6" fillId="0" borderId="2" xfId="0" applyFont="1" applyBorder="1" applyAlignment="1">
      <alignment horizontal="right"/>
    </xf>
    <xf numFmtId="0" fontId="6" fillId="2" borderId="0" xfId="0" applyFont="1" applyFill="1" applyAlignment="1">
      <alignment horizontal="right"/>
    </xf>
    <xf numFmtId="0" fontId="8" fillId="0" borderId="0" xfId="0" applyFont="1" applyAlignment="1"/>
    <xf numFmtId="0" fontId="6" fillId="2" borderId="0" xfId="0" applyFont="1" applyFill="1" applyAlignment="1"/>
    <xf numFmtId="0" fontId="4" fillId="0" borderId="2" xfId="0" applyFont="1" applyBorder="1" applyAlignment="1"/>
    <xf numFmtId="0" fontId="6" fillId="2" borderId="0" xfId="0" applyFont="1" applyFill="1" applyAlignment="1">
      <alignment horizontal="right"/>
    </xf>
    <xf numFmtId="2" fontId="6" fillId="4" borderId="1" xfId="0" applyNumberFormat="1" applyFont="1" applyFill="1" applyBorder="1" applyAlignment="1">
      <alignment horizontal="right"/>
    </xf>
    <xf numFmtId="2" fontId="6" fillId="4" borderId="0" xfId="0" applyNumberFormat="1" applyFont="1" applyFill="1" applyAlignment="1">
      <alignment horizontal="right"/>
    </xf>
    <xf numFmtId="0" fontId="3" fillId="2" borderId="0" xfId="0" applyFont="1" applyFill="1"/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64" fontId="0" fillId="0" borderId="2" xfId="0" applyNumberFormat="1" applyFont="1" applyBorder="1" applyAlignment="1">
      <alignment horizontal="right"/>
    </xf>
    <xf numFmtId="0" fontId="0" fillId="0" borderId="0" xfId="0" applyFont="1" applyAlignment="1"/>
    <xf numFmtId="0" fontId="4" fillId="0" borderId="2" xfId="0" applyFont="1" applyBorder="1"/>
    <xf numFmtId="0" fontId="6" fillId="0" borderId="1" xfId="0" applyFont="1" applyBorder="1" applyAlignment="1"/>
    <xf numFmtId="0" fontId="6" fillId="3" borderId="0" xfId="0" applyFont="1" applyFill="1" applyAlignment="1"/>
    <xf numFmtId="0" fontId="6" fillId="0" borderId="0" xfId="0" applyFont="1" applyAlignment="1"/>
    <xf numFmtId="0" fontId="6" fillId="0" borderId="2" xfId="0" applyFont="1" applyBorder="1" applyAlignment="1"/>
    <xf numFmtId="0" fontId="6" fillId="4" borderId="1" xfId="0" applyFont="1" applyFill="1" applyBorder="1" applyAlignment="1"/>
    <xf numFmtId="0" fontId="6" fillId="4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ia.gov/electricity/monthly/epm_table_grapher.php?t=epmt_5_6_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20"/>
  <sheetViews>
    <sheetView tabSelected="1" workbookViewId="0">
      <selection activeCell="D1" sqref="D1"/>
    </sheetView>
  </sheetViews>
  <sheetFormatPr baseColWidth="10" defaultColWidth="14.5" defaultRowHeight="15.75" customHeight="1" x14ac:dyDescent="0.15"/>
  <cols>
    <col min="1" max="1" width="12.83203125" customWidth="1"/>
    <col min="2" max="2" width="9.1640625" customWidth="1"/>
    <col min="3" max="3" width="9.33203125" customWidth="1"/>
    <col min="4" max="4" width="8.5" customWidth="1"/>
    <col min="5" max="5" width="8.6640625" customWidth="1"/>
    <col min="6" max="7" width="7.6640625" customWidth="1"/>
    <col min="8" max="8" width="8.5" customWidth="1"/>
    <col min="9" max="9" width="4.6640625" customWidth="1"/>
    <col min="10" max="10" width="20.33203125" customWidth="1"/>
    <col min="11" max="11" width="10.1640625" customWidth="1"/>
    <col min="12" max="12" width="12.1640625" customWidth="1"/>
    <col min="13" max="14" width="13" customWidth="1"/>
    <col min="15" max="23" width="15.83203125" customWidth="1"/>
    <col min="24" max="24" width="15.5" customWidth="1"/>
    <col min="25" max="25" width="14.83203125" customWidth="1"/>
    <col min="26" max="26" width="11.6640625" customWidth="1"/>
    <col min="27" max="27" width="8" customWidth="1"/>
    <col min="28" max="28" width="8.5" customWidth="1"/>
  </cols>
  <sheetData>
    <row r="1" spans="1:30" ht="52" x14ac:dyDescent="0.15">
      <c r="A1" s="2" t="s">
        <v>1</v>
      </c>
      <c r="B1" s="2" t="s">
        <v>5</v>
      </c>
      <c r="C1" s="4" t="s">
        <v>6</v>
      </c>
      <c r="D1" s="7" t="s">
        <v>12</v>
      </c>
      <c r="E1" s="17" t="s">
        <v>14</v>
      </c>
      <c r="F1" s="17" t="s">
        <v>20</v>
      </c>
      <c r="G1" s="4" t="s">
        <v>21</v>
      </c>
      <c r="H1" s="7" t="s">
        <v>22</v>
      </c>
      <c r="I1" s="2" t="s">
        <v>23</v>
      </c>
      <c r="J1" s="19" t="s">
        <v>11</v>
      </c>
      <c r="K1" s="21" t="s">
        <v>25</v>
      </c>
      <c r="L1" s="19" t="s">
        <v>26</v>
      </c>
      <c r="M1" s="19" t="s">
        <v>27</v>
      </c>
      <c r="N1" s="23" t="s">
        <v>28</v>
      </c>
      <c r="O1" s="24" t="s">
        <v>30</v>
      </c>
      <c r="P1" s="27" t="s">
        <v>34</v>
      </c>
      <c r="Q1" s="29" t="s">
        <v>40</v>
      </c>
      <c r="R1" s="27" t="s">
        <v>42</v>
      </c>
      <c r="S1" s="29" t="s">
        <v>43</v>
      </c>
      <c r="T1" s="29" t="s">
        <v>44</v>
      </c>
      <c r="U1" s="29" t="s">
        <v>45</v>
      </c>
      <c r="V1" s="31" t="s">
        <v>46</v>
      </c>
      <c r="W1" s="19" t="s">
        <v>48</v>
      </c>
      <c r="X1" s="19" t="s">
        <v>49</v>
      </c>
      <c r="Y1" s="23" t="s">
        <v>51</v>
      </c>
      <c r="Z1" s="33" t="s">
        <v>52</v>
      </c>
      <c r="AA1" s="34" t="s">
        <v>55</v>
      </c>
      <c r="AB1" s="34" t="s">
        <v>56</v>
      </c>
      <c r="AC1" s="36"/>
      <c r="AD1" s="36"/>
    </row>
    <row r="2" spans="1:30" ht="15.75" customHeight="1" x14ac:dyDescent="0.15">
      <c r="A2" s="8" t="s">
        <v>61</v>
      </c>
      <c r="B2" s="8" t="s">
        <v>19</v>
      </c>
      <c r="C2" s="38">
        <f t="shared" ref="C2:C15" si="0">L2/W2</f>
        <v>1.0311232442617335</v>
      </c>
      <c r="D2" s="39">
        <f t="shared" ref="D2:D15" si="1">T2*0.5^Q2</f>
        <v>0.74403727626287941</v>
      </c>
      <c r="E2" s="41">
        <f t="shared" ref="E2:E15" si="2">M2/Y2</f>
        <v>0.82101711674849986</v>
      </c>
      <c r="F2" s="39">
        <f t="shared" ref="F2:F15" si="3">U2*0.2^S2</f>
        <v>2.637584620188857E-2</v>
      </c>
      <c r="G2" s="38">
        <f t="shared" ref="G2:G15" si="4">N2/X2</f>
        <v>1.0311232442617335</v>
      </c>
      <c r="H2" s="39">
        <f t="shared" ref="H2:H15" si="5">V2*0.7^Q2</f>
        <v>1.5689462830713896</v>
      </c>
      <c r="I2" s="8" t="s">
        <v>97</v>
      </c>
      <c r="J2" s="12" t="s">
        <v>98</v>
      </c>
      <c r="K2" s="47">
        <v>2.7537500000000001</v>
      </c>
      <c r="L2" s="41">
        <f t="shared" ref="L2:L15" si="6">K2*10.93</f>
        <v>30.098487500000001</v>
      </c>
      <c r="M2" s="49">
        <f t="shared" ref="M2:M15" si="7">L2</f>
        <v>30.098487500000001</v>
      </c>
      <c r="N2" s="50">
        <f t="shared" ref="N2:N15" si="8">L2</f>
        <v>30.098487500000001</v>
      </c>
      <c r="O2" s="51">
        <f t="shared" ref="O2:O15" si="9">L2*274/1000</f>
        <v>8.2469855750000001</v>
      </c>
      <c r="P2" s="52">
        <v>0.05</v>
      </c>
      <c r="Q2" s="53">
        <f t="shared" ref="Q2:Q15" si="10">MAX(0,LOG($O2/P2))</f>
        <v>2.2173252305928961</v>
      </c>
      <c r="R2" s="52">
        <v>2</v>
      </c>
      <c r="S2" s="53">
        <f t="shared" ref="S2:S15" si="11">MAX(0,LOG($O2/R2))</f>
        <v>0.61526523926493359</v>
      </c>
      <c r="T2" s="54">
        <v>3.46</v>
      </c>
      <c r="U2" s="54">
        <v>7.0999999999999994E-2</v>
      </c>
      <c r="V2" s="56">
        <f t="shared" ref="V2:V15" si="12">T2</f>
        <v>3.46</v>
      </c>
      <c r="W2" s="58">
        <v>29.19</v>
      </c>
      <c r="X2" s="58">
        <f t="shared" ref="X2:X15" si="13">W2</f>
        <v>29.19</v>
      </c>
      <c r="Y2" s="60">
        <v>36.659999999999997</v>
      </c>
      <c r="Z2" s="62">
        <f t="shared" ref="Z2:Z15" si="14">C2*D2</f>
        <v>0.7671941301518439</v>
      </c>
      <c r="AA2" s="63">
        <f t="shared" ref="AA2:AA15" si="15">E2*F2</f>
        <v>2.1655021200476424E-2</v>
      </c>
      <c r="AB2" s="63">
        <f t="shared" ref="AB2:AB15" si="16">G2*H2</f>
        <v>1.6177769814729595</v>
      </c>
      <c r="AC2" s="22"/>
      <c r="AD2" s="22"/>
    </row>
    <row r="3" spans="1:30" ht="15.75" customHeight="1" x14ac:dyDescent="0.15">
      <c r="A3" s="8" t="s">
        <v>116</v>
      </c>
      <c r="B3" s="8" t="s">
        <v>19</v>
      </c>
      <c r="C3" s="38">
        <f t="shared" si="0"/>
        <v>2.062246488523467</v>
      </c>
      <c r="D3" s="39">
        <f t="shared" si="1"/>
        <v>1.554E-2</v>
      </c>
      <c r="E3" s="41">
        <f t="shared" si="2"/>
        <v>1.6420342334969997</v>
      </c>
      <c r="F3" s="39">
        <f t="shared" si="3"/>
        <v>1.554E-2</v>
      </c>
      <c r="G3" s="38">
        <f t="shared" si="4"/>
        <v>2.062246488523467</v>
      </c>
      <c r="H3" s="39">
        <f t="shared" si="5"/>
        <v>1.554E-2</v>
      </c>
      <c r="I3" s="8" t="s">
        <v>117</v>
      </c>
      <c r="J3" s="12" t="s">
        <v>118</v>
      </c>
      <c r="K3" s="47">
        <v>5.5075000000000003</v>
      </c>
      <c r="L3" s="41">
        <f t="shared" si="6"/>
        <v>60.196975000000002</v>
      </c>
      <c r="M3" s="49">
        <f t="shared" si="7"/>
        <v>60.196975000000002</v>
      </c>
      <c r="N3" s="50">
        <f t="shared" si="8"/>
        <v>60.196975000000002</v>
      </c>
      <c r="O3" s="51">
        <f t="shared" si="9"/>
        <v>16.49397115</v>
      </c>
      <c r="P3" s="52">
        <v>200</v>
      </c>
      <c r="Q3" s="53">
        <f t="shared" si="10"/>
        <v>0</v>
      </c>
      <c r="R3" s="65">
        <f t="shared" ref="R3:R5" si="17">P3</f>
        <v>200</v>
      </c>
      <c r="S3" s="53">
        <f t="shared" si="11"/>
        <v>0</v>
      </c>
      <c r="T3" s="54">
        <v>1.554E-2</v>
      </c>
      <c r="U3" s="66">
        <f t="shared" ref="U3:U5" si="18">T3</f>
        <v>1.554E-2</v>
      </c>
      <c r="V3" s="56">
        <f t="shared" si="12"/>
        <v>1.554E-2</v>
      </c>
      <c r="W3" s="58">
        <v>29.19</v>
      </c>
      <c r="X3" s="58">
        <f t="shared" si="13"/>
        <v>29.19</v>
      </c>
      <c r="Y3" s="60">
        <v>36.659999999999997</v>
      </c>
      <c r="Z3" s="62">
        <f t="shared" si="14"/>
        <v>3.204731043165468E-2</v>
      </c>
      <c r="AA3" s="63">
        <f t="shared" si="15"/>
        <v>2.5517211988543377E-2</v>
      </c>
      <c r="AB3" s="63">
        <f t="shared" si="16"/>
        <v>3.204731043165468E-2</v>
      </c>
      <c r="AC3" s="22"/>
      <c r="AD3" s="22"/>
    </row>
    <row r="4" spans="1:30" ht="15.75" customHeight="1" x14ac:dyDescent="0.15">
      <c r="A4" s="8" t="s">
        <v>121</v>
      </c>
      <c r="B4" s="8" t="s">
        <v>19</v>
      </c>
      <c r="C4" s="38">
        <f t="shared" si="0"/>
        <v>7.2178627098321346E-2</v>
      </c>
      <c r="D4" s="39">
        <f t="shared" si="1"/>
        <v>0.18240000000000001</v>
      </c>
      <c r="E4" s="41">
        <f t="shared" si="2"/>
        <v>5.7471198172394988E-2</v>
      </c>
      <c r="F4" s="39">
        <f t="shared" si="3"/>
        <v>0.18240000000000001</v>
      </c>
      <c r="G4" s="38">
        <f t="shared" si="4"/>
        <v>7.2178627098321346E-2</v>
      </c>
      <c r="H4" s="39">
        <f t="shared" si="5"/>
        <v>0.18240000000000001</v>
      </c>
      <c r="I4" s="8" t="s">
        <v>117</v>
      </c>
      <c r="J4" s="12" t="s">
        <v>122</v>
      </c>
      <c r="K4" s="47">
        <v>0.1927625</v>
      </c>
      <c r="L4" s="41">
        <f t="shared" si="6"/>
        <v>2.1068941250000002</v>
      </c>
      <c r="M4" s="49">
        <f t="shared" si="7"/>
        <v>2.1068941250000002</v>
      </c>
      <c r="N4" s="50">
        <f t="shared" si="8"/>
        <v>2.1068941250000002</v>
      </c>
      <c r="O4" s="51">
        <f t="shared" si="9"/>
        <v>0.57728899025000013</v>
      </c>
      <c r="P4" s="52">
        <v>2.5</v>
      </c>
      <c r="Q4" s="53">
        <f t="shared" si="10"/>
        <v>0</v>
      </c>
      <c r="R4" s="65">
        <f t="shared" si="17"/>
        <v>2.5</v>
      </c>
      <c r="S4" s="53">
        <f t="shared" si="11"/>
        <v>0</v>
      </c>
      <c r="T4" s="54">
        <v>0.18240000000000001</v>
      </c>
      <c r="U4" s="66">
        <f t="shared" si="18"/>
        <v>0.18240000000000001</v>
      </c>
      <c r="V4" s="56">
        <f t="shared" si="12"/>
        <v>0.18240000000000001</v>
      </c>
      <c r="W4" s="58">
        <v>29.19</v>
      </c>
      <c r="X4" s="58">
        <f t="shared" si="13"/>
        <v>29.19</v>
      </c>
      <c r="Y4" s="60">
        <v>36.659999999999997</v>
      </c>
      <c r="Z4" s="62">
        <f t="shared" si="14"/>
        <v>1.3165381582733815E-2</v>
      </c>
      <c r="AA4" s="63">
        <f t="shared" si="15"/>
        <v>1.0482746546644847E-2</v>
      </c>
      <c r="AB4" s="63">
        <f t="shared" si="16"/>
        <v>1.3165381582733815E-2</v>
      </c>
      <c r="AC4" s="22"/>
      <c r="AD4" s="22"/>
    </row>
    <row r="5" spans="1:30" ht="15.75" customHeight="1" x14ac:dyDescent="0.15">
      <c r="A5" s="8" t="s">
        <v>123</v>
      </c>
      <c r="B5" s="8" t="s">
        <v>19</v>
      </c>
      <c r="C5" s="38">
        <f t="shared" si="0"/>
        <v>0.63929641144227478</v>
      </c>
      <c r="D5" s="39">
        <f t="shared" si="1"/>
        <v>0.17100000000000001</v>
      </c>
      <c r="E5" s="41">
        <f t="shared" si="2"/>
        <v>0.50903061238406988</v>
      </c>
      <c r="F5" s="39">
        <f t="shared" si="3"/>
        <v>0.17100000000000001</v>
      </c>
      <c r="G5" s="38">
        <f t="shared" si="4"/>
        <v>0.63929641144227478</v>
      </c>
      <c r="H5" s="39">
        <f t="shared" si="5"/>
        <v>0.17100000000000001</v>
      </c>
      <c r="I5" s="8" t="s">
        <v>117</v>
      </c>
      <c r="J5" s="12" t="s">
        <v>124</v>
      </c>
      <c r="K5" s="47">
        <v>1.707325</v>
      </c>
      <c r="L5" s="41">
        <f t="shared" si="6"/>
        <v>18.661062250000001</v>
      </c>
      <c r="M5" s="49">
        <f t="shared" si="7"/>
        <v>18.661062250000001</v>
      </c>
      <c r="N5" s="50">
        <f t="shared" si="8"/>
        <v>18.661062250000001</v>
      </c>
      <c r="O5" s="51">
        <f t="shared" si="9"/>
        <v>5.1131310565000003</v>
      </c>
      <c r="P5" s="52">
        <v>16.545000000000002</v>
      </c>
      <c r="Q5" s="53">
        <f t="shared" si="10"/>
        <v>0</v>
      </c>
      <c r="R5" s="65">
        <f t="shared" si="17"/>
        <v>16.545000000000002</v>
      </c>
      <c r="S5" s="53">
        <f t="shared" si="11"/>
        <v>0</v>
      </c>
      <c r="T5" s="54">
        <v>0.17100000000000001</v>
      </c>
      <c r="U5" s="66">
        <f t="shared" si="18"/>
        <v>0.17100000000000001</v>
      </c>
      <c r="V5" s="56">
        <f t="shared" si="12"/>
        <v>0.17100000000000001</v>
      </c>
      <c r="W5" s="58">
        <v>29.19</v>
      </c>
      <c r="X5" s="58">
        <f t="shared" si="13"/>
        <v>29.19</v>
      </c>
      <c r="Y5" s="60">
        <v>36.659999999999997</v>
      </c>
      <c r="Z5" s="62">
        <f t="shared" si="14"/>
        <v>0.10931968635662899</v>
      </c>
      <c r="AA5" s="63">
        <f t="shared" si="15"/>
        <v>8.7044234717675958E-2</v>
      </c>
      <c r="AB5" s="63">
        <f t="shared" si="16"/>
        <v>0.10931968635662899</v>
      </c>
      <c r="AC5" s="22"/>
      <c r="AD5" s="22"/>
    </row>
    <row r="6" spans="1:30" ht="15.75" customHeight="1" x14ac:dyDescent="0.15">
      <c r="A6" s="8" t="s">
        <v>125</v>
      </c>
      <c r="B6" s="8" t="s">
        <v>19</v>
      </c>
      <c r="C6" s="38">
        <f t="shared" si="0"/>
        <v>2.6228681964285716</v>
      </c>
      <c r="D6" s="39">
        <f t="shared" si="1"/>
        <v>1.138559901601466</v>
      </c>
      <c r="E6" s="41">
        <f t="shared" si="2"/>
        <v>2.088421239873159</v>
      </c>
      <c r="F6" s="39">
        <f t="shared" si="3"/>
        <v>1.0420249771049005E-2</v>
      </c>
      <c r="G6" s="38">
        <f t="shared" si="4"/>
        <v>2.6228681964285716</v>
      </c>
      <c r="H6" s="39">
        <f t="shared" si="5"/>
        <v>3.0451460079978276</v>
      </c>
      <c r="I6" s="8" t="s">
        <v>97</v>
      </c>
      <c r="J6" s="12" t="s">
        <v>126</v>
      </c>
      <c r="K6" s="47">
        <v>7.0047138750000002</v>
      </c>
      <c r="L6" s="41">
        <f t="shared" si="6"/>
        <v>76.561522653750004</v>
      </c>
      <c r="M6" s="49">
        <f t="shared" si="7"/>
        <v>76.561522653750004</v>
      </c>
      <c r="N6" s="50">
        <f t="shared" si="8"/>
        <v>76.561522653750004</v>
      </c>
      <c r="O6" s="51">
        <f t="shared" si="9"/>
        <v>20.977857207127503</v>
      </c>
      <c r="P6" s="52">
        <v>2.5000000000000001E-2</v>
      </c>
      <c r="Q6" s="53">
        <f t="shared" si="10"/>
        <v>2.9238211162414016</v>
      </c>
      <c r="R6" s="52">
        <v>3.56</v>
      </c>
      <c r="S6" s="53">
        <f t="shared" si="11"/>
        <v>0.77031112694056425</v>
      </c>
      <c r="T6" s="54">
        <v>8.64</v>
      </c>
      <c r="U6" s="54">
        <v>3.5999999999999997E-2</v>
      </c>
      <c r="V6" s="56">
        <f t="shared" si="12"/>
        <v>8.64</v>
      </c>
      <c r="W6" s="58">
        <v>29.19</v>
      </c>
      <c r="X6" s="58">
        <f t="shared" si="13"/>
        <v>29.19</v>
      </c>
      <c r="Y6" s="60">
        <v>36.659999999999997</v>
      </c>
      <c r="Z6" s="62">
        <f t="shared" si="14"/>
        <v>2.9862925556393294</v>
      </c>
      <c r="AA6" s="63">
        <f t="shared" si="15"/>
        <v>2.1761870946642163E-2</v>
      </c>
      <c r="AB6" s="63">
        <f t="shared" si="16"/>
        <v>7.9870166178589272</v>
      </c>
      <c r="AC6" s="22"/>
      <c r="AD6" s="22"/>
    </row>
    <row r="7" spans="1:30" ht="15.75" customHeight="1" x14ac:dyDescent="0.15">
      <c r="A7" s="8" t="s">
        <v>127</v>
      </c>
      <c r="B7" s="8" t="s">
        <v>19</v>
      </c>
      <c r="C7" s="38">
        <f t="shared" si="0"/>
        <v>18.560218396711203</v>
      </c>
      <c r="D7" s="39">
        <f t="shared" si="1"/>
        <v>1.1955E-2</v>
      </c>
      <c r="E7" s="41">
        <f t="shared" si="2"/>
        <v>14.778308101472998</v>
      </c>
      <c r="F7" s="39">
        <f t="shared" si="3"/>
        <v>1.1955E-2</v>
      </c>
      <c r="G7" s="38">
        <f t="shared" si="4"/>
        <v>18.560218396711203</v>
      </c>
      <c r="H7" s="39">
        <f t="shared" si="5"/>
        <v>1.1955E-2</v>
      </c>
      <c r="I7" s="8" t="s">
        <v>117</v>
      </c>
      <c r="J7" s="12" t="s">
        <v>118</v>
      </c>
      <c r="K7" s="47">
        <v>49.567500000000003</v>
      </c>
      <c r="L7" s="41">
        <f t="shared" si="6"/>
        <v>541.77277500000002</v>
      </c>
      <c r="M7" s="49">
        <f t="shared" si="7"/>
        <v>541.77277500000002</v>
      </c>
      <c r="N7" s="50">
        <f t="shared" si="8"/>
        <v>541.77277500000002</v>
      </c>
      <c r="O7" s="51">
        <f t="shared" si="9"/>
        <v>148.44574034999999</v>
      </c>
      <c r="P7" s="52">
        <v>200</v>
      </c>
      <c r="Q7" s="53">
        <f t="shared" si="10"/>
        <v>0</v>
      </c>
      <c r="R7" s="65">
        <f t="shared" ref="R7:R11" si="19">P7</f>
        <v>200</v>
      </c>
      <c r="S7" s="53">
        <f t="shared" si="11"/>
        <v>0</v>
      </c>
      <c r="T7" s="54">
        <v>1.1955E-2</v>
      </c>
      <c r="U7" s="66">
        <f t="shared" ref="U7:U11" si="20">T7</f>
        <v>1.1955E-2</v>
      </c>
      <c r="V7" s="56">
        <f t="shared" si="12"/>
        <v>1.1955E-2</v>
      </c>
      <c r="W7" s="58">
        <v>29.19</v>
      </c>
      <c r="X7" s="58">
        <f t="shared" si="13"/>
        <v>29.19</v>
      </c>
      <c r="Y7" s="60">
        <v>36.659999999999997</v>
      </c>
      <c r="Z7" s="62">
        <f t="shared" si="14"/>
        <v>0.22188741093268244</v>
      </c>
      <c r="AA7" s="63">
        <f t="shared" si="15"/>
        <v>0.17667467335310968</v>
      </c>
      <c r="AB7" s="63">
        <f t="shared" si="16"/>
        <v>0.22188741093268244</v>
      </c>
      <c r="AC7" s="22"/>
      <c r="AD7" s="22"/>
    </row>
    <row r="8" spans="1:30" ht="15.75" customHeight="1" x14ac:dyDescent="0.15">
      <c r="A8" s="8" t="s">
        <v>128</v>
      </c>
      <c r="B8" s="8" t="s">
        <v>19</v>
      </c>
      <c r="C8" s="38">
        <f t="shared" si="0"/>
        <v>1.056488876070572</v>
      </c>
      <c r="D8" s="39">
        <f t="shared" si="1"/>
        <v>1.3950000000000001E-2</v>
      </c>
      <c r="E8" s="41">
        <f t="shared" si="2"/>
        <v>0.84121413782051291</v>
      </c>
      <c r="F8" s="39">
        <f t="shared" si="3"/>
        <v>1.3950000000000001E-2</v>
      </c>
      <c r="G8" s="38">
        <f t="shared" si="4"/>
        <v>1.056488876070572</v>
      </c>
      <c r="H8" s="39">
        <f t="shared" si="5"/>
        <v>1.3950000000000001E-2</v>
      </c>
      <c r="I8" s="8" t="s">
        <v>97</v>
      </c>
      <c r="J8" s="12" t="s">
        <v>122</v>
      </c>
      <c r="K8" s="47">
        <v>2.8214922499999999</v>
      </c>
      <c r="L8" s="41">
        <f t="shared" si="6"/>
        <v>30.8389102925</v>
      </c>
      <c r="M8" s="49">
        <f t="shared" si="7"/>
        <v>30.8389102925</v>
      </c>
      <c r="N8" s="50">
        <f t="shared" si="8"/>
        <v>30.8389102925</v>
      </c>
      <c r="O8" s="51">
        <f t="shared" si="9"/>
        <v>8.449861420145</v>
      </c>
      <c r="P8" s="52">
        <v>40</v>
      </c>
      <c r="Q8" s="53">
        <f t="shared" si="10"/>
        <v>0</v>
      </c>
      <c r="R8" s="65">
        <f t="shared" si="19"/>
        <v>40</v>
      </c>
      <c r="S8" s="53">
        <f t="shared" si="11"/>
        <v>0</v>
      </c>
      <c r="T8" s="54">
        <v>1.3950000000000001E-2</v>
      </c>
      <c r="U8" s="66">
        <f t="shared" si="20"/>
        <v>1.3950000000000001E-2</v>
      </c>
      <c r="V8" s="56">
        <f t="shared" si="12"/>
        <v>1.3950000000000001E-2</v>
      </c>
      <c r="W8" s="58">
        <v>29.19</v>
      </c>
      <c r="X8" s="58">
        <f t="shared" si="13"/>
        <v>29.19</v>
      </c>
      <c r="Y8" s="60">
        <v>36.659999999999997</v>
      </c>
      <c r="Z8" s="62">
        <f t="shared" si="14"/>
        <v>1.473801982118448E-2</v>
      </c>
      <c r="AA8" s="63">
        <f t="shared" si="15"/>
        <v>1.1734937222596156E-2</v>
      </c>
      <c r="AB8" s="63">
        <f t="shared" si="16"/>
        <v>1.473801982118448E-2</v>
      </c>
      <c r="AC8" s="22"/>
      <c r="AD8" s="22"/>
    </row>
    <row r="9" spans="1:30" ht="15.75" customHeight="1" x14ac:dyDescent="0.15">
      <c r="A9" s="8" t="s">
        <v>129</v>
      </c>
      <c r="B9" s="8" t="s">
        <v>19</v>
      </c>
      <c r="C9" s="38">
        <f t="shared" si="0"/>
        <v>92.801091983556006</v>
      </c>
      <c r="D9" s="39">
        <f t="shared" si="1"/>
        <v>1.4574269766268615E-2</v>
      </c>
      <c r="E9" s="41">
        <f t="shared" si="2"/>
        <v>73.891540507364979</v>
      </c>
      <c r="F9" s="39">
        <f t="shared" si="3"/>
        <v>8.7342242982747214E-3</v>
      </c>
      <c r="G9" s="38">
        <f t="shared" si="4"/>
        <v>92.801091983556006</v>
      </c>
      <c r="H9" s="39">
        <f t="shared" si="5"/>
        <v>1.7588985674425239E-2</v>
      </c>
      <c r="I9" s="8" t="s">
        <v>117</v>
      </c>
      <c r="J9" s="12" t="s">
        <v>130</v>
      </c>
      <c r="K9" s="47">
        <v>247.83750000000001</v>
      </c>
      <c r="L9" s="41">
        <f t="shared" si="6"/>
        <v>2708.863875</v>
      </c>
      <c r="M9" s="49">
        <f t="shared" si="7"/>
        <v>2708.863875</v>
      </c>
      <c r="N9" s="50">
        <f t="shared" si="8"/>
        <v>2708.863875</v>
      </c>
      <c r="O9" s="51">
        <f t="shared" si="9"/>
        <v>742.22870175000003</v>
      </c>
      <c r="P9" s="52">
        <v>205</v>
      </c>
      <c r="Q9" s="53">
        <f t="shared" si="10"/>
        <v>0.55878388331248541</v>
      </c>
      <c r="R9" s="65">
        <f t="shared" si="19"/>
        <v>205</v>
      </c>
      <c r="S9" s="53">
        <f t="shared" si="11"/>
        <v>0.55878388331248541</v>
      </c>
      <c r="T9" s="54">
        <v>2.1468292999999999E-2</v>
      </c>
      <c r="U9" s="66">
        <f t="shared" si="20"/>
        <v>2.1468292999999999E-2</v>
      </c>
      <c r="V9" s="56">
        <f t="shared" si="12"/>
        <v>2.1468292999999999E-2</v>
      </c>
      <c r="W9" s="58">
        <v>29.19</v>
      </c>
      <c r="X9" s="58">
        <f t="shared" si="13"/>
        <v>29.19</v>
      </c>
      <c r="Y9" s="60">
        <v>36.659999999999997</v>
      </c>
      <c r="Z9" s="62">
        <f t="shared" si="14"/>
        <v>1.3525081491726532</v>
      </c>
      <c r="AA9" s="63">
        <f t="shared" si="15"/>
        <v>0.645385288536378</v>
      </c>
      <c r="AB9" s="63">
        <f t="shared" si="16"/>
        <v>1.6322770774697855</v>
      </c>
      <c r="AC9" s="22"/>
      <c r="AD9" s="22"/>
    </row>
    <row r="10" spans="1:30" ht="15.75" customHeight="1" x14ac:dyDescent="0.15">
      <c r="A10" s="8" t="s">
        <v>131</v>
      </c>
      <c r="B10" s="8" t="s">
        <v>19</v>
      </c>
      <c r="C10" s="38">
        <f t="shared" si="0"/>
        <v>55.230387118876322</v>
      </c>
      <c r="D10" s="39">
        <f t="shared" si="1"/>
        <v>7.7210044199223027E-3</v>
      </c>
      <c r="E10" s="41">
        <f t="shared" si="2"/>
        <v>43.976404800872892</v>
      </c>
      <c r="F10" s="39">
        <f t="shared" si="3"/>
        <v>1.7100063535531033E-3</v>
      </c>
      <c r="G10" s="38">
        <f t="shared" si="4"/>
        <v>55.230387118876322</v>
      </c>
      <c r="H10" s="39">
        <f t="shared" si="5"/>
        <v>1.3430067683212778E-2</v>
      </c>
      <c r="I10" s="8" t="s">
        <v>117</v>
      </c>
      <c r="J10" s="12" t="s">
        <v>132</v>
      </c>
      <c r="K10" s="47">
        <v>147.5</v>
      </c>
      <c r="L10" s="41">
        <f t="shared" si="6"/>
        <v>1612.175</v>
      </c>
      <c r="M10" s="49">
        <f t="shared" si="7"/>
        <v>1612.175</v>
      </c>
      <c r="N10" s="50">
        <f t="shared" si="8"/>
        <v>1612.175</v>
      </c>
      <c r="O10" s="51">
        <f t="shared" si="9"/>
        <v>441.73595</v>
      </c>
      <c r="P10" s="52">
        <v>10</v>
      </c>
      <c r="Q10" s="53">
        <f t="shared" si="10"/>
        <v>1.6451627450842725</v>
      </c>
      <c r="R10" s="65">
        <f t="shared" si="19"/>
        <v>10</v>
      </c>
      <c r="S10" s="53">
        <f t="shared" si="11"/>
        <v>1.6451627450842725</v>
      </c>
      <c r="T10" s="54">
        <v>2.4150000000000001E-2</v>
      </c>
      <c r="U10" s="66">
        <f t="shared" si="20"/>
        <v>2.4150000000000001E-2</v>
      </c>
      <c r="V10" s="56">
        <f t="shared" si="12"/>
        <v>2.4150000000000001E-2</v>
      </c>
      <c r="W10" s="58">
        <v>29.19</v>
      </c>
      <c r="X10" s="58">
        <f t="shared" si="13"/>
        <v>29.19</v>
      </c>
      <c r="Y10" s="60">
        <v>36.659999999999997</v>
      </c>
      <c r="Z10" s="62">
        <f t="shared" si="14"/>
        <v>0.42643406305886389</v>
      </c>
      <c r="AA10" s="63">
        <f t="shared" si="15"/>
        <v>7.5199931615915844E-2</v>
      </c>
      <c r="AB10" s="63">
        <f t="shared" si="16"/>
        <v>0.74174783717655224</v>
      </c>
      <c r="AC10" s="22"/>
      <c r="AD10" s="22"/>
    </row>
    <row r="11" spans="1:30" ht="15.75" customHeight="1" x14ac:dyDescent="0.15">
      <c r="A11" s="8" t="s">
        <v>133</v>
      </c>
      <c r="B11" s="8" t="s">
        <v>19</v>
      </c>
      <c r="C11" s="38">
        <f t="shared" si="0"/>
        <v>0.65228023295649196</v>
      </c>
      <c r="D11" s="39">
        <f t="shared" si="1"/>
        <v>4.7636917806309055E-2</v>
      </c>
      <c r="E11" s="41">
        <f t="shared" si="2"/>
        <v>0.51936879432624117</v>
      </c>
      <c r="F11" s="39">
        <f t="shared" si="3"/>
        <v>1.8735362545730053E-2</v>
      </c>
      <c r="G11" s="38">
        <f t="shared" si="4"/>
        <v>0.65228023295649196</v>
      </c>
      <c r="H11" s="39">
        <f t="shared" si="5"/>
        <v>6.710696335252557E-2</v>
      </c>
      <c r="I11" s="8" t="s">
        <v>97</v>
      </c>
      <c r="J11" s="12" t="s">
        <v>134</v>
      </c>
      <c r="K11" s="47">
        <v>1.742</v>
      </c>
      <c r="L11" s="41">
        <f t="shared" si="6"/>
        <v>19.04006</v>
      </c>
      <c r="M11" s="49">
        <f t="shared" si="7"/>
        <v>19.04006</v>
      </c>
      <c r="N11" s="50">
        <f t="shared" si="8"/>
        <v>19.04006</v>
      </c>
      <c r="O11" s="51">
        <f t="shared" si="9"/>
        <v>5.2169764400000007</v>
      </c>
      <c r="P11" s="52">
        <v>0.5</v>
      </c>
      <c r="Q11" s="53">
        <f t="shared" si="10"/>
        <v>1.0184488711057165</v>
      </c>
      <c r="R11" s="65">
        <f t="shared" si="19"/>
        <v>0.5</v>
      </c>
      <c r="S11" s="53">
        <f t="shared" si="11"/>
        <v>1.0184488711057165</v>
      </c>
      <c r="T11" s="54">
        <v>9.6500000000000002E-2</v>
      </c>
      <c r="U11" s="66">
        <f t="shared" si="20"/>
        <v>9.6500000000000002E-2</v>
      </c>
      <c r="V11" s="56">
        <f t="shared" si="12"/>
        <v>9.6500000000000002E-2</v>
      </c>
      <c r="W11" s="58">
        <v>29.19</v>
      </c>
      <c r="X11" s="58">
        <f t="shared" si="13"/>
        <v>29.19</v>
      </c>
      <c r="Y11" s="60">
        <v>36.659999999999997</v>
      </c>
      <c r="Z11" s="62">
        <f t="shared" si="14"/>
        <v>3.107261984402853E-2</v>
      </c>
      <c r="AA11" s="63">
        <f t="shared" si="15"/>
        <v>9.7305626566408336E-3</v>
      </c>
      <c r="AB11" s="63">
        <f t="shared" si="16"/>
        <v>4.3772545688588148E-2</v>
      </c>
      <c r="AC11" s="22"/>
      <c r="AD11" s="22"/>
    </row>
    <row r="12" spans="1:30" ht="15.75" customHeight="1" x14ac:dyDescent="0.15">
      <c r="A12" s="8" t="s">
        <v>135</v>
      </c>
      <c r="B12" s="8" t="s">
        <v>19</v>
      </c>
      <c r="C12" s="38">
        <f t="shared" si="0"/>
        <v>1.8722165125042822</v>
      </c>
      <c r="D12" s="39">
        <f t="shared" si="1"/>
        <v>7.3098933725596602E-2</v>
      </c>
      <c r="E12" s="41">
        <f t="shared" si="2"/>
        <v>1.4907255864702673</v>
      </c>
      <c r="F12" s="39">
        <f t="shared" si="3"/>
        <v>5.2014999999999999E-2</v>
      </c>
      <c r="G12" s="38">
        <f t="shared" si="4"/>
        <v>1.8722165125042822</v>
      </c>
      <c r="H12" s="39">
        <f t="shared" si="5"/>
        <v>9.8100755524384659E-2</v>
      </c>
      <c r="I12" s="8" t="s">
        <v>117</v>
      </c>
      <c r="J12" s="12" t="s">
        <v>136</v>
      </c>
      <c r="K12" s="47">
        <v>5</v>
      </c>
      <c r="L12" s="41">
        <f t="shared" si="6"/>
        <v>54.65</v>
      </c>
      <c r="M12" s="49">
        <f t="shared" si="7"/>
        <v>54.65</v>
      </c>
      <c r="N12" s="50">
        <f t="shared" si="8"/>
        <v>54.65</v>
      </c>
      <c r="O12" s="51">
        <f t="shared" si="9"/>
        <v>14.9741</v>
      </c>
      <c r="P12" s="52">
        <v>2</v>
      </c>
      <c r="Q12" s="53">
        <f t="shared" si="10"/>
        <v>0.8743107334421284</v>
      </c>
      <c r="R12" s="52">
        <v>20</v>
      </c>
      <c r="S12" s="53">
        <f t="shared" si="11"/>
        <v>0</v>
      </c>
      <c r="T12" s="54">
        <v>0.13400000000000001</v>
      </c>
      <c r="U12" s="54">
        <v>5.2014999999999999E-2</v>
      </c>
      <c r="V12" s="56">
        <f t="shared" si="12"/>
        <v>0.13400000000000001</v>
      </c>
      <c r="W12" s="58">
        <v>29.19</v>
      </c>
      <c r="X12" s="58">
        <f t="shared" si="13"/>
        <v>29.19</v>
      </c>
      <c r="Y12" s="60">
        <v>36.659999999999997</v>
      </c>
      <c r="Z12" s="62">
        <f t="shared" si="14"/>
        <v>0.13685703076751812</v>
      </c>
      <c r="AA12" s="63">
        <f t="shared" si="15"/>
        <v>7.7540091380250947E-2</v>
      </c>
      <c r="AB12" s="63">
        <f t="shared" si="16"/>
        <v>0.18366585438189864</v>
      </c>
      <c r="AC12" s="22"/>
      <c r="AD12" s="22"/>
    </row>
    <row r="13" spans="1:30" ht="15.75" customHeight="1" x14ac:dyDescent="0.15">
      <c r="A13" s="8" t="s">
        <v>137</v>
      </c>
      <c r="B13" s="8" t="s">
        <v>110</v>
      </c>
      <c r="C13" s="38">
        <f t="shared" si="0"/>
        <v>89.866392600205543</v>
      </c>
      <c r="D13" s="39">
        <f t="shared" si="1"/>
        <v>1.0801297464884662E-2</v>
      </c>
      <c r="E13" s="41">
        <f t="shared" si="2"/>
        <v>71.554828150572831</v>
      </c>
      <c r="F13" s="39">
        <f t="shared" si="3"/>
        <v>6.4923148109767882E-3</v>
      </c>
      <c r="G13" s="38">
        <f t="shared" si="4"/>
        <v>89.866392600205543</v>
      </c>
      <c r="H13" s="39">
        <f t="shared" si="5"/>
        <v>1.3021398943323218E-2</v>
      </c>
      <c r="I13" s="8" t="s">
        <v>117</v>
      </c>
      <c r="J13" s="12" t="s">
        <v>122</v>
      </c>
      <c r="K13" s="47">
        <v>240</v>
      </c>
      <c r="L13" s="41">
        <f t="shared" si="6"/>
        <v>2623.2</v>
      </c>
      <c r="M13" s="49">
        <f t="shared" si="7"/>
        <v>2623.2</v>
      </c>
      <c r="N13" s="50">
        <f t="shared" si="8"/>
        <v>2623.2</v>
      </c>
      <c r="O13" s="51">
        <f t="shared" si="9"/>
        <v>718.75679999999988</v>
      </c>
      <c r="P13" s="52">
        <v>200</v>
      </c>
      <c r="Q13" s="53">
        <f t="shared" si="10"/>
        <v>0.55555197081771557</v>
      </c>
      <c r="R13" s="65">
        <f t="shared" ref="R13:R15" si="21">P13</f>
        <v>200</v>
      </c>
      <c r="S13" s="53">
        <f t="shared" si="11"/>
        <v>0.55555197081771557</v>
      </c>
      <c r="T13" s="54">
        <v>1.5875E-2</v>
      </c>
      <c r="U13" s="66">
        <f t="shared" ref="U13:U15" si="22">T13</f>
        <v>1.5875E-2</v>
      </c>
      <c r="V13" s="56">
        <f t="shared" si="12"/>
        <v>1.5875E-2</v>
      </c>
      <c r="W13" s="58">
        <v>29.19</v>
      </c>
      <c r="X13" s="58">
        <f t="shared" si="13"/>
        <v>29.19</v>
      </c>
      <c r="Y13" s="60">
        <v>36.659999999999997</v>
      </c>
      <c r="Z13" s="62">
        <f t="shared" si="14"/>
        <v>0.97067363857092981</v>
      </c>
      <c r="AA13" s="63">
        <f t="shared" si="15"/>
        <v>0.46455647059886279</v>
      </c>
      <c r="AB13" s="63">
        <f t="shared" si="16"/>
        <v>1.170186149644586</v>
      </c>
      <c r="AC13" s="22"/>
      <c r="AD13" s="22"/>
    </row>
    <row r="14" spans="1:30" ht="15.75" customHeight="1" x14ac:dyDescent="0.15">
      <c r="A14" s="8" t="s">
        <v>138</v>
      </c>
      <c r="B14" s="8" t="s">
        <v>110</v>
      </c>
      <c r="C14" s="38">
        <f t="shared" si="0"/>
        <v>269.59917780061664</v>
      </c>
      <c r="D14" s="39">
        <f t="shared" si="1"/>
        <v>5.1866828464715272E-3</v>
      </c>
      <c r="E14" s="41">
        <f t="shared" si="2"/>
        <v>214.66448445171849</v>
      </c>
      <c r="F14" s="39">
        <f t="shared" si="3"/>
        <v>7.7232297702413432E-4</v>
      </c>
      <c r="G14" s="38">
        <f t="shared" si="4"/>
        <v>269.59917780061664</v>
      </c>
      <c r="H14" s="39">
        <f t="shared" si="5"/>
        <v>1.0437745191316402E-2</v>
      </c>
      <c r="I14" s="8" t="s">
        <v>117</v>
      </c>
      <c r="J14" s="12" t="s">
        <v>139</v>
      </c>
      <c r="K14" s="47">
        <v>720</v>
      </c>
      <c r="L14" s="41">
        <f t="shared" si="6"/>
        <v>7869.5999999999995</v>
      </c>
      <c r="M14" s="49">
        <f t="shared" si="7"/>
        <v>7869.5999999999995</v>
      </c>
      <c r="N14" s="50">
        <f t="shared" si="8"/>
        <v>7869.5999999999995</v>
      </c>
      <c r="O14" s="51">
        <f t="shared" si="9"/>
        <v>2156.2703999999999</v>
      </c>
      <c r="P14" s="52">
        <v>18</v>
      </c>
      <c r="Q14" s="53">
        <f t="shared" si="10"/>
        <v>2.0784307160980533</v>
      </c>
      <c r="R14" s="65">
        <f t="shared" si="21"/>
        <v>18</v>
      </c>
      <c r="S14" s="53">
        <f t="shared" si="11"/>
        <v>2.0784307160980533</v>
      </c>
      <c r="T14" s="54">
        <v>2.19058284444444E-2</v>
      </c>
      <c r="U14" s="66">
        <f t="shared" si="22"/>
        <v>2.19058284444444E-2</v>
      </c>
      <c r="V14" s="56">
        <f t="shared" si="12"/>
        <v>2.19058284444444E-2</v>
      </c>
      <c r="W14" s="58">
        <v>29.19</v>
      </c>
      <c r="X14" s="58">
        <f t="shared" si="13"/>
        <v>29.19</v>
      </c>
      <c r="Y14" s="60">
        <v>36.659999999999997</v>
      </c>
      <c r="Z14" s="62">
        <f t="shared" si="14"/>
        <v>1.3983254309212856</v>
      </c>
      <c r="AA14" s="63">
        <f t="shared" si="15"/>
        <v>0.16579031369310221</v>
      </c>
      <c r="AB14" s="63">
        <f t="shared" si="16"/>
        <v>2.8140075216712419</v>
      </c>
      <c r="AC14" s="22"/>
      <c r="AD14" s="22"/>
    </row>
    <row r="15" spans="1:30" ht="15.75" customHeight="1" x14ac:dyDescent="0.15">
      <c r="A15" s="8" t="s">
        <v>140</v>
      </c>
      <c r="B15" s="8" t="s">
        <v>120</v>
      </c>
      <c r="C15" s="38">
        <f t="shared" si="0"/>
        <v>34.247527107742378</v>
      </c>
      <c r="D15" s="39">
        <f t="shared" si="1"/>
        <v>7.3046548560742964E-3</v>
      </c>
      <c r="E15" s="41">
        <f t="shared" si="2"/>
        <v>27.269103008046919</v>
      </c>
      <c r="F15" s="39">
        <f t="shared" si="3"/>
        <v>6.4453649035203621E-3</v>
      </c>
      <c r="G15" s="38">
        <f t="shared" si="4"/>
        <v>34.247527107742378</v>
      </c>
      <c r="H15" s="39">
        <f t="shared" si="5"/>
        <v>7.6481858821634049E-3</v>
      </c>
      <c r="I15" s="8" t="s">
        <v>117</v>
      </c>
      <c r="J15" s="12" t="s">
        <v>141</v>
      </c>
      <c r="K15" s="47">
        <v>91.462517500000004</v>
      </c>
      <c r="L15" s="41">
        <f t="shared" si="6"/>
        <v>999.68531627499999</v>
      </c>
      <c r="M15" s="49">
        <f t="shared" si="7"/>
        <v>999.68531627499999</v>
      </c>
      <c r="N15" s="50">
        <f t="shared" si="8"/>
        <v>999.68531627499999</v>
      </c>
      <c r="O15" s="51">
        <f t="shared" si="9"/>
        <v>273.91377665934999</v>
      </c>
      <c r="P15" s="52">
        <v>200</v>
      </c>
      <c r="Q15" s="53">
        <f t="shared" si="10"/>
        <v>0.13658388024339285</v>
      </c>
      <c r="R15" s="65">
        <f t="shared" si="21"/>
        <v>200</v>
      </c>
      <c r="S15" s="53">
        <f t="shared" si="11"/>
        <v>0.13658388024339285</v>
      </c>
      <c r="T15" s="54">
        <v>8.0300000000000007E-3</v>
      </c>
      <c r="U15" s="66">
        <f t="shared" si="22"/>
        <v>8.0300000000000007E-3</v>
      </c>
      <c r="V15" s="56">
        <f t="shared" si="12"/>
        <v>8.0300000000000007E-3</v>
      </c>
      <c r="W15" s="58">
        <v>29.19</v>
      </c>
      <c r="X15" s="58">
        <f t="shared" si="13"/>
        <v>29.19</v>
      </c>
      <c r="Y15" s="60">
        <v>36.659999999999997</v>
      </c>
      <c r="Z15" s="62">
        <f t="shared" si="14"/>
        <v>0.25016636519610647</v>
      </c>
      <c r="AA15" s="63">
        <f t="shared" si="15"/>
        <v>0.17575931947854714</v>
      </c>
      <c r="AB15" s="63">
        <f t="shared" si="16"/>
        <v>0.26193145332444379</v>
      </c>
      <c r="AC15" s="22"/>
      <c r="AD15" s="22"/>
    </row>
    <row r="16" spans="1:30" ht="15.75" customHeight="1" x14ac:dyDescent="0.15">
      <c r="A16" s="8"/>
      <c r="B16" s="8"/>
      <c r="C16" s="38"/>
      <c r="D16" s="68"/>
      <c r="E16" s="41"/>
      <c r="F16" s="41"/>
      <c r="G16" s="38"/>
      <c r="H16" s="68"/>
      <c r="I16" s="69"/>
      <c r="J16" s="12"/>
      <c r="K16" s="47"/>
      <c r="L16" s="41"/>
      <c r="M16" s="22"/>
      <c r="N16" s="70"/>
      <c r="O16" s="71"/>
      <c r="P16" s="72"/>
      <c r="Q16" s="73"/>
      <c r="R16" s="72"/>
      <c r="S16" s="73"/>
      <c r="T16" s="73"/>
      <c r="U16" s="73"/>
      <c r="V16" s="74"/>
      <c r="W16" s="22"/>
      <c r="X16" s="22"/>
      <c r="Y16" s="70"/>
      <c r="Z16" s="75"/>
      <c r="AA16" s="76"/>
      <c r="AB16" s="76"/>
      <c r="AC16" s="22"/>
      <c r="AD16" s="22"/>
    </row>
    <row r="17" spans="1:30" ht="15.75" customHeight="1" x14ac:dyDescent="0.15">
      <c r="A17" s="8"/>
      <c r="B17" s="8"/>
      <c r="C17" s="38"/>
      <c r="D17" s="68"/>
      <c r="E17" s="41"/>
      <c r="F17" s="41"/>
      <c r="G17" s="38"/>
      <c r="H17" s="68"/>
      <c r="I17" s="69"/>
      <c r="J17" s="12"/>
      <c r="K17" s="47"/>
      <c r="L17" s="41"/>
      <c r="M17" s="22"/>
      <c r="N17" s="70"/>
      <c r="O17" s="71"/>
      <c r="P17" s="72"/>
      <c r="Q17" s="73"/>
      <c r="R17" s="72"/>
      <c r="S17" s="73"/>
      <c r="T17" s="73"/>
      <c r="U17" s="73"/>
      <c r="V17" s="74"/>
      <c r="W17" s="22"/>
      <c r="X17" s="22"/>
      <c r="Y17" s="70"/>
      <c r="Z17" s="75"/>
      <c r="AA17" s="76"/>
      <c r="AB17" s="76"/>
      <c r="AC17" s="22"/>
      <c r="AD17" s="22"/>
    </row>
    <row r="18" spans="1:30" ht="15.75" customHeight="1" x14ac:dyDescent="0.15">
      <c r="A18" s="8"/>
      <c r="B18" s="8"/>
      <c r="C18" s="38"/>
      <c r="D18" s="68"/>
      <c r="E18" s="41"/>
      <c r="F18" s="41"/>
      <c r="G18" s="38"/>
      <c r="H18" s="68"/>
      <c r="I18" s="69"/>
      <c r="J18" s="12"/>
      <c r="K18" s="47"/>
      <c r="L18" s="41"/>
      <c r="M18" s="22"/>
      <c r="N18" s="70"/>
      <c r="O18" s="71"/>
      <c r="P18" s="72"/>
      <c r="Q18" s="73"/>
      <c r="R18" s="72"/>
      <c r="S18" s="73"/>
      <c r="T18" s="73"/>
      <c r="U18" s="73"/>
      <c r="V18" s="74"/>
      <c r="W18" s="22"/>
      <c r="X18" s="22"/>
      <c r="Y18" s="70"/>
      <c r="Z18" s="75"/>
      <c r="AA18" s="76"/>
      <c r="AB18" s="76"/>
      <c r="AC18" s="22"/>
      <c r="AD18" s="22"/>
    </row>
    <row r="19" spans="1:30" ht="15.75" customHeight="1" x14ac:dyDescent="0.15">
      <c r="A19" s="8"/>
      <c r="B19" s="8"/>
      <c r="C19" s="38"/>
      <c r="D19" s="68"/>
      <c r="E19" s="41"/>
      <c r="F19" s="41"/>
      <c r="G19" s="38"/>
      <c r="H19" s="68"/>
      <c r="I19" s="69"/>
      <c r="J19" s="12"/>
      <c r="K19" s="47"/>
      <c r="L19" s="41"/>
      <c r="M19" s="22"/>
      <c r="N19" s="70"/>
      <c r="O19" s="71"/>
      <c r="P19" s="72"/>
      <c r="Q19" s="73"/>
      <c r="R19" s="72"/>
      <c r="S19" s="73"/>
      <c r="T19" s="73"/>
      <c r="U19" s="73"/>
      <c r="V19" s="74"/>
      <c r="W19" s="22"/>
      <c r="X19" s="22"/>
      <c r="Y19" s="70"/>
      <c r="Z19" s="75"/>
      <c r="AA19" s="76"/>
      <c r="AB19" s="76"/>
      <c r="AC19" s="22"/>
      <c r="AD19" s="22"/>
    </row>
    <row r="20" spans="1:30" ht="15.75" customHeight="1" x14ac:dyDescent="0.15">
      <c r="A20" s="8"/>
      <c r="B20" s="8"/>
      <c r="C20" s="38"/>
      <c r="D20" s="68"/>
      <c r="E20" s="41"/>
      <c r="F20" s="41"/>
      <c r="G20" s="38"/>
      <c r="H20" s="68"/>
      <c r="I20" s="69"/>
      <c r="J20" s="12"/>
      <c r="K20" s="47"/>
      <c r="L20" s="41"/>
      <c r="M20" s="22"/>
      <c r="N20" s="70"/>
      <c r="O20" s="71"/>
      <c r="P20" s="72"/>
      <c r="Q20" s="73"/>
      <c r="R20" s="72"/>
      <c r="S20" s="73"/>
      <c r="T20" s="73"/>
      <c r="U20" s="73"/>
      <c r="V20" s="74"/>
      <c r="W20" s="22"/>
      <c r="X20" s="22"/>
      <c r="Y20" s="70"/>
      <c r="Z20" s="75"/>
      <c r="AA20" s="76"/>
      <c r="AB20" s="76"/>
      <c r="AC20" s="22"/>
      <c r="AD20" s="2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187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5" defaultRowHeight="15.75" customHeight="1" x14ac:dyDescent="0.15"/>
  <cols>
    <col min="1" max="1" width="19.1640625" customWidth="1"/>
    <col min="2" max="2" width="20.6640625" customWidth="1"/>
    <col min="3" max="3" width="8.83203125" customWidth="1"/>
    <col min="4" max="4" width="7.83203125" customWidth="1"/>
    <col min="5" max="5" width="22.5" customWidth="1"/>
    <col min="6" max="6" width="18.5" customWidth="1"/>
    <col min="7" max="7" width="26.83203125" customWidth="1"/>
    <col min="8" max="9" width="8.5" customWidth="1"/>
  </cols>
  <sheetData>
    <row r="1" spans="1:26" ht="15.75" customHeight="1" x14ac:dyDescent="0.15">
      <c r="A1" s="1" t="s">
        <v>0</v>
      </c>
      <c r="B1" s="1" t="s">
        <v>3</v>
      </c>
      <c r="C1" s="9" t="s">
        <v>4</v>
      </c>
      <c r="D1" s="9" t="s">
        <v>15</v>
      </c>
      <c r="E1" s="1" t="s">
        <v>16</v>
      </c>
      <c r="F1" s="11" t="s">
        <v>11</v>
      </c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ht="15.75" customHeight="1" x14ac:dyDescent="0.15">
      <c r="A2" s="9" t="s">
        <v>19</v>
      </c>
      <c r="B2" s="9" t="s">
        <v>19</v>
      </c>
      <c r="C2" s="15"/>
      <c r="D2" s="16"/>
      <c r="E2" s="16"/>
      <c r="F2" s="18"/>
      <c r="G2" s="20" t="s">
        <v>24</v>
      </c>
      <c r="H2" s="25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customHeight="1" x14ac:dyDescent="0.15">
      <c r="A3" s="15" t="s">
        <v>39</v>
      </c>
      <c r="B3" s="28">
        <v>0.02</v>
      </c>
      <c r="C3" s="28">
        <v>0.01</v>
      </c>
      <c r="D3" s="28">
        <v>0.03</v>
      </c>
      <c r="E3" s="30" t="s">
        <v>41</v>
      </c>
      <c r="F3" s="32" t="s">
        <v>47</v>
      </c>
      <c r="G3" s="35" t="s">
        <v>54</v>
      </c>
      <c r="H3" s="35">
        <v>100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15">
      <c r="A4" s="15" t="s">
        <v>57</v>
      </c>
      <c r="B4" s="28">
        <v>50</v>
      </c>
      <c r="C4" s="28">
        <v>10</v>
      </c>
      <c r="D4" s="28">
        <v>100</v>
      </c>
      <c r="E4" s="30" t="s">
        <v>58</v>
      </c>
      <c r="F4" s="32" t="s">
        <v>59</v>
      </c>
      <c r="G4" s="35" t="s">
        <v>60</v>
      </c>
      <c r="H4" s="35">
        <v>100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15.75" customHeight="1" x14ac:dyDescent="0.15">
      <c r="A5" s="15" t="s">
        <v>62</v>
      </c>
      <c r="B5" s="28">
        <v>10</v>
      </c>
      <c r="C5" s="28">
        <v>5</v>
      </c>
      <c r="D5" s="28">
        <v>15</v>
      </c>
      <c r="E5" s="30" t="s">
        <v>63</v>
      </c>
      <c r="F5" s="32" t="s">
        <v>64</v>
      </c>
      <c r="G5" s="35" t="s">
        <v>65</v>
      </c>
      <c r="H5" s="35">
        <v>100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15.75" customHeight="1" x14ac:dyDescent="0.15">
      <c r="A6" s="15" t="s">
        <v>69</v>
      </c>
      <c r="B6" s="28">
        <v>3</v>
      </c>
      <c r="C6" s="28">
        <v>2</v>
      </c>
      <c r="D6" s="28">
        <v>4</v>
      </c>
      <c r="E6" s="30" t="s">
        <v>70</v>
      </c>
      <c r="F6" s="32" t="s">
        <v>47</v>
      </c>
      <c r="G6" s="35" t="s">
        <v>71</v>
      </c>
      <c r="H6" s="35">
        <v>3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5.75" customHeight="1" x14ac:dyDescent="0.15">
      <c r="A7" s="15" t="s">
        <v>75</v>
      </c>
      <c r="B7" s="28">
        <v>0.04</v>
      </c>
      <c r="C7" s="28">
        <v>0.02</v>
      </c>
      <c r="D7" s="28">
        <v>0.06</v>
      </c>
      <c r="E7" s="30" t="s">
        <v>77</v>
      </c>
      <c r="F7" s="32" t="s">
        <v>64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15.75" customHeight="1" x14ac:dyDescent="0.15">
      <c r="A8" s="15" t="s">
        <v>80</v>
      </c>
      <c r="B8" s="40">
        <f>Materials!W$2/$H$13</f>
        <v>7.2975000000000003</v>
      </c>
      <c r="C8" s="40">
        <f>Materials!X$2/$H$15</f>
        <v>3.6487500000000002</v>
      </c>
      <c r="D8" s="40">
        <f>Materials!Y$2/$H$14</f>
        <v>18.329999999999998</v>
      </c>
      <c r="E8" s="42" t="s">
        <v>89</v>
      </c>
      <c r="F8" s="18" t="s">
        <v>91</v>
      </c>
      <c r="G8" s="20" t="s">
        <v>92</v>
      </c>
      <c r="H8" s="20" t="s">
        <v>93</v>
      </c>
      <c r="I8" s="20" t="s">
        <v>94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1:26" ht="15.75" customHeight="1" x14ac:dyDescent="0.15">
      <c r="A9" s="15" t="s">
        <v>95</v>
      </c>
      <c r="B9" s="44">
        <v>0</v>
      </c>
      <c r="C9" s="44">
        <v>0</v>
      </c>
      <c r="D9" s="44">
        <v>0</v>
      </c>
      <c r="E9" s="15" t="s">
        <v>99</v>
      </c>
      <c r="F9" s="18" t="s">
        <v>100</v>
      </c>
      <c r="G9" s="35" t="s">
        <v>101</v>
      </c>
      <c r="H9" s="46">
        <f t="shared" ref="H9:H11" si="0">(H3/100)^$H$6</f>
        <v>1</v>
      </c>
      <c r="I9" s="46">
        <f>PRODUCT(C12,C23,C34,C45,C56,C67,C78,C89,C100,C111,C122,C133,C144,C155,C166,C177,C188,C199,C210,C221,C232,C243,C254,C265,C276)/100^$H$6</f>
        <v>0.8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1:26" ht="15.75" customHeight="1" x14ac:dyDescent="0.15">
      <c r="A10" s="15" t="s">
        <v>102</v>
      </c>
      <c r="B10" s="28">
        <f t="shared" ref="B10:D10" si="1">$H$17</f>
        <v>1</v>
      </c>
      <c r="C10" s="28">
        <f t="shared" si="1"/>
        <v>1</v>
      </c>
      <c r="D10" s="28">
        <f t="shared" si="1"/>
        <v>1</v>
      </c>
      <c r="E10" s="48" t="s">
        <v>103</v>
      </c>
      <c r="F10" s="26"/>
      <c r="G10" s="35" t="s">
        <v>104</v>
      </c>
      <c r="H10" s="46">
        <f t="shared" si="0"/>
        <v>1</v>
      </c>
      <c r="I10" s="46">
        <f>PRODUCT(B12,B23,B34,B45,B56,B67,B78,B89,B100,B111,B122,B133,B144,B155,B166,B177,B188,B199,B210,B221,B232,B243,B254,B265,B276)/100^$H$6</f>
        <v>0.9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6" ht="15.75" customHeight="1" x14ac:dyDescent="0.15">
      <c r="A11" s="15" t="s">
        <v>105</v>
      </c>
      <c r="B11" s="44">
        <v>0</v>
      </c>
      <c r="C11" s="44">
        <v>0</v>
      </c>
      <c r="D11" s="44">
        <v>0</v>
      </c>
      <c r="E11" s="48" t="s">
        <v>103</v>
      </c>
      <c r="F11" s="26"/>
      <c r="G11" s="35" t="s">
        <v>106</v>
      </c>
      <c r="H11" s="46">
        <f t="shared" si="0"/>
        <v>1</v>
      </c>
      <c r="I11" s="46">
        <f>PRODUCT(D12,D23,D34,D45,D56,D67,D78,D89,D100,D111,D122,D133,D144,D155,D166,D177,D188,D199,D210,D221,D232,D243,D254,D265,D276)/100^$H$6</f>
        <v>0.95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1:26" ht="15.75" customHeight="1" x14ac:dyDescent="0.15">
      <c r="A12" s="15" t="s">
        <v>107</v>
      </c>
      <c r="B12" s="44">
        <f>$H$4</f>
        <v>100</v>
      </c>
      <c r="C12" s="44">
        <f>$H$3</f>
        <v>100</v>
      </c>
      <c r="D12" s="44">
        <f>$H$5</f>
        <v>100</v>
      </c>
      <c r="E12" s="48" t="s">
        <v>108</v>
      </c>
      <c r="F12" s="18" t="s">
        <v>109</v>
      </c>
      <c r="G12" s="18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ht="15.75" customHeight="1" x14ac:dyDescent="0.15">
      <c r="A13" s="9" t="s">
        <v>110</v>
      </c>
      <c r="B13" s="9" t="s">
        <v>110</v>
      </c>
      <c r="C13" s="15"/>
      <c r="D13" s="16"/>
      <c r="E13" s="16"/>
      <c r="F13" s="18"/>
      <c r="G13" s="55" t="s">
        <v>111</v>
      </c>
      <c r="H13" s="57">
        <v>4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1:26" ht="15.75" customHeight="1" x14ac:dyDescent="0.15">
      <c r="A14" s="15" t="s">
        <v>39</v>
      </c>
      <c r="B14" s="28">
        <v>0.02</v>
      </c>
      <c r="C14" s="28">
        <v>0.01</v>
      </c>
      <c r="D14" s="28">
        <v>0.03</v>
      </c>
      <c r="E14" s="30" t="s">
        <v>41</v>
      </c>
      <c r="F14" s="32" t="s">
        <v>47</v>
      </c>
      <c r="G14" s="59" t="s">
        <v>112</v>
      </c>
      <c r="H14" s="61">
        <v>2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ht="15.75" customHeight="1" x14ac:dyDescent="0.15">
      <c r="A15" s="15" t="s">
        <v>57</v>
      </c>
      <c r="B15" s="28">
        <v>50</v>
      </c>
      <c r="C15" s="28">
        <v>10</v>
      </c>
      <c r="D15" s="28">
        <v>100</v>
      </c>
      <c r="E15" s="30" t="s">
        <v>58</v>
      </c>
      <c r="F15" s="32" t="s">
        <v>59</v>
      </c>
      <c r="G15" s="59" t="s">
        <v>113</v>
      </c>
      <c r="H15" s="61">
        <v>8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15.75" customHeight="1" x14ac:dyDescent="0.15">
      <c r="A16" s="15" t="s">
        <v>62</v>
      </c>
      <c r="B16" s="28">
        <v>10</v>
      </c>
      <c r="C16" s="28">
        <v>5</v>
      </c>
      <c r="D16" s="28">
        <v>15</v>
      </c>
      <c r="E16" s="30" t="s">
        <v>63</v>
      </c>
      <c r="F16" s="32" t="s">
        <v>64</v>
      </c>
      <c r="G16" s="35" t="s">
        <v>114</v>
      </c>
      <c r="H16" s="35">
        <v>3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15.75" customHeight="1" x14ac:dyDescent="0.15">
      <c r="A17" s="15" t="s">
        <v>69</v>
      </c>
      <c r="B17" s="28">
        <v>3</v>
      </c>
      <c r="C17" s="28">
        <v>2</v>
      </c>
      <c r="D17" s="28">
        <v>4</v>
      </c>
      <c r="E17" s="30" t="s">
        <v>70</v>
      </c>
      <c r="F17" s="32" t="s">
        <v>47</v>
      </c>
      <c r="G17" s="20" t="s">
        <v>115</v>
      </c>
      <c r="H17" s="64">
        <f>H16/H6</f>
        <v>1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spans="1:26" ht="15.75" customHeight="1" x14ac:dyDescent="0.15">
      <c r="A18" s="15" t="s">
        <v>75</v>
      </c>
      <c r="B18" s="28">
        <v>0.04</v>
      </c>
      <c r="C18" s="28">
        <v>0.02</v>
      </c>
      <c r="D18" s="28">
        <v>0.06</v>
      </c>
      <c r="E18" s="30" t="s">
        <v>77</v>
      </c>
      <c r="F18" s="32" t="s">
        <v>64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spans="1:26" ht="15.75" customHeight="1" x14ac:dyDescent="0.15">
      <c r="A19" s="15" t="s">
        <v>80</v>
      </c>
      <c r="B19" s="40">
        <f>Materials!W$2/$H$13</f>
        <v>7.2975000000000003</v>
      </c>
      <c r="C19" s="40">
        <f>Materials!X$2/$H$15</f>
        <v>3.6487500000000002</v>
      </c>
      <c r="D19" s="40">
        <f>Materials!Y$2/$H$14</f>
        <v>18.329999999999998</v>
      </c>
      <c r="E19" s="42" t="s">
        <v>89</v>
      </c>
      <c r="F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spans="1:26" ht="15.75" customHeight="1" x14ac:dyDescent="0.15">
      <c r="A20" s="15" t="s">
        <v>95</v>
      </c>
      <c r="B20" s="44">
        <v>0</v>
      </c>
      <c r="C20" s="44">
        <v>0</v>
      </c>
      <c r="D20" s="44">
        <v>0</v>
      </c>
      <c r="E20" s="15" t="s">
        <v>99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spans="1:26" ht="15.75" customHeight="1" x14ac:dyDescent="0.15">
      <c r="A21" s="15" t="s">
        <v>102</v>
      </c>
      <c r="B21" s="28">
        <f t="shared" ref="B21:D21" si="2">$H$17</f>
        <v>1</v>
      </c>
      <c r="C21" s="28">
        <f t="shared" si="2"/>
        <v>1</v>
      </c>
      <c r="D21" s="28">
        <f t="shared" si="2"/>
        <v>1</v>
      </c>
      <c r="E21" s="48" t="s">
        <v>103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spans="1:26" ht="15.75" customHeight="1" x14ac:dyDescent="0.15">
      <c r="A22" s="15" t="s">
        <v>105</v>
      </c>
      <c r="B22" s="44">
        <v>0</v>
      </c>
      <c r="C22" s="44">
        <v>0</v>
      </c>
      <c r="D22" s="44">
        <v>0</v>
      </c>
      <c r="E22" s="48" t="s">
        <v>103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ht="15.75" customHeight="1" x14ac:dyDescent="0.15">
      <c r="A23" s="15" t="s">
        <v>107</v>
      </c>
      <c r="B23" s="28">
        <v>90</v>
      </c>
      <c r="C23" s="28">
        <v>80</v>
      </c>
      <c r="D23" s="40">
        <v>95</v>
      </c>
      <c r="E23" s="30" t="s">
        <v>108</v>
      </c>
      <c r="F23" s="45" t="s">
        <v>119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ht="15.75" customHeight="1" x14ac:dyDescent="0.15">
      <c r="A24" s="9" t="s">
        <v>120</v>
      </c>
      <c r="B24" s="9" t="s">
        <v>120</v>
      </c>
      <c r="C24" s="15"/>
      <c r="D24" s="16"/>
      <c r="E24" s="16"/>
      <c r="G24" s="18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ht="15.75" customHeight="1" x14ac:dyDescent="0.15">
      <c r="A25" s="15" t="s">
        <v>39</v>
      </c>
      <c r="B25" s="44">
        <v>0</v>
      </c>
      <c r="C25" s="44">
        <v>0</v>
      </c>
      <c r="D25" s="44">
        <v>0</v>
      </c>
      <c r="E25" s="15" t="s">
        <v>41</v>
      </c>
      <c r="F25" s="18"/>
      <c r="G25" s="18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15.75" customHeight="1" x14ac:dyDescent="0.15">
      <c r="A26" s="15" t="s">
        <v>57</v>
      </c>
      <c r="B26" s="44">
        <v>0</v>
      </c>
      <c r="C26" s="44">
        <v>0</v>
      </c>
      <c r="D26" s="44">
        <v>0</v>
      </c>
      <c r="E26" s="15" t="s">
        <v>58</v>
      </c>
      <c r="F26" s="18"/>
      <c r="G26" s="18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5.75" customHeight="1" x14ac:dyDescent="0.15">
      <c r="A27" s="15" t="s">
        <v>62</v>
      </c>
      <c r="B27" s="44">
        <v>0</v>
      </c>
      <c r="C27" s="44">
        <v>0</v>
      </c>
      <c r="D27" s="44">
        <v>0</v>
      </c>
      <c r="E27" s="15" t="s">
        <v>63</v>
      </c>
      <c r="F27" s="18"/>
      <c r="G27" s="18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ht="15.75" customHeight="1" x14ac:dyDescent="0.15">
      <c r="A28" s="15" t="s">
        <v>69</v>
      </c>
      <c r="B28" s="44">
        <v>0</v>
      </c>
      <c r="C28" s="44">
        <v>0</v>
      </c>
      <c r="D28" s="44">
        <v>0</v>
      </c>
      <c r="E28" s="15" t="s">
        <v>70</v>
      </c>
      <c r="F28" s="18"/>
      <c r="G28" s="18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ht="15.75" customHeight="1" x14ac:dyDescent="0.15">
      <c r="A29" s="15" t="s">
        <v>75</v>
      </c>
      <c r="B29" s="44">
        <v>0</v>
      </c>
      <c r="C29" s="44">
        <v>0</v>
      </c>
      <c r="D29" s="44">
        <v>0</v>
      </c>
      <c r="E29" s="15" t="s">
        <v>77</v>
      </c>
      <c r="F29" s="18"/>
      <c r="G29" s="18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spans="1:26" ht="15.75" customHeight="1" x14ac:dyDescent="0.15">
      <c r="A30" s="15" t="s">
        <v>80</v>
      </c>
      <c r="B30" s="40">
        <f>Materials!W$2/$H$13</f>
        <v>7.2975000000000003</v>
      </c>
      <c r="C30" s="40">
        <f>Materials!X$2/$H$15</f>
        <v>3.6487500000000002</v>
      </c>
      <c r="D30" s="40">
        <f>Materials!Y$2/$H$14</f>
        <v>18.329999999999998</v>
      </c>
      <c r="E30" s="42" t="s">
        <v>89</v>
      </c>
      <c r="F30" s="18"/>
      <c r="G30" s="18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 spans="1:26" ht="15.75" customHeight="1" x14ac:dyDescent="0.15">
      <c r="A31" s="15" t="s">
        <v>95</v>
      </c>
      <c r="B31" s="44">
        <v>0</v>
      </c>
      <c r="C31" s="44">
        <v>0</v>
      </c>
      <c r="D31" s="44">
        <v>0</v>
      </c>
      <c r="E31" s="15" t="s">
        <v>99</v>
      </c>
      <c r="F31" s="18"/>
      <c r="G31" s="18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spans="1:26" ht="15.75" customHeight="1" x14ac:dyDescent="0.15">
      <c r="A32" s="15" t="s">
        <v>102</v>
      </c>
      <c r="B32" s="28">
        <f t="shared" ref="B32:D32" si="3">$H$17</f>
        <v>1</v>
      </c>
      <c r="C32" s="28">
        <f t="shared" si="3"/>
        <v>1</v>
      </c>
      <c r="D32" s="28">
        <f t="shared" si="3"/>
        <v>1</v>
      </c>
      <c r="E32" s="48" t="s">
        <v>103</v>
      </c>
      <c r="F32" s="18"/>
      <c r="G32" s="18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spans="1:26" ht="15.75" customHeight="1" x14ac:dyDescent="0.15">
      <c r="A33" s="15" t="s">
        <v>105</v>
      </c>
      <c r="B33" s="44">
        <v>0</v>
      </c>
      <c r="C33" s="44">
        <v>0</v>
      </c>
      <c r="D33" s="44">
        <v>0</v>
      </c>
      <c r="E33" s="48" t="s">
        <v>103</v>
      </c>
      <c r="F33" s="18"/>
      <c r="G33" s="18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spans="1:26" ht="15.75" customHeight="1" x14ac:dyDescent="0.15">
      <c r="A34" s="15" t="s">
        <v>107</v>
      </c>
      <c r="B34" s="44">
        <f>$H$4</f>
        <v>100</v>
      </c>
      <c r="C34" s="44">
        <f>$H$3</f>
        <v>100</v>
      </c>
      <c r="D34" s="44">
        <f>$H$5</f>
        <v>100</v>
      </c>
      <c r="E34" s="48" t="s">
        <v>108</v>
      </c>
      <c r="F34" s="18"/>
      <c r="G34" s="18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spans="1:26" ht="15.75" customHeight="1" x14ac:dyDescent="0.15">
      <c r="A35" s="9"/>
      <c r="B35" s="9"/>
      <c r="C35" s="15"/>
      <c r="D35" s="16"/>
      <c r="E35" s="16"/>
      <c r="F35" s="18"/>
      <c r="G35" s="18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spans="1:26" ht="15.75" customHeight="1" x14ac:dyDescent="0.15">
      <c r="A36" s="15"/>
      <c r="B36" s="44"/>
      <c r="C36" s="44"/>
      <c r="D36" s="44"/>
      <c r="E36" s="15"/>
      <c r="F36" s="18"/>
      <c r="G36" s="18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 spans="1:26" ht="15.75" customHeight="1" x14ac:dyDescent="0.15">
      <c r="A37" s="15"/>
      <c r="B37" s="44"/>
      <c r="C37" s="44"/>
      <c r="D37" s="44"/>
      <c r="E37" s="15"/>
      <c r="F37" s="18"/>
      <c r="G37" s="18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 spans="1:26" ht="15.75" customHeight="1" x14ac:dyDescent="0.15">
      <c r="A38" s="15"/>
      <c r="B38" s="44"/>
      <c r="C38" s="44"/>
      <c r="D38" s="44"/>
      <c r="E38" s="15"/>
      <c r="F38" s="18"/>
      <c r="G38" s="18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spans="1:26" ht="15.75" customHeight="1" x14ac:dyDescent="0.15">
      <c r="A39" s="15"/>
      <c r="B39" s="44"/>
      <c r="C39" s="44"/>
      <c r="D39" s="44"/>
      <c r="E39" s="15"/>
      <c r="F39" s="18"/>
      <c r="G39" s="18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spans="1:26" ht="15.75" customHeight="1" x14ac:dyDescent="0.15">
      <c r="A40" s="15"/>
      <c r="B40" s="44"/>
      <c r="C40" s="44"/>
      <c r="D40" s="44"/>
      <c r="E40" s="15"/>
      <c r="F40" s="18"/>
      <c r="G40" s="18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 spans="1:26" ht="15.75" customHeight="1" x14ac:dyDescent="0.15">
      <c r="A41" s="15"/>
      <c r="B41" s="44"/>
      <c r="C41" s="44"/>
      <c r="D41" s="44"/>
      <c r="E41" s="15"/>
      <c r="F41" s="18"/>
      <c r="G41" s="18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spans="1:26" ht="15.75" customHeight="1" x14ac:dyDescent="0.15">
      <c r="A42" s="15"/>
      <c r="B42" s="44"/>
      <c r="C42" s="44"/>
      <c r="D42" s="44"/>
      <c r="E42" s="15"/>
      <c r="F42" s="18"/>
      <c r="G42" s="18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spans="1:26" ht="15.75" customHeight="1" x14ac:dyDescent="0.15">
      <c r="A43" s="15"/>
      <c r="B43" s="44"/>
      <c r="C43" s="44"/>
      <c r="D43" s="44"/>
      <c r="E43" s="48"/>
      <c r="F43" s="18"/>
      <c r="G43" s="18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spans="1:26" ht="15.75" customHeight="1" x14ac:dyDescent="0.15">
      <c r="A44" s="15"/>
      <c r="B44" s="44"/>
      <c r="C44" s="44"/>
      <c r="D44" s="44"/>
      <c r="E44" s="48"/>
      <c r="F44" s="18"/>
      <c r="G44" s="18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spans="1:26" ht="15.75" customHeight="1" x14ac:dyDescent="0.15">
      <c r="A45" s="15"/>
      <c r="B45" s="44"/>
      <c r="C45" s="44"/>
      <c r="D45" s="44"/>
      <c r="E45" s="48"/>
      <c r="F45" s="18"/>
      <c r="G45" s="18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spans="1:26" ht="15.75" customHeight="1" x14ac:dyDescent="0.15">
      <c r="A46" s="9"/>
      <c r="B46" s="9"/>
      <c r="C46" s="15"/>
      <c r="D46" s="16"/>
      <c r="E46" s="16"/>
      <c r="F46" s="18"/>
      <c r="G46" s="18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spans="1:26" ht="15.75" customHeight="1" x14ac:dyDescent="0.15">
      <c r="A47" s="15"/>
      <c r="B47" s="44"/>
      <c r="C47" s="44"/>
      <c r="D47" s="44"/>
      <c r="E47" s="15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 spans="1:26" ht="15.75" customHeight="1" x14ac:dyDescent="0.15">
      <c r="A48" s="15"/>
      <c r="B48" s="44"/>
      <c r="C48" s="44"/>
      <c r="D48" s="44"/>
      <c r="E48" s="15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 spans="1:26" ht="15.75" customHeight="1" x14ac:dyDescent="0.15">
      <c r="A49" s="15"/>
      <c r="B49" s="44"/>
      <c r="C49" s="44"/>
      <c r="D49" s="44"/>
      <c r="E49" s="15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 spans="1:26" ht="15.75" customHeight="1" x14ac:dyDescent="0.15">
      <c r="A50" s="15"/>
      <c r="B50" s="44"/>
      <c r="C50" s="44"/>
      <c r="D50" s="44"/>
      <c r="E50" s="15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ht="15.75" customHeight="1" x14ac:dyDescent="0.15">
      <c r="A51" s="15"/>
      <c r="B51" s="44"/>
      <c r="C51" s="44"/>
      <c r="D51" s="44"/>
      <c r="E51" s="15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ht="15.75" customHeight="1" x14ac:dyDescent="0.15">
      <c r="A52" s="15"/>
      <c r="B52" s="44"/>
      <c r="C52" s="44"/>
      <c r="D52" s="44"/>
      <c r="E52" s="15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spans="1:26" ht="15.75" customHeight="1" x14ac:dyDescent="0.15">
      <c r="A53" s="15"/>
      <c r="B53" s="44"/>
      <c r="C53" s="44"/>
      <c r="D53" s="44"/>
      <c r="E53" s="15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ht="13" x14ac:dyDescent="0.15">
      <c r="A54" s="15"/>
      <c r="B54" s="44"/>
      <c r="C54" s="44"/>
      <c r="D54" s="44"/>
      <c r="E54" s="48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ht="13" x14ac:dyDescent="0.15">
      <c r="A55" s="15"/>
      <c r="B55" s="44"/>
      <c r="C55" s="44"/>
      <c r="D55" s="44"/>
      <c r="E55" s="48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ht="13" x14ac:dyDescent="0.15">
      <c r="A56" s="15"/>
      <c r="B56" s="44"/>
      <c r="C56" s="44"/>
      <c r="D56" s="44"/>
      <c r="E56" s="48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ht="13" x14ac:dyDescent="0.15">
      <c r="A57" s="9"/>
      <c r="B57" s="9"/>
      <c r="C57" s="15"/>
      <c r="D57" s="16"/>
      <c r="E57" s="1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ht="13" x14ac:dyDescent="0.15">
      <c r="A58" s="15"/>
      <c r="B58" s="44"/>
      <c r="C58" s="44"/>
      <c r="D58" s="44"/>
      <c r="E58" s="15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ht="13" x14ac:dyDescent="0.15">
      <c r="A59" s="15"/>
      <c r="B59" s="44"/>
      <c r="C59" s="44"/>
      <c r="D59" s="44"/>
      <c r="E59" s="15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spans="1:26" ht="13" x14ac:dyDescent="0.15">
      <c r="A60" s="15"/>
      <c r="B60" s="44"/>
      <c r="C60" s="44"/>
      <c r="D60" s="44"/>
      <c r="E60" s="15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spans="1:26" ht="13" x14ac:dyDescent="0.15">
      <c r="A61" s="15"/>
      <c r="B61" s="44"/>
      <c r="C61" s="44"/>
      <c r="D61" s="44"/>
      <c r="E61" s="15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spans="1:26" ht="13" x14ac:dyDescent="0.15">
      <c r="A62" s="15"/>
      <c r="B62" s="44"/>
      <c r="C62" s="44"/>
      <c r="D62" s="44"/>
      <c r="E62" s="15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spans="1:26" ht="13" x14ac:dyDescent="0.15">
      <c r="A63" s="15"/>
      <c r="B63" s="44"/>
      <c r="C63" s="44"/>
      <c r="D63" s="44"/>
      <c r="E63" s="15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spans="1:26" ht="13" x14ac:dyDescent="0.15">
      <c r="A64" s="15"/>
      <c r="B64" s="44"/>
      <c r="C64" s="44"/>
      <c r="D64" s="44"/>
      <c r="E64" s="15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spans="1:26" ht="13" x14ac:dyDescent="0.15">
      <c r="A65" s="15"/>
      <c r="B65" s="44"/>
      <c r="C65" s="44"/>
      <c r="D65" s="44"/>
      <c r="E65" s="48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 spans="1:26" ht="13" x14ac:dyDescent="0.15">
      <c r="A66" s="15"/>
      <c r="B66" s="44"/>
      <c r="C66" s="44"/>
      <c r="D66" s="44"/>
      <c r="E66" s="48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 spans="1:26" ht="13" x14ac:dyDescent="0.15">
      <c r="A67" s="15"/>
      <c r="B67" s="44"/>
      <c r="C67" s="44"/>
      <c r="D67" s="44"/>
      <c r="E67" s="48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 spans="1:26" ht="13" x14ac:dyDescent="0.15">
      <c r="A68" s="9"/>
      <c r="B68" s="9"/>
      <c r="C68" s="15"/>
      <c r="D68" s="16"/>
      <c r="E68" s="1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 spans="1:26" ht="13" x14ac:dyDescent="0.15">
      <c r="A69" s="15"/>
      <c r="B69" s="67"/>
      <c r="C69" s="67"/>
      <c r="D69" s="67"/>
      <c r="E69" s="15"/>
      <c r="F69" s="18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 spans="1:26" ht="13" x14ac:dyDescent="0.15">
      <c r="A70" s="15"/>
      <c r="B70" s="44"/>
      <c r="C70" s="44"/>
      <c r="D70" s="44"/>
      <c r="E70" s="15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spans="1:26" ht="13" x14ac:dyDescent="0.15">
      <c r="A71" s="15"/>
      <c r="B71" s="44"/>
      <c r="C71" s="44"/>
      <c r="D71" s="44"/>
      <c r="E71" s="15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spans="1:26" ht="13" x14ac:dyDescent="0.15">
      <c r="A72" s="15"/>
      <c r="B72" s="44"/>
      <c r="C72" s="44"/>
      <c r="D72" s="44"/>
      <c r="E72" s="15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 spans="1:26" ht="13" x14ac:dyDescent="0.15">
      <c r="A73" s="15"/>
      <c r="B73" s="44"/>
      <c r="C73" s="44"/>
      <c r="D73" s="44"/>
      <c r="E73" s="15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 spans="1:26" ht="13" x14ac:dyDescent="0.15">
      <c r="A74" s="15"/>
      <c r="B74" s="44"/>
      <c r="C74" s="44"/>
      <c r="D74" s="44"/>
      <c r="E74" s="15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 spans="1:26" ht="13" x14ac:dyDescent="0.15">
      <c r="A75" s="15"/>
      <c r="B75" s="44"/>
      <c r="C75" s="44"/>
      <c r="D75" s="44"/>
      <c r="E75" s="15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 spans="1:26" ht="13" x14ac:dyDescent="0.15">
      <c r="A76" s="15"/>
      <c r="B76" s="44"/>
      <c r="C76" s="44"/>
      <c r="D76" s="44"/>
      <c r="E76" s="48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 spans="1:26" ht="13" x14ac:dyDescent="0.15">
      <c r="A77" s="15"/>
      <c r="B77" s="44"/>
      <c r="C77" s="44"/>
      <c r="D77" s="44"/>
      <c r="E77" s="48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spans="1:26" ht="13" x14ac:dyDescent="0.15">
      <c r="A78" s="15"/>
      <c r="B78" s="44"/>
      <c r="C78" s="44"/>
      <c r="D78" s="44"/>
      <c r="E78" s="48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 spans="1:26" ht="13" x14ac:dyDescent="0.15">
      <c r="A79" s="9"/>
      <c r="B79" s="9"/>
      <c r="C79" s="15"/>
      <c r="D79" s="16"/>
      <c r="E79" s="16"/>
      <c r="F79" s="18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 spans="1:26" ht="13" x14ac:dyDescent="0.15">
      <c r="A80" s="15"/>
      <c r="B80" s="44"/>
      <c r="C80" s="44"/>
      <c r="D80" s="44"/>
      <c r="E80" s="15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 spans="1:26" ht="13" x14ac:dyDescent="0.15">
      <c r="A81" s="15"/>
      <c r="B81" s="44"/>
      <c r="C81" s="44"/>
      <c r="D81" s="44"/>
      <c r="E81" s="15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 spans="1:26" ht="13" x14ac:dyDescent="0.15">
      <c r="A82" s="15"/>
      <c r="B82" s="44"/>
      <c r="C82" s="44"/>
      <c r="D82" s="44"/>
      <c r="E82" s="15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 spans="1:26" ht="13" x14ac:dyDescent="0.15">
      <c r="A83" s="15"/>
      <c r="B83" s="44"/>
      <c r="C83" s="44"/>
      <c r="D83" s="44"/>
      <c r="E83" s="15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 spans="1:26" ht="13" x14ac:dyDescent="0.15">
      <c r="A84" s="15"/>
      <c r="B84" s="44"/>
      <c r="C84" s="44"/>
      <c r="D84" s="44"/>
      <c r="E84" s="15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 spans="1:26" ht="13" x14ac:dyDescent="0.15">
      <c r="A85" s="15"/>
      <c r="B85" s="44"/>
      <c r="C85" s="44"/>
      <c r="D85" s="44"/>
      <c r="E85" s="15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spans="1:26" ht="13" x14ac:dyDescent="0.15">
      <c r="A86" s="15"/>
      <c r="B86" s="44"/>
      <c r="C86" s="44"/>
      <c r="D86" s="44"/>
      <c r="E86" s="15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 spans="1:26" ht="13" x14ac:dyDescent="0.15">
      <c r="A87" s="15"/>
      <c r="B87" s="44"/>
      <c r="C87" s="44"/>
      <c r="D87" s="44"/>
      <c r="E87" s="48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 spans="1:26" ht="13" x14ac:dyDescent="0.15">
      <c r="A88" s="15"/>
      <c r="B88" s="44"/>
      <c r="C88" s="44"/>
      <c r="D88" s="44"/>
      <c r="E88" s="48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 spans="1:26" ht="13" x14ac:dyDescent="0.15">
      <c r="A89" s="15"/>
      <c r="B89" s="44"/>
      <c r="C89" s="44"/>
      <c r="D89" s="44"/>
      <c r="E89" s="48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 spans="1:26" ht="13" x14ac:dyDescent="0.15">
      <c r="A90" s="9"/>
      <c r="B90" s="9"/>
      <c r="C90" s="15"/>
      <c r="D90" s="16"/>
      <c r="E90" s="16"/>
      <c r="F90" s="18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 spans="1:26" ht="13" x14ac:dyDescent="0.15">
      <c r="A91" s="15"/>
      <c r="B91" s="44"/>
      <c r="C91" s="44"/>
      <c r="D91" s="44"/>
      <c r="E91" s="15"/>
      <c r="F91" s="18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 spans="1:26" ht="13" x14ac:dyDescent="0.15">
      <c r="A92" s="15"/>
      <c r="B92" s="44"/>
      <c r="C92" s="44"/>
      <c r="D92" s="44"/>
      <c r="E92" s="15"/>
      <c r="F92" s="18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 spans="1:26" ht="13" x14ac:dyDescent="0.15">
      <c r="A93" s="15"/>
      <c r="B93" s="44"/>
      <c r="C93" s="44"/>
      <c r="D93" s="44"/>
      <c r="E93" s="15"/>
      <c r="F93" s="18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 spans="1:26" ht="13" x14ac:dyDescent="0.15">
      <c r="A94" s="15"/>
      <c r="B94" s="44"/>
      <c r="C94" s="44"/>
      <c r="D94" s="44"/>
      <c r="E94" s="15"/>
      <c r="F94" s="18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 spans="1:26" ht="13" x14ac:dyDescent="0.15">
      <c r="A95" s="15"/>
      <c r="B95" s="44"/>
      <c r="C95" s="44"/>
      <c r="D95" s="44"/>
      <c r="E95" s="15"/>
      <c r="F95" s="18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 spans="1:26" ht="13" x14ac:dyDescent="0.15">
      <c r="A96" s="15"/>
      <c r="B96" s="44"/>
      <c r="C96" s="44"/>
      <c r="D96" s="44"/>
      <c r="E96" s="15"/>
      <c r="F96" s="18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 spans="1:26" ht="13" x14ac:dyDescent="0.15">
      <c r="A97" s="15"/>
      <c r="B97" s="44"/>
      <c r="C97" s="44"/>
      <c r="D97" s="44"/>
      <c r="E97" s="15"/>
      <c r="F97" s="18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 spans="1:26" ht="13" x14ac:dyDescent="0.15">
      <c r="A98" s="15"/>
      <c r="B98" s="44"/>
      <c r="C98" s="44"/>
      <c r="D98" s="44"/>
      <c r="E98" s="48"/>
      <c r="F98" s="18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 spans="1:26" ht="13" x14ac:dyDescent="0.15">
      <c r="A99" s="15"/>
      <c r="B99" s="44"/>
      <c r="C99" s="44"/>
      <c r="D99" s="44"/>
      <c r="E99" s="48"/>
      <c r="F99" s="18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 spans="1:26" ht="13" x14ac:dyDescent="0.15">
      <c r="A100" s="15"/>
      <c r="B100" s="44"/>
      <c r="C100" s="44"/>
      <c r="D100" s="44"/>
      <c r="E100" s="48"/>
      <c r="F100" s="18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 spans="1:26" ht="13" x14ac:dyDescent="0.15">
      <c r="A101" s="9"/>
      <c r="B101" s="9"/>
      <c r="C101" s="15"/>
      <c r="D101" s="16"/>
      <c r="E101" s="16"/>
      <c r="F101" s="18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 spans="1:26" ht="13" x14ac:dyDescent="0.15">
      <c r="A102" s="15"/>
      <c r="B102" s="44"/>
      <c r="C102" s="44"/>
      <c r="D102" s="44"/>
      <c r="E102" s="15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spans="1:26" ht="13" x14ac:dyDescent="0.15">
      <c r="A103" s="15"/>
      <c r="B103" s="44"/>
      <c r="C103" s="44"/>
      <c r="D103" s="44"/>
      <c r="E103" s="15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spans="1:26" ht="13" x14ac:dyDescent="0.15">
      <c r="A104" s="15"/>
      <c r="B104" s="44"/>
      <c r="C104" s="44"/>
      <c r="D104" s="44"/>
      <c r="E104" s="15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spans="1:26" ht="13" x14ac:dyDescent="0.15">
      <c r="A105" s="15"/>
      <c r="B105" s="44"/>
      <c r="C105" s="44"/>
      <c r="D105" s="44"/>
      <c r="E105" s="15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 spans="1:26" ht="13" x14ac:dyDescent="0.15">
      <c r="A106" s="15"/>
      <c r="B106" s="44"/>
      <c r="C106" s="44"/>
      <c r="D106" s="44"/>
      <c r="E106" s="15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 spans="1:26" ht="13" x14ac:dyDescent="0.15">
      <c r="A107" s="15"/>
      <c r="B107" s="44"/>
      <c r="C107" s="44"/>
      <c r="D107" s="44"/>
      <c r="E107" s="15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 spans="1:26" ht="13" x14ac:dyDescent="0.15">
      <c r="A108" s="15"/>
      <c r="B108" s="44"/>
      <c r="C108" s="44"/>
      <c r="D108" s="44"/>
      <c r="E108" s="15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 spans="1:26" ht="13" x14ac:dyDescent="0.15">
      <c r="A109" s="15"/>
      <c r="B109" s="44"/>
      <c r="C109" s="44"/>
      <c r="D109" s="44"/>
      <c r="E109" s="48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 spans="1:26" ht="13" x14ac:dyDescent="0.15">
      <c r="A110" s="15"/>
      <c r="B110" s="44"/>
      <c r="C110" s="44"/>
      <c r="D110" s="44"/>
      <c r="E110" s="48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 spans="1:26" ht="13" x14ac:dyDescent="0.15">
      <c r="A111" s="15"/>
      <c r="B111" s="44"/>
      <c r="C111" s="44"/>
      <c r="D111" s="44"/>
      <c r="E111" s="48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 spans="1:26" ht="13" x14ac:dyDescent="0.15">
      <c r="A112" s="9"/>
      <c r="B112" s="9"/>
      <c r="C112" s="15"/>
      <c r="D112" s="16"/>
      <c r="E112" s="1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 spans="1:26" ht="13" x14ac:dyDescent="0.15">
      <c r="A113" s="15"/>
      <c r="B113" s="44"/>
      <c r="C113" s="44"/>
      <c r="D113" s="44"/>
      <c r="E113" s="15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 spans="1:26" ht="13" x14ac:dyDescent="0.15">
      <c r="A114" s="15"/>
      <c r="B114" s="44"/>
      <c r="C114" s="44"/>
      <c r="D114" s="44"/>
      <c r="E114" s="15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 spans="1:26" ht="13" x14ac:dyDescent="0.15">
      <c r="A115" s="15"/>
      <c r="B115" s="44"/>
      <c r="C115" s="44"/>
      <c r="D115" s="44"/>
      <c r="E115" s="15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 spans="1:26" ht="13" x14ac:dyDescent="0.15">
      <c r="A116" s="15"/>
      <c r="B116" s="44"/>
      <c r="C116" s="44"/>
      <c r="D116" s="44"/>
      <c r="E116" s="15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 spans="1:26" ht="13" x14ac:dyDescent="0.15">
      <c r="A117" s="15"/>
      <c r="B117" s="44"/>
      <c r="C117" s="44"/>
      <c r="D117" s="44"/>
      <c r="E117" s="15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 spans="1:26" ht="13" x14ac:dyDescent="0.15">
      <c r="A118" s="15"/>
      <c r="B118" s="44"/>
      <c r="C118" s="44"/>
      <c r="D118" s="44"/>
      <c r="E118" s="15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 spans="1:26" ht="13" x14ac:dyDescent="0.15">
      <c r="A119" s="15"/>
      <c r="B119" s="44"/>
      <c r="C119" s="44"/>
      <c r="D119" s="44"/>
      <c r="E119" s="15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 spans="1:26" ht="13" x14ac:dyDescent="0.15">
      <c r="A120" s="15"/>
      <c r="B120" s="44"/>
      <c r="C120" s="44"/>
      <c r="D120" s="44"/>
      <c r="E120" s="48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 spans="1:26" ht="13" x14ac:dyDescent="0.15">
      <c r="A121" s="15"/>
      <c r="B121" s="44"/>
      <c r="C121" s="44"/>
      <c r="D121" s="44"/>
      <c r="E121" s="48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 spans="1:26" ht="13" x14ac:dyDescent="0.15">
      <c r="A122" s="15"/>
      <c r="B122" s="44"/>
      <c r="C122" s="44"/>
      <c r="D122" s="44"/>
      <c r="E122" s="48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 spans="1:26" ht="13" x14ac:dyDescent="0.15">
      <c r="A123" s="9"/>
      <c r="B123" s="9"/>
      <c r="C123" s="15"/>
      <c r="D123" s="16"/>
      <c r="E123" s="1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 spans="1:26" ht="13" x14ac:dyDescent="0.15">
      <c r="A124" s="15"/>
      <c r="B124" s="44"/>
      <c r="C124" s="44"/>
      <c r="D124" s="44"/>
      <c r="E124" s="15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 spans="1:26" ht="13" x14ac:dyDescent="0.15">
      <c r="A125" s="15"/>
      <c r="B125" s="44"/>
      <c r="C125" s="44"/>
      <c r="D125" s="44"/>
      <c r="E125" s="15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 spans="1:26" ht="13" x14ac:dyDescent="0.15">
      <c r="A126" s="15"/>
      <c r="B126" s="44"/>
      <c r="C126" s="44"/>
      <c r="D126" s="44"/>
      <c r="E126" s="15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 spans="1:26" ht="13" x14ac:dyDescent="0.15">
      <c r="A127" s="15"/>
      <c r="B127" s="44"/>
      <c r="C127" s="44"/>
      <c r="D127" s="44"/>
      <c r="E127" s="15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 spans="1:26" ht="13" x14ac:dyDescent="0.15">
      <c r="A128" s="15"/>
      <c r="B128" s="44"/>
      <c r="C128" s="44"/>
      <c r="D128" s="44"/>
      <c r="E128" s="15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 spans="1:26" ht="13" x14ac:dyDescent="0.15">
      <c r="A129" s="15"/>
      <c r="B129" s="44"/>
      <c r="C129" s="44"/>
      <c r="D129" s="44"/>
      <c r="E129" s="15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 spans="1:26" ht="13" x14ac:dyDescent="0.15">
      <c r="A130" s="15"/>
      <c r="B130" s="44"/>
      <c r="C130" s="44"/>
      <c r="D130" s="44"/>
      <c r="E130" s="15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 spans="1:26" ht="13" x14ac:dyDescent="0.15">
      <c r="A131" s="15"/>
      <c r="B131" s="44"/>
      <c r="C131" s="44"/>
      <c r="D131" s="44"/>
      <c r="E131" s="48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 spans="1:26" ht="13" x14ac:dyDescent="0.15">
      <c r="A132" s="15"/>
      <c r="B132" s="44"/>
      <c r="C132" s="44"/>
      <c r="D132" s="44"/>
      <c r="E132" s="48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 spans="1:26" ht="13" x14ac:dyDescent="0.15">
      <c r="A133" s="15"/>
      <c r="B133" s="44"/>
      <c r="C133" s="44"/>
      <c r="D133" s="44"/>
      <c r="E133" s="48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 spans="1:26" ht="13" x14ac:dyDescent="0.15">
      <c r="A134" s="9"/>
      <c r="B134" s="9"/>
      <c r="C134" s="15"/>
      <c r="D134" s="16"/>
      <c r="E134" s="1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 spans="1:26" ht="13" x14ac:dyDescent="0.15">
      <c r="A135" s="15"/>
      <c r="B135" s="44"/>
      <c r="C135" s="44"/>
      <c r="D135" s="44"/>
      <c r="E135" s="15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 spans="1:26" ht="13" x14ac:dyDescent="0.15">
      <c r="A136" s="15"/>
      <c r="B136" s="44"/>
      <c r="C136" s="44"/>
      <c r="D136" s="44"/>
      <c r="E136" s="15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 spans="1:26" ht="13" x14ac:dyDescent="0.15">
      <c r="A137" s="15"/>
      <c r="B137" s="44"/>
      <c r="C137" s="44"/>
      <c r="D137" s="44"/>
      <c r="E137" s="15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 spans="1:26" ht="13" x14ac:dyDescent="0.15">
      <c r="A138" s="15"/>
      <c r="B138" s="44"/>
      <c r="C138" s="44"/>
      <c r="D138" s="44"/>
      <c r="E138" s="15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 spans="1:26" ht="13" x14ac:dyDescent="0.15">
      <c r="A139" s="15"/>
      <c r="B139" s="44"/>
      <c r="C139" s="44"/>
      <c r="D139" s="44"/>
      <c r="E139" s="15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 spans="1:26" ht="13" x14ac:dyDescent="0.15">
      <c r="A140" s="15"/>
      <c r="B140" s="44"/>
      <c r="C140" s="44"/>
      <c r="D140" s="44"/>
      <c r="E140" s="15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 spans="1:26" ht="13" x14ac:dyDescent="0.15">
      <c r="A141" s="15"/>
      <c r="B141" s="44"/>
      <c r="C141" s="44"/>
      <c r="D141" s="44"/>
      <c r="E141" s="15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 spans="1:26" ht="13" x14ac:dyDescent="0.15">
      <c r="A142" s="15"/>
      <c r="B142" s="44"/>
      <c r="C142" s="44"/>
      <c r="D142" s="44"/>
      <c r="E142" s="48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 spans="1:26" ht="13" x14ac:dyDescent="0.15">
      <c r="A143" s="15"/>
      <c r="B143" s="44"/>
      <c r="C143" s="44"/>
      <c r="D143" s="44"/>
      <c r="E143" s="48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 spans="1:26" ht="13" x14ac:dyDescent="0.15">
      <c r="A144" s="15"/>
      <c r="B144" s="67"/>
      <c r="C144" s="44"/>
      <c r="D144" s="44"/>
      <c r="E144" s="48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 spans="1:26" ht="13" x14ac:dyDescent="0.15">
      <c r="A145" s="9"/>
      <c r="B145" s="9"/>
      <c r="C145" s="15"/>
      <c r="D145" s="16"/>
      <c r="E145" s="16"/>
      <c r="F145" s="18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 spans="1:26" ht="13" x14ac:dyDescent="0.15">
      <c r="A146" s="15"/>
      <c r="B146" s="44"/>
      <c r="C146" s="44"/>
      <c r="D146" s="44"/>
      <c r="E146" s="15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 spans="1:26" ht="13" x14ac:dyDescent="0.15">
      <c r="A147" s="15"/>
      <c r="B147" s="44"/>
      <c r="C147" s="44"/>
      <c r="D147" s="44"/>
      <c r="E147" s="15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 spans="1:26" ht="13" x14ac:dyDescent="0.15">
      <c r="A148" s="15"/>
      <c r="B148" s="44"/>
      <c r="C148" s="44"/>
      <c r="D148" s="44"/>
      <c r="E148" s="15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 spans="1:26" ht="13" x14ac:dyDescent="0.15">
      <c r="A149" s="15"/>
      <c r="B149" s="44"/>
      <c r="C149" s="44"/>
      <c r="D149" s="44"/>
      <c r="E149" s="15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 spans="1:26" ht="13" x14ac:dyDescent="0.15">
      <c r="A150" s="15"/>
      <c r="B150" s="44"/>
      <c r="C150" s="44"/>
      <c r="D150" s="44"/>
      <c r="E150" s="15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 spans="1:26" ht="13" x14ac:dyDescent="0.15">
      <c r="A151" s="15"/>
      <c r="B151" s="44"/>
      <c r="C151" s="44"/>
      <c r="D151" s="44"/>
      <c r="E151" s="15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 spans="1:26" ht="13" x14ac:dyDescent="0.15">
      <c r="A152" s="15"/>
      <c r="B152" s="44"/>
      <c r="C152" s="44"/>
      <c r="D152" s="44"/>
      <c r="E152" s="15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 spans="1:26" ht="13" x14ac:dyDescent="0.15">
      <c r="A153" s="15"/>
      <c r="B153" s="44"/>
      <c r="C153" s="44"/>
      <c r="D153" s="44"/>
      <c r="E153" s="48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 spans="1:26" ht="13" x14ac:dyDescent="0.15">
      <c r="A154" s="15"/>
      <c r="B154" s="44"/>
      <c r="C154" s="44"/>
      <c r="D154" s="44"/>
      <c r="E154" s="48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 spans="1:26" ht="13" x14ac:dyDescent="0.15">
      <c r="A155" s="15"/>
      <c r="B155" s="44"/>
      <c r="C155" s="44"/>
      <c r="D155" s="44"/>
      <c r="E155" s="48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 spans="1:26" ht="13" x14ac:dyDescent="0.15">
      <c r="A156" s="9"/>
      <c r="B156" s="9"/>
      <c r="C156" s="15"/>
      <c r="D156" s="16"/>
      <c r="E156" s="16"/>
      <c r="F156" s="18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 spans="1:26" ht="13" x14ac:dyDescent="0.15">
      <c r="A157" s="15"/>
      <c r="B157" s="44"/>
      <c r="C157" s="44"/>
      <c r="D157" s="44"/>
      <c r="E157" s="15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 spans="1:26" ht="13" x14ac:dyDescent="0.15">
      <c r="A158" s="15"/>
      <c r="B158" s="44"/>
      <c r="C158" s="44"/>
      <c r="D158" s="44"/>
      <c r="E158" s="15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 spans="1:26" ht="13" x14ac:dyDescent="0.15">
      <c r="A159" s="15"/>
      <c r="B159" s="44"/>
      <c r="C159" s="44"/>
      <c r="D159" s="44"/>
      <c r="E159" s="15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 spans="1:26" ht="13" x14ac:dyDescent="0.15">
      <c r="A160" s="15"/>
      <c r="B160" s="44"/>
      <c r="C160" s="44"/>
      <c r="D160" s="44"/>
      <c r="E160" s="15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 spans="1:26" ht="13" x14ac:dyDescent="0.15">
      <c r="A161" s="15"/>
      <c r="B161" s="44"/>
      <c r="C161" s="44"/>
      <c r="D161" s="44"/>
      <c r="E161" s="15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 spans="1:26" ht="13" x14ac:dyDescent="0.15">
      <c r="A162" s="15"/>
      <c r="B162" s="44"/>
      <c r="C162" s="44"/>
      <c r="D162" s="44"/>
      <c r="E162" s="15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 spans="1:26" ht="13" x14ac:dyDescent="0.15">
      <c r="A163" s="15"/>
      <c r="B163" s="44"/>
      <c r="C163" s="44"/>
      <c r="D163" s="44"/>
      <c r="E163" s="15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 spans="1:26" ht="13" x14ac:dyDescent="0.15">
      <c r="A164" s="15"/>
      <c r="B164" s="44"/>
      <c r="C164" s="44"/>
      <c r="D164" s="44"/>
      <c r="E164" s="48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 spans="1:26" ht="13" x14ac:dyDescent="0.15">
      <c r="A165" s="15"/>
      <c r="B165" s="44"/>
      <c r="C165" s="44"/>
      <c r="D165" s="44"/>
      <c r="E165" s="48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 spans="1:26" ht="13" x14ac:dyDescent="0.15">
      <c r="A166" s="15"/>
      <c r="B166" s="44"/>
      <c r="C166" s="44"/>
      <c r="D166" s="44"/>
      <c r="E166" s="48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 spans="1:26" ht="13" x14ac:dyDescent="0.15">
      <c r="A167" s="9"/>
      <c r="B167" s="9"/>
      <c r="C167" s="15"/>
      <c r="D167" s="16"/>
      <c r="E167" s="16"/>
      <c r="F167" s="18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 spans="1:26" ht="13" x14ac:dyDescent="0.15">
      <c r="A168" s="15"/>
      <c r="B168" s="44"/>
      <c r="C168" s="44"/>
      <c r="D168" s="44"/>
      <c r="E168" s="15"/>
      <c r="F168" s="18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 spans="1:26" ht="13" x14ac:dyDescent="0.15">
      <c r="A169" s="15"/>
      <c r="B169" s="44"/>
      <c r="C169" s="44"/>
      <c r="D169" s="44"/>
      <c r="E169" s="15"/>
      <c r="F169" s="18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 spans="1:26" ht="13" x14ac:dyDescent="0.15">
      <c r="A170" s="15"/>
      <c r="B170" s="44"/>
      <c r="C170" s="44"/>
      <c r="D170" s="44"/>
      <c r="E170" s="15"/>
      <c r="F170" s="18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 spans="1:26" ht="13" x14ac:dyDescent="0.15">
      <c r="A171" s="15"/>
      <c r="B171" s="44"/>
      <c r="C171" s="44"/>
      <c r="D171" s="44"/>
      <c r="E171" s="15"/>
      <c r="F171" s="18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 spans="1:26" ht="13" x14ac:dyDescent="0.15">
      <c r="A172" s="15"/>
      <c r="B172" s="44"/>
      <c r="C172" s="44"/>
      <c r="D172" s="44"/>
      <c r="E172" s="15"/>
      <c r="F172" s="18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 spans="1:26" ht="13" x14ac:dyDescent="0.15">
      <c r="A173" s="15"/>
      <c r="B173" s="44"/>
      <c r="C173" s="44"/>
      <c r="D173" s="44"/>
      <c r="E173" s="15"/>
      <c r="F173" s="18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 spans="1:26" ht="13" x14ac:dyDescent="0.15">
      <c r="A174" s="15"/>
      <c r="B174" s="44"/>
      <c r="C174" s="44"/>
      <c r="D174" s="44"/>
      <c r="E174" s="15"/>
      <c r="F174" s="18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 spans="1:26" ht="13" x14ac:dyDescent="0.15">
      <c r="A175" s="15"/>
      <c r="B175" s="44"/>
      <c r="C175" s="44"/>
      <c r="D175" s="44"/>
      <c r="E175" s="48"/>
      <c r="F175" s="18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 spans="1:26" ht="13" x14ac:dyDescent="0.15">
      <c r="A176" s="15"/>
      <c r="B176" s="44"/>
      <c r="C176" s="44"/>
      <c r="D176" s="44"/>
      <c r="E176" s="48"/>
      <c r="F176" s="18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 spans="1:26" ht="13" x14ac:dyDescent="0.15">
      <c r="A177" s="15"/>
      <c r="B177" s="44"/>
      <c r="C177" s="44"/>
      <c r="D177" s="44"/>
      <c r="E177" s="48"/>
      <c r="F177" s="18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 spans="1:26" ht="13" x14ac:dyDescent="0.15">
      <c r="A178" s="9"/>
      <c r="B178" s="9"/>
      <c r="C178" s="15"/>
      <c r="D178" s="16"/>
      <c r="E178" s="16"/>
      <c r="F178" s="18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 spans="1:26" ht="13" x14ac:dyDescent="0.15">
      <c r="A179" s="15"/>
      <c r="B179" s="44"/>
      <c r="C179" s="44"/>
      <c r="D179" s="44"/>
      <c r="E179" s="15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 spans="1:26" ht="13" x14ac:dyDescent="0.15">
      <c r="A180" s="15"/>
      <c r="B180" s="44"/>
      <c r="C180" s="44"/>
      <c r="D180" s="44"/>
      <c r="E180" s="15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 spans="1:26" ht="13" x14ac:dyDescent="0.15">
      <c r="A181" s="15"/>
      <c r="B181" s="44"/>
      <c r="C181" s="44"/>
      <c r="D181" s="44"/>
      <c r="E181" s="15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 spans="1:26" ht="13" x14ac:dyDescent="0.15">
      <c r="A182" s="15"/>
      <c r="B182" s="44"/>
      <c r="C182" s="44"/>
      <c r="D182" s="44"/>
      <c r="E182" s="15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 spans="1:26" ht="13" x14ac:dyDescent="0.15">
      <c r="A183" s="15"/>
      <c r="B183" s="44"/>
      <c r="C183" s="44"/>
      <c r="D183" s="44"/>
      <c r="E183" s="15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 spans="1:26" ht="13" x14ac:dyDescent="0.15">
      <c r="A184" s="15"/>
      <c r="B184" s="44"/>
      <c r="C184" s="44"/>
      <c r="D184" s="44"/>
      <c r="E184" s="15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 spans="1:26" ht="13" x14ac:dyDescent="0.15">
      <c r="A185" s="15"/>
      <c r="B185" s="44"/>
      <c r="C185" s="44"/>
      <c r="D185" s="44"/>
      <c r="E185" s="15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 spans="1:26" ht="13" x14ac:dyDescent="0.15">
      <c r="A186" s="15"/>
      <c r="B186" s="44"/>
      <c r="C186" s="44"/>
      <c r="D186" s="44"/>
      <c r="E186" s="48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 spans="1:26" ht="13" x14ac:dyDescent="0.15">
      <c r="A187" s="15"/>
      <c r="B187" s="44"/>
      <c r="C187" s="44"/>
      <c r="D187" s="44"/>
      <c r="E187" s="48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 spans="1:26" ht="13" x14ac:dyDescent="0.15">
      <c r="A188" s="15"/>
      <c r="B188" s="44"/>
      <c r="C188" s="44"/>
      <c r="D188" s="44"/>
      <c r="E188" s="48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 spans="1:26" ht="13" x14ac:dyDescent="0.15">
      <c r="A189" s="9"/>
      <c r="B189" s="9"/>
      <c r="C189" s="15"/>
      <c r="D189" s="16"/>
      <c r="E189" s="16"/>
      <c r="F189" s="18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 spans="1:26" ht="13" x14ac:dyDescent="0.15">
      <c r="A190" s="15"/>
      <c r="B190" s="44"/>
      <c r="C190" s="44"/>
      <c r="D190" s="44"/>
      <c r="E190" s="15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 spans="1:26" ht="13" x14ac:dyDescent="0.15">
      <c r="A191" s="15"/>
      <c r="B191" s="44"/>
      <c r="C191" s="44"/>
      <c r="D191" s="44"/>
      <c r="E191" s="15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 spans="1:26" ht="13" x14ac:dyDescent="0.15">
      <c r="A192" s="15"/>
      <c r="B192" s="44"/>
      <c r="C192" s="44"/>
      <c r="D192" s="44"/>
      <c r="E192" s="15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 spans="1:26" ht="13" x14ac:dyDescent="0.15">
      <c r="A193" s="15"/>
      <c r="B193" s="44"/>
      <c r="C193" s="44"/>
      <c r="D193" s="44"/>
      <c r="E193" s="15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 spans="1:26" ht="13" x14ac:dyDescent="0.15">
      <c r="A194" s="15"/>
      <c r="B194" s="44"/>
      <c r="C194" s="44"/>
      <c r="D194" s="44"/>
      <c r="E194" s="15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 spans="1:26" ht="13" x14ac:dyDescent="0.15">
      <c r="A195" s="15"/>
      <c r="B195" s="44"/>
      <c r="C195" s="44"/>
      <c r="D195" s="44"/>
      <c r="E195" s="15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 spans="1:26" ht="13" x14ac:dyDescent="0.15">
      <c r="A196" s="15"/>
      <c r="B196" s="44"/>
      <c r="C196" s="44"/>
      <c r="D196" s="44"/>
      <c r="E196" s="15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 spans="1:26" ht="13" x14ac:dyDescent="0.15">
      <c r="A197" s="15"/>
      <c r="B197" s="44"/>
      <c r="C197" s="44"/>
      <c r="D197" s="44"/>
      <c r="E197" s="48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 spans="1:26" ht="13" x14ac:dyDescent="0.15">
      <c r="A198" s="15"/>
      <c r="B198" s="44"/>
      <c r="C198" s="44"/>
      <c r="D198" s="44"/>
      <c r="E198" s="48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 spans="1:26" ht="13" x14ac:dyDescent="0.15">
      <c r="A199" s="15"/>
      <c r="B199" s="44"/>
      <c r="C199" s="44"/>
      <c r="D199" s="44"/>
      <c r="E199" s="48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 spans="1:26" ht="13" x14ac:dyDescent="0.15">
      <c r="A200" s="9"/>
      <c r="B200" s="9"/>
      <c r="C200" s="15"/>
      <c r="D200" s="16"/>
      <c r="E200" s="16"/>
      <c r="F200" s="18"/>
      <c r="G200" s="18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 spans="1:26" ht="13" x14ac:dyDescent="0.15">
      <c r="A201" s="15"/>
      <c r="B201" s="44"/>
      <c r="C201" s="44"/>
      <c r="D201" s="44"/>
      <c r="E201" s="15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 spans="1:26" ht="13" x14ac:dyDescent="0.15">
      <c r="A202" s="15"/>
      <c r="B202" s="44"/>
      <c r="C202" s="44"/>
      <c r="D202" s="44"/>
      <c r="E202" s="15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 spans="1:26" ht="13" x14ac:dyDescent="0.15">
      <c r="A203" s="15"/>
      <c r="B203" s="44"/>
      <c r="C203" s="44"/>
      <c r="D203" s="44"/>
      <c r="E203" s="15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 spans="1:26" ht="13" x14ac:dyDescent="0.15">
      <c r="A204" s="15"/>
      <c r="B204" s="44"/>
      <c r="C204" s="44"/>
      <c r="D204" s="44"/>
      <c r="E204" s="15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 spans="1:26" ht="13" x14ac:dyDescent="0.15">
      <c r="A205" s="15"/>
      <c r="B205" s="44"/>
      <c r="C205" s="44"/>
      <c r="D205" s="44"/>
      <c r="E205" s="15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 spans="1:26" ht="13" x14ac:dyDescent="0.15">
      <c r="A206" s="15"/>
      <c r="B206" s="44"/>
      <c r="C206" s="44"/>
      <c r="D206" s="44"/>
      <c r="E206" s="15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 spans="1:26" ht="13" x14ac:dyDescent="0.15">
      <c r="A207" s="15"/>
      <c r="B207" s="44"/>
      <c r="C207" s="44"/>
      <c r="D207" s="44"/>
      <c r="E207" s="15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 spans="1:26" ht="13" x14ac:dyDescent="0.15">
      <c r="A208" s="15"/>
      <c r="B208" s="44"/>
      <c r="C208" s="44"/>
      <c r="D208" s="44"/>
      <c r="E208" s="48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 spans="1:26" ht="13" x14ac:dyDescent="0.15">
      <c r="A209" s="15"/>
      <c r="B209" s="44"/>
      <c r="C209" s="44"/>
      <c r="D209" s="44"/>
      <c r="E209" s="48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 spans="1:26" ht="13" x14ac:dyDescent="0.15">
      <c r="A210" s="15"/>
      <c r="B210" s="44"/>
      <c r="C210" s="44"/>
      <c r="D210" s="44"/>
      <c r="E210" s="48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 spans="1:26" ht="13" x14ac:dyDescent="0.15">
      <c r="A211" s="9"/>
      <c r="B211" s="9"/>
      <c r="C211" s="15"/>
      <c r="D211" s="16"/>
      <c r="E211" s="16"/>
      <c r="F211" s="18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 spans="1:26" ht="13" x14ac:dyDescent="0.15">
      <c r="A212" s="15"/>
      <c r="B212" s="44"/>
      <c r="C212" s="44"/>
      <c r="D212" s="44"/>
      <c r="E212" s="15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 spans="1:26" ht="13" x14ac:dyDescent="0.15">
      <c r="A213" s="15"/>
      <c r="B213" s="44"/>
      <c r="C213" s="44"/>
      <c r="D213" s="44"/>
      <c r="E213" s="15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 spans="1:26" ht="13" x14ac:dyDescent="0.15">
      <c r="A214" s="15"/>
      <c r="B214" s="44"/>
      <c r="C214" s="44"/>
      <c r="D214" s="44"/>
      <c r="E214" s="15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 spans="1:26" ht="13" x14ac:dyDescent="0.15">
      <c r="A215" s="15"/>
      <c r="B215" s="44"/>
      <c r="C215" s="44"/>
      <c r="D215" s="44"/>
      <c r="E215" s="15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 spans="1:26" ht="13" x14ac:dyDescent="0.15">
      <c r="A216" s="15"/>
      <c r="B216" s="44"/>
      <c r="C216" s="44"/>
      <c r="D216" s="44"/>
      <c r="E216" s="15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 spans="1:26" ht="13" x14ac:dyDescent="0.15">
      <c r="A217" s="15"/>
      <c r="B217" s="44"/>
      <c r="C217" s="44"/>
      <c r="D217" s="44"/>
      <c r="E217" s="15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 spans="1:26" ht="13" x14ac:dyDescent="0.15">
      <c r="A218" s="15"/>
      <c r="B218" s="44"/>
      <c r="C218" s="44"/>
      <c r="D218" s="44"/>
      <c r="E218" s="15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 spans="1:26" ht="13" x14ac:dyDescent="0.15">
      <c r="A219" s="15"/>
      <c r="B219" s="44"/>
      <c r="C219" s="44"/>
      <c r="D219" s="44"/>
      <c r="E219" s="48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 spans="1:26" ht="13" x14ac:dyDescent="0.15">
      <c r="A220" s="15"/>
      <c r="B220" s="44"/>
      <c r="C220" s="44"/>
      <c r="D220" s="44"/>
      <c r="E220" s="48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 spans="1:26" ht="13" x14ac:dyDescent="0.15">
      <c r="A221" s="15"/>
      <c r="B221" s="44"/>
      <c r="C221" s="44"/>
      <c r="D221" s="44"/>
      <c r="E221" s="48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 spans="1:26" ht="13" x14ac:dyDescent="0.15">
      <c r="A222" s="9"/>
      <c r="B222" s="9"/>
      <c r="C222" s="15"/>
      <c r="D222" s="16"/>
      <c r="E222" s="16"/>
      <c r="F222" s="18"/>
      <c r="G222" s="18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 spans="1:26" ht="13" x14ac:dyDescent="0.15">
      <c r="A223" s="15"/>
      <c r="B223" s="44"/>
      <c r="C223" s="44"/>
      <c r="D223" s="44"/>
      <c r="E223" s="15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 spans="1:26" ht="13" x14ac:dyDescent="0.15">
      <c r="A224" s="15"/>
      <c r="B224" s="44"/>
      <c r="C224" s="44"/>
      <c r="D224" s="44"/>
      <c r="E224" s="15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 spans="1:26" ht="13" x14ac:dyDescent="0.15">
      <c r="A225" s="15"/>
      <c r="B225" s="44"/>
      <c r="C225" s="44"/>
      <c r="D225" s="44"/>
      <c r="E225" s="15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 spans="1:26" ht="13" x14ac:dyDescent="0.15">
      <c r="A226" s="15"/>
      <c r="B226" s="44"/>
      <c r="C226" s="44"/>
      <c r="D226" s="44"/>
      <c r="E226" s="15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 spans="1:26" ht="13" x14ac:dyDescent="0.15">
      <c r="A227" s="15"/>
      <c r="B227" s="44"/>
      <c r="C227" s="44"/>
      <c r="D227" s="44"/>
      <c r="E227" s="15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 spans="1:26" ht="13" x14ac:dyDescent="0.15">
      <c r="A228" s="15"/>
      <c r="B228" s="44"/>
      <c r="C228" s="44"/>
      <c r="D228" s="44"/>
      <c r="E228" s="15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 spans="1:26" ht="13" x14ac:dyDescent="0.15">
      <c r="A229" s="15"/>
      <c r="B229" s="44"/>
      <c r="C229" s="44"/>
      <c r="D229" s="44"/>
      <c r="E229" s="15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 spans="1:26" ht="13" x14ac:dyDescent="0.15">
      <c r="A230" s="15"/>
      <c r="B230" s="44"/>
      <c r="C230" s="44"/>
      <c r="D230" s="44"/>
      <c r="E230" s="48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 spans="1:26" ht="13" x14ac:dyDescent="0.15">
      <c r="A231" s="15"/>
      <c r="B231" s="44"/>
      <c r="C231" s="44"/>
      <c r="D231" s="44"/>
      <c r="E231" s="48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 spans="1:26" ht="13" x14ac:dyDescent="0.15">
      <c r="A232" s="15"/>
      <c r="B232" s="44"/>
      <c r="C232" s="44"/>
      <c r="D232" s="44"/>
      <c r="E232" s="48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 spans="1:26" ht="13" x14ac:dyDescent="0.15">
      <c r="A233" s="1"/>
      <c r="B233" s="9"/>
      <c r="C233" s="15"/>
      <c r="D233" s="16"/>
      <c r="E233" s="16"/>
      <c r="F233" s="18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 spans="1:26" ht="13" x14ac:dyDescent="0.15">
      <c r="A234" s="15"/>
      <c r="B234" s="44"/>
      <c r="C234" s="44"/>
      <c r="D234" s="44"/>
      <c r="E234" s="15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 spans="1:26" ht="13" x14ac:dyDescent="0.15">
      <c r="A235" s="15"/>
      <c r="B235" s="44"/>
      <c r="C235" s="44"/>
      <c r="D235" s="44"/>
      <c r="E235" s="15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 spans="1:26" ht="13" x14ac:dyDescent="0.15">
      <c r="A236" s="15"/>
      <c r="B236" s="44"/>
      <c r="C236" s="44"/>
      <c r="D236" s="44"/>
      <c r="E236" s="15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 spans="1:26" ht="13" x14ac:dyDescent="0.15">
      <c r="A237" s="15"/>
      <c r="B237" s="44"/>
      <c r="C237" s="44"/>
      <c r="D237" s="44"/>
      <c r="E237" s="15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 spans="1:26" ht="13" x14ac:dyDescent="0.15">
      <c r="A238" s="15"/>
      <c r="B238" s="44"/>
      <c r="C238" s="44"/>
      <c r="D238" s="44"/>
      <c r="E238" s="15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 spans="1:26" ht="13" x14ac:dyDescent="0.15">
      <c r="A239" s="15"/>
      <c r="B239" s="44"/>
      <c r="C239" s="44"/>
      <c r="D239" s="44"/>
      <c r="E239" s="15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 spans="1:26" ht="13" x14ac:dyDescent="0.15">
      <c r="A240" s="15"/>
      <c r="B240" s="44"/>
      <c r="C240" s="44"/>
      <c r="D240" s="44"/>
      <c r="E240" s="15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 spans="1:26" ht="13" x14ac:dyDescent="0.15">
      <c r="A241" s="15"/>
      <c r="B241" s="44"/>
      <c r="C241" s="44"/>
      <c r="D241" s="44"/>
      <c r="E241" s="48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 spans="1:26" ht="13" x14ac:dyDescent="0.15">
      <c r="A242" s="15"/>
      <c r="B242" s="44"/>
      <c r="C242" s="44"/>
      <c r="D242" s="44"/>
      <c r="E242" s="48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 spans="1:26" ht="13" x14ac:dyDescent="0.15">
      <c r="A243" s="15"/>
      <c r="B243" s="67"/>
      <c r="C243" s="44"/>
      <c r="D243" s="44"/>
      <c r="E243" s="48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 spans="1:26" ht="13" x14ac:dyDescent="0.15">
      <c r="A244" s="9"/>
      <c r="B244" s="9"/>
      <c r="C244" s="15"/>
      <c r="D244" s="16"/>
      <c r="E244" s="16"/>
      <c r="F244" s="18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 spans="1:26" ht="13" x14ac:dyDescent="0.15">
      <c r="A245" s="15"/>
      <c r="B245" s="44"/>
      <c r="C245" s="44"/>
      <c r="D245" s="44"/>
      <c r="E245" s="15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 spans="1:26" ht="13" x14ac:dyDescent="0.15">
      <c r="A246" s="15"/>
      <c r="B246" s="44"/>
      <c r="C246" s="44"/>
      <c r="D246" s="44"/>
      <c r="E246" s="15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 spans="1:26" ht="13" x14ac:dyDescent="0.15">
      <c r="A247" s="15"/>
      <c r="B247" s="44"/>
      <c r="C247" s="44"/>
      <c r="D247" s="44"/>
      <c r="E247" s="15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 spans="1:26" ht="13" x14ac:dyDescent="0.15">
      <c r="A248" s="15"/>
      <c r="B248" s="44"/>
      <c r="C248" s="44"/>
      <c r="D248" s="44"/>
      <c r="E248" s="15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 spans="1:26" ht="13" x14ac:dyDescent="0.15">
      <c r="A249" s="15"/>
      <c r="B249" s="44"/>
      <c r="C249" s="44"/>
      <c r="D249" s="44"/>
      <c r="E249" s="15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 spans="1:26" ht="13" x14ac:dyDescent="0.15">
      <c r="A250" s="15"/>
      <c r="B250" s="44"/>
      <c r="C250" s="44"/>
      <c r="D250" s="44"/>
      <c r="E250" s="15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 spans="1:26" ht="13" x14ac:dyDescent="0.15">
      <c r="A251" s="15"/>
      <c r="B251" s="44"/>
      <c r="C251" s="44"/>
      <c r="D251" s="44"/>
      <c r="E251" s="15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 spans="1:26" ht="13" x14ac:dyDescent="0.15">
      <c r="A252" s="15"/>
      <c r="B252" s="44"/>
      <c r="C252" s="44"/>
      <c r="D252" s="44"/>
      <c r="E252" s="48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 spans="1:26" ht="13" x14ac:dyDescent="0.15">
      <c r="A253" s="15"/>
      <c r="B253" s="44"/>
      <c r="C253" s="44"/>
      <c r="D253" s="44"/>
      <c r="E253" s="48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 spans="1:26" ht="13" x14ac:dyDescent="0.15">
      <c r="A254" s="15"/>
      <c r="B254" s="67"/>
      <c r="C254" s="44"/>
      <c r="D254" s="44"/>
      <c r="E254" s="48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 spans="1:26" ht="13" x14ac:dyDescent="0.15">
      <c r="A255" s="9"/>
      <c r="B255" s="9"/>
      <c r="C255" s="15"/>
      <c r="D255" s="16"/>
      <c r="E255" s="16"/>
      <c r="F255" s="18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 spans="1:26" ht="13" x14ac:dyDescent="0.15">
      <c r="A256" s="15"/>
      <c r="B256" s="44"/>
      <c r="C256" s="44"/>
      <c r="D256" s="44"/>
      <c r="E256" s="15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 spans="1:26" ht="13" x14ac:dyDescent="0.15">
      <c r="A257" s="15"/>
      <c r="B257" s="44"/>
      <c r="C257" s="44"/>
      <c r="D257" s="44"/>
      <c r="E257" s="15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 spans="1:26" ht="13" x14ac:dyDescent="0.15">
      <c r="A258" s="15"/>
      <c r="B258" s="44"/>
      <c r="C258" s="44"/>
      <c r="D258" s="44"/>
      <c r="E258" s="15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 spans="1:26" ht="13" x14ac:dyDescent="0.15">
      <c r="A259" s="15"/>
      <c r="B259" s="44"/>
      <c r="C259" s="44"/>
      <c r="D259" s="44"/>
      <c r="E259" s="15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 spans="1:26" ht="13" x14ac:dyDescent="0.15">
      <c r="A260" s="15"/>
      <c r="B260" s="44"/>
      <c r="C260" s="44"/>
      <c r="D260" s="44"/>
      <c r="E260" s="15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 spans="1:26" ht="13" x14ac:dyDescent="0.15">
      <c r="A261" s="15"/>
      <c r="B261" s="44"/>
      <c r="C261" s="44"/>
      <c r="D261" s="44"/>
      <c r="E261" s="15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 spans="1:26" ht="13" x14ac:dyDescent="0.15">
      <c r="A262" s="15"/>
      <c r="B262" s="44"/>
      <c r="C262" s="44"/>
      <c r="D262" s="44"/>
      <c r="E262" s="15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 spans="1:26" ht="13" x14ac:dyDescent="0.15">
      <c r="A263" s="15"/>
      <c r="B263" s="44"/>
      <c r="C263" s="44"/>
      <c r="D263" s="44"/>
      <c r="E263" s="48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 spans="1:26" ht="13" x14ac:dyDescent="0.15">
      <c r="A264" s="15"/>
      <c r="B264" s="44"/>
      <c r="C264" s="44"/>
      <c r="D264" s="44"/>
      <c r="E264" s="48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 spans="1:26" ht="13" x14ac:dyDescent="0.15">
      <c r="A265" s="15"/>
      <c r="B265" s="67"/>
      <c r="C265" s="44"/>
      <c r="D265" s="44"/>
      <c r="E265" s="48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 spans="1:26" ht="13" x14ac:dyDescent="0.15">
      <c r="A266" s="9"/>
      <c r="B266" s="9"/>
      <c r="C266" s="15"/>
      <c r="D266" s="16"/>
      <c r="E266" s="16"/>
      <c r="F266" s="18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 spans="1:26" ht="13" x14ac:dyDescent="0.15">
      <c r="A267" s="15"/>
      <c r="B267" s="44"/>
      <c r="C267" s="44"/>
      <c r="D267" s="44"/>
      <c r="E267" s="15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 spans="1:26" ht="13" x14ac:dyDescent="0.15">
      <c r="A268" s="15"/>
      <c r="B268" s="44"/>
      <c r="C268" s="44"/>
      <c r="D268" s="44"/>
      <c r="E268" s="15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 spans="1:26" ht="13" x14ac:dyDescent="0.15">
      <c r="A269" s="15"/>
      <c r="B269" s="44"/>
      <c r="C269" s="44"/>
      <c r="D269" s="44"/>
      <c r="E269" s="15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 spans="1:26" ht="13" x14ac:dyDescent="0.15">
      <c r="A270" s="15"/>
      <c r="B270" s="44"/>
      <c r="C270" s="44"/>
      <c r="D270" s="44"/>
      <c r="E270" s="15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 spans="1:26" ht="13" x14ac:dyDescent="0.15">
      <c r="A271" s="15"/>
      <c r="B271" s="44"/>
      <c r="C271" s="44"/>
      <c r="D271" s="44"/>
      <c r="E271" s="15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 spans="1:26" ht="13" x14ac:dyDescent="0.15">
      <c r="A272" s="15"/>
      <c r="B272" s="44"/>
      <c r="C272" s="44"/>
      <c r="D272" s="44"/>
      <c r="E272" s="15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 spans="1:26" ht="13" x14ac:dyDescent="0.15">
      <c r="A273" s="15"/>
      <c r="B273" s="44"/>
      <c r="C273" s="44"/>
      <c r="D273" s="44"/>
      <c r="E273" s="15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 spans="1:26" ht="13" x14ac:dyDescent="0.15">
      <c r="A274" s="15"/>
      <c r="B274" s="44"/>
      <c r="C274" s="44"/>
      <c r="D274" s="44"/>
      <c r="E274" s="48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 spans="1:26" ht="13" x14ac:dyDescent="0.15">
      <c r="A275" s="15"/>
      <c r="B275" s="44"/>
      <c r="C275" s="44"/>
      <c r="D275" s="44"/>
      <c r="E275" s="48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 spans="1:26" ht="13" x14ac:dyDescent="0.15">
      <c r="A276" s="15"/>
      <c r="B276" s="67"/>
      <c r="C276" s="44"/>
      <c r="D276" s="44"/>
      <c r="E276" s="48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 spans="1:26" ht="13" x14ac:dyDescent="0.15"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 spans="1:26" ht="13" x14ac:dyDescent="0.15"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 spans="1:26" ht="13" x14ac:dyDescent="0.15"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 spans="1:26" ht="13" x14ac:dyDescent="0.15"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 spans="1:26" ht="13" x14ac:dyDescent="0.15"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 spans="1:26" ht="13" x14ac:dyDescent="0.15"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 spans="1:26" ht="13" x14ac:dyDescent="0.15"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 spans="1:26" ht="13" x14ac:dyDescent="0.15"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 spans="1:26" ht="13" x14ac:dyDescent="0.15"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 spans="1:26" ht="13" x14ac:dyDescent="0.15"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 spans="1:26" ht="13" x14ac:dyDescent="0.15"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 spans="1:26" ht="13" x14ac:dyDescent="0.15"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 spans="1:26" ht="13" x14ac:dyDescent="0.15"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 spans="1:26" ht="13" x14ac:dyDescent="0.15"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 spans="1:26" ht="13" x14ac:dyDescent="0.15"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 spans="1:26" ht="13" x14ac:dyDescent="0.15"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 spans="1:26" ht="13" x14ac:dyDescent="0.15"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 spans="1:26" ht="13" x14ac:dyDescent="0.15"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 spans="1:26" ht="13" x14ac:dyDescent="0.15"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 spans="1:26" ht="13" x14ac:dyDescent="0.15"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 spans="1:26" ht="13" x14ac:dyDescent="0.15"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 spans="1:26" ht="13" x14ac:dyDescent="0.15"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 spans="1:26" ht="13" x14ac:dyDescent="0.1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 spans="1:26" ht="13" x14ac:dyDescent="0.1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 spans="1:26" ht="13" x14ac:dyDescent="0.1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 spans="1:26" ht="13" x14ac:dyDescent="0.1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 spans="1:26" ht="13" x14ac:dyDescent="0.1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 spans="1:26" ht="13" x14ac:dyDescent="0.1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 spans="1:26" ht="13" x14ac:dyDescent="0.1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 spans="1:26" ht="13" x14ac:dyDescent="0.1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 spans="1:26" ht="13" x14ac:dyDescent="0.15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 spans="1:26" ht="13" x14ac:dyDescent="0.15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 spans="1:26" ht="13" x14ac:dyDescent="0.15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 spans="1:26" ht="13" x14ac:dyDescent="0.15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 spans="1:26" ht="13" x14ac:dyDescent="0.15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 spans="1:26" ht="13" x14ac:dyDescent="0.15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 spans="1:26" ht="13" x14ac:dyDescent="0.15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 spans="1:26" ht="13" x14ac:dyDescent="0.15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 spans="1:26" ht="13" x14ac:dyDescent="0.1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 spans="1:26" ht="13" x14ac:dyDescent="0.15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 spans="1:26" ht="13" x14ac:dyDescent="0.15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 spans="1:26" ht="13" x14ac:dyDescent="0.15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 spans="1:26" ht="13" x14ac:dyDescent="0.15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 spans="1:26" ht="13" x14ac:dyDescent="0.15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 spans="1:26" ht="13" x14ac:dyDescent="0.1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 spans="1:26" ht="13" x14ac:dyDescent="0.15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 spans="1:26" ht="13" x14ac:dyDescent="0.15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 spans="1:26" ht="13" x14ac:dyDescent="0.15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 spans="1:26" ht="13" x14ac:dyDescent="0.1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 spans="1:26" ht="13" x14ac:dyDescent="0.15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 spans="1:26" ht="13" x14ac:dyDescent="0.15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 spans="1:26" ht="13" x14ac:dyDescent="0.15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 spans="1:26" ht="13" x14ac:dyDescent="0.15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 spans="1:26" ht="13" x14ac:dyDescent="0.15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 spans="1:26" ht="13" x14ac:dyDescent="0.15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 spans="1:26" ht="13" x14ac:dyDescent="0.15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 spans="1:26" ht="13" x14ac:dyDescent="0.15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 spans="1:26" ht="13" x14ac:dyDescent="0.15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 spans="1:26" ht="13" x14ac:dyDescent="0.15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 spans="1:26" ht="13" x14ac:dyDescent="0.15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 spans="1:26" ht="13" x14ac:dyDescent="0.15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 spans="1:26" ht="13" x14ac:dyDescent="0.15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 spans="1:26" ht="13" x14ac:dyDescent="0.15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 spans="1:26" ht="13" x14ac:dyDescent="0.15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 spans="1:26" ht="13" x14ac:dyDescent="0.15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 spans="1:26" ht="13" x14ac:dyDescent="0.15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 spans="1:26" ht="13" x14ac:dyDescent="0.15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 spans="1:26" ht="13" x14ac:dyDescent="0.15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 spans="1:26" ht="13" x14ac:dyDescent="0.15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 spans="1:26" ht="13" x14ac:dyDescent="0.15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 spans="1:26" ht="13" x14ac:dyDescent="0.15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 spans="1:26" ht="13" x14ac:dyDescent="0.1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 spans="1:26" ht="13" x14ac:dyDescent="0.15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 spans="1:26" ht="13" x14ac:dyDescent="0.15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 spans="1:26" ht="13" x14ac:dyDescent="0.15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 spans="1:26" ht="13" x14ac:dyDescent="0.15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 spans="1:26" ht="13" x14ac:dyDescent="0.15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 spans="1:26" ht="13" x14ac:dyDescent="0.15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 spans="1:26" ht="13" x14ac:dyDescent="0.15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 spans="1:26" ht="13" x14ac:dyDescent="0.15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 spans="1:26" ht="13" x14ac:dyDescent="0.15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 spans="1:26" ht="13" x14ac:dyDescent="0.15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 spans="1:26" ht="13" x14ac:dyDescent="0.15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 spans="1:26" ht="13" x14ac:dyDescent="0.15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 spans="1:26" ht="13" x14ac:dyDescent="0.15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 spans="1:26" ht="13" x14ac:dyDescent="0.15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 spans="1:26" ht="13" x14ac:dyDescent="0.15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 spans="1:26" ht="13" x14ac:dyDescent="0.15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 spans="1:26" ht="13" x14ac:dyDescent="0.15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 spans="1:26" ht="13" x14ac:dyDescent="0.15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 spans="1:26" ht="13" x14ac:dyDescent="0.15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 spans="1:26" ht="13" x14ac:dyDescent="0.15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 spans="1:26" ht="13" x14ac:dyDescent="0.15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 spans="1:26" ht="13" x14ac:dyDescent="0.15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 spans="1:26" ht="13" x14ac:dyDescent="0.15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 spans="1:26" ht="13" x14ac:dyDescent="0.15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 spans="1:26" ht="13" x14ac:dyDescent="0.15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 spans="1:26" ht="13" x14ac:dyDescent="0.15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 spans="1:26" ht="13" x14ac:dyDescent="0.15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 spans="1:26" ht="13" x14ac:dyDescent="0.15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 spans="1:26" ht="13" x14ac:dyDescent="0.15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 spans="1:26" ht="13" x14ac:dyDescent="0.15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 spans="1:26" ht="13" x14ac:dyDescent="0.15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 spans="1:26" ht="13" x14ac:dyDescent="0.15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 spans="1:26" ht="13" x14ac:dyDescent="0.15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 spans="1:26" ht="13" x14ac:dyDescent="0.15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 spans="1:26" ht="13" x14ac:dyDescent="0.15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 spans="1:26" ht="13" x14ac:dyDescent="0.15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 spans="1:26" ht="13" x14ac:dyDescent="0.15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 spans="1:26" ht="13" x14ac:dyDescent="0.15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 spans="1:26" ht="13" x14ac:dyDescent="0.15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 spans="1:26" ht="13" x14ac:dyDescent="0.15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 spans="1:26" ht="13" x14ac:dyDescent="0.15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 spans="1:26" ht="13" x14ac:dyDescent="0.15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 spans="1:26" ht="13" x14ac:dyDescent="0.15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 spans="1:26" ht="13" x14ac:dyDescent="0.15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 spans="1:26" ht="13" x14ac:dyDescent="0.15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 spans="1:26" ht="13" x14ac:dyDescent="0.15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 spans="1:26" ht="13" x14ac:dyDescent="0.15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 spans="1:26" ht="13" x14ac:dyDescent="0.15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 spans="1:26" ht="13" x14ac:dyDescent="0.1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 spans="1:26" ht="13" x14ac:dyDescent="0.15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 spans="1:26" ht="13" x14ac:dyDescent="0.15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 spans="1:26" ht="13" x14ac:dyDescent="0.15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 spans="1:26" ht="13" x14ac:dyDescent="0.15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 spans="1:26" ht="13" x14ac:dyDescent="0.15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 spans="1:26" ht="13" x14ac:dyDescent="0.15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 spans="1:26" ht="13" x14ac:dyDescent="0.15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 spans="1:26" ht="13" x14ac:dyDescent="0.15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 spans="1:26" ht="13" x14ac:dyDescent="0.15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 spans="1:26" ht="13" x14ac:dyDescent="0.15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 spans="1:26" ht="13" x14ac:dyDescent="0.15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 spans="1:26" ht="13" x14ac:dyDescent="0.15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 spans="1:26" ht="13" x14ac:dyDescent="0.15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 spans="1:26" ht="13" x14ac:dyDescent="0.15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 spans="1:26" ht="13" x14ac:dyDescent="0.15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 spans="1:26" ht="13" x14ac:dyDescent="0.15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 spans="1:26" ht="13" x14ac:dyDescent="0.15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 spans="1:26" ht="13" x14ac:dyDescent="0.15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 spans="1:26" ht="13" x14ac:dyDescent="0.15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 spans="1:26" ht="13" x14ac:dyDescent="0.15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 spans="1:26" ht="13" x14ac:dyDescent="0.15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 spans="1:26" ht="13" x14ac:dyDescent="0.15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 spans="1:26" ht="13" x14ac:dyDescent="0.15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 spans="1:26" ht="13" x14ac:dyDescent="0.15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 spans="1:26" ht="13" x14ac:dyDescent="0.15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 spans="1:26" ht="13" x14ac:dyDescent="0.15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 spans="1:26" ht="13" x14ac:dyDescent="0.15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 spans="1:26" ht="13" x14ac:dyDescent="0.15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 spans="1:26" ht="13" x14ac:dyDescent="0.15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 spans="1:26" ht="13" x14ac:dyDescent="0.15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 spans="1:26" ht="13" x14ac:dyDescent="0.15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 spans="1:26" ht="13" x14ac:dyDescent="0.15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 spans="1:26" ht="13" x14ac:dyDescent="0.15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 spans="1:26" ht="13" x14ac:dyDescent="0.15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 spans="1:26" ht="13" x14ac:dyDescent="0.15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 spans="1:26" ht="13" x14ac:dyDescent="0.15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 spans="1:26" ht="13" x14ac:dyDescent="0.15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 spans="1:26" ht="13" x14ac:dyDescent="0.15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 spans="1:26" ht="13" x14ac:dyDescent="0.15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 spans="1:26" ht="13" x14ac:dyDescent="0.15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 spans="1:26" ht="13" x14ac:dyDescent="0.15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 spans="1:26" ht="13" x14ac:dyDescent="0.15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 spans="1:26" ht="13" x14ac:dyDescent="0.15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 spans="1:26" ht="13" x14ac:dyDescent="0.15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 spans="1:26" ht="13" x14ac:dyDescent="0.15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 spans="1:26" ht="13" x14ac:dyDescent="0.15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 spans="1:26" ht="13" x14ac:dyDescent="0.15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 spans="1:26" ht="13" x14ac:dyDescent="0.15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 spans="1:26" ht="13" x14ac:dyDescent="0.15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 spans="1:26" ht="13" x14ac:dyDescent="0.15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 spans="1:26" ht="13" x14ac:dyDescent="0.15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 spans="1:26" ht="13" x14ac:dyDescent="0.15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 spans="1:26" ht="13" x14ac:dyDescent="0.15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 spans="1:26" ht="13" x14ac:dyDescent="0.15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 spans="1:26" ht="13" x14ac:dyDescent="0.15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 spans="1:26" ht="13" x14ac:dyDescent="0.15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 spans="1:26" ht="13" x14ac:dyDescent="0.15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 spans="1:26" ht="13" x14ac:dyDescent="0.15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 spans="1:26" ht="13" x14ac:dyDescent="0.15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 spans="1:26" ht="13" x14ac:dyDescent="0.15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 spans="1:26" ht="13" x14ac:dyDescent="0.15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 spans="1:26" ht="13" x14ac:dyDescent="0.15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 spans="1:26" ht="13" x14ac:dyDescent="0.15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 spans="1:26" ht="13" x14ac:dyDescent="0.15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 spans="1:26" ht="13" x14ac:dyDescent="0.15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 spans="1:26" ht="13" x14ac:dyDescent="0.15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 spans="1:26" ht="13" x14ac:dyDescent="0.15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 spans="1:26" ht="13" x14ac:dyDescent="0.15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 spans="1:26" ht="13" x14ac:dyDescent="0.15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 spans="1:26" ht="13" x14ac:dyDescent="0.15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 spans="1:26" ht="13" x14ac:dyDescent="0.15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 spans="1:26" ht="13" x14ac:dyDescent="0.15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 spans="1:26" ht="13" x14ac:dyDescent="0.15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 spans="1:26" ht="13" x14ac:dyDescent="0.15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 spans="1:26" ht="13" x14ac:dyDescent="0.15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 spans="1:26" ht="13" x14ac:dyDescent="0.15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 spans="1:26" ht="13" x14ac:dyDescent="0.15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 spans="1:26" ht="13" x14ac:dyDescent="0.15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 spans="1:26" ht="13" x14ac:dyDescent="0.15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 spans="1:26" ht="13" x14ac:dyDescent="0.15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 spans="1:26" ht="13" x14ac:dyDescent="0.15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 spans="1:26" ht="13" x14ac:dyDescent="0.15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 spans="1:26" ht="13" x14ac:dyDescent="0.15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 spans="1:26" ht="13" x14ac:dyDescent="0.15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 spans="1:26" ht="13" x14ac:dyDescent="0.15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 spans="1:26" ht="13" x14ac:dyDescent="0.15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 spans="1:26" ht="13" x14ac:dyDescent="0.15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 spans="1:26" ht="13" x14ac:dyDescent="0.15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 spans="1:26" ht="13" x14ac:dyDescent="0.15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 spans="1:26" ht="13" x14ac:dyDescent="0.15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 spans="1:26" ht="13" x14ac:dyDescent="0.15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 spans="1:26" ht="13" x14ac:dyDescent="0.15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 spans="1:26" ht="13" x14ac:dyDescent="0.15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 spans="1:26" ht="13" x14ac:dyDescent="0.15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 spans="1:26" ht="13" x14ac:dyDescent="0.15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 spans="1:26" ht="13" x14ac:dyDescent="0.15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 spans="1:26" ht="13" x14ac:dyDescent="0.15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 spans="1:26" ht="13" x14ac:dyDescent="0.15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 spans="1:26" ht="13" x14ac:dyDescent="0.15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 spans="1:26" ht="13" x14ac:dyDescent="0.15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 spans="1:26" ht="13" x14ac:dyDescent="0.15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 spans="1:26" ht="13" x14ac:dyDescent="0.15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 spans="1:26" ht="13" x14ac:dyDescent="0.15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 spans="1:26" ht="13" x14ac:dyDescent="0.15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 spans="1:26" ht="13" x14ac:dyDescent="0.15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 spans="1:26" ht="13" x14ac:dyDescent="0.15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 spans="1:26" ht="13" x14ac:dyDescent="0.15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 spans="1:26" ht="13" x14ac:dyDescent="0.15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 spans="1:26" ht="13" x14ac:dyDescent="0.15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 spans="1:26" ht="13" x14ac:dyDescent="0.15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 spans="1:26" ht="13" x14ac:dyDescent="0.15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 spans="1:26" ht="13" x14ac:dyDescent="0.15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 spans="1:26" ht="13" x14ac:dyDescent="0.15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 spans="1:26" ht="13" x14ac:dyDescent="0.15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 spans="1:26" ht="13" x14ac:dyDescent="0.15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 spans="1:26" ht="13" x14ac:dyDescent="0.15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 spans="1:26" ht="13" x14ac:dyDescent="0.15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 spans="1:26" ht="13" x14ac:dyDescent="0.15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 spans="1:26" ht="13" x14ac:dyDescent="0.15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 spans="1:26" ht="13" x14ac:dyDescent="0.15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 spans="1:26" ht="13" x14ac:dyDescent="0.15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 spans="1:26" ht="13" x14ac:dyDescent="0.15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 spans="1:26" ht="13" x14ac:dyDescent="0.15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spans="1:26" ht="13" x14ac:dyDescent="0.15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spans="1:26" ht="13" x14ac:dyDescent="0.15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spans="1:26" ht="13" x14ac:dyDescent="0.15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 spans="1:26" ht="13" x14ac:dyDescent="0.15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 spans="1:26" ht="13" x14ac:dyDescent="0.15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 spans="1:26" ht="13" x14ac:dyDescent="0.15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 spans="1:26" ht="13" x14ac:dyDescent="0.15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spans="1:26" ht="13" x14ac:dyDescent="0.15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spans="1:26" ht="13" x14ac:dyDescent="0.15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spans="1:26" ht="13" x14ac:dyDescent="0.15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 spans="1:26" ht="13" x14ac:dyDescent="0.15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 spans="1:26" ht="13" x14ac:dyDescent="0.15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 spans="1:26" ht="13" x14ac:dyDescent="0.15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 spans="1:26" ht="13" x14ac:dyDescent="0.15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 spans="1:26" ht="13" x14ac:dyDescent="0.1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 spans="1:26" ht="13" x14ac:dyDescent="0.15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 spans="1:26" ht="13" x14ac:dyDescent="0.15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 spans="1:26" ht="13" x14ac:dyDescent="0.15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 spans="1:26" ht="13" x14ac:dyDescent="0.15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 spans="1:26" ht="13" x14ac:dyDescent="0.15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 spans="1:26" ht="13" x14ac:dyDescent="0.15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 spans="1:26" ht="13" x14ac:dyDescent="0.15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 spans="1:26" ht="13" x14ac:dyDescent="0.15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 spans="1:26" ht="13" x14ac:dyDescent="0.15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 spans="1:26" ht="13" x14ac:dyDescent="0.15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 spans="1:26" ht="13" x14ac:dyDescent="0.15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 spans="1:26" ht="13" x14ac:dyDescent="0.15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 spans="1:26" ht="13" x14ac:dyDescent="0.15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 spans="1:26" ht="13" x14ac:dyDescent="0.15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 spans="1:26" ht="13" x14ac:dyDescent="0.15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 spans="1:26" ht="13" x14ac:dyDescent="0.15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 spans="1:26" ht="13" x14ac:dyDescent="0.15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 spans="1:26" ht="13" x14ac:dyDescent="0.15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 spans="1:26" ht="13" x14ac:dyDescent="0.15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 spans="1:26" ht="13" x14ac:dyDescent="0.15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spans="1:26" ht="13" x14ac:dyDescent="0.15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spans="1:26" ht="13" x14ac:dyDescent="0.15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spans="1:26" ht="13" x14ac:dyDescent="0.15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 spans="1:26" ht="13" x14ac:dyDescent="0.15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 spans="1:26" ht="13" x14ac:dyDescent="0.15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 spans="1:26" ht="13" x14ac:dyDescent="0.15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 spans="1:26" ht="13" x14ac:dyDescent="0.15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spans="1:26" ht="13" x14ac:dyDescent="0.15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spans="1:26" ht="13" x14ac:dyDescent="0.15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spans="1:26" ht="13" x14ac:dyDescent="0.15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 spans="1:26" ht="13" x14ac:dyDescent="0.15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 spans="1:26" ht="13" x14ac:dyDescent="0.15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 spans="1:26" ht="13" x14ac:dyDescent="0.15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 spans="1:26" ht="13" x14ac:dyDescent="0.15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spans="1:26" ht="13" x14ac:dyDescent="0.15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spans="1:26" ht="13" x14ac:dyDescent="0.15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spans="1:26" ht="13" x14ac:dyDescent="0.15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 spans="1:26" ht="13" x14ac:dyDescent="0.15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 spans="1:26" ht="13" x14ac:dyDescent="0.15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 spans="1:26" ht="13" x14ac:dyDescent="0.15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 spans="1:26" ht="13" x14ac:dyDescent="0.15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spans="1:26" ht="13" x14ac:dyDescent="0.15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spans="1:26" ht="13" x14ac:dyDescent="0.15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spans="1:26" ht="13" x14ac:dyDescent="0.15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 spans="1:26" ht="13" x14ac:dyDescent="0.15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 spans="1:26" ht="13" x14ac:dyDescent="0.15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 spans="1:26" ht="13" x14ac:dyDescent="0.15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 spans="1:26" ht="13" x14ac:dyDescent="0.15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spans="1:26" ht="13" x14ac:dyDescent="0.15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spans="1:26" ht="13" x14ac:dyDescent="0.15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spans="1:26" ht="13" x14ac:dyDescent="0.15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spans="1:26" ht="13" x14ac:dyDescent="0.15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 spans="1:26" ht="13" x14ac:dyDescent="0.15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 spans="1:26" ht="13" x14ac:dyDescent="0.15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 spans="1:26" ht="13" x14ac:dyDescent="0.15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 spans="1:26" ht="13" x14ac:dyDescent="0.15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spans="1:26" ht="13" x14ac:dyDescent="0.15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spans="1:26" ht="13" x14ac:dyDescent="0.15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spans="1:26" ht="13" x14ac:dyDescent="0.15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 spans="1:26" ht="13" x14ac:dyDescent="0.15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 spans="1:26" ht="13" x14ac:dyDescent="0.15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 spans="1:26" ht="13" x14ac:dyDescent="0.15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 spans="1:26" ht="13" x14ac:dyDescent="0.15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spans="1:26" ht="13" x14ac:dyDescent="0.15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spans="1:26" ht="13" x14ac:dyDescent="0.15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spans="1:26" ht="13" x14ac:dyDescent="0.15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 spans="1:26" ht="13" x14ac:dyDescent="0.15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 spans="1:26" ht="13" x14ac:dyDescent="0.15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 spans="1:26" ht="13" x14ac:dyDescent="0.15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 spans="1:26" ht="13" x14ac:dyDescent="0.15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spans="1:26" ht="13" x14ac:dyDescent="0.15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spans="1:26" ht="13" x14ac:dyDescent="0.15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spans="1:26" ht="13" x14ac:dyDescent="0.15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 spans="1:26" ht="13" x14ac:dyDescent="0.15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 spans="1:26" ht="13" x14ac:dyDescent="0.15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 spans="1:26" ht="13" x14ac:dyDescent="0.15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 spans="1:26" ht="13" x14ac:dyDescent="0.15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spans="1:26" ht="13" x14ac:dyDescent="0.15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spans="1:26" ht="13" x14ac:dyDescent="0.15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spans="1:26" ht="13" x14ac:dyDescent="0.15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 spans="1:26" ht="13" x14ac:dyDescent="0.15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 spans="1:26" ht="13" x14ac:dyDescent="0.15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 spans="1:26" ht="13" x14ac:dyDescent="0.15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 spans="1:26" ht="13" x14ac:dyDescent="0.15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spans="1:26" ht="13" x14ac:dyDescent="0.15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spans="1:26" ht="13" x14ac:dyDescent="0.15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spans="1:26" ht="13" x14ac:dyDescent="0.15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 spans="1:26" ht="13" x14ac:dyDescent="0.15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 spans="1:26" ht="13" x14ac:dyDescent="0.15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 spans="1:26" ht="13" x14ac:dyDescent="0.15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 spans="1:26" ht="13" x14ac:dyDescent="0.15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spans="1:26" ht="13" x14ac:dyDescent="0.15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spans="1:26" ht="13" x14ac:dyDescent="0.15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spans="1:26" ht="13" x14ac:dyDescent="0.15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 spans="1:26" ht="13" x14ac:dyDescent="0.15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 spans="1:26" ht="13" x14ac:dyDescent="0.15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 spans="1:26" ht="13" x14ac:dyDescent="0.15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 spans="1:26" ht="13" x14ac:dyDescent="0.15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spans="1:26" ht="13" x14ac:dyDescent="0.15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spans="1:26" ht="13" x14ac:dyDescent="0.15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spans="1:26" ht="13" x14ac:dyDescent="0.15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 spans="1:26" ht="13" x14ac:dyDescent="0.15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 spans="1:26" ht="13" x14ac:dyDescent="0.15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 spans="1:26" ht="13" x14ac:dyDescent="0.15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 spans="1:26" ht="13" x14ac:dyDescent="0.15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spans="1:26" ht="13" x14ac:dyDescent="0.15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spans="1:26" ht="13" x14ac:dyDescent="0.15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spans="1:26" ht="13" x14ac:dyDescent="0.15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 spans="1:26" ht="13" x14ac:dyDescent="0.15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 spans="1:26" ht="13" x14ac:dyDescent="0.15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 spans="1:26" ht="13" x14ac:dyDescent="0.15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 spans="1:26" ht="13" x14ac:dyDescent="0.15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spans="1:26" ht="13" x14ac:dyDescent="0.15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spans="1:26" ht="13" x14ac:dyDescent="0.15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spans="1:26" ht="13" x14ac:dyDescent="0.15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 spans="1:26" ht="13" x14ac:dyDescent="0.15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 spans="1:26" ht="13" x14ac:dyDescent="0.15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 spans="1:26" ht="13" x14ac:dyDescent="0.15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 spans="1:26" ht="13" x14ac:dyDescent="0.15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spans="1:26" ht="13" x14ac:dyDescent="0.15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spans="1:26" ht="13" x14ac:dyDescent="0.15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spans="1:26" ht="13" x14ac:dyDescent="0.15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 spans="1:26" ht="13" x14ac:dyDescent="0.15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 spans="1:26" ht="13" x14ac:dyDescent="0.15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 spans="1:26" ht="13" x14ac:dyDescent="0.15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 spans="1:26" ht="13" x14ac:dyDescent="0.15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spans="1:26" ht="13" x14ac:dyDescent="0.15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spans="1:26" ht="13" x14ac:dyDescent="0.15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spans="1:26" ht="13" x14ac:dyDescent="0.15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 spans="1:26" ht="13" x14ac:dyDescent="0.15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 spans="1:26" ht="13" x14ac:dyDescent="0.15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 spans="1:26" ht="13" x14ac:dyDescent="0.15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 spans="1:26" ht="13" x14ac:dyDescent="0.15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spans="1:26" ht="13" x14ac:dyDescent="0.15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spans="1:26" ht="13" x14ac:dyDescent="0.15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spans="1:26" ht="13" x14ac:dyDescent="0.15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 spans="1:26" ht="13" x14ac:dyDescent="0.15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 spans="1:26" ht="13" x14ac:dyDescent="0.15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 spans="1:26" ht="13" x14ac:dyDescent="0.15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 spans="1:26" ht="13" x14ac:dyDescent="0.15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spans="1:26" ht="13" x14ac:dyDescent="0.15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spans="1:26" ht="13" x14ac:dyDescent="0.15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spans="1:26" ht="13" x14ac:dyDescent="0.15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 spans="1:26" ht="13" x14ac:dyDescent="0.15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 spans="1:26" ht="13" x14ac:dyDescent="0.15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 spans="1:26" ht="13" x14ac:dyDescent="0.15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 spans="1:26" ht="13" x14ac:dyDescent="0.15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spans="1:26" ht="13" x14ac:dyDescent="0.15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spans="1:26" ht="13" x14ac:dyDescent="0.15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spans="1:26" ht="13" x14ac:dyDescent="0.15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 spans="1:26" ht="13" x14ac:dyDescent="0.15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 spans="1:26" ht="13" x14ac:dyDescent="0.15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 spans="1:26" ht="13" x14ac:dyDescent="0.15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 spans="1:26" ht="13" x14ac:dyDescent="0.15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 spans="1:26" ht="13" x14ac:dyDescent="0.15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 spans="1:26" ht="13" x14ac:dyDescent="0.15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 spans="1:26" ht="13" x14ac:dyDescent="0.15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 spans="1:26" ht="13" x14ac:dyDescent="0.15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 spans="1:26" ht="13" x14ac:dyDescent="0.15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 spans="1:26" ht="13" x14ac:dyDescent="0.15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 spans="1:26" ht="13" x14ac:dyDescent="0.15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 spans="1:26" ht="13" x14ac:dyDescent="0.15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 spans="1:26" ht="13" x14ac:dyDescent="0.15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 spans="1:26" ht="13" x14ac:dyDescent="0.15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 spans="1:26" ht="13" x14ac:dyDescent="0.15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 spans="1:26" ht="13" x14ac:dyDescent="0.15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 spans="1:26" ht="13" x14ac:dyDescent="0.15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 spans="1:26" ht="13" x14ac:dyDescent="0.15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 spans="1:26" ht="13" x14ac:dyDescent="0.15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 spans="1:26" ht="13" x14ac:dyDescent="0.15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 spans="1:26" ht="13" x14ac:dyDescent="0.15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 spans="1:26" ht="13" x14ac:dyDescent="0.15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 spans="1:26" ht="13" x14ac:dyDescent="0.15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 spans="1:26" ht="13" x14ac:dyDescent="0.15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 spans="1:26" ht="13" x14ac:dyDescent="0.15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 spans="1:26" ht="13" x14ac:dyDescent="0.15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 spans="1:26" ht="13" x14ac:dyDescent="0.15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 spans="1:26" ht="13" x14ac:dyDescent="0.15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 spans="1:26" ht="13" x14ac:dyDescent="0.15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 spans="1:26" ht="13" x14ac:dyDescent="0.15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 spans="1:26" ht="13" x14ac:dyDescent="0.15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 spans="1:26" ht="13" x14ac:dyDescent="0.15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 spans="1:26" ht="13" x14ac:dyDescent="0.15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 spans="1:26" ht="13" x14ac:dyDescent="0.15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 spans="1:26" ht="13" x14ac:dyDescent="0.15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 spans="1:26" ht="13" x14ac:dyDescent="0.15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 spans="1:26" ht="13" x14ac:dyDescent="0.15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 spans="1:26" ht="13" x14ac:dyDescent="0.15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 spans="1:26" ht="13" x14ac:dyDescent="0.15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 spans="1:26" ht="13" x14ac:dyDescent="0.15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 spans="1:26" ht="13" x14ac:dyDescent="0.15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 spans="1:26" ht="13" x14ac:dyDescent="0.15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 spans="1:26" ht="13" x14ac:dyDescent="0.15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 spans="1:26" ht="13" x14ac:dyDescent="0.15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 spans="1:26" ht="13" x14ac:dyDescent="0.15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 spans="1:26" ht="13" x14ac:dyDescent="0.15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 spans="1:26" ht="13" x14ac:dyDescent="0.15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 spans="1:26" ht="13" x14ac:dyDescent="0.15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 spans="1:26" ht="13" x14ac:dyDescent="0.15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 spans="1:26" ht="13" x14ac:dyDescent="0.15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 spans="1:26" ht="13" x14ac:dyDescent="0.15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 spans="1:26" ht="13" x14ac:dyDescent="0.15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 spans="1:26" ht="13" x14ac:dyDescent="0.15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 spans="1:26" ht="13" x14ac:dyDescent="0.15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 spans="1:26" ht="13" x14ac:dyDescent="0.15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 spans="1:26" ht="13" x14ac:dyDescent="0.15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 spans="1:26" ht="13" x14ac:dyDescent="0.15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 spans="1:26" ht="13" x14ac:dyDescent="0.15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 spans="1:26" ht="13" x14ac:dyDescent="0.15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 spans="1:26" ht="13" x14ac:dyDescent="0.15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 spans="1:26" ht="13" x14ac:dyDescent="0.15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 spans="1:26" ht="13" x14ac:dyDescent="0.15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 spans="1:26" ht="13" x14ac:dyDescent="0.15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 spans="1:26" ht="13" x14ac:dyDescent="0.15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 spans="1:26" ht="13" x14ac:dyDescent="0.15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 spans="1:26" ht="13" x14ac:dyDescent="0.15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 spans="1:26" ht="13" x14ac:dyDescent="0.15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 spans="1:26" ht="13" x14ac:dyDescent="0.15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 spans="1:26" ht="13" x14ac:dyDescent="0.15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 spans="1:26" ht="13" x14ac:dyDescent="0.15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 spans="1:26" ht="13" x14ac:dyDescent="0.15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 spans="1:26" ht="13" x14ac:dyDescent="0.15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 spans="1:26" ht="13" x14ac:dyDescent="0.15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 spans="1:26" ht="13" x14ac:dyDescent="0.15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 spans="1:26" ht="13" x14ac:dyDescent="0.15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 spans="1:26" ht="13" x14ac:dyDescent="0.15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 spans="1:26" ht="13" x14ac:dyDescent="0.15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 spans="1:26" ht="13" x14ac:dyDescent="0.15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 spans="1:26" ht="13" x14ac:dyDescent="0.15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 spans="1:26" ht="13" x14ac:dyDescent="0.15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 spans="1:26" ht="13" x14ac:dyDescent="0.15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 spans="1:26" ht="13" x14ac:dyDescent="0.15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 spans="1:26" ht="13" x14ac:dyDescent="0.15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 spans="1:26" ht="13" x14ac:dyDescent="0.15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 spans="1:26" ht="13" x14ac:dyDescent="0.15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 spans="1:26" ht="13" x14ac:dyDescent="0.15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 spans="1:26" ht="13" x14ac:dyDescent="0.15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 spans="1:26" ht="13" x14ac:dyDescent="0.15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 spans="1:26" ht="13" x14ac:dyDescent="0.15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 spans="1:26" ht="13" x14ac:dyDescent="0.15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 spans="1:26" ht="13" x14ac:dyDescent="0.15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 spans="1:26" ht="13" x14ac:dyDescent="0.15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 spans="1:26" ht="13" x14ac:dyDescent="0.15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 spans="1:26" ht="13" x14ac:dyDescent="0.15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 spans="1:26" ht="13" x14ac:dyDescent="0.15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 spans="1:26" ht="13" x14ac:dyDescent="0.15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 spans="1:26" ht="13" x14ac:dyDescent="0.15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 spans="1:26" ht="13" x14ac:dyDescent="0.15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 spans="1:26" ht="13" x14ac:dyDescent="0.15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 spans="1:26" ht="13" x14ac:dyDescent="0.15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 spans="1:26" ht="13" x14ac:dyDescent="0.15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 spans="1:26" ht="13" x14ac:dyDescent="0.15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 spans="1:26" ht="13" x14ac:dyDescent="0.15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 spans="1:26" ht="13" x14ac:dyDescent="0.15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 spans="1:26" ht="13" x14ac:dyDescent="0.15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 spans="1:26" ht="13" x14ac:dyDescent="0.15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 spans="1:26" ht="13" x14ac:dyDescent="0.15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 spans="1:26" ht="13" x14ac:dyDescent="0.15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 spans="1:26" ht="13" x14ac:dyDescent="0.15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 spans="1:26" ht="13" x14ac:dyDescent="0.15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 spans="1:26" ht="13" x14ac:dyDescent="0.15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 spans="1:26" ht="13" x14ac:dyDescent="0.15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 spans="1:26" ht="13" x14ac:dyDescent="0.15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 spans="1:26" ht="13" x14ac:dyDescent="0.15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 spans="1:26" ht="13" x14ac:dyDescent="0.15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 spans="1:26" ht="13" x14ac:dyDescent="0.15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 spans="1:26" ht="13" x14ac:dyDescent="0.15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 spans="1:26" ht="13" x14ac:dyDescent="0.15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 spans="1:26" ht="13" x14ac:dyDescent="0.15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 spans="1:26" ht="13" x14ac:dyDescent="0.15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 spans="1:26" ht="13" x14ac:dyDescent="0.15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 spans="1:26" ht="13" x14ac:dyDescent="0.15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 spans="1:26" ht="13" x14ac:dyDescent="0.15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 spans="1:26" ht="13" x14ac:dyDescent="0.15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 spans="1:26" ht="13" x14ac:dyDescent="0.15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 spans="1:26" ht="13" x14ac:dyDescent="0.15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 spans="1:26" ht="13" x14ac:dyDescent="0.15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 spans="1:26" ht="13" x14ac:dyDescent="0.15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 spans="1:26" ht="13" x14ac:dyDescent="0.15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 spans="1:26" ht="13" x14ac:dyDescent="0.15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 spans="1:26" ht="13" x14ac:dyDescent="0.15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 spans="1:26" ht="13" x14ac:dyDescent="0.15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 spans="1:26" ht="13" x14ac:dyDescent="0.15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 spans="1:26" ht="13" x14ac:dyDescent="0.15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 spans="1:26" ht="13" x14ac:dyDescent="0.15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 spans="1:26" ht="13" x14ac:dyDescent="0.15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 spans="1:26" ht="13" x14ac:dyDescent="0.15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 spans="1:26" ht="13" x14ac:dyDescent="0.15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 spans="1:26" ht="13" x14ac:dyDescent="0.15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 spans="1:26" ht="13" x14ac:dyDescent="0.15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 spans="1:26" ht="13" x14ac:dyDescent="0.15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 spans="1:26" ht="13" x14ac:dyDescent="0.15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 spans="1:26" ht="13" x14ac:dyDescent="0.15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 spans="1:26" ht="13" x14ac:dyDescent="0.15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 spans="1:26" ht="13" x14ac:dyDescent="0.15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 spans="1:26" ht="13" x14ac:dyDescent="0.15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 spans="1:26" ht="13" x14ac:dyDescent="0.15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 spans="1:26" ht="13" x14ac:dyDescent="0.15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 spans="1:26" ht="13" x14ac:dyDescent="0.15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 spans="1:26" ht="13" x14ac:dyDescent="0.15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 spans="1:26" ht="13" x14ac:dyDescent="0.15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 spans="1:26" ht="13" x14ac:dyDescent="0.15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 spans="1:26" ht="13" x14ac:dyDescent="0.15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 spans="1:26" ht="13" x14ac:dyDescent="0.15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 spans="1:26" ht="13" x14ac:dyDescent="0.15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 spans="1:26" ht="13" x14ac:dyDescent="0.15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 spans="1:26" ht="13" x14ac:dyDescent="0.15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 spans="1:26" ht="13" x14ac:dyDescent="0.15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 spans="1:26" ht="13" x14ac:dyDescent="0.15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 spans="1:26" ht="13" x14ac:dyDescent="0.15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 spans="1:26" ht="13" x14ac:dyDescent="0.15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 spans="1:26" ht="13" x14ac:dyDescent="0.15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 spans="1:26" ht="13" x14ac:dyDescent="0.15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 spans="1:26" ht="13" x14ac:dyDescent="0.15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 spans="1:26" ht="13" x14ac:dyDescent="0.15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 spans="1:26" ht="13" x14ac:dyDescent="0.15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 spans="1:26" ht="13" x14ac:dyDescent="0.15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 spans="1:26" ht="13" x14ac:dyDescent="0.15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 spans="1:26" ht="13" x14ac:dyDescent="0.15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 spans="1:26" ht="13" x14ac:dyDescent="0.15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 spans="1:26" ht="13" x14ac:dyDescent="0.15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 spans="1:26" ht="13" x14ac:dyDescent="0.15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 spans="1:26" ht="13" x14ac:dyDescent="0.15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 spans="1:26" ht="13" x14ac:dyDescent="0.15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 spans="1:26" ht="13" x14ac:dyDescent="0.15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 spans="1:26" ht="13" x14ac:dyDescent="0.15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 spans="1:26" ht="13" x14ac:dyDescent="0.15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 spans="1:26" ht="13" x14ac:dyDescent="0.15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 spans="1:26" ht="13" x14ac:dyDescent="0.15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 spans="1:26" ht="13" x14ac:dyDescent="0.15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 spans="1:26" ht="13" x14ac:dyDescent="0.15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 spans="1:26" ht="13" x14ac:dyDescent="0.15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 spans="1:26" ht="13" x14ac:dyDescent="0.15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 spans="1:26" ht="13" x14ac:dyDescent="0.15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 spans="1:26" ht="13" x14ac:dyDescent="0.15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 spans="1:26" ht="13" x14ac:dyDescent="0.15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 spans="1:26" ht="13" x14ac:dyDescent="0.15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 spans="1:26" ht="13" x14ac:dyDescent="0.15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 spans="1:26" ht="13" x14ac:dyDescent="0.15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 spans="1:26" ht="13" x14ac:dyDescent="0.15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 spans="1:26" ht="13" x14ac:dyDescent="0.15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 spans="1:26" ht="13" x14ac:dyDescent="0.15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 spans="1:26" ht="13" x14ac:dyDescent="0.15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 spans="1:26" ht="13" x14ac:dyDescent="0.15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 spans="1:26" ht="13" x14ac:dyDescent="0.15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 spans="1:26" ht="13" x14ac:dyDescent="0.15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 spans="1:26" ht="13" x14ac:dyDescent="0.15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 spans="1:26" ht="13" x14ac:dyDescent="0.15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 spans="1:26" ht="13" x14ac:dyDescent="0.15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 spans="1:26" ht="13" x14ac:dyDescent="0.15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 spans="1:26" ht="13" x14ac:dyDescent="0.15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 spans="1:26" ht="13" x14ac:dyDescent="0.15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 spans="1:26" ht="13" x14ac:dyDescent="0.15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 spans="1:26" ht="13" x14ac:dyDescent="0.15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 spans="1:26" ht="13" x14ac:dyDescent="0.15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 spans="1:26" ht="13" x14ac:dyDescent="0.15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 spans="1:26" ht="13" x14ac:dyDescent="0.15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 spans="1:26" ht="13" x14ac:dyDescent="0.15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 spans="1:26" ht="13" x14ac:dyDescent="0.15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 spans="1:26" ht="13" x14ac:dyDescent="0.15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 spans="1:26" ht="13" x14ac:dyDescent="0.15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 spans="1:26" ht="13" x14ac:dyDescent="0.15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 spans="1:26" ht="13" x14ac:dyDescent="0.15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 spans="1:26" ht="13" x14ac:dyDescent="0.15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 spans="1:26" ht="13" x14ac:dyDescent="0.15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 spans="1:26" ht="13" x14ac:dyDescent="0.15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 spans="1:26" ht="13" x14ac:dyDescent="0.15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 spans="1:26" ht="13" x14ac:dyDescent="0.15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 spans="1:26" ht="13" x14ac:dyDescent="0.15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 spans="1:26" ht="13" x14ac:dyDescent="0.15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 spans="1:26" ht="13" x14ac:dyDescent="0.15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 spans="1:26" ht="13" x14ac:dyDescent="0.15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 spans="1:26" ht="13" x14ac:dyDescent="0.15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 spans="1:26" ht="13" x14ac:dyDescent="0.15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 spans="1:26" ht="13" x14ac:dyDescent="0.15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 spans="1:26" ht="13" x14ac:dyDescent="0.15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 spans="1:26" ht="13" x14ac:dyDescent="0.15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 spans="1:26" ht="13" x14ac:dyDescent="0.15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 spans="1:26" ht="13" x14ac:dyDescent="0.15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 spans="1:26" ht="13" x14ac:dyDescent="0.15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 spans="1:26" ht="13" x14ac:dyDescent="0.15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 spans="1:26" ht="13" x14ac:dyDescent="0.15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 spans="1:26" ht="13" x14ac:dyDescent="0.15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 spans="1:26" ht="13" x14ac:dyDescent="0.15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 spans="1:26" ht="13" x14ac:dyDescent="0.15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 spans="1:26" ht="13" x14ac:dyDescent="0.15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 spans="1:26" ht="13" x14ac:dyDescent="0.15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 spans="1:26" ht="13" x14ac:dyDescent="0.15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 spans="1:26" ht="13" x14ac:dyDescent="0.15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 spans="1:26" ht="13" x14ac:dyDescent="0.15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 spans="1:26" ht="13" x14ac:dyDescent="0.15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 spans="1:26" ht="13" x14ac:dyDescent="0.15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 spans="1:26" ht="13" x14ac:dyDescent="0.15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 spans="1:26" ht="13" x14ac:dyDescent="0.15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 spans="1:26" ht="13" x14ac:dyDescent="0.15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 spans="1:26" ht="13" x14ac:dyDescent="0.15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 spans="1:26" ht="13" x14ac:dyDescent="0.15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 spans="1:26" ht="13" x14ac:dyDescent="0.15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 spans="1:26" ht="13" x14ac:dyDescent="0.15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 spans="1:26" ht="13" x14ac:dyDescent="0.15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 spans="1:26" ht="13" x14ac:dyDescent="0.15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 spans="1:26" ht="13" x14ac:dyDescent="0.15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 spans="1:26" ht="13" x14ac:dyDescent="0.15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 spans="1:26" ht="13" x14ac:dyDescent="0.15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 spans="1:26" ht="13" x14ac:dyDescent="0.15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 spans="1:26" ht="13" x14ac:dyDescent="0.15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 spans="1:26" ht="13" x14ac:dyDescent="0.15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 spans="1:26" ht="13" x14ac:dyDescent="0.15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 spans="1:26" ht="13" x14ac:dyDescent="0.15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 spans="1:26" ht="13" x14ac:dyDescent="0.15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 spans="1:26" ht="13" x14ac:dyDescent="0.15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 spans="1:26" ht="13" x14ac:dyDescent="0.15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 spans="1:26" ht="13" x14ac:dyDescent="0.15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 spans="1:26" ht="13" x14ac:dyDescent="0.15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 spans="1:26" ht="13" x14ac:dyDescent="0.15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 spans="1:26" ht="13" x14ac:dyDescent="0.15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 spans="1:26" ht="13" x14ac:dyDescent="0.15">
      <c r="A952" s="26"/>
      <c r="B952" s="26"/>
      <c r="C952" s="26"/>
      <c r="D952" s="26"/>
      <c r="E952" s="2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 spans="1:26" ht="13" x14ac:dyDescent="0.15">
      <c r="A953" s="26"/>
      <c r="B953" s="26"/>
      <c r="C953" s="26"/>
      <c r="D953" s="26"/>
      <c r="E953" s="2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 spans="1:26" ht="13" x14ac:dyDescent="0.15">
      <c r="A954" s="26"/>
      <c r="B954" s="26"/>
      <c r="C954" s="26"/>
      <c r="D954" s="26"/>
      <c r="E954" s="2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 spans="1:26" ht="13" x14ac:dyDescent="0.15">
      <c r="A955" s="26"/>
      <c r="B955" s="26"/>
      <c r="C955" s="26"/>
      <c r="D955" s="26"/>
      <c r="E955" s="2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 spans="1:26" ht="13" x14ac:dyDescent="0.15">
      <c r="A956" s="26"/>
      <c r="B956" s="26"/>
      <c r="C956" s="26"/>
      <c r="D956" s="26"/>
      <c r="E956" s="26"/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 spans="1:26" ht="13" x14ac:dyDescent="0.15">
      <c r="A957" s="26"/>
      <c r="B957" s="26"/>
      <c r="C957" s="26"/>
      <c r="D957" s="26"/>
      <c r="E957" s="26"/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 spans="1:26" ht="13" x14ac:dyDescent="0.15">
      <c r="A958" s="26"/>
      <c r="B958" s="26"/>
      <c r="C958" s="26"/>
      <c r="D958" s="26"/>
      <c r="E958" s="26"/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 spans="1:26" ht="13" x14ac:dyDescent="0.15">
      <c r="A959" s="26"/>
      <c r="B959" s="26"/>
      <c r="C959" s="26"/>
      <c r="D959" s="26"/>
      <c r="E959" s="26"/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 spans="1:26" ht="13" x14ac:dyDescent="0.15">
      <c r="A960" s="26"/>
      <c r="B960" s="26"/>
      <c r="C960" s="26"/>
      <c r="D960" s="26"/>
      <c r="E960" s="26"/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 spans="1:26" ht="13" x14ac:dyDescent="0.15">
      <c r="A961" s="26"/>
      <c r="B961" s="26"/>
      <c r="C961" s="26"/>
      <c r="D961" s="26"/>
      <c r="E961" s="26"/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 spans="1:26" ht="13" x14ac:dyDescent="0.15">
      <c r="A962" s="26"/>
      <c r="B962" s="26"/>
      <c r="C962" s="26"/>
      <c r="D962" s="26"/>
      <c r="E962" s="26"/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 spans="1:26" ht="13" x14ac:dyDescent="0.15">
      <c r="A963" s="26"/>
      <c r="B963" s="26"/>
      <c r="C963" s="26"/>
      <c r="D963" s="26"/>
      <c r="E963" s="26"/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 spans="1:26" ht="13" x14ac:dyDescent="0.15">
      <c r="A964" s="26"/>
      <c r="B964" s="26"/>
      <c r="C964" s="26"/>
      <c r="D964" s="26"/>
      <c r="E964" s="26"/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 spans="1:26" ht="13" x14ac:dyDescent="0.15">
      <c r="A965" s="26"/>
      <c r="B965" s="26"/>
      <c r="C965" s="26"/>
      <c r="D965" s="26"/>
      <c r="E965" s="26"/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 spans="1:26" ht="13" x14ac:dyDescent="0.15">
      <c r="A966" s="26"/>
      <c r="B966" s="26"/>
      <c r="C966" s="26"/>
      <c r="D966" s="26"/>
      <c r="E966" s="26"/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 spans="1:26" ht="13" x14ac:dyDescent="0.15">
      <c r="A967" s="26"/>
      <c r="B967" s="26"/>
      <c r="C967" s="26"/>
      <c r="D967" s="26"/>
      <c r="E967" s="26"/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 spans="1:26" ht="13" x14ac:dyDescent="0.15">
      <c r="A968" s="26"/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 spans="1:26" ht="13" x14ac:dyDescent="0.15">
      <c r="A969" s="26"/>
      <c r="B969" s="26"/>
      <c r="C969" s="26"/>
      <c r="D969" s="26"/>
      <c r="E969" s="26"/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 spans="1:26" ht="13" x14ac:dyDescent="0.15">
      <c r="A970" s="26"/>
      <c r="B970" s="26"/>
      <c r="C970" s="26"/>
      <c r="D970" s="26"/>
      <c r="E970" s="26"/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 spans="1:26" ht="13" x14ac:dyDescent="0.15">
      <c r="A971" s="26"/>
      <c r="B971" s="26"/>
      <c r="C971" s="26"/>
      <c r="D971" s="26"/>
      <c r="E971" s="26"/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 spans="1:26" ht="13" x14ac:dyDescent="0.15">
      <c r="A972" s="26"/>
      <c r="B972" s="26"/>
      <c r="C972" s="26"/>
      <c r="D972" s="26"/>
      <c r="E972" s="26"/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 spans="1:26" ht="13" x14ac:dyDescent="0.15">
      <c r="A973" s="26"/>
      <c r="B973" s="26"/>
      <c r="C973" s="26"/>
      <c r="D973" s="26"/>
      <c r="E973" s="26"/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 spans="1:26" ht="13" x14ac:dyDescent="0.15">
      <c r="A974" s="26"/>
      <c r="B974" s="26"/>
      <c r="C974" s="26"/>
      <c r="D974" s="26"/>
      <c r="E974" s="26"/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 spans="1:26" ht="13" x14ac:dyDescent="0.15">
      <c r="A975" s="26"/>
      <c r="B975" s="26"/>
      <c r="C975" s="26"/>
      <c r="D975" s="26"/>
      <c r="E975" s="26"/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 spans="1:26" ht="13" x14ac:dyDescent="0.15">
      <c r="A976" s="26"/>
      <c r="B976" s="26"/>
      <c r="C976" s="26"/>
      <c r="D976" s="26"/>
      <c r="E976" s="26"/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 spans="1:26" ht="13" x14ac:dyDescent="0.15">
      <c r="A977" s="26"/>
      <c r="B977" s="26"/>
      <c r="C977" s="26"/>
      <c r="D977" s="26"/>
      <c r="E977" s="26"/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 spans="1:26" ht="13" x14ac:dyDescent="0.15">
      <c r="A978" s="26"/>
      <c r="B978" s="26"/>
      <c r="C978" s="26"/>
      <c r="D978" s="26"/>
      <c r="E978" s="26"/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 spans="1:26" ht="13" x14ac:dyDescent="0.15">
      <c r="A979" s="26"/>
      <c r="B979" s="26"/>
      <c r="C979" s="26"/>
      <c r="D979" s="26"/>
      <c r="E979" s="26"/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 spans="1:26" ht="13" x14ac:dyDescent="0.15">
      <c r="A980" s="26"/>
      <c r="B980" s="26"/>
      <c r="C980" s="26"/>
      <c r="D980" s="26"/>
      <c r="E980" s="26"/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 spans="1:26" ht="13" x14ac:dyDescent="0.15">
      <c r="A981" s="26"/>
      <c r="B981" s="26"/>
      <c r="C981" s="26"/>
      <c r="D981" s="26"/>
      <c r="E981" s="26"/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 spans="1:26" ht="13" x14ac:dyDescent="0.15">
      <c r="A982" s="26"/>
      <c r="B982" s="26"/>
      <c r="C982" s="26"/>
      <c r="D982" s="26"/>
      <c r="E982" s="26"/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 spans="1:26" ht="13" x14ac:dyDescent="0.15">
      <c r="A983" s="26"/>
      <c r="B983" s="26"/>
      <c r="C983" s="26"/>
      <c r="D983" s="26"/>
      <c r="E983" s="26"/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 spans="1:26" ht="13" x14ac:dyDescent="0.15">
      <c r="A984" s="26"/>
      <c r="B984" s="26"/>
      <c r="C984" s="26"/>
      <c r="D984" s="26"/>
      <c r="E984" s="26"/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 spans="1:26" ht="13" x14ac:dyDescent="0.15">
      <c r="A985" s="26"/>
      <c r="B985" s="26"/>
      <c r="C985" s="26"/>
      <c r="D985" s="26"/>
      <c r="E985" s="26"/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 spans="1:26" ht="13" x14ac:dyDescent="0.15">
      <c r="A986" s="26"/>
      <c r="B986" s="26"/>
      <c r="C986" s="26"/>
      <c r="D986" s="26"/>
      <c r="E986" s="26"/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 spans="1:26" ht="13" x14ac:dyDescent="0.15">
      <c r="A987" s="26"/>
      <c r="B987" s="26"/>
      <c r="C987" s="26"/>
      <c r="D987" s="26"/>
      <c r="E987" s="26"/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 spans="1:26" ht="13" x14ac:dyDescent="0.15">
      <c r="A988" s="26"/>
      <c r="B988" s="26"/>
      <c r="C988" s="26"/>
      <c r="D988" s="26"/>
      <c r="E988" s="26"/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 spans="1:26" ht="13" x14ac:dyDescent="0.15">
      <c r="A989" s="26"/>
      <c r="B989" s="26"/>
      <c r="C989" s="26"/>
      <c r="D989" s="26"/>
      <c r="E989" s="26"/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 spans="1:26" ht="13" x14ac:dyDescent="0.15">
      <c r="A990" s="26"/>
      <c r="B990" s="26"/>
      <c r="C990" s="26"/>
      <c r="D990" s="26"/>
      <c r="E990" s="26"/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 spans="1:26" ht="13" x14ac:dyDescent="0.15">
      <c r="A991" s="26"/>
      <c r="B991" s="26"/>
      <c r="C991" s="26"/>
      <c r="D991" s="26"/>
      <c r="E991" s="26"/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 spans="1:26" ht="13" x14ac:dyDescent="0.15">
      <c r="A992" s="26"/>
      <c r="B992" s="26"/>
      <c r="C992" s="26"/>
      <c r="D992" s="26"/>
      <c r="E992" s="26"/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 spans="1:26" ht="13" x14ac:dyDescent="0.15">
      <c r="A993" s="26"/>
      <c r="B993" s="26"/>
      <c r="C993" s="26"/>
      <c r="D993" s="26"/>
      <c r="E993" s="26"/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 spans="1:26" ht="13" x14ac:dyDescent="0.15">
      <c r="A994" s="26"/>
      <c r="B994" s="26"/>
      <c r="C994" s="26"/>
      <c r="D994" s="26"/>
      <c r="E994" s="26"/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 spans="1:26" ht="13" x14ac:dyDescent="0.15">
      <c r="A995" s="26"/>
      <c r="B995" s="26"/>
      <c r="C995" s="26"/>
      <c r="D995" s="26"/>
      <c r="E995" s="26"/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 spans="1:26" ht="13" x14ac:dyDescent="0.15">
      <c r="A996" s="26"/>
      <c r="B996" s="26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 spans="1:26" ht="13" x14ac:dyDescent="0.15">
      <c r="A997" s="26"/>
      <c r="B997" s="26"/>
      <c r="C997" s="26"/>
      <c r="D997" s="26"/>
      <c r="E997" s="26"/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 spans="1:26" ht="13" x14ac:dyDescent="0.15">
      <c r="A998" s="26"/>
      <c r="B998" s="26"/>
      <c r="C998" s="26"/>
      <c r="D998" s="26"/>
      <c r="E998" s="26"/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 spans="1:26" ht="13" x14ac:dyDescent="0.15">
      <c r="A999" s="26"/>
      <c r="B999" s="26"/>
      <c r="C999" s="26"/>
      <c r="D999" s="26"/>
      <c r="E999" s="26"/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 spans="1:26" ht="13" x14ac:dyDescent="0.15">
      <c r="A1000" s="26"/>
      <c r="B1000" s="26"/>
      <c r="C1000" s="26"/>
      <c r="D1000" s="26"/>
      <c r="E1000" s="26"/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  <row r="1001" spans="1:26" ht="13" x14ac:dyDescent="0.15">
      <c r="A1001" s="26"/>
      <c r="B1001" s="26"/>
      <c r="C1001" s="26"/>
      <c r="D1001" s="26"/>
      <c r="E1001" s="26"/>
      <c r="F1001" s="26"/>
      <c r="G1001" s="26"/>
      <c r="H1001" s="26"/>
      <c r="I1001" s="26"/>
      <c r="J1001" s="26"/>
      <c r="K1001" s="26"/>
      <c r="L1001" s="26"/>
      <c r="M1001" s="26"/>
      <c r="N1001" s="26"/>
      <c r="O1001" s="26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</row>
    <row r="1002" spans="1:26" ht="13" x14ac:dyDescent="0.15">
      <c r="A1002" s="26"/>
      <c r="B1002" s="26"/>
      <c r="C1002" s="26"/>
      <c r="D1002" s="26"/>
      <c r="E1002" s="26"/>
      <c r="F1002" s="26"/>
      <c r="G1002" s="26"/>
      <c r="H1002" s="26"/>
      <c r="I1002" s="26"/>
      <c r="J1002" s="26"/>
      <c r="K1002" s="26"/>
      <c r="L1002" s="26"/>
      <c r="M1002" s="26"/>
      <c r="N1002" s="26"/>
      <c r="O1002" s="26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</row>
    <row r="1003" spans="1:26" ht="13" x14ac:dyDescent="0.15">
      <c r="A1003" s="26"/>
      <c r="B1003" s="26"/>
      <c r="C1003" s="26"/>
      <c r="D1003" s="26"/>
      <c r="E1003" s="26"/>
      <c r="F1003" s="26"/>
      <c r="G1003" s="26"/>
      <c r="H1003" s="26"/>
      <c r="I1003" s="26"/>
      <c r="J1003" s="26"/>
      <c r="K1003" s="26"/>
      <c r="L1003" s="26"/>
      <c r="M1003" s="26"/>
      <c r="N1003" s="26"/>
      <c r="O1003" s="26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</row>
    <row r="1004" spans="1:26" ht="13" x14ac:dyDescent="0.15">
      <c r="A1004" s="26"/>
      <c r="B1004" s="26"/>
      <c r="C1004" s="26"/>
      <c r="D1004" s="26"/>
      <c r="E1004" s="26"/>
      <c r="F1004" s="26"/>
      <c r="G1004" s="26"/>
      <c r="H1004" s="26"/>
      <c r="I1004" s="26"/>
      <c r="J1004" s="26"/>
      <c r="K1004" s="26"/>
      <c r="L1004" s="26"/>
      <c r="M1004" s="26"/>
      <c r="N1004" s="26"/>
      <c r="O1004" s="26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</row>
    <row r="1005" spans="1:26" ht="13" x14ac:dyDescent="0.15">
      <c r="A1005" s="26"/>
      <c r="B1005" s="26"/>
      <c r="C1005" s="26"/>
      <c r="D1005" s="26"/>
      <c r="E1005" s="26"/>
      <c r="F1005" s="26"/>
      <c r="G1005" s="26"/>
      <c r="H1005" s="26"/>
      <c r="I1005" s="26"/>
      <c r="J1005" s="26"/>
      <c r="K1005" s="26"/>
      <c r="L1005" s="26"/>
      <c r="M1005" s="26"/>
      <c r="N1005" s="26"/>
      <c r="O1005" s="26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</row>
    <row r="1006" spans="1:26" ht="13" x14ac:dyDescent="0.15">
      <c r="A1006" s="26"/>
      <c r="B1006" s="26"/>
      <c r="C1006" s="26"/>
      <c r="D1006" s="26"/>
      <c r="E1006" s="26"/>
      <c r="F1006" s="26"/>
      <c r="G1006" s="26"/>
      <c r="H1006" s="26"/>
      <c r="I1006" s="26"/>
      <c r="J1006" s="26"/>
      <c r="K1006" s="26"/>
      <c r="L1006" s="26"/>
      <c r="M1006" s="26"/>
      <c r="N1006" s="26"/>
      <c r="O1006" s="26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</row>
    <row r="1007" spans="1:26" ht="13" x14ac:dyDescent="0.15">
      <c r="A1007" s="26"/>
      <c r="B1007" s="26"/>
      <c r="C1007" s="26"/>
      <c r="D1007" s="26"/>
      <c r="E1007" s="26"/>
      <c r="F1007" s="26"/>
      <c r="G1007" s="26"/>
      <c r="H1007" s="26"/>
      <c r="I1007" s="26"/>
      <c r="J1007" s="26"/>
      <c r="K1007" s="26"/>
      <c r="L1007" s="26"/>
      <c r="M1007" s="26"/>
      <c r="N1007" s="26"/>
      <c r="O1007" s="26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</row>
    <row r="1008" spans="1:26" ht="13" x14ac:dyDescent="0.15">
      <c r="A1008" s="26"/>
      <c r="B1008" s="26"/>
      <c r="C1008" s="26"/>
      <c r="D1008" s="26"/>
      <c r="E1008" s="26"/>
      <c r="F1008" s="26"/>
      <c r="G1008" s="26"/>
      <c r="H1008" s="26"/>
      <c r="I1008" s="26"/>
      <c r="J1008" s="26"/>
      <c r="K1008" s="26"/>
      <c r="L1008" s="26"/>
      <c r="M1008" s="26"/>
      <c r="N1008" s="26"/>
      <c r="O1008" s="26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</row>
    <row r="1009" spans="1:26" ht="13" x14ac:dyDescent="0.15">
      <c r="A1009" s="26"/>
      <c r="B1009" s="26"/>
      <c r="C1009" s="26"/>
      <c r="D1009" s="26"/>
      <c r="E1009" s="26"/>
      <c r="F1009" s="26"/>
      <c r="G1009" s="26"/>
      <c r="H1009" s="26"/>
      <c r="I1009" s="26"/>
      <c r="J1009" s="26"/>
      <c r="K1009" s="26"/>
      <c r="L1009" s="26"/>
      <c r="M1009" s="26"/>
      <c r="N1009" s="26"/>
      <c r="O1009" s="26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</row>
    <row r="1010" spans="1:26" ht="13" x14ac:dyDescent="0.15">
      <c r="A1010" s="26"/>
      <c r="B1010" s="26"/>
      <c r="C1010" s="26"/>
      <c r="D1010" s="26"/>
      <c r="E1010" s="26"/>
      <c r="F1010" s="26"/>
      <c r="G1010" s="26"/>
      <c r="H1010" s="26"/>
      <c r="I1010" s="26"/>
      <c r="J1010" s="26"/>
      <c r="K1010" s="26"/>
      <c r="L1010" s="26"/>
      <c r="M1010" s="26"/>
      <c r="N1010" s="26"/>
      <c r="O1010" s="26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</row>
    <row r="1011" spans="1:26" ht="13" x14ac:dyDescent="0.15">
      <c r="A1011" s="26"/>
      <c r="B1011" s="26"/>
      <c r="C1011" s="26"/>
      <c r="D1011" s="26"/>
      <c r="E1011" s="26"/>
      <c r="F1011" s="26"/>
      <c r="G1011" s="26"/>
      <c r="H1011" s="26"/>
      <c r="I1011" s="26"/>
      <c r="J1011" s="26"/>
      <c r="K1011" s="26"/>
      <c r="L1011" s="26"/>
      <c r="M1011" s="26"/>
      <c r="N1011" s="26"/>
      <c r="O1011" s="26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</row>
    <row r="1012" spans="1:26" ht="13" x14ac:dyDescent="0.15">
      <c r="A1012" s="26"/>
      <c r="B1012" s="26"/>
      <c r="C1012" s="26"/>
      <c r="D1012" s="26"/>
      <c r="E1012" s="26"/>
      <c r="F1012" s="26"/>
      <c r="G1012" s="26"/>
      <c r="H1012" s="26"/>
      <c r="I1012" s="26"/>
      <c r="J1012" s="26"/>
      <c r="K1012" s="26"/>
      <c r="L1012" s="26"/>
      <c r="M1012" s="26"/>
      <c r="N1012" s="26"/>
      <c r="O1012" s="26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</row>
    <row r="1013" spans="1:26" ht="13" x14ac:dyDescent="0.15">
      <c r="A1013" s="26"/>
      <c r="B1013" s="26"/>
      <c r="C1013" s="26"/>
      <c r="D1013" s="26"/>
      <c r="E1013" s="26"/>
      <c r="F1013" s="26"/>
      <c r="G1013" s="26"/>
      <c r="H1013" s="26"/>
      <c r="I1013" s="26"/>
      <c r="J1013" s="26"/>
      <c r="K1013" s="26"/>
      <c r="L1013" s="26"/>
      <c r="M1013" s="26"/>
      <c r="N1013" s="26"/>
      <c r="O1013" s="26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</row>
    <row r="1014" spans="1:26" ht="13" x14ac:dyDescent="0.15">
      <c r="A1014" s="26"/>
      <c r="B1014" s="26"/>
      <c r="C1014" s="26"/>
      <c r="D1014" s="26"/>
      <c r="E1014" s="26"/>
      <c r="F1014" s="26"/>
      <c r="G1014" s="26"/>
      <c r="H1014" s="26"/>
      <c r="I1014" s="26"/>
      <c r="J1014" s="26"/>
      <c r="K1014" s="26"/>
      <c r="L1014" s="26"/>
      <c r="M1014" s="26"/>
      <c r="N1014" s="26"/>
      <c r="O1014" s="26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</row>
    <row r="1015" spans="1:26" ht="13" x14ac:dyDescent="0.15">
      <c r="A1015" s="26"/>
      <c r="B1015" s="26"/>
      <c r="C1015" s="26"/>
      <c r="D1015" s="26"/>
      <c r="E1015" s="26"/>
      <c r="F1015" s="26"/>
      <c r="G1015" s="26"/>
      <c r="H1015" s="26"/>
      <c r="I1015" s="26"/>
      <c r="J1015" s="26"/>
      <c r="K1015" s="26"/>
      <c r="L1015" s="26"/>
      <c r="M1015" s="26"/>
      <c r="N1015" s="26"/>
      <c r="O1015" s="26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</row>
    <row r="1016" spans="1:26" ht="13" x14ac:dyDescent="0.15">
      <c r="A1016" s="26"/>
      <c r="B1016" s="26"/>
      <c r="C1016" s="26"/>
      <c r="D1016" s="26"/>
      <c r="E1016" s="26"/>
      <c r="F1016" s="26"/>
      <c r="G1016" s="26"/>
      <c r="H1016" s="26"/>
      <c r="I1016" s="26"/>
      <c r="J1016" s="26"/>
      <c r="K1016" s="26"/>
      <c r="L1016" s="26"/>
      <c r="M1016" s="26"/>
      <c r="N1016" s="26"/>
      <c r="O1016" s="26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</row>
    <row r="1017" spans="1:26" ht="13" x14ac:dyDescent="0.15">
      <c r="A1017" s="26"/>
      <c r="B1017" s="26"/>
      <c r="C1017" s="26"/>
      <c r="D1017" s="26"/>
      <c r="E1017" s="26"/>
      <c r="F1017" s="26"/>
      <c r="G1017" s="26"/>
      <c r="H1017" s="26"/>
      <c r="I1017" s="26"/>
      <c r="J1017" s="26"/>
      <c r="K1017" s="26"/>
      <c r="L1017" s="26"/>
      <c r="M1017" s="26"/>
      <c r="N1017" s="26"/>
      <c r="O1017" s="26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</row>
    <row r="1018" spans="1:26" ht="13" x14ac:dyDescent="0.15">
      <c r="A1018" s="26"/>
      <c r="B1018" s="26"/>
      <c r="C1018" s="26"/>
      <c r="D1018" s="26"/>
      <c r="E1018" s="26"/>
      <c r="F1018" s="26"/>
      <c r="G1018" s="26"/>
      <c r="H1018" s="26"/>
      <c r="I1018" s="26"/>
      <c r="J1018" s="26"/>
      <c r="K1018" s="26"/>
      <c r="L1018" s="26"/>
      <c r="M1018" s="26"/>
      <c r="N1018" s="26"/>
      <c r="O1018" s="26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</row>
    <row r="1019" spans="1:26" ht="13" x14ac:dyDescent="0.15">
      <c r="A1019" s="26"/>
      <c r="B1019" s="26"/>
      <c r="C1019" s="26"/>
      <c r="D1019" s="26"/>
      <c r="E1019" s="26"/>
      <c r="F1019" s="26"/>
      <c r="G1019" s="26"/>
      <c r="H1019" s="26"/>
      <c r="I1019" s="26"/>
      <c r="J1019" s="26"/>
      <c r="K1019" s="26"/>
      <c r="L1019" s="26"/>
      <c r="M1019" s="26"/>
      <c r="N1019" s="26"/>
      <c r="O1019" s="26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</row>
    <row r="1020" spans="1:26" ht="13" x14ac:dyDescent="0.15">
      <c r="A1020" s="26"/>
      <c r="B1020" s="26"/>
      <c r="C1020" s="26"/>
      <c r="D1020" s="26"/>
      <c r="E1020" s="26"/>
      <c r="F1020" s="26"/>
      <c r="G1020" s="26"/>
      <c r="H1020" s="26"/>
      <c r="I1020" s="26"/>
      <c r="J1020" s="26"/>
      <c r="K1020" s="26"/>
      <c r="L1020" s="26"/>
      <c r="M1020" s="26"/>
      <c r="N1020" s="26"/>
      <c r="O1020" s="26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</row>
    <row r="1021" spans="1:26" ht="13" x14ac:dyDescent="0.15">
      <c r="A1021" s="26"/>
      <c r="B1021" s="26"/>
      <c r="C1021" s="26"/>
      <c r="D1021" s="26"/>
      <c r="E1021" s="26"/>
      <c r="F1021" s="26"/>
      <c r="G1021" s="26"/>
      <c r="H1021" s="26"/>
      <c r="I1021" s="26"/>
      <c r="J1021" s="26"/>
      <c r="K1021" s="26"/>
      <c r="L1021" s="26"/>
      <c r="M1021" s="26"/>
      <c r="N1021" s="26"/>
      <c r="O1021" s="26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</row>
    <row r="1022" spans="1:26" ht="13" x14ac:dyDescent="0.15">
      <c r="A1022" s="26"/>
      <c r="B1022" s="26"/>
      <c r="C1022" s="26"/>
      <c r="D1022" s="26"/>
      <c r="E1022" s="26"/>
      <c r="F1022" s="26"/>
      <c r="G1022" s="26"/>
      <c r="H1022" s="26"/>
      <c r="I1022" s="26"/>
      <c r="J1022" s="26"/>
      <c r="K1022" s="26"/>
      <c r="L1022" s="26"/>
      <c r="M1022" s="26"/>
      <c r="N1022" s="26"/>
      <c r="O1022" s="26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</row>
    <row r="1023" spans="1:26" ht="13" x14ac:dyDescent="0.15">
      <c r="A1023" s="26"/>
      <c r="B1023" s="26"/>
      <c r="C1023" s="26"/>
      <c r="D1023" s="26"/>
      <c r="E1023" s="26"/>
      <c r="F1023" s="26"/>
      <c r="G1023" s="26"/>
      <c r="H1023" s="26"/>
      <c r="I1023" s="26"/>
      <c r="J1023" s="26"/>
      <c r="K1023" s="26"/>
      <c r="L1023" s="26"/>
      <c r="M1023" s="26"/>
      <c r="N1023" s="26"/>
      <c r="O1023" s="26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</row>
    <row r="1024" spans="1:26" ht="13" x14ac:dyDescent="0.15">
      <c r="A1024" s="26"/>
      <c r="B1024" s="26"/>
      <c r="C1024" s="26"/>
      <c r="D1024" s="26"/>
      <c r="E1024" s="26"/>
      <c r="F1024" s="26"/>
      <c r="G1024" s="26"/>
      <c r="H1024" s="26"/>
      <c r="I1024" s="26"/>
      <c r="J1024" s="26"/>
      <c r="K1024" s="26"/>
      <c r="L1024" s="26"/>
      <c r="M1024" s="26"/>
      <c r="N1024" s="26"/>
      <c r="O1024" s="26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</row>
    <row r="1025" spans="1:26" ht="13" x14ac:dyDescent="0.15">
      <c r="A1025" s="26"/>
      <c r="B1025" s="26"/>
      <c r="C1025" s="26"/>
      <c r="D1025" s="26"/>
      <c r="E1025" s="26"/>
      <c r="F1025" s="26"/>
      <c r="G1025" s="26"/>
      <c r="H1025" s="26"/>
      <c r="I1025" s="26"/>
      <c r="J1025" s="26"/>
      <c r="K1025" s="26"/>
      <c r="L1025" s="26"/>
      <c r="M1025" s="26"/>
      <c r="N1025" s="26"/>
      <c r="O1025" s="26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</row>
    <row r="1026" spans="1:26" ht="13" x14ac:dyDescent="0.15">
      <c r="A1026" s="26"/>
      <c r="B1026" s="26"/>
      <c r="C1026" s="26"/>
      <c r="D1026" s="26"/>
      <c r="E1026" s="26"/>
      <c r="F1026" s="26"/>
      <c r="G1026" s="26"/>
      <c r="H1026" s="26"/>
      <c r="I1026" s="26"/>
      <c r="J1026" s="26"/>
      <c r="K1026" s="26"/>
      <c r="L1026" s="26"/>
      <c r="M1026" s="26"/>
      <c r="N1026" s="26"/>
      <c r="O1026" s="26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</row>
    <row r="1027" spans="1:26" ht="13" x14ac:dyDescent="0.15">
      <c r="A1027" s="26"/>
      <c r="B1027" s="26"/>
      <c r="C1027" s="26"/>
      <c r="D1027" s="26"/>
      <c r="E1027" s="26"/>
      <c r="F1027" s="26"/>
      <c r="G1027" s="26"/>
      <c r="H1027" s="26"/>
      <c r="I1027" s="26"/>
      <c r="J1027" s="26"/>
      <c r="K1027" s="26"/>
      <c r="L1027" s="26"/>
      <c r="M1027" s="26"/>
      <c r="N1027" s="26"/>
      <c r="O1027" s="26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</row>
    <row r="1028" spans="1:26" ht="13" x14ac:dyDescent="0.15">
      <c r="A1028" s="26"/>
      <c r="B1028" s="26"/>
      <c r="C1028" s="26"/>
      <c r="D1028" s="26"/>
      <c r="E1028" s="26"/>
      <c r="F1028" s="26"/>
      <c r="G1028" s="26"/>
      <c r="H1028" s="26"/>
      <c r="I1028" s="26"/>
      <c r="J1028" s="26"/>
      <c r="K1028" s="26"/>
      <c r="L1028" s="26"/>
      <c r="M1028" s="26"/>
      <c r="N1028" s="26"/>
      <c r="O1028" s="26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</row>
    <row r="1029" spans="1:26" ht="13" x14ac:dyDescent="0.15">
      <c r="A1029" s="26"/>
      <c r="B1029" s="26"/>
      <c r="C1029" s="26"/>
      <c r="D1029" s="26"/>
      <c r="E1029" s="26"/>
      <c r="F1029" s="26"/>
      <c r="G1029" s="26"/>
      <c r="H1029" s="26"/>
      <c r="I1029" s="26"/>
      <c r="J1029" s="26"/>
      <c r="K1029" s="26"/>
      <c r="L1029" s="26"/>
      <c r="M1029" s="26"/>
      <c r="N1029" s="26"/>
      <c r="O1029" s="26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</row>
    <row r="1030" spans="1:26" ht="13" x14ac:dyDescent="0.15">
      <c r="A1030" s="26"/>
      <c r="B1030" s="26"/>
      <c r="C1030" s="26"/>
      <c r="D1030" s="26"/>
      <c r="E1030" s="26"/>
      <c r="F1030" s="26"/>
      <c r="G1030" s="26"/>
      <c r="H1030" s="26"/>
      <c r="I1030" s="26"/>
      <c r="J1030" s="26"/>
      <c r="K1030" s="26"/>
      <c r="L1030" s="26"/>
      <c r="M1030" s="26"/>
      <c r="N1030" s="26"/>
      <c r="O1030" s="26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</row>
    <row r="1031" spans="1:26" ht="13" x14ac:dyDescent="0.15">
      <c r="A1031" s="26"/>
      <c r="B1031" s="26"/>
      <c r="C1031" s="26"/>
      <c r="D1031" s="26"/>
      <c r="E1031" s="26"/>
      <c r="F1031" s="26"/>
      <c r="G1031" s="26"/>
      <c r="H1031" s="26"/>
      <c r="I1031" s="26"/>
      <c r="J1031" s="26"/>
      <c r="K1031" s="26"/>
      <c r="L1031" s="26"/>
      <c r="M1031" s="26"/>
      <c r="N1031" s="26"/>
      <c r="O1031" s="26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</row>
    <row r="1032" spans="1:26" ht="13" x14ac:dyDescent="0.15">
      <c r="A1032" s="26"/>
      <c r="B1032" s="26"/>
      <c r="C1032" s="26"/>
      <c r="D1032" s="26"/>
      <c r="E1032" s="26"/>
      <c r="F1032" s="26"/>
      <c r="G1032" s="26"/>
      <c r="H1032" s="26"/>
      <c r="I1032" s="26"/>
      <c r="J1032" s="26"/>
      <c r="K1032" s="26"/>
      <c r="L1032" s="26"/>
      <c r="M1032" s="26"/>
      <c r="N1032" s="26"/>
      <c r="O1032" s="26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</row>
    <row r="1033" spans="1:26" ht="13" x14ac:dyDescent="0.15">
      <c r="A1033" s="26"/>
      <c r="B1033" s="26"/>
      <c r="C1033" s="26"/>
      <c r="D1033" s="26"/>
      <c r="E1033" s="26"/>
      <c r="F1033" s="26"/>
      <c r="G1033" s="26"/>
      <c r="H1033" s="26"/>
      <c r="I1033" s="26"/>
      <c r="J1033" s="26"/>
      <c r="K1033" s="26"/>
      <c r="L1033" s="26"/>
      <c r="M1033" s="26"/>
      <c r="N1033" s="26"/>
      <c r="O1033" s="26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</row>
    <row r="1034" spans="1:26" ht="13" x14ac:dyDescent="0.15">
      <c r="A1034" s="26"/>
      <c r="B1034" s="26"/>
      <c r="C1034" s="26"/>
      <c r="D1034" s="26"/>
      <c r="E1034" s="26"/>
      <c r="F1034" s="26"/>
      <c r="G1034" s="26"/>
      <c r="H1034" s="26"/>
      <c r="I1034" s="26"/>
      <c r="J1034" s="26"/>
      <c r="K1034" s="26"/>
      <c r="L1034" s="26"/>
      <c r="M1034" s="26"/>
      <c r="N1034" s="26"/>
      <c r="O1034" s="26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</row>
    <row r="1035" spans="1:26" ht="13" x14ac:dyDescent="0.15">
      <c r="A1035" s="26"/>
      <c r="B1035" s="26"/>
      <c r="C1035" s="26"/>
      <c r="D1035" s="26"/>
      <c r="E1035" s="26"/>
      <c r="F1035" s="26"/>
      <c r="G1035" s="26"/>
      <c r="H1035" s="26"/>
      <c r="I1035" s="26"/>
      <c r="J1035" s="26"/>
      <c r="K1035" s="26"/>
      <c r="L1035" s="26"/>
      <c r="M1035" s="26"/>
      <c r="N1035" s="26"/>
      <c r="O1035" s="26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</row>
    <row r="1036" spans="1:26" ht="13" x14ac:dyDescent="0.15">
      <c r="A1036" s="26"/>
      <c r="B1036" s="26"/>
      <c r="C1036" s="26"/>
      <c r="D1036" s="26"/>
      <c r="E1036" s="26"/>
      <c r="F1036" s="26"/>
      <c r="G1036" s="26"/>
      <c r="H1036" s="26"/>
      <c r="I1036" s="26"/>
      <c r="J1036" s="26"/>
      <c r="K1036" s="26"/>
      <c r="L1036" s="26"/>
      <c r="M1036" s="26"/>
      <c r="N1036" s="26"/>
      <c r="O1036" s="26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</row>
    <row r="1037" spans="1:26" ht="13" x14ac:dyDescent="0.15">
      <c r="A1037" s="26"/>
      <c r="B1037" s="26"/>
      <c r="C1037" s="26"/>
      <c r="D1037" s="26"/>
      <c r="E1037" s="26"/>
      <c r="F1037" s="26"/>
      <c r="G1037" s="26"/>
      <c r="H1037" s="26"/>
      <c r="I1037" s="26"/>
      <c r="J1037" s="26"/>
      <c r="K1037" s="26"/>
      <c r="L1037" s="26"/>
      <c r="M1037" s="26"/>
      <c r="N1037" s="26"/>
      <c r="O1037" s="26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</row>
    <row r="1038" spans="1:26" ht="13" x14ac:dyDescent="0.15">
      <c r="A1038" s="26"/>
      <c r="B1038" s="26"/>
      <c r="C1038" s="26"/>
      <c r="D1038" s="26"/>
      <c r="E1038" s="26"/>
      <c r="F1038" s="26"/>
      <c r="G1038" s="26"/>
      <c r="H1038" s="26"/>
      <c r="I1038" s="26"/>
      <c r="J1038" s="26"/>
      <c r="K1038" s="26"/>
      <c r="L1038" s="26"/>
      <c r="M1038" s="26"/>
      <c r="N1038" s="26"/>
      <c r="O1038" s="26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</row>
    <row r="1039" spans="1:26" ht="13" x14ac:dyDescent="0.15">
      <c r="A1039" s="26"/>
      <c r="B1039" s="26"/>
      <c r="C1039" s="26"/>
      <c r="D1039" s="26"/>
      <c r="E1039" s="26"/>
      <c r="F1039" s="26"/>
      <c r="G1039" s="26"/>
      <c r="H1039" s="26"/>
      <c r="I1039" s="26"/>
      <c r="J1039" s="26"/>
      <c r="K1039" s="26"/>
      <c r="L1039" s="26"/>
      <c r="M1039" s="26"/>
      <c r="N1039" s="26"/>
      <c r="O1039" s="26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</row>
    <row r="1040" spans="1:26" ht="13" x14ac:dyDescent="0.15">
      <c r="A1040" s="26"/>
      <c r="B1040" s="26"/>
      <c r="C1040" s="26"/>
      <c r="D1040" s="26"/>
      <c r="E1040" s="26"/>
      <c r="F1040" s="26"/>
      <c r="G1040" s="26"/>
      <c r="H1040" s="26"/>
      <c r="I1040" s="26"/>
      <c r="J1040" s="26"/>
      <c r="K1040" s="26"/>
      <c r="L1040" s="26"/>
      <c r="M1040" s="26"/>
      <c r="N1040" s="26"/>
      <c r="O1040" s="26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</row>
    <row r="1041" spans="1:26" ht="13" x14ac:dyDescent="0.15">
      <c r="A1041" s="26"/>
      <c r="B1041" s="26"/>
      <c r="C1041" s="26"/>
      <c r="D1041" s="26"/>
      <c r="E1041" s="26"/>
      <c r="F1041" s="26"/>
      <c r="G1041" s="26"/>
      <c r="H1041" s="26"/>
      <c r="I1041" s="26"/>
      <c r="J1041" s="26"/>
      <c r="K1041" s="26"/>
      <c r="L1041" s="26"/>
      <c r="M1041" s="26"/>
      <c r="N1041" s="26"/>
      <c r="O1041" s="26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</row>
    <row r="1042" spans="1:26" ht="13" x14ac:dyDescent="0.15">
      <c r="A1042" s="26"/>
      <c r="B1042" s="26"/>
      <c r="C1042" s="26"/>
      <c r="D1042" s="26"/>
      <c r="E1042" s="26"/>
      <c r="F1042" s="26"/>
      <c r="G1042" s="26"/>
      <c r="H1042" s="26"/>
      <c r="I1042" s="26"/>
      <c r="J1042" s="26"/>
      <c r="K1042" s="26"/>
      <c r="L1042" s="26"/>
      <c r="M1042" s="26"/>
      <c r="N1042" s="26"/>
      <c r="O1042" s="26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</row>
    <row r="1043" spans="1:26" ht="13" x14ac:dyDescent="0.15">
      <c r="A1043" s="26"/>
      <c r="B1043" s="26"/>
      <c r="C1043" s="26"/>
      <c r="D1043" s="26"/>
      <c r="E1043" s="26"/>
      <c r="F1043" s="26"/>
      <c r="G1043" s="26"/>
      <c r="H1043" s="26"/>
      <c r="I1043" s="26"/>
      <c r="J1043" s="26"/>
      <c r="K1043" s="26"/>
      <c r="L1043" s="26"/>
      <c r="M1043" s="26"/>
      <c r="N1043" s="26"/>
      <c r="O1043" s="26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</row>
    <row r="1044" spans="1:26" ht="13" x14ac:dyDescent="0.15">
      <c r="A1044" s="26"/>
      <c r="B1044" s="26"/>
      <c r="C1044" s="26"/>
      <c r="D1044" s="26"/>
      <c r="E1044" s="26"/>
      <c r="F1044" s="26"/>
      <c r="G1044" s="26"/>
      <c r="H1044" s="26"/>
      <c r="I1044" s="26"/>
      <c r="J1044" s="26"/>
      <c r="K1044" s="26"/>
      <c r="L1044" s="26"/>
      <c r="M1044" s="26"/>
      <c r="N1044" s="26"/>
      <c r="O1044" s="26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</row>
    <row r="1045" spans="1:26" ht="13" x14ac:dyDescent="0.15">
      <c r="A1045" s="26"/>
      <c r="B1045" s="26"/>
      <c r="C1045" s="26"/>
      <c r="D1045" s="26"/>
      <c r="E1045" s="26"/>
      <c r="F1045" s="26"/>
      <c r="G1045" s="26"/>
      <c r="H1045" s="26"/>
      <c r="I1045" s="26"/>
      <c r="J1045" s="26"/>
      <c r="K1045" s="26"/>
      <c r="L1045" s="26"/>
      <c r="M1045" s="26"/>
      <c r="N1045" s="26"/>
      <c r="O1045" s="26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</row>
    <row r="1046" spans="1:26" ht="13" x14ac:dyDescent="0.15">
      <c r="A1046" s="26"/>
      <c r="B1046" s="26"/>
      <c r="C1046" s="26"/>
      <c r="D1046" s="26"/>
      <c r="E1046" s="26"/>
      <c r="F1046" s="26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</row>
    <row r="1047" spans="1:26" ht="13" x14ac:dyDescent="0.15">
      <c r="A1047" s="26"/>
      <c r="B1047" s="26"/>
      <c r="C1047" s="26"/>
      <c r="D1047" s="26"/>
      <c r="E1047" s="26"/>
      <c r="F1047" s="26"/>
      <c r="G1047" s="26"/>
      <c r="H1047" s="26"/>
      <c r="I1047" s="26"/>
      <c r="J1047" s="26"/>
      <c r="K1047" s="26"/>
      <c r="L1047" s="26"/>
      <c r="M1047" s="26"/>
      <c r="N1047" s="26"/>
      <c r="O1047" s="26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</row>
    <row r="1048" spans="1:26" ht="13" x14ac:dyDescent="0.15">
      <c r="A1048" s="26"/>
      <c r="B1048" s="26"/>
      <c r="C1048" s="26"/>
      <c r="D1048" s="26"/>
      <c r="E1048" s="26"/>
      <c r="F1048" s="26"/>
      <c r="G1048" s="26"/>
      <c r="H1048" s="26"/>
      <c r="I1048" s="26"/>
      <c r="J1048" s="26"/>
      <c r="K1048" s="26"/>
      <c r="L1048" s="26"/>
      <c r="M1048" s="26"/>
      <c r="N1048" s="26"/>
      <c r="O1048" s="26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</row>
    <row r="1049" spans="1:26" ht="13" x14ac:dyDescent="0.15">
      <c r="A1049" s="26"/>
      <c r="B1049" s="26"/>
      <c r="C1049" s="26"/>
      <c r="D1049" s="26"/>
      <c r="E1049" s="26"/>
      <c r="F1049" s="26"/>
      <c r="G1049" s="26"/>
      <c r="H1049" s="26"/>
      <c r="I1049" s="26"/>
      <c r="J1049" s="26"/>
      <c r="K1049" s="26"/>
      <c r="L1049" s="26"/>
      <c r="M1049" s="26"/>
      <c r="N1049" s="26"/>
      <c r="O1049" s="26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</row>
    <row r="1050" spans="1:26" ht="13" x14ac:dyDescent="0.15">
      <c r="A1050" s="26"/>
      <c r="B1050" s="26"/>
      <c r="C1050" s="26"/>
      <c r="D1050" s="26"/>
      <c r="E1050" s="26"/>
      <c r="F1050" s="26"/>
      <c r="G1050" s="26"/>
      <c r="H1050" s="26"/>
      <c r="I1050" s="26"/>
      <c r="J1050" s="26"/>
      <c r="K1050" s="26"/>
      <c r="L1050" s="26"/>
      <c r="M1050" s="26"/>
      <c r="N1050" s="26"/>
      <c r="O1050" s="26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</row>
    <row r="1051" spans="1:26" ht="13" x14ac:dyDescent="0.15">
      <c r="A1051" s="26"/>
      <c r="B1051" s="26"/>
      <c r="C1051" s="26"/>
      <c r="D1051" s="26"/>
      <c r="E1051" s="26"/>
      <c r="F1051" s="26"/>
      <c r="G1051" s="26"/>
      <c r="H1051" s="26"/>
      <c r="I1051" s="26"/>
      <c r="J1051" s="26"/>
      <c r="K1051" s="26"/>
      <c r="L1051" s="26"/>
      <c r="M1051" s="26"/>
      <c r="N1051" s="26"/>
      <c r="O1051" s="26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</row>
    <row r="1052" spans="1:26" ht="13" x14ac:dyDescent="0.15">
      <c r="A1052" s="26"/>
      <c r="B1052" s="26"/>
      <c r="C1052" s="26"/>
      <c r="D1052" s="26"/>
      <c r="E1052" s="26"/>
      <c r="F1052" s="26"/>
      <c r="G1052" s="26"/>
      <c r="H1052" s="26"/>
      <c r="I1052" s="26"/>
      <c r="J1052" s="26"/>
      <c r="K1052" s="26"/>
      <c r="L1052" s="26"/>
      <c r="M1052" s="26"/>
      <c r="N1052" s="26"/>
      <c r="O1052" s="26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</row>
    <row r="1053" spans="1:26" ht="13" x14ac:dyDescent="0.15">
      <c r="A1053" s="26"/>
      <c r="B1053" s="26"/>
      <c r="C1053" s="26"/>
      <c r="D1053" s="26"/>
      <c r="E1053" s="26"/>
      <c r="F1053" s="26"/>
      <c r="G1053" s="26"/>
      <c r="H1053" s="26"/>
      <c r="I1053" s="26"/>
      <c r="J1053" s="26"/>
      <c r="K1053" s="26"/>
      <c r="L1053" s="26"/>
      <c r="M1053" s="26"/>
      <c r="N1053" s="26"/>
      <c r="O1053" s="26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</row>
    <row r="1054" spans="1:26" ht="13" x14ac:dyDescent="0.15">
      <c r="A1054" s="26"/>
      <c r="B1054" s="26"/>
      <c r="C1054" s="26"/>
      <c r="D1054" s="26"/>
      <c r="E1054" s="26"/>
      <c r="F1054" s="26"/>
      <c r="G1054" s="26"/>
      <c r="H1054" s="26"/>
      <c r="I1054" s="26"/>
      <c r="J1054" s="26"/>
      <c r="K1054" s="26"/>
      <c r="L1054" s="26"/>
      <c r="M1054" s="26"/>
      <c r="N1054" s="26"/>
      <c r="O1054" s="26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</row>
    <row r="1055" spans="1:26" ht="13" x14ac:dyDescent="0.15">
      <c r="A1055" s="26"/>
      <c r="B1055" s="26"/>
      <c r="C1055" s="26"/>
      <c r="D1055" s="26"/>
      <c r="E1055" s="26"/>
      <c r="F1055" s="26"/>
      <c r="G1055" s="26"/>
      <c r="H1055" s="26"/>
      <c r="I1055" s="26"/>
      <c r="J1055" s="26"/>
      <c r="K1055" s="26"/>
      <c r="L1055" s="26"/>
      <c r="M1055" s="26"/>
      <c r="N1055" s="26"/>
      <c r="O1055" s="26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</row>
    <row r="1056" spans="1:26" ht="13" x14ac:dyDescent="0.15">
      <c r="A1056" s="26"/>
      <c r="B1056" s="26"/>
      <c r="C1056" s="26"/>
      <c r="D1056" s="26"/>
      <c r="E1056" s="26"/>
      <c r="F1056" s="26"/>
      <c r="G1056" s="26"/>
      <c r="H1056" s="26"/>
      <c r="I1056" s="26"/>
      <c r="J1056" s="26"/>
      <c r="K1056" s="26"/>
      <c r="L1056" s="26"/>
      <c r="M1056" s="26"/>
      <c r="N1056" s="26"/>
      <c r="O1056" s="26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</row>
    <row r="1057" spans="1:26" ht="13" x14ac:dyDescent="0.15">
      <c r="A1057" s="26"/>
      <c r="B1057" s="26"/>
      <c r="C1057" s="26"/>
      <c r="D1057" s="26"/>
      <c r="E1057" s="26"/>
      <c r="F1057" s="26"/>
      <c r="G1057" s="26"/>
      <c r="H1057" s="26"/>
      <c r="I1057" s="26"/>
      <c r="J1057" s="26"/>
      <c r="K1057" s="26"/>
      <c r="L1057" s="26"/>
      <c r="M1057" s="26"/>
      <c r="N1057" s="26"/>
      <c r="O1057" s="26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</row>
    <row r="1058" spans="1:26" ht="13" x14ac:dyDescent="0.15">
      <c r="A1058" s="26"/>
      <c r="B1058" s="26"/>
      <c r="C1058" s="26"/>
      <c r="D1058" s="26"/>
      <c r="E1058" s="26"/>
      <c r="F1058" s="26"/>
      <c r="G1058" s="26"/>
      <c r="H1058" s="26"/>
      <c r="I1058" s="26"/>
      <c r="J1058" s="26"/>
      <c r="K1058" s="26"/>
      <c r="L1058" s="26"/>
      <c r="M1058" s="26"/>
      <c r="N1058" s="26"/>
      <c r="O1058" s="26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</row>
    <row r="1059" spans="1:26" ht="13" x14ac:dyDescent="0.15">
      <c r="A1059" s="26"/>
      <c r="B1059" s="26"/>
      <c r="C1059" s="26"/>
      <c r="D1059" s="26"/>
      <c r="E1059" s="26"/>
      <c r="F1059" s="26"/>
      <c r="G1059" s="26"/>
      <c r="H1059" s="26"/>
      <c r="I1059" s="26"/>
      <c r="J1059" s="26"/>
      <c r="K1059" s="26"/>
      <c r="L1059" s="26"/>
      <c r="M1059" s="26"/>
      <c r="N1059" s="26"/>
      <c r="O1059" s="26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</row>
    <row r="1060" spans="1:26" ht="13" x14ac:dyDescent="0.15">
      <c r="A1060" s="26"/>
      <c r="B1060" s="26"/>
      <c r="C1060" s="26"/>
      <c r="D1060" s="26"/>
      <c r="E1060" s="26"/>
      <c r="F1060" s="26"/>
      <c r="G1060" s="26"/>
      <c r="H1060" s="26"/>
      <c r="I1060" s="26"/>
      <c r="J1060" s="26"/>
      <c r="K1060" s="26"/>
      <c r="L1060" s="26"/>
      <c r="M1060" s="26"/>
      <c r="N1060" s="26"/>
      <c r="O1060" s="26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</row>
    <row r="1061" spans="1:26" ht="13" x14ac:dyDescent="0.15">
      <c r="A1061" s="26"/>
      <c r="B1061" s="26"/>
      <c r="C1061" s="26"/>
      <c r="D1061" s="26"/>
      <c r="E1061" s="26"/>
      <c r="F1061" s="26"/>
      <c r="G1061" s="26"/>
      <c r="H1061" s="26"/>
      <c r="I1061" s="26"/>
      <c r="J1061" s="26"/>
      <c r="K1061" s="26"/>
      <c r="L1061" s="26"/>
      <c r="M1061" s="26"/>
      <c r="N1061" s="26"/>
      <c r="O1061" s="26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</row>
    <row r="1062" spans="1:26" ht="13" x14ac:dyDescent="0.15">
      <c r="A1062" s="26"/>
      <c r="B1062" s="26"/>
      <c r="C1062" s="26"/>
      <c r="D1062" s="26"/>
      <c r="E1062" s="26"/>
      <c r="F1062" s="26"/>
      <c r="G1062" s="26"/>
      <c r="H1062" s="26"/>
      <c r="I1062" s="26"/>
      <c r="J1062" s="26"/>
      <c r="K1062" s="26"/>
      <c r="L1062" s="26"/>
      <c r="M1062" s="26"/>
      <c r="N1062" s="26"/>
      <c r="O1062" s="26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</row>
    <row r="1063" spans="1:26" ht="13" x14ac:dyDescent="0.15">
      <c r="A1063" s="26"/>
      <c r="B1063" s="26"/>
      <c r="C1063" s="26"/>
      <c r="D1063" s="26"/>
      <c r="E1063" s="26"/>
      <c r="F1063" s="26"/>
      <c r="G1063" s="26"/>
      <c r="H1063" s="26"/>
      <c r="I1063" s="26"/>
      <c r="J1063" s="26"/>
      <c r="K1063" s="26"/>
      <c r="L1063" s="26"/>
      <c r="M1063" s="26"/>
      <c r="N1063" s="26"/>
      <c r="O1063" s="26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</row>
    <row r="1064" spans="1:26" ht="13" x14ac:dyDescent="0.15">
      <c r="A1064" s="26"/>
      <c r="B1064" s="26"/>
      <c r="C1064" s="26"/>
      <c r="D1064" s="26"/>
      <c r="E1064" s="26"/>
      <c r="F1064" s="26"/>
      <c r="G1064" s="26"/>
      <c r="H1064" s="26"/>
      <c r="I1064" s="26"/>
      <c r="J1064" s="26"/>
      <c r="K1064" s="26"/>
      <c r="L1064" s="26"/>
      <c r="M1064" s="26"/>
      <c r="N1064" s="26"/>
      <c r="O1064" s="26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</row>
    <row r="1065" spans="1:26" ht="13" x14ac:dyDescent="0.15">
      <c r="A1065" s="26"/>
      <c r="B1065" s="26"/>
      <c r="C1065" s="26"/>
      <c r="D1065" s="26"/>
      <c r="E1065" s="26"/>
      <c r="F1065" s="26"/>
      <c r="G1065" s="26"/>
      <c r="H1065" s="26"/>
      <c r="I1065" s="26"/>
      <c r="J1065" s="26"/>
      <c r="K1065" s="26"/>
      <c r="L1065" s="26"/>
      <c r="M1065" s="26"/>
      <c r="N1065" s="26"/>
      <c r="O1065" s="26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</row>
    <row r="1066" spans="1:26" ht="13" x14ac:dyDescent="0.15">
      <c r="A1066" s="26"/>
      <c r="B1066" s="26"/>
      <c r="C1066" s="26"/>
      <c r="D1066" s="26"/>
      <c r="E1066" s="26"/>
      <c r="F1066" s="26"/>
      <c r="G1066" s="26"/>
      <c r="H1066" s="26"/>
      <c r="I1066" s="26"/>
      <c r="J1066" s="26"/>
      <c r="K1066" s="26"/>
      <c r="L1066" s="26"/>
      <c r="M1066" s="26"/>
      <c r="N1066" s="26"/>
      <c r="O1066" s="26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</row>
    <row r="1067" spans="1:26" ht="13" x14ac:dyDescent="0.15">
      <c r="A1067" s="26"/>
      <c r="B1067" s="26"/>
      <c r="C1067" s="26"/>
      <c r="D1067" s="26"/>
      <c r="E1067" s="26"/>
      <c r="F1067" s="26"/>
      <c r="G1067" s="26"/>
      <c r="H1067" s="26"/>
      <c r="I1067" s="26"/>
      <c r="J1067" s="26"/>
      <c r="K1067" s="26"/>
      <c r="L1067" s="26"/>
      <c r="M1067" s="26"/>
      <c r="N1067" s="26"/>
      <c r="O1067" s="26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</row>
    <row r="1068" spans="1:26" ht="13" x14ac:dyDescent="0.15">
      <c r="A1068" s="26"/>
      <c r="B1068" s="26"/>
      <c r="C1068" s="26"/>
      <c r="D1068" s="26"/>
      <c r="E1068" s="26"/>
      <c r="F1068" s="26"/>
      <c r="G1068" s="26"/>
      <c r="H1068" s="26"/>
      <c r="I1068" s="26"/>
      <c r="J1068" s="26"/>
      <c r="K1068" s="26"/>
      <c r="L1068" s="26"/>
      <c r="M1068" s="26"/>
      <c r="N1068" s="26"/>
      <c r="O1068" s="26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</row>
    <row r="1069" spans="1:26" ht="13" x14ac:dyDescent="0.15">
      <c r="A1069" s="26"/>
      <c r="B1069" s="26"/>
      <c r="C1069" s="26"/>
      <c r="D1069" s="26"/>
      <c r="E1069" s="26"/>
      <c r="F1069" s="26"/>
      <c r="G1069" s="26"/>
      <c r="H1069" s="26"/>
      <c r="I1069" s="26"/>
      <c r="J1069" s="26"/>
      <c r="K1069" s="26"/>
      <c r="L1069" s="26"/>
      <c r="M1069" s="26"/>
      <c r="N1069" s="26"/>
      <c r="O1069" s="26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</row>
    <row r="1070" spans="1:26" ht="13" x14ac:dyDescent="0.15">
      <c r="A1070" s="26"/>
      <c r="B1070" s="26"/>
      <c r="C1070" s="26"/>
      <c r="D1070" s="26"/>
      <c r="E1070" s="26"/>
      <c r="F1070" s="26"/>
      <c r="G1070" s="26"/>
      <c r="H1070" s="26"/>
      <c r="I1070" s="26"/>
      <c r="J1070" s="26"/>
      <c r="K1070" s="26"/>
      <c r="L1070" s="26"/>
      <c r="M1070" s="26"/>
      <c r="N1070" s="26"/>
      <c r="O1070" s="26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</row>
    <row r="1071" spans="1:26" ht="13" x14ac:dyDescent="0.15">
      <c r="A1071" s="26"/>
      <c r="B1071" s="26"/>
      <c r="C1071" s="26"/>
      <c r="D1071" s="26"/>
      <c r="E1071" s="26"/>
      <c r="F1071" s="26"/>
      <c r="G1071" s="26"/>
      <c r="H1071" s="26"/>
      <c r="I1071" s="26"/>
      <c r="J1071" s="26"/>
      <c r="K1071" s="26"/>
      <c r="L1071" s="26"/>
      <c r="M1071" s="26"/>
      <c r="N1071" s="26"/>
      <c r="O1071" s="26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</row>
    <row r="1072" spans="1:26" ht="13" x14ac:dyDescent="0.15">
      <c r="A1072" s="26"/>
      <c r="B1072" s="26"/>
      <c r="C1072" s="26"/>
      <c r="D1072" s="26"/>
      <c r="E1072" s="26"/>
      <c r="F1072" s="26"/>
      <c r="G1072" s="26"/>
      <c r="H1072" s="26"/>
      <c r="I1072" s="26"/>
      <c r="J1072" s="26"/>
      <c r="K1072" s="26"/>
      <c r="L1072" s="26"/>
      <c r="M1072" s="26"/>
      <c r="N1072" s="26"/>
      <c r="O1072" s="26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</row>
    <row r="1073" spans="1:26" ht="13" x14ac:dyDescent="0.15">
      <c r="A1073" s="26"/>
      <c r="B1073" s="26"/>
      <c r="C1073" s="26"/>
      <c r="D1073" s="26"/>
      <c r="E1073" s="26"/>
      <c r="F1073" s="26"/>
      <c r="G1073" s="26"/>
      <c r="H1073" s="26"/>
      <c r="I1073" s="26"/>
      <c r="J1073" s="26"/>
      <c r="K1073" s="26"/>
      <c r="L1073" s="26"/>
      <c r="M1073" s="26"/>
      <c r="N1073" s="26"/>
      <c r="O1073" s="26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</row>
    <row r="1074" spans="1:26" ht="13" x14ac:dyDescent="0.15">
      <c r="A1074" s="26"/>
      <c r="B1074" s="26"/>
      <c r="C1074" s="26"/>
      <c r="D1074" s="26"/>
      <c r="E1074" s="26"/>
      <c r="F1074" s="26"/>
      <c r="G1074" s="26"/>
      <c r="H1074" s="26"/>
      <c r="I1074" s="26"/>
      <c r="J1074" s="26"/>
      <c r="K1074" s="26"/>
      <c r="L1074" s="26"/>
      <c r="M1074" s="26"/>
      <c r="N1074" s="26"/>
      <c r="O1074" s="26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</row>
    <row r="1075" spans="1:26" ht="13" x14ac:dyDescent="0.15">
      <c r="A1075" s="26"/>
      <c r="B1075" s="26"/>
      <c r="C1075" s="26"/>
      <c r="D1075" s="26"/>
      <c r="E1075" s="26"/>
      <c r="F1075" s="26"/>
      <c r="G1075" s="26"/>
      <c r="H1075" s="26"/>
      <c r="I1075" s="26"/>
      <c r="J1075" s="26"/>
      <c r="K1075" s="26"/>
      <c r="L1075" s="26"/>
      <c r="M1075" s="26"/>
      <c r="N1075" s="26"/>
      <c r="O1075" s="26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</row>
    <row r="1076" spans="1:26" ht="13" x14ac:dyDescent="0.15">
      <c r="A1076" s="26"/>
      <c r="B1076" s="26"/>
      <c r="C1076" s="26"/>
      <c r="D1076" s="26"/>
      <c r="E1076" s="26"/>
      <c r="F1076" s="26"/>
      <c r="G1076" s="26"/>
      <c r="H1076" s="26"/>
      <c r="I1076" s="26"/>
      <c r="J1076" s="26"/>
      <c r="K1076" s="26"/>
      <c r="L1076" s="26"/>
      <c r="M1076" s="26"/>
      <c r="N1076" s="26"/>
      <c r="O1076" s="26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</row>
    <row r="1077" spans="1:26" ht="13" x14ac:dyDescent="0.15">
      <c r="A1077" s="26"/>
      <c r="B1077" s="26"/>
      <c r="C1077" s="26"/>
      <c r="D1077" s="26"/>
      <c r="E1077" s="26"/>
      <c r="F1077" s="26"/>
      <c r="G1077" s="26"/>
      <c r="H1077" s="26"/>
      <c r="I1077" s="26"/>
      <c r="J1077" s="26"/>
      <c r="K1077" s="26"/>
      <c r="L1077" s="26"/>
      <c r="M1077" s="26"/>
      <c r="N1077" s="26"/>
      <c r="O1077" s="26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</row>
    <row r="1078" spans="1:26" ht="13" x14ac:dyDescent="0.15">
      <c r="A1078" s="26"/>
      <c r="B1078" s="26"/>
      <c r="C1078" s="26"/>
      <c r="D1078" s="26"/>
      <c r="E1078" s="26"/>
      <c r="F1078" s="26"/>
      <c r="G1078" s="26"/>
      <c r="H1078" s="26"/>
      <c r="I1078" s="26"/>
      <c r="J1078" s="26"/>
      <c r="K1078" s="26"/>
      <c r="L1078" s="26"/>
      <c r="M1078" s="26"/>
      <c r="N1078" s="26"/>
      <c r="O1078" s="26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</row>
    <row r="1079" spans="1:26" ht="13" x14ac:dyDescent="0.15">
      <c r="A1079" s="26"/>
      <c r="B1079" s="26"/>
      <c r="C1079" s="26"/>
      <c r="D1079" s="26"/>
      <c r="E1079" s="26"/>
      <c r="F1079" s="26"/>
      <c r="G1079" s="26"/>
      <c r="H1079" s="26"/>
      <c r="I1079" s="26"/>
      <c r="J1079" s="26"/>
      <c r="K1079" s="26"/>
      <c r="L1079" s="26"/>
      <c r="M1079" s="26"/>
      <c r="N1079" s="26"/>
      <c r="O1079" s="26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</row>
    <row r="1080" spans="1:26" ht="13" x14ac:dyDescent="0.15">
      <c r="A1080" s="26"/>
      <c r="B1080" s="26"/>
      <c r="C1080" s="26"/>
      <c r="D1080" s="26"/>
      <c r="E1080" s="26"/>
      <c r="F1080" s="26"/>
      <c r="G1080" s="26"/>
      <c r="H1080" s="26"/>
      <c r="I1080" s="26"/>
      <c r="J1080" s="26"/>
      <c r="K1080" s="26"/>
      <c r="L1080" s="26"/>
      <c r="M1080" s="26"/>
      <c r="N1080" s="26"/>
      <c r="O1080" s="26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</row>
    <row r="1081" spans="1:26" ht="13" x14ac:dyDescent="0.15">
      <c r="A1081" s="26"/>
      <c r="B1081" s="26"/>
      <c r="C1081" s="26"/>
      <c r="D1081" s="26"/>
      <c r="E1081" s="26"/>
      <c r="F1081" s="26"/>
      <c r="G1081" s="26"/>
      <c r="H1081" s="26"/>
      <c r="I1081" s="26"/>
      <c r="J1081" s="26"/>
      <c r="K1081" s="26"/>
      <c r="L1081" s="26"/>
      <c r="M1081" s="26"/>
      <c r="N1081" s="26"/>
      <c r="O1081" s="26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</row>
    <row r="1082" spans="1:26" ht="13" x14ac:dyDescent="0.15">
      <c r="A1082" s="26"/>
      <c r="B1082" s="26"/>
      <c r="C1082" s="26"/>
      <c r="D1082" s="26"/>
      <c r="E1082" s="26"/>
      <c r="F1082" s="26"/>
      <c r="G1082" s="26"/>
      <c r="H1082" s="26"/>
      <c r="I1082" s="26"/>
      <c r="J1082" s="26"/>
      <c r="K1082" s="26"/>
      <c r="L1082" s="26"/>
      <c r="M1082" s="26"/>
      <c r="N1082" s="26"/>
      <c r="O1082" s="26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</row>
    <row r="1083" spans="1:26" ht="13" x14ac:dyDescent="0.15">
      <c r="A1083" s="26"/>
      <c r="B1083" s="26"/>
      <c r="C1083" s="26"/>
      <c r="D1083" s="26"/>
      <c r="E1083" s="26"/>
      <c r="F1083" s="26"/>
      <c r="G1083" s="26"/>
      <c r="H1083" s="26"/>
      <c r="I1083" s="26"/>
      <c r="J1083" s="26"/>
      <c r="K1083" s="26"/>
      <c r="L1083" s="26"/>
      <c r="M1083" s="26"/>
      <c r="N1083" s="26"/>
      <c r="O1083" s="26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</row>
    <row r="1084" spans="1:26" ht="13" x14ac:dyDescent="0.15">
      <c r="A1084" s="26"/>
      <c r="B1084" s="26"/>
      <c r="C1084" s="26"/>
      <c r="D1084" s="26"/>
      <c r="E1084" s="26"/>
      <c r="F1084" s="26"/>
      <c r="G1084" s="26"/>
      <c r="H1084" s="26"/>
      <c r="I1084" s="26"/>
      <c r="J1084" s="26"/>
      <c r="K1084" s="26"/>
      <c r="L1084" s="26"/>
      <c r="M1084" s="26"/>
      <c r="N1084" s="26"/>
      <c r="O1084" s="26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</row>
    <row r="1085" spans="1:26" ht="13" x14ac:dyDescent="0.15">
      <c r="A1085" s="26"/>
      <c r="B1085" s="26"/>
      <c r="C1085" s="26"/>
      <c r="D1085" s="26"/>
      <c r="E1085" s="26"/>
      <c r="F1085" s="26"/>
      <c r="G1085" s="26"/>
      <c r="H1085" s="26"/>
      <c r="I1085" s="26"/>
      <c r="J1085" s="26"/>
      <c r="K1085" s="26"/>
      <c r="L1085" s="26"/>
      <c r="M1085" s="26"/>
      <c r="N1085" s="26"/>
      <c r="O1085" s="26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</row>
    <row r="1086" spans="1:26" ht="13" x14ac:dyDescent="0.15">
      <c r="A1086" s="26"/>
      <c r="B1086" s="26"/>
      <c r="C1086" s="26"/>
      <c r="D1086" s="26"/>
      <c r="E1086" s="26"/>
      <c r="F1086" s="26"/>
      <c r="G1086" s="26"/>
      <c r="H1086" s="26"/>
      <c r="I1086" s="26"/>
      <c r="J1086" s="26"/>
      <c r="K1086" s="26"/>
      <c r="L1086" s="26"/>
      <c r="M1086" s="26"/>
      <c r="N1086" s="26"/>
      <c r="O1086" s="26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</row>
    <row r="1087" spans="1:26" ht="13" x14ac:dyDescent="0.15">
      <c r="A1087" s="26"/>
      <c r="B1087" s="26"/>
      <c r="C1087" s="26"/>
      <c r="D1087" s="26"/>
      <c r="E1087" s="26"/>
      <c r="F1087" s="26"/>
      <c r="G1087" s="26"/>
      <c r="H1087" s="26"/>
      <c r="I1087" s="26"/>
      <c r="J1087" s="26"/>
      <c r="K1087" s="26"/>
      <c r="L1087" s="26"/>
      <c r="M1087" s="26"/>
      <c r="N1087" s="26"/>
      <c r="O1087" s="26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</row>
    <row r="1088" spans="1:26" ht="13" x14ac:dyDescent="0.15">
      <c r="A1088" s="26"/>
      <c r="B1088" s="26"/>
      <c r="C1088" s="26"/>
      <c r="D1088" s="26"/>
      <c r="E1088" s="26"/>
      <c r="F1088" s="26"/>
      <c r="G1088" s="26"/>
      <c r="H1088" s="26"/>
      <c r="I1088" s="26"/>
      <c r="J1088" s="26"/>
      <c r="K1088" s="26"/>
      <c r="L1088" s="26"/>
      <c r="M1088" s="26"/>
      <c r="N1088" s="26"/>
      <c r="O1088" s="26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</row>
    <row r="1089" spans="1:26" ht="13" x14ac:dyDescent="0.15">
      <c r="A1089" s="26"/>
      <c r="B1089" s="26"/>
      <c r="C1089" s="26"/>
      <c r="D1089" s="26"/>
      <c r="E1089" s="26"/>
      <c r="F1089" s="26"/>
      <c r="G1089" s="26"/>
      <c r="H1089" s="26"/>
      <c r="I1089" s="26"/>
      <c r="J1089" s="26"/>
      <c r="K1089" s="26"/>
      <c r="L1089" s="26"/>
      <c r="M1089" s="26"/>
      <c r="N1089" s="26"/>
      <c r="O1089" s="26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</row>
    <row r="1090" spans="1:26" ht="13" x14ac:dyDescent="0.15">
      <c r="A1090" s="26"/>
      <c r="B1090" s="26"/>
      <c r="C1090" s="26"/>
      <c r="D1090" s="26"/>
      <c r="E1090" s="26"/>
      <c r="F1090" s="26"/>
      <c r="G1090" s="26"/>
      <c r="H1090" s="26"/>
      <c r="I1090" s="26"/>
      <c r="J1090" s="26"/>
      <c r="K1090" s="26"/>
      <c r="L1090" s="26"/>
      <c r="M1090" s="26"/>
      <c r="N1090" s="26"/>
      <c r="O1090" s="26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</row>
    <row r="1091" spans="1:26" ht="13" x14ac:dyDescent="0.15">
      <c r="A1091" s="26"/>
      <c r="B1091" s="26"/>
      <c r="C1091" s="26"/>
      <c r="D1091" s="26"/>
      <c r="E1091" s="26"/>
      <c r="F1091" s="26"/>
      <c r="G1091" s="26"/>
      <c r="H1091" s="26"/>
      <c r="I1091" s="26"/>
      <c r="J1091" s="26"/>
      <c r="K1091" s="26"/>
      <c r="L1091" s="26"/>
      <c r="M1091" s="26"/>
      <c r="N1091" s="26"/>
      <c r="O1091" s="26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</row>
    <row r="1092" spans="1:26" ht="13" x14ac:dyDescent="0.15">
      <c r="A1092" s="26"/>
      <c r="B1092" s="26"/>
      <c r="C1092" s="26"/>
      <c r="D1092" s="26"/>
      <c r="E1092" s="26"/>
      <c r="F1092" s="26"/>
      <c r="G1092" s="26"/>
      <c r="H1092" s="26"/>
      <c r="I1092" s="26"/>
      <c r="J1092" s="26"/>
      <c r="K1092" s="26"/>
      <c r="L1092" s="26"/>
      <c r="M1092" s="26"/>
      <c r="N1092" s="26"/>
      <c r="O1092" s="26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</row>
    <row r="1093" spans="1:26" ht="13" x14ac:dyDescent="0.15">
      <c r="A1093" s="26"/>
      <c r="B1093" s="26"/>
      <c r="C1093" s="26"/>
      <c r="D1093" s="26"/>
      <c r="E1093" s="26"/>
      <c r="F1093" s="26"/>
      <c r="G1093" s="26"/>
      <c r="H1093" s="26"/>
      <c r="I1093" s="26"/>
      <c r="J1093" s="26"/>
      <c r="K1093" s="26"/>
      <c r="L1093" s="26"/>
      <c r="M1093" s="26"/>
      <c r="N1093" s="26"/>
      <c r="O1093" s="26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</row>
    <row r="1094" spans="1:26" ht="13" x14ac:dyDescent="0.15">
      <c r="A1094" s="26"/>
      <c r="B1094" s="26"/>
      <c r="C1094" s="26"/>
      <c r="D1094" s="26"/>
      <c r="E1094" s="26"/>
      <c r="F1094" s="26"/>
      <c r="G1094" s="26"/>
      <c r="H1094" s="26"/>
      <c r="I1094" s="26"/>
      <c r="J1094" s="26"/>
      <c r="K1094" s="26"/>
      <c r="L1094" s="26"/>
      <c r="M1094" s="26"/>
      <c r="N1094" s="26"/>
      <c r="O1094" s="26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</row>
    <row r="1095" spans="1:26" ht="13" x14ac:dyDescent="0.15">
      <c r="A1095" s="26"/>
      <c r="B1095" s="26"/>
      <c r="C1095" s="26"/>
      <c r="D1095" s="26"/>
      <c r="E1095" s="26"/>
      <c r="F1095" s="26"/>
      <c r="G1095" s="26"/>
      <c r="H1095" s="26"/>
      <c r="I1095" s="26"/>
      <c r="J1095" s="26"/>
      <c r="K1095" s="26"/>
      <c r="L1095" s="26"/>
      <c r="M1095" s="26"/>
      <c r="N1095" s="26"/>
      <c r="O1095" s="26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</row>
    <row r="1096" spans="1:26" ht="13" x14ac:dyDescent="0.15">
      <c r="A1096" s="26"/>
      <c r="B1096" s="26"/>
      <c r="C1096" s="26"/>
      <c r="D1096" s="26"/>
      <c r="E1096" s="26"/>
      <c r="F1096" s="26"/>
      <c r="G1096" s="26"/>
      <c r="H1096" s="26"/>
      <c r="I1096" s="26"/>
      <c r="J1096" s="26"/>
      <c r="K1096" s="26"/>
      <c r="L1096" s="26"/>
      <c r="M1096" s="26"/>
      <c r="N1096" s="26"/>
      <c r="O1096" s="26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</row>
    <row r="1097" spans="1:26" ht="13" x14ac:dyDescent="0.15">
      <c r="A1097" s="26"/>
      <c r="B1097" s="26"/>
      <c r="C1097" s="26"/>
      <c r="D1097" s="26"/>
      <c r="E1097" s="26"/>
      <c r="F1097" s="26"/>
      <c r="G1097" s="26"/>
      <c r="H1097" s="26"/>
      <c r="I1097" s="26"/>
      <c r="J1097" s="26"/>
      <c r="K1097" s="26"/>
      <c r="L1097" s="26"/>
      <c r="M1097" s="26"/>
      <c r="N1097" s="26"/>
      <c r="O1097" s="26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</row>
    <row r="1098" spans="1:26" ht="13" x14ac:dyDescent="0.15">
      <c r="A1098" s="26"/>
      <c r="B1098" s="26"/>
      <c r="C1098" s="26"/>
      <c r="D1098" s="26"/>
      <c r="E1098" s="26"/>
      <c r="F1098" s="26"/>
      <c r="G1098" s="26"/>
      <c r="H1098" s="26"/>
      <c r="I1098" s="26"/>
      <c r="J1098" s="26"/>
      <c r="K1098" s="26"/>
      <c r="L1098" s="26"/>
      <c r="M1098" s="26"/>
      <c r="N1098" s="26"/>
      <c r="O1098" s="26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</row>
    <row r="1099" spans="1:26" ht="13" x14ac:dyDescent="0.15">
      <c r="A1099" s="26"/>
      <c r="B1099" s="26"/>
      <c r="C1099" s="26"/>
      <c r="D1099" s="26"/>
      <c r="E1099" s="26"/>
      <c r="F1099" s="26"/>
      <c r="G1099" s="26"/>
      <c r="H1099" s="26"/>
      <c r="I1099" s="26"/>
      <c r="J1099" s="26"/>
      <c r="K1099" s="26"/>
      <c r="L1099" s="26"/>
      <c r="M1099" s="26"/>
      <c r="N1099" s="26"/>
      <c r="O1099" s="26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</row>
    <row r="1100" spans="1:26" ht="13" x14ac:dyDescent="0.15">
      <c r="A1100" s="26"/>
      <c r="B1100" s="26"/>
      <c r="C1100" s="26"/>
      <c r="D1100" s="26"/>
      <c r="E1100" s="26"/>
      <c r="F1100" s="26"/>
      <c r="G1100" s="26"/>
      <c r="H1100" s="26"/>
      <c r="I1100" s="26"/>
      <c r="J1100" s="26"/>
      <c r="K1100" s="26"/>
      <c r="L1100" s="26"/>
      <c r="M1100" s="26"/>
      <c r="N1100" s="26"/>
      <c r="O1100" s="26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</row>
    <row r="1101" spans="1:26" ht="13" x14ac:dyDescent="0.15">
      <c r="A1101" s="26"/>
      <c r="B1101" s="26"/>
      <c r="C1101" s="26"/>
      <c r="D1101" s="26"/>
      <c r="E1101" s="26"/>
      <c r="F1101" s="26"/>
      <c r="G1101" s="26"/>
      <c r="H1101" s="26"/>
      <c r="I1101" s="26"/>
      <c r="J1101" s="26"/>
      <c r="K1101" s="26"/>
      <c r="L1101" s="26"/>
      <c r="M1101" s="26"/>
      <c r="N1101" s="26"/>
      <c r="O1101" s="26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</row>
    <row r="1102" spans="1:26" ht="13" x14ac:dyDescent="0.15">
      <c r="A1102" s="26"/>
      <c r="B1102" s="26"/>
      <c r="C1102" s="26"/>
      <c r="D1102" s="26"/>
      <c r="E1102" s="26"/>
      <c r="F1102" s="26"/>
      <c r="G1102" s="26"/>
      <c r="H1102" s="26"/>
      <c r="I1102" s="26"/>
      <c r="J1102" s="26"/>
      <c r="K1102" s="26"/>
      <c r="L1102" s="26"/>
      <c r="M1102" s="26"/>
      <c r="N1102" s="26"/>
      <c r="O1102" s="26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</row>
    <row r="1103" spans="1:26" ht="13" x14ac:dyDescent="0.15">
      <c r="A1103" s="26"/>
      <c r="B1103" s="26"/>
      <c r="C1103" s="26"/>
      <c r="D1103" s="26"/>
      <c r="E1103" s="26"/>
      <c r="F1103" s="26"/>
      <c r="G1103" s="26"/>
      <c r="H1103" s="26"/>
      <c r="I1103" s="26"/>
      <c r="J1103" s="26"/>
      <c r="K1103" s="26"/>
      <c r="L1103" s="26"/>
      <c r="M1103" s="26"/>
      <c r="N1103" s="26"/>
      <c r="O1103" s="26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</row>
    <row r="1104" spans="1:26" ht="13" x14ac:dyDescent="0.15">
      <c r="A1104" s="26"/>
      <c r="B1104" s="26"/>
      <c r="C1104" s="26"/>
      <c r="D1104" s="26"/>
      <c r="E1104" s="26"/>
      <c r="F1104" s="26"/>
      <c r="G1104" s="26"/>
      <c r="H1104" s="26"/>
      <c r="I1104" s="26"/>
      <c r="J1104" s="26"/>
      <c r="K1104" s="26"/>
      <c r="L1104" s="26"/>
      <c r="M1104" s="26"/>
      <c r="N1104" s="26"/>
      <c r="O1104" s="26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</row>
    <row r="1105" spans="1:26" ht="13" x14ac:dyDescent="0.15">
      <c r="A1105" s="26"/>
      <c r="B1105" s="26"/>
      <c r="C1105" s="26"/>
      <c r="D1105" s="26"/>
      <c r="E1105" s="26"/>
      <c r="F1105" s="26"/>
      <c r="G1105" s="26"/>
      <c r="H1105" s="26"/>
      <c r="I1105" s="26"/>
      <c r="J1105" s="26"/>
      <c r="K1105" s="26"/>
      <c r="L1105" s="26"/>
      <c r="M1105" s="26"/>
      <c r="N1105" s="26"/>
      <c r="O1105" s="26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</row>
    <row r="1106" spans="1:26" ht="13" x14ac:dyDescent="0.15">
      <c r="A1106" s="26"/>
      <c r="B1106" s="26"/>
      <c r="C1106" s="26"/>
      <c r="D1106" s="26"/>
      <c r="E1106" s="26"/>
      <c r="F1106" s="26"/>
      <c r="G1106" s="26"/>
      <c r="H1106" s="26"/>
      <c r="I1106" s="26"/>
      <c r="J1106" s="26"/>
      <c r="K1106" s="26"/>
      <c r="L1106" s="26"/>
      <c r="M1106" s="26"/>
      <c r="N1106" s="26"/>
      <c r="O1106" s="26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</row>
    <row r="1107" spans="1:26" ht="13" x14ac:dyDescent="0.15">
      <c r="A1107" s="26"/>
      <c r="B1107" s="26"/>
      <c r="C1107" s="26"/>
      <c r="D1107" s="26"/>
      <c r="E1107" s="26"/>
      <c r="F1107" s="26"/>
      <c r="G1107" s="26"/>
      <c r="H1107" s="26"/>
      <c r="I1107" s="26"/>
      <c r="J1107" s="26"/>
      <c r="K1107" s="26"/>
      <c r="L1107" s="26"/>
      <c r="M1107" s="26"/>
      <c r="N1107" s="26"/>
      <c r="O1107" s="26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</row>
    <row r="1108" spans="1:26" ht="13" x14ac:dyDescent="0.15">
      <c r="A1108" s="26"/>
      <c r="B1108" s="26"/>
      <c r="C1108" s="26"/>
      <c r="D1108" s="26"/>
      <c r="E1108" s="26"/>
      <c r="F1108" s="26"/>
      <c r="G1108" s="26"/>
      <c r="H1108" s="26"/>
      <c r="I1108" s="26"/>
      <c r="J1108" s="26"/>
      <c r="K1108" s="26"/>
      <c r="L1108" s="26"/>
      <c r="M1108" s="26"/>
      <c r="N1108" s="26"/>
      <c r="O1108" s="26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</row>
    <row r="1109" spans="1:26" ht="13" x14ac:dyDescent="0.15">
      <c r="A1109" s="26"/>
      <c r="B1109" s="26"/>
      <c r="C1109" s="26"/>
      <c r="D1109" s="26"/>
      <c r="E1109" s="26"/>
      <c r="F1109" s="26"/>
      <c r="G1109" s="26"/>
      <c r="H1109" s="26"/>
      <c r="I1109" s="26"/>
      <c r="J1109" s="26"/>
      <c r="K1109" s="26"/>
      <c r="L1109" s="26"/>
      <c r="M1109" s="26"/>
      <c r="N1109" s="26"/>
      <c r="O1109" s="26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</row>
    <row r="1110" spans="1:26" ht="13" x14ac:dyDescent="0.15">
      <c r="A1110" s="26"/>
      <c r="B1110" s="26"/>
      <c r="C1110" s="26"/>
      <c r="D1110" s="26"/>
      <c r="E1110" s="26"/>
      <c r="F1110" s="26"/>
      <c r="G1110" s="26"/>
      <c r="H1110" s="26"/>
      <c r="I1110" s="26"/>
      <c r="J1110" s="26"/>
      <c r="K1110" s="26"/>
      <c r="L1110" s="26"/>
      <c r="M1110" s="26"/>
      <c r="N1110" s="26"/>
      <c r="O1110" s="26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</row>
    <row r="1111" spans="1:26" ht="13" x14ac:dyDescent="0.15">
      <c r="A1111" s="26"/>
      <c r="B1111" s="26"/>
      <c r="C1111" s="26"/>
      <c r="D1111" s="26"/>
      <c r="E1111" s="26"/>
      <c r="F1111" s="26"/>
      <c r="G1111" s="26"/>
      <c r="H1111" s="26"/>
      <c r="I1111" s="26"/>
      <c r="J1111" s="26"/>
      <c r="K1111" s="26"/>
      <c r="L1111" s="26"/>
      <c r="M1111" s="26"/>
      <c r="N1111" s="26"/>
      <c r="O1111" s="26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</row>
    <row r="1112" spans="1:26" ht="13" x14ac:dyDescent="0.15">
      <c r="A1112" s="26"/>
      <c r="B1112" s="26"/>
      <c r="C1112" s="26"/>
      <c r="D1112" s="26"/>
      <c r="E1112" s="26"/>
      <c r="F1112" s="26"/>
      <c r="G1112" s="26"/>
      <c r="H1112" s="26"/>
      <c r="I1112" s="26"/>
      <c r="J1112" s="26"/>
      <c r="K1112" s="26"/>
      <c r="L1112" s="26"/>
      <c r="M1112" s="26"/>
      <c r="N1112" s="26"/>
      <c r="O1112" s="26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</row>
    <row r="1113" spans="1:26" ht="13" x14ac:dyDescent="0.15">
      <c r="A1113" s="26"/>
      <c r="B1113" s="26"/>
      <c r="C1113" s="26"/>
      <c r="D1113" s="26"/>
      <c r="E1113" s="26"/>
      <c r="F1113" s="26"/>
      <c r="G1113" s="26"/>
      <c r="H1113" s="26"/>
      <c r="I1113" s="26"/>
      <c r="J1113" s="26"/>
      <c r="K1113" s="26"/>
      <c r="L1113" s="26"/>
      <c r="M1113" s="26"/>
      <c r="N1113" s="26"/>
      <c r="O1113" s="26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</row>
    <row r="1114" spans="1:26" ht="13" x14ac:dyDescent="0.15">
      <c r="A1114" s="26"/>
      <c r="B1114" s="26"/>
      <c r="C1114" s="26"/>
      <c r="D1114" s="26"/>
      <c r="E1114" s="26"/>
      <c r="F1114" s="26"/>
      <c r="G1114" s="26"/>
      <c r="H1114" s="26"/>
      <c r="I1114" s="26"/>
      <c r="J1114" s="26"/>
      <c r="K1114" s="26"/>
      <c r="L1114" s="26"/>
      <c r="M1114" s="26"/>
      <c r="N1114" s="26"/>
      <c r="O1114" s="26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</row>
    <row r="1115" spans="1:26" ht="13" x14ac:dyDescent="0.15">
      <c r="A1115" s="26"/>
      <c r="B1115" s="26"/>
      <c r="C1115" s="26"/>
      <c r="D1115" s="26"/>
      <c r="E1115" s="26"/>
      <c r="F1115" s="26"/>
      <c r="G1115" s="26"/>
      <c r="H1115" s="26"/>
      <c r="I1115" s="26"/>
      <c r="J1115" s="26"/>
      <c r="K1115" s="26"/>
      <c r="L1115" s="26"/>
      <c r="M1115" s="26"/>
      <c r="N1115" s="26"/>
      <c r="O1115" s="26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</row>
    <row r="1116" spans="1:26" ht="13" x14ac:dyDescent="0.15">
      <c r="A1116" s="26"/>
      <c r="B1116" s="26"/>
      <c r="C1116" s="26"/>
      <c r="D1116" s="26"/>
      <c r="E1116" s="26"/>
      <c r="F1116" s="26"/>
      <c r="G1116" s="26"/>
      <c r="H1116" s="26"/>
      <c r="I1116" s="26"/>
      <c r="J1116" s="26"/>
      <c r="K1116" s="26"/>
      <c r="L1116" s="26"/>
      <c r="M1116" s="26"/>
      <c r="N1116" s="26"/>
      <c r="O1116" s="26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</row>
    <row r="1117" spans="1:26" ht="13" x14ac:dyDescent="0.15">
      <c r="A1117" s="26"/>
      <c r="B1117" s="26"/>
      <c r="C1117" s="26"/>
      <c r="D1117" s="26"/>
      <c r="E1117" s="26"/>
      <c r="F1117" s="26"/>
      <c r="G1117" s="26"/>
      <c r="H1117" s="26"/>
      <c r="I1117" s="26"/>
      <c r="J1117" s="26"/>
      <c r="K1117" s="26"/>
      <c r="L1117" s="26"/>
      <c r="M1117" s="26"/>
      <c r="N1117" s="26"/>
      <c r="O1117" s="26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</row>
    <row r="1118" spans="1:26" ht="13" x14ac:dyDescent="0.15">
      <c r="A1118" s="26"/>
      <c r="B1118" s="26"/>
      <c r="C1118" s="26"/>
      <c r="D1118" s="26"/>
      <c r="E1118" s="26"/>
      <c r="F1118" s="26"/>
      <c r="G1118" s="26"/>
      <c r="H1118" s="26"/>
      <c r="I1118" s="26"/>
      <c r="J1118" s="26"/>
      <c r="K1118" s="26"/>
      <c r="L1118" s="26"/>
      <c r="M1118" s="26"/>
      <c r="N1118" s="26"/>
      <c r="O1118" s="26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</row>
    <row r="1119" spans="1:26" ht="13" x14ac:dyDescent="0.15">
      <c r="A1119" s="26"/>
      <c r="B1119" s="26"/>
      <c r="C1119" s="26"/>
      <c r="D1119" s="26"/>
      <c r="E1119" s="26"/>
      <c r="F1119" s="26"/>
      <c r="G1119" s="26"/>
      <c r="H1119" s="26"/>
      <c r="I1119" s="26"/>
      <c r="J1119" s="26"/>
      <c r="K1119" s="26"/>
      <c r="L1119" s="26"/>
      <c r="M1119" s="26"/>
      <c r="N1119" s="26"/>
      <c r="O1119" s="26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</row>
    <row r="1120" spans="1:26" ht="13" x14ac:dyDescent="0.15">
      <c r="A1120" s="26"/>
      <c r="B1120" s="26"/>
      <c r="C1120" s="26"/>
      <c r="D1120" s="26"/>
      <c r="E1120" s="26"/>
      <c r="F1120" s="26"/>
      <c r="G1120" s="26"/>
      <c r="H1120" s="26"/>
      <c r="I1120" s="26"/>
      <c r="J1120" s="26"/>
      <c r="K1120" s="26"/>
      <c r="L1120" s="26"/>
      <c r="M1120" s="26"/>
      <c r="N1120" s="26"/>
      <c r="O1120" s="26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</row>
    <row r="1121" spans="1:26" ht="13" x14ac:dyDescent="0.15">
      <c r="A1121" s="26"/>
      <c r="B1121" s="26"/>
      <c r="C1121" s="26"/>
      <c r="D1121" s="26"/>
      <c r="E1121" s="26"/>
      <c r="F1121" s="26"/>
      <c r="G1121" s="26"/>
      <c r="H1121" s="26"/>
      <c r="I1121" s="26"/>
      <c r="J1121" s="26"/>
      <c r="K1121" s="26"/>
      <c r="L1121" s="26"/>
      <c r="M1121" s="26"/>
      <c r="N1121" s="26"/>
      <c r="O1121" s="26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</row>
    <row r="1122" spans="1:26" ht="13" x14ac:dyDescent="0.15">
      <c r="A1122" s="26"/>
      <c r="B1122" s="26"/>
      <c r="C1122" s="26"/>
      <c r="D1122" s="26"/>
      <c r="E1122" s="26"/>
      <c r="F1122" s="26"/>
      <c r="G1122" s="26"/>
      <c r="H1122" s="26"/>
      <c r="I1122" s="26"/>
      <c r="J1122" s="26"/>
      <c r="K1122" s="26"/>
      <c r="L1122" s="26"/>
      <c r="M1122" s="26"/>
      <c r="N1122" s="26"/>
      <c r="O1122" s="26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</row>
    <row r="1123" spans="1:26" ht="13" x14ac:dyDescent="0.15">
      <c r="A1123" s="26"/>
      <c r="B1123" s="26"/>
      <c r="C1123" s="26"/>
      <c r="D1123" s="26"/>
      <c r="E1123" s="26"/>
      <c r="F1123" s="26"/>
      <c r="G1123" s="26"/>
      <c r="H1123" s="26"/>
      <c r="I1123" s="26"/>
      <c r="J1123" s="26"/>
      <c r="K1123" s="26"/>
      <c r="L1123" s="26"/>
      <c r="M1123" s="26"/>
      <c r="N1123" s="26"/>
      <c r="O1123" s="26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</row>
    <row r="1124" spans="1:26" ht="13" x14ac:dyDescent="0.15">
      <c r="A1124" s="26"/>
      <c r="B1124" s="26"/>
      <c r="C1124" s="26"/>
      <c r="D1124" s="26"/>
      <c r="E1124" s="26"/>
      <c r="F1124" s="26"/>
      <c r="G1124" s="26"/>
      <c r="H1124" s="26"/>
      <c r="I1124" s="26"/>
      <c r="J1124" s="26"/>
      <c r="K1124" s="26"/>
      <c r="L1124" s="26"/>
      <c r="M1124" s="26"/>
      <c r="N1124" s="26"/>
      <c r="O1124" s="26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</row>
    <row r="1125" spans="1:26" ht="13" x14ac:dyDescent="0.15">
      <c r="A1125" s="26"/>
      <c r="B1125" s="26"/>
      <c r="C1125" s="26"/>
      <c r="D1125" s="26"/>
      <c r="E1125" s="26"/>
      <c r="F1125" s="26"/>
      <c r="G1125" s="26"/>
      <c r="H1125" s="26"/>
      <c r="I1125" s="26"/>
      <c r="J1125" s="26"/>
      <c r="K1125" s="26"/>
      <c r="L1125" s="26"/>
      <c r="M1125" s="26"/>
      <c r="N1125" s="26"/>
      <c r="O1125" s="26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</row>
    <row r="1126" spans="1:26" ht="13" x14ac:dyDescent="0.15">
      <c r="A1126" s="26"/>
      <c r="B1126" s="26"/>
      <c r="C1126" s="26"/>
      <c r="D1126" s="26"/>
      <c r="E1126" s="26"/>
      <c r="F1126" s="26"/>
      <c r="G1126" s="26"/>
      <c r="H1126" s="26"/>
      <c r="I1126" s="26"/>
      <c r="J1126" s="26"/>
      <c r="K1126" s="26"/>
      <c r="L1126" s="26"/>
      <c r="M1126" s="26"/>
      <c r="N1126" s="26"/>
      <c r="O1126" s="26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</row>
    <row r="1127" spans="1:26" ht="13" x14ac:dyDescent="0.15">
      <c r="A1127" s="26"/>
      <c r="B1127" s="26"/>
      <c r="C1127" s="26"/>
      <c r="D1127" s="26"/>
      <c r="E1127" s="26"/>
      <c r="F1127" s="26"/>
      <c r="G1127" s="26"/>
      <c r="H1127" s="26"/>
      <c r="I1127" s="26"/>
      <c r="J1127" s="26"/>
      <c r="K1127" s="26"/>
      <c r="L1127" s="26"/>
      <c r="M1127" s="26"/>
      <c r="N1127" s="26"/>
      <c r="O1127" s="26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</row>
    <row r="1128" spans="1:26" ht="13" x14ac:dyDescent="0.15">
      <c r="A1128" s="26"/>
      <c r="B1128" s="26"/>
      <c r="C1128" s="26"/>
      <c r="D1128" s="26"/>
      <c r="E1128" s="26"/>
      <c r="F1128" s="26"/>
      <c r="G1128" s="26"/>
      <c r="H1128" s="26"/>
      <c r="I1128" s="26"/>
      <c r="J1128" s="26"/>
      <c r="K1128" s="26"/>
      <c r="L1128" s="26"/>
      <c r="M1128" s="26"/>
      <c r="N1128" s="26"/>
      <c r="O1128" s="26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</row>
    <row r="1129" spans="1:26" ht="13" x14ac:dyDescent="0.15">
      <c r="A1129" s="26"/>
      <c r="B1129" s="26"/>
      <c r="C1129" s="26"/>
      <c r="D1129" s="26"/>
      <c r="E1129" s="26"/>
      <c r="F1129" s="26"/>
      <c r="G1129" s="26"/>
      <c r="H1129" s="26"/>
      <c r="I1129" s="26"/>
      <c r="J1129" s="26"/>
      <c r="K1129" s="26"/>
      <c r="L1129" s="26"/>
      <c r="M1129" s="26"/>
      <c r="N1129" s="26"/>
      <c r="O1129" s="26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</row>
    <row r="1130" spans="1:26" ht="13" x14ac:dyDescent="0.15">
      <c r="A1130" s="26"/>
      <c r="B1130" s="26"/>
      <c r="C1130" s="26"/>
      <c r="D1130" s="26"/>
      <c r="E1130" s="26"/>
      <c r="F1130" s="26"/>
      <c r="G1130" s="26"/>
      <c r="H1130" s="26"/>
      <c r="I1130" s="26"/>
      <c r="J1130" s="26"/>
      <c r="K1130" s="26"/>
      <c r="L1130" s="26"/>
      <c r="M1130" s="26"/>
      <c r="N1130" s="26"/>
      <c r="O1130" s="26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</row>
    <row r="1131" spans="1:26" ht="13" x14ac:dyDescent="0.15">
      <c r="A1131" s="26"/>
      <c r="B1131" s="26"/>
      <c r="C1131" s="26"/>
      <c r="D1131" s="26"/>
      <c r="E1131" s="26"/>
      <c r="F1131" s="26"/>
      <c r="G1131" s="26"/>
      <c r="H1131" s="26"/>
      <c r="I1131" s="26"/>
      <c r="J1131" s="26"/>
      <c r="K1131" s="26"/>
      <c r="L1131" s="26"/>
      <c r="M1131" s="26"/>
      <c r="N1131" s="26"/>
      <c r="O1131" s="26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</row>
    <row r="1132" spans="1:26" ht="13" x14ac:dyDescent="0.15">
      <c r="A1132" s="26"/>
      <c r="B1132" s="26"/>
      <c r="C1132" s="26"/>
      <c r="D1132" s="26"/>
      <c r="E1132" s="26"/>
      <c r="F1132" s="26"/>
      <c r="G1132" s="26"/>
      <c r="H1132" s="26"/>
      <c r="I1132" s="26"/>
      <c r="J1132" s="26"/>
      <c r="K1132" s="26"/>
      <c r="L1132" s="26"/>
      <c r="M1132" s="26"/>
      <c r="N1132" s="26"/>
      <c r="O1132" s="26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</row>
    <row r="1133" spans="1:26" ht="13" x14ac:dyDescent="0.15">
      <c r="A1133" s="26"/>
      <c r="B1133" s="26"/>
      <c r="C1133" s="26"/>
      <c r="D1133" s="26"/>
      <c r="E1133" s="26"/>
      <c r="F1133" s="26"/>
      <c r="G1133" s="26"/>
      <c r="H1133" s="26"/>
      <c r="I1133" s="26"/>
      <c r="J1133" s="26"/>
      <c r="K1133" s="26"/>
      <c r="L1133" s="26"/>
      <c r="M1133" s="26"/>
      <c r="N1133" s="26"/>
      <c r="O1133" s="26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</row>
    <row r="1134" spans="1:26" ht="13" x14ac:dyDescent="0.15">
      <c r="A1134" s="26"/>
      <c r="B1134" s="26"/>
      <c r="C1134" s="26"/>
      <c r="D1134" s="26"/>
      <c r="E1134" s="26"/>
      <c r="F1134" s="26"/>
      <c r="G1134" s="26"/>
      <c r="H1134" s="26"/>
      <c r="I1134" s="26"/>
      <c r="J1134" s="26"/>
      <c r="K1134" s="26"/>
      <c r="L1134" s="26"/>
      <c r="M1134" s="26"/>
      <c r="N1134" s="26"/>
      <c r="O1134" s="26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</row>
    <row r="1135" spans="1:26" ht="13" x14ac:dyDescent="0.15">
      <c r="A1135" s="26"/>
      <c r="B1135" s="26"/>
      <c r="C1135" s="26"/>
      <c r="D1135" s="26"/>
      <c r="E1135" s="26"/>
      <c r="F1135" s="26"/>
      <c r="G1135" s="26"/>
      <c r="H1135" s="26"/>
      <c r="I1135" s="26"/>
      <c r="J1135" s="26"/>
      <c r="K1135" s="26"/>
      <c r="L1135" s="26"/>
      <c r="M1135" s="26"/>
      <c r="N1135" s="26"/>
      <c r="O1135" s="26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</row>
    <row r="1136" spans="1:26" ht="13" x14ac:dyDescent="0.15">
      <c r="A1136" s="26"/>
      <c r="B1136" s="26"/>
      <c r="C1136" s="26"/>
      <c r="D1136" s="26"/>
      <c r="E1136" s="26"/>
      <c r="F1136" s="26"/>
      <c r="G1136" s="26"/>
      <c r="H1136" s="26"/>
      <c r="I1136" s="26"/>
      <c r="J1136" s="26"/>
      <c r="K1136" s="26"/>
      <c r="L1136" s="26"/>
      <c r="M1136" s="26"/>
      <c r="N1136" s="26"/>
      <c r="O1136" s="26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</row>
    <row r="1137" spans="1:26" ht="13" x14ac:dyDescent="0.15">
      <c r="A1137" s="26"/>
      <c r="B1137" s="26"/>
      <c r="C1137" s="26"/>
      <c r="D1137" s="26"/>
      <c r="E1137" s="26"/>
      <c r="F1137" s="26"/>
      <c r="G1137" s="26"/>
      <c r="H1137" s="26"/>
      <c r="I1137" s="26"/>
      <c r="J1137" s="26"/>
      <c r="K1137" s="26"/>
      <c r="L1137" s="26"/>
      <c r="M1137" s="26"/>
      <c r="N1137" s="26"/>
      <c r="O1137" s="26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</row>
    <row r="1138" spans="1:26" ht="13" x14ac:dyDescent="0.15">
      <c r="A1138" s="26"/>
      <c r="B1138" s="26"/>
      <c r="C1138" s="26"/>
      <c r="D1138" s="26"/>
      <c r="E1138" s="26"/>
      <c r="F1138" s="26"/>
      <c r="G1138" s="26"/>
      <c r="H1138" s="26"/>
      <c r="I1138" s="26"/>
      <c r="J1138" s="26"/>
      <c r="K1138" s="26"/>
      <c r="L1138" s="26"/>
      <c r="M1138" s="26"/>
      <c r="N1138" s="26"/>
      <c r="O1138" s="26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</row>
    <row r="1139" spans="1:26" ht="13" x14ac:dyDescent="0.15">
      <c r="A1139" s="26"/>
      <c r="B1139" s="26"/>
      <c r="C1139" s="26"/>
      <c r="D1139" s="26"/>
      <c r="E1139" s="26"/>
      <c r="F1139" s="26"/>
      <c r="G1139" s="26"/>
      <c r="H1139" s="26"/>
      <c r="I1139" s="26"/>
      <c r="J1139" s="26"/>
      <c r="K1139" s="26"/>
      <c r="L1139" s="26"/>
      <c r="M1139" s="26"/>
      <c r="N1139" s="26"/>
      <c r="O1139" s="26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</row>
    <row r="1140" spans="1:26" ht="13" x14ac:dyDescent="0.15">
      <c r="A1140" s="26"/>
      <c r="B1140" s="26"/>
      <c r="C1140" s="26"/>
      <c r="D1140" s="26"/>
      <c r="E1140" s="26"/>
      <c r="F1140" s="26"/>
      <c r="G1140" s="26"/>
      <c r="H1140" s="26"/>
      <c r="I1140" s="26"/>
      <c r="J1140" s="26"/>
      <c r="K1140" s="26"/>
      <c r="L1140" s="26"/>
      <c r="M1140" s="26"/>
      <c r="N1140" s="26"/>
      <c r="O1140" s="26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</row>
    <row r="1141" spans="1:26" ht="13" x14ac:dyDescent="0.15">
      <c r="A1141" s="26"/>
      <c r="B1141" s="26"/>
      <c r="C1141" s="26"/>
      <c r="D1141" s="26"/>
      <c r="E1141" s="26"/>
      <c r="F1141" s="26"/>
      <c r="G1141" s="26"/>
      <c r="H1141" s="26"/>
      <c r="I1141" s="26"/>
      <c r="J1141" s="26"/>
      <c r="K1141" s="26"/>
      <c r="L1141" s="26"/>
      <c r="M1141" s="26"/>
      <c r="N1141" s="26"/>
      <c r="O1141" s="26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</row>
    <row r="1142" spans="1:26" ht="13" x14ac:dyDescent="0.15">
      <c r="A1142" s="26"/>
      <c r="B1142" s="26"/>
      <c r="C1142" s="26"/>
      <c r="D1142" s="26"/>
      <c r="E1142" s="26"/>
      <c r="F1142" s="26"/>
      <c r="G1142" s="26"/>
      <c r="H1142" s="26"/>
      <c r="I1142" s="26"/>
      <c r="J1142" s="26"/>
      <c r="K1142" s="26"/>
      <c r="L1142" s="26"/>
      <c r="M1142" s="26"/>
      <c r="N1142" s="26"/>
      <c r="O1142" s="26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</row>
    <row r="1143" spans="1:26" ht="13" x14ac:dyDescent="0.15">
      <c r="A1143" s="26"/>
      <c r="B1143" s="26"/>
      <c r="C1143" s="26"/>
      <c r="D1143" s="26"/>
      <c r="E1143" s="26"/>
      <c r="F1143" s="26"/>
      <c r="G1143" s="26"/>
      <c r="H1143" s="26"/>
      <c r="I1143" s="26"/>
      <c r="J1143" s="26"/>
      <c r="K1143" s="26"/>
      <c r="L1143" s="26"/>
      <c r="M1143" s="26"/>
      <c r="N1143" s="26"/>
      <c r="O1143" s="26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</row>
    <row r="1144" spans="1:26" ht="13" x14ac:dyDescent="0.15">
      <c r="A1144" s="26"/>
      <c r="B1144" s="26"/>
      <c r="C1144" s="26"/>
      <c r="D1144" s="26"/>
      <c r="E1144" s="26"/>
      <c r="F1144" s="26"/>
      <c r="G1144" s="26"/>
      <c r="H1144" s="26"/>
      <c r="I1144" s="26"/>
      <c r="J1144" s="26"/>
      <c r="K1144" s="26"/>
      <c r="L1144" s="26"/>
      <c r="M1144" s="26"/>
      <c r="N1144" s="26"/>
      <c r="O1144" s="26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</row>
    <row r="1145" spans="1:26" ht="13" x14ac:dyDescent="0.15">
      <c r="A1145" s="26"/>
      <c r="B1145" s="26"/>
      <c r="C1145" s="26"/>
      <c r="D1145" s="26"/>
      <c r="E1145" s="26"/>
      <c r="F1145" s="26"/>
      <c r="G1145" s="26"/>
      <c r="H1145" s="26"/>
      <c r="I1145" s="26"/>
      <c r="J1145" s="26"/>
      <c r="K1145" s="26"/>
      <c r="L1145" s="26"/>
      <c r="M1145" s="26"/>
      <c r="N1145" s="26"/>
      <c r="O1145" s="26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</row>
    <row r="1146" spans="1:26" ht="13" x14ac:dyDescent="0.15">
      <c r="A1146" s="26"/>
      <c r="B1146" s="26"/>
      <c r="C1146" s="26"/>
      <c r="D1146" s="26"/>
      <c r="E1146" s="26"/>
      <c r="F1146" s="26"/>
      <c r="G1146" s="26"/>
      <c r="H1146" s="26"/>
      <c r="I1146" s="26"/>
      <c r="J1146" s="26"/>
      <c r="K1146" s="26"/>
      <c r="L1146" s="26"/>
      <c r="M1146" s="26"/>
      <c r="N1146" s="26"/>
      <c r="O1146" s="26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</row>
    <row r="1147" spans="1:26" ht="13" x14ac:dyDescent="0.15">
      <c r="A1147" s="26"/>
      <c r="B1147" s="26"/>
      <c r="C1147" s="26"/>
      <c r="D1147" s="26"/>
      <c r="E1147" s="26"/>
      <c r="F1147" s="26"/>
      <c r="G1147" s="26"/>
      <c r="H1147" s="26"/>
      <c r="I1147" s="26"/>
      <c r="J1147" s="26"/>
      <c r="K1147" s="26"/>
      <c r="L1147" s="26"/>
      <c r="M1147" s="26"/>
      <c r="N1147" s="26"/>
      <c r="O1147" s="26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</row>
    <row r="1148" spans="1:26" ht="13" x14ac:dyDescent="0.15">
      <c r="A1148" s="26"/>
      <c r="B1148" s="26"/>
      <c r="C1148" s="26"/>
      <c r="D1148" s="26"/>
      <c r="E1148" s="26"/>
      <c r="F1148" s="26"/>
      <c r="G1148" s="26"/>
      <c r="H1148" s="26"/>
      <c r="I1148" s="26"/>
      <c r="J1148" s="26"/>
      <c r="K1148" s="26"/>
      <c r="L1148" s="26"/>
      <c r="M1148" s="26"/>
      <c r="N1148" s="26"/>
      <c r="O1148" s="26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</row>
    <row r="1149" spans="1:26" ht="13" x14ac:dyDescent="0.15">
      <c r="A1149" s="26"/>
      <c r="B1149" s="26"/>
      <c r="C1149" s="26"/>
      <c r="D1149" s="26"/>
      <c r="E1149" s="26"/>
      <c r="F1149" s="26"/>
      <c r="G1149" s="26"/>
      <c r="H1149" s="26"/>
      <c r="I1149" s="26"/>
      <c r="J1149" s="26"/>
      <c r="K1149" s="26"/>
      <c r="L1149" s="26"/>
      <c r="M1149" s="26"/>
      <c r="N1149" s="26"/>
      <c r="O1149" s="26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</row>
    <row r="1150" spans="1:26" ht="13" x14ac:dyDescent="0.15">
      <c r="A1150" s="26"/>
      <c r="B1150" s="26"/>
      <c r="C1150" s="26"/>
      <c r="D1150" s="26"/>
      <c r="E1150" s="26"/>
      <c r="F1150" s="26"/>
      <c r="G1150" s="26"/>
      <c r="H1150" s="26"/>
      <c r="I1150" s="26"/>
      <c r="J1150" s="26"/>
      <c r="K1150" s="26"/>
      <c r="L1150" s="26"/>
      <c r="M1150" s="26"/>
      <c r="N1150" s="26"/>
      <c r="O1150" s="26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</row>
    <row r="1151" spans="1:26" ht="13" x14ac:dyDescent="0.15">
      <c r="A1151" s="26"/>
      <c r="B1151" s="26"/>
      <c r="C1151" s="26"/>
      <c r="D1151" s="26"/>
      <c r="E1151" s="26"/>
      <c r="F1151" s="26"/>
      <c r="G1151" s="26"/>
      <c r="H1151" s="26"/>
      <c r="I1151" s="26"/>
      <c r="J1151" s="26"/>
      <c r="K1151" s="26"/>
      <c r="L1151" s="26"/>
      <c r="M1151" s="26"/>
      <c r="N1151" s="26"/>
      <c r="O1151" s="26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</row>
    <row r="1152" spans="1:26" ht="13" x14ac:dyDescent="0.15">
      <c r="A1152" s="26"/>
      <c r="B1152" s="26"/>
      <c r="C1152" s="26"/>
      <c r="D1152" s="26"/>
      <c r="E1152" s="26"/>
      <c r="F1152" s="26"/>
      <c r="G1152" s="26"/>
      <c r="H1152" s="26"/>
      <c r="I1152" s="26"/>
      <c r="J1152" s="26"/>
      <c r="K1152" s="26"/>
      <c r="L1152" s="26"/>
      <c r="M1152" s="26"/>
      <c r="N1152" s="26"/>
      <c r="O1152" s="26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</row>
    <row r="1153" spans="1:26" ht="13" x14ac:dyDescent="0.15">
      <c r="A1153" s="26"/>
      <c r="B1153" s="26"/>
      <c r="C1153" s="26"/>
      <c r="D1153" s="26"/>
      <c r="E1153" s="26"/>
      <c r="F1153" s="26"/>
      <c r="G1153" s="26"/>
      <c r="H1153" s="26"/>
      <c r="I1153" s="26"/>
      <c r="J1153" s="26"/>
      <c r="K1153" s="26"/>
      <c r="L1153" s="26"/>
      <c r="M1153" s="26"/>
      <c r="N1153" s="26"/>
      <c r="O1153" s="26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</row>
    <row r="1154" spans="1:26" ht="13" x14ac:dyDescent="0.15">
      <c r="A1154" s="26"/>
      <c r="B1154" s="26"/>
      <c r="C1154" s="26"/>
      <c r="D1154" s="26"/>
      <c r="E1154" s="26"/>
      <c r="F1154" s="26"/>
      <c r="G1154" s="26"/>
      <c r="H1154" s="26"/>
      <c r="I1154" s="26"/>
      <c r="J1154" s="26"/>
      <c r="K1154" s="26"/>
      <c r="L1154" s="26"/>
      <c r="M1154" s="26"/>
      <c r="N1154" s="26"/>
      <c r="O1154" s="26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</row>
    <row r="1155" spans="1:26" ht="13" x14ac:dyDescent="0.15">
      <c r="A1155" s="26"/>
      <c r="B1155" s="26"/>
      <c r="C1155" s="26"/>
      <c r="D1155" s="26"/>
      <c r="E1155" s="26"/>
      <c r="F1155" s="26"/>
      <c r="G1155" s="26"/>
      <c r="H1155" s="26"/>
      <c r="I1155" s="26"/>
      <c r="J1155" s="26"/>
      <c r="K1155" s="26"/>
      <c r="L1155" s="26"/>
      <c r="M1155" s="26"/>
      <c r="N1155" s="26"/>
      <c r="O1155" s="26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</row>
    <row r="1156" spans="1:26" ht="13" x14ac:dyDescent="0.15">
      <c r="A1156" s="26"/>
      <c r="B1156" s="26"/>
      <c r="C1156" s="26"/>
      <c r="D1156" s="26"/>
      <c r="E1156" s="26"/>
      <c r="F1156" s="26"/>
      <c r="G1156" s="26"/>
      <c r="H1156" s="26"/>
      <c r="I1156" s="26"/>
      <c r="J1156" s="26"/>
      <c r="K1156" s="26"/>
      <c r="L1156" s="26"/>
      <c r="M1156" s="26"/>
      <c r="N1156" s="26"/>
      <c r="O1156" s="26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</row>
    <row r="1157" spans="1:26" ht="13" x14ac:dyDescent="0.15">
      <c r="A1157" s="26"/>
      <c r="B1157" s="26"/>
      <c r="C1157" s="26"/>
      <c r="D1157" s="26"/>
      <c r="E1157" s="26"/>
      <c r="F1157" s="26"/>
      <c r="G1157" s="26"/>
      <c r="H1157" s="26"/>
      <c r="I1157" s="26"/>
      <c r="J1157" s="26"/>
      <c r="K1157" s="26"/>
      <c r="L1157" s="26"/>
      <c r="M1157" s="26"/>
      <c r="N1157" s="26"/>
      <c r="O1157" s="26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</row>
    <row r="1158" spans="1:26" ht="13" x14ac:dyDescent="0.15">
      <c r="A1158" s="26"/>
      <c r="B1158" s="26"/>
      <c r="C1158" s="26"/>
      <c r="D1158" s="26"/>
      <c r="E1158" s="26"/>
      <c r="F1158" s="26"/>
      <c r="G1158" s="26"/>
      <c r="H1158" s="26"/>
      <c r="I1158" s="26"/>
      <c r="J1158" s="26"/>
      <c r="K1158" s="26"/>
      <c r="L1158" s="26"/>
      <c r="M1158" s="26"/>
      <c r="N1158" s="26"/>
      <c r="O1158" s="26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</row>
    <row r="1159" spans="1:26" ht="13" x14ac:dyDescent="0.15">
      <c r="A1159" s="26"/>
      <c r="B1159" s="26"/>
      <c r="C1159" s="26"/>
      <c r="D1159" s="26"/>
      <c r="E1159" s="26"/>
      <c r="F1159" s="26"/>
      <c r="G1159" s="26"/>
      <c r="H1159" s="26"/>
      <c r="I1159" s="26"/>
      <c r="J1159" s="26"/>
      <c r="K1159" s="26"/>
      <c r="L1159" s="26"/>
      <c r="M1159" s="26"/>
      <c r="N1159" s="26"/>
      <c r="O1159" s="26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</row>
    <row r="1160" spans="1:26" ht="13" x14ac:dyDescent="0.15">
      <c r="A1160" s="26"/>
      <c r="B1160" s="26"/>
      <c r="C1160" s="26"/>
      <c r="D1160" s="26"/>
      <c r="E1160" s="26"/>
      <c r="F1160" s="26"/>
      <c r="G1160" s="26"/>
      <c r="H1160" s="26"/>
      <c r="I1160" s="26"/>
      <c r="J1160" s="26"/>
      <c r="K1160" s="26"/>
      <c r="L1160" s="26"/>
      <c r="M1160" s="26"/>
      <c r="N1160" s="26"/>
      <c r="O1160" s="26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</row>
    <row r="1161" spans="1:26" ht="13" x14ac:dyDescent="0.15">
      <c r="A1161" s="26"/>
      <c r="B1161" s="26"/>
      <c r="C1161" s="26"/>
      <c r="D1161" s="26"/>
      <c r="E1161" s="26"/>
      <c r="F1161" s="26"/>
      <c r="G1161" s="26"/>
      <c r="H1161" s="26"/>
      <c r="I1161" s="26"/>
      <c r="J1161" s="26"/>
      <c r="K1161" s="26"/>
      <c r="L1161" s="26"/>
      <c r="M1161" s="26"/>
      <c r="N1161" s="26"/>
      <c r="O1161" s="26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</row>
    <row r="1162" spans="1:26" ht="13" x14ac:dyDescent="0.15">
      <c r="A1162" s="26"/>
      <c r="B1162" s="26"/>
      <c r="C1162" s="26"/>
      <c r="D1162" s="26"/>
      <c r="E1162" s="26"/>
      <c r="F1162" s="26"/>
      <c r="G1162" s="26"/>
      <c r="H1162" s="26"/>
      <c r="I1162" s="26"/>
      <c r="J1162" s="26"/>
      <c r="K1162" s="26"/>
      <c r="L1162" s="26"/>
      <c r="M1162" s="26"/>
      <c r="N1162" s="26"/>
      <c r="O1162" s="26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</row>
    <row r="1163" spans="1:26" ht="13" x14ac:dyDescent="0.15">
      <c r="A1163" s="26"/>
      <c r="B1163" s="26"/>
      <c r="C1163" s="26"/>
      <c r="D1163" s="26"/>
      <c r="E1163" s="26"/>
      <c r="F1163" s="26"/>
      <c r="G1163" s="26"/>
      <c r="H1163" s="26"/>
      <c r="I1163" s="26"/>
      <c r="J1163" s="26"/>
      <c r="K1163" s="26"/>
      <c r="L1163" s="26"/>
      <c r="M1163" s="26"/>
      <c r="N1163" s="26"/>
      <c r="O1163" s="26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</row>
    <row r="1164" spans="1:26" ht="13" x14ac:dyDescent="0.15">
      <c r="A1164" s="26"/>
      <c r="B1164" s="26"/>
      <c r="C1164" s="26"/>
      <c r="D1164" s="26"/>
      <c r="E1164" s="26"/>
      <c r="F1164" s="26"/>
      <c r="G1164" s="26"/>
      <c r="H1164" s="26"/>
      <c r="I1164" s="26"/>
      <c r="J1164" s="26"/>
      <c r="K1164" s="26"/>
      <c r="L1164" s="26"/>
      <c r="M1164" s="26"/>
      <c r="N1164" s="26"/>
      <c r="O1164" s="26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</row>
    <row r="1165" spans="1:26" ht="13" x14ac:dyDescent="0.15">
      <c r="A1165" s="26"/>
      <c r="B1165" s="26"/>
      <c r="C1165" s="26"/>
      <c r="D1165" s="26"/>
      <c r="E1165" s="26"/>
      <c r="F1165" s="26"/>
      <c r="G1165" s="26"/>
      <c r="H1165" s="26"/>
      <c r="I1165" s="26"/>
      <c r="J1165" s="26"/>
      <c r="K1165" s="26"/>
      <c r="L1165" s="26"/>
      <c r="M1165" s="26"/>
      <c r="N1165" s="26"/>
      <c r="O1165" s="26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</row>
    <row r="1166" spans="1:26" ht="13" x14ac:dyDescent="0.15">
      <c r="A1166" s="26"/>
      <c r="B1166" s="26"/>
      <c r="C1166" s="26"/>
      <c r="D1166" s="26"/>
      <c r="E1166" s="26"/>
      <c r="F1166" s="26"/>
      <c r="G1166" s="26"/>
      <c r="H1166" s="26"/>
      <c r="I1166" s="26"/>
      <c r="J1166" s="26"/>
      <c r="K1166" s="26"/>
      <c r="L1166" s="26"/>
      <c r="M1166" s="26"/>
      <c r="N1166" s="26"/>
      <c r="O1166" s="26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</row>
    <row r="1167" spans="1:26" ht="13" x14ac:dyDescent="0.15">
      <c r="A1167" s="26"/>
      <c r="B1167" s="26"/>
      <c r="C1167" s="26"/>
      <c r="D1167" s="26"/>
      <c r="E1167" s="26"/>
      <c r="F1167" s="26"/>
      <c r="G1167" s="26"/>
      <c r="H1167" s="26"/>
      <c r="I1167" s="26"/>
      <c r="J1167" s="26"/>
      <c r="K1167" s="26"/>
      <c r="L1167" s="26"/>
      <c r="M1167" s="26"/>
      <c r="N1167" s="26"/>
      <c r="O1167" s="26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</row>
    <row r="1168" spans="1:26" ht="13" x14ac:dyDescent="0.15">
      <c r="A1168" s="26"/>
      <c r="B1168" s="26"/>
      <c r="C1168" s="26"/>
      <c r="D1168" s="26"/>
      <c r="E1168" s="26"/>
      <c r="F1168" s="26"/>
      <c r="G1168" s="26"/>
      <c r="H1168" s="26"/>
      <c r="I1168" s="26"/>
      <c r="J1168" s="26"/>
      <c r="K1168" s="26"/>
      <c r="L1168" s="26"/>
      <c r="M1168" s="26"/>
      <c r="N1168" s="26"/>
      <c r="O1168" s="26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</row>
    <row r="1169" spans="1:26" ht="13" x14ac:dyDescent="0.15">
      <c r="A1169" s="26"/>
      <c r="B1169" s="26"/>
      <c r="C1169" s="26"/>
      <c r="D1169" s="26"/>
      <c r="E1169" s="26"/>
      <c r="F1169" s="26"/>
      <c r="G1169" s="26"/>
      <c r="H1169" s="26"/>
      <c r="I1169" s="26"/>
      <c r="J1169" s="26"/>
      <c r="K1169" s="26"/>
      <c r="L1169" s="26"/>
      <c r="M1169" s="26"/>
      <c r="N1169" s="26"/>
      <c r="O1169" s="26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</row>
    <row r="1170" spans="1:26" ht="13" x14ac:dyDescent="0.15">
      <c r="A1170" s="26"/>
      <c r="B1170" s="26"/>
      <c r="C1170" s="26"/>
      <c r="D1170" s="26"/>
      <c r="E1170" s="26"/>
      <c r="F1170" s="26"/>
      <c r="G1170" s="26"/>
      <c r="H1170" s="26"/>
      <c r="I1170" s="26"/>
      <c r="J1170" s="26"/>
      <c r="K1170" s="26"/>
      <c r="L1170" s="26"/>
      <c r="M1170" s="26"/>
      <c r="N1170" s="26"/>
      <c r="O1170" s="26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</row>
    <row r="1171" spans="1:26" ht="13" x14ac:dyDescent="0.15">
      <c r="A1171" s="26"/>
      <c r="B1171" s="26"/>
      <c r="C1171" s="26"/>
      <c r="D1171" s="26"/>
      <c r="E1171" s="26"/>
      <c r="F1171" s="26"/>
      <c r="G1171" s="26"/>
      <c r="H1171" s="26"/>
      <c r="I1171" s="26"/>
      <c r="J1171" s="26"/>
      <c r="K1171" s="26"/>
      <c r="L1171" s="26"/>
      <c r="M1171" s="26"/>
      <c r="N1171" s="26"/>
      <c r="O1171" s="26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</row>
    <row r="1172" spans="1:26" ht="13" x14ac:dyDescent="0.15">
      <c r="A1172" s="26"/>
      <c r="B1172" s="26"/>
      <c r="C1172" s="26"/>
      <c r="D1172" s="26"/>
      <c r="E1172" s="26"/>
      <c r="F1172" s="26"/>
      <c r="G1172" s="26"/>
      <c r="H1172" s="26"/>
      <c r="I1172" s="26"/>
      <c r="J1172" s="26"/>
      <c r="K1172" s="26"/>
      <c r="L1172" s="26"/>
      <c r="M1172" s="26"/>
      <c r="N1172" s="26"/>
      <c r="O1172" s="26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</row>
    <row r="1173" spans="1:26" ht="13" x14ac:dyDescent="0.15">
      <c r="A1173" s="26"/>
      <c r="B1173" s="26"/>
      <c r="C1173" s="26"/>
      <c r="D1173" s="26"/>
      <c r="E1173" s="26"/>
      <c r="F1173" s="26"/>
      <c r="G1173" s="26"/>
      <c r="H1173" s="26"/>
      <c r="I1173" s="26"/>
      <c r="J1173" s="26"/>
      <c r="K1173" s="26"/>
      <c r="L1173" s="26"/>
      <c r="M1173" s="26"/>
      <c r="N1173" s="26"/>
      <c r="O1173" s="26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</row>
    <row r="1174" spans="1:26" ht="13" x14ac:dyDescent="0.15">
      <c r="A1174" s="26"/>
      <c r="B1174" s="26"/>
      <c r="C1174" s="26"/>
      <c r="D1174" s="26"/>
      <c r="E1174" s="26"/>
      <c r="F1174" s="26"/>
      <c r="G1174" s="26"/>
      <c r="H1174" s="26"/>
      <c r="I1174" s="26"/>
      <c r="J1174" s="26"/>
      <c r="K1174" s="26"/>
      <c r="L1174" s="26"/>
      <c r="M1174" s="26"/>
      <c r="N1174" s="26"/>
      <c r="O1174" s="26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</row>
    <row r="1175" spans="1:26" ht="13" x14ac:dyDescent="0.15">
      <c r="A1175" s="26"/>
      <c r="B1175" s="26"/>
      <c r="C1175" s="26"/>
      <c r="D1175" s="26"/>
      <c r="E1175" s="26"/>
      <c r="F1175" s="26"/>
      <c r="G1175" s="26"/>
      <c r="H1175" s="26"/>
      <c r="I1175" s="26"/>
      <c r="J1175" s="26"/>
      <c r="K1175" s="26"/>
      <c r="L1175" s="26"/>
      <c r="M1175" s="26"/>
      <c r="N1175" s="26"/>
      <c r="O1175" s="26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</row>
    <row r="1176" spans="1:26" ht="13" x14ac:dyDescent="0.15">
      <c r="A1176" s="26"/>
      <c r="B1176" s="26"/>
      <c r="C1176" s="26"/>
      <c r="D1176" s="26"/>
      <c r="E1176" s="26"/>
      <c r="F1176" s="26"/>
      <c r="G1176" s="26"/>
      <c r="H1176" s="26"/>
      <c r="I1176" s="26"/>
      <c r="J1176" s="26"/>
      <c r="K1176" s="26"/>
      <c r="L1176" s="26"/>
      <c r="M1176" s="26"/>
      <c r="N1176" s="26"/>
      <c r="O1176" s="26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</row>
    <row r="1177" spans="1:26" ht="13" x14ac:dyDescent="0.15">
      <c r="A1177" s="26"/>
      <c r="B1177" s="26"/>
      <c r="C1177" s="26"/>
      <c r="D1177" s="26"/>
      <c r="E1177" s="26"/>
      <c r="F1177" s="26"/>
      <c r="G1177" s="26"/>
      <c r="H1177" s="26"/>
      <c r="I1177" s="26"/>
      <c r="J1177" s="26"/>
      <c r="K1177" s="26"/>
      <c r="L1177" s="26"/>
      <c r="M1177" s="26"/>
      <c r="N1177" s="26"/>
      <c r="O1177" s="26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</row>
    <row r="1178" spans="1:26" ht="13" x14ac:dyDescent="0.15">
      <c r="A1178" s="26"/>
      <c r="B1178" s="26"/>
      <c r="C1178" s="26"/>
      <c r="D1178" s="26"/>
      <c r="E1178" s="26"/>
      <c r="F1178" s="26"/>
      <c r="G1178" s="26"/>
      <c r="H1178" s="26"/>
      <c r="I1178" s="26"/>
      <c r="J1178" s="26"/>
      <c r="K1178" s="26"/>
      <c r="L1178" s="26"/>
      <c r="M1178" s="26"/>
      <c r="N1178" s="26"/>
      <c r="O1178" s="26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</row>
    <row r="1179" spans="1:26" ht="13" x14ac:dyDescent="0.15">
      <c r="A1179" s="26"/>
      <c r="B1179" s="26"/>
      <c r="C1179" s="26"/>
      <c r="D1179" s="26"/>
      <c r="E1179" s="26"/>
      <c r="F1179" s="26"/>
      <c r="G1179" s="26"/>
      <c r="H1179" s="26"/>
      <c r="I1179" s="26"/>
      <c r="J1179" s="26"/>
      <c r="K1179" s="26"/>
      <c r="L1179" s="26"/>
      <c r="M1179" s="26"/>
      <c r="N1179" s="26"/>
      <c r="O1179" s="26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</row>
    <row r="1180" spans="1:26" ht="13" x14ac:dyDescent="0.15">
      <c r="A1180" s="26"/>
      <c r="B1180" s="26"/>
      <c r="C1180" s="26"/>
      <c r="D1180" s="26"/>
      <c r="E1180" s="26"/>
      <c r="F1180" s="26"/>
      <c r="G1180" s="26"/>
      <c r="H1180" s="26"/>
      <c r="I1180" s="26"/>
      <c r="J1180" s="26"/>
      <c r="K1180" s="26"/>
      <c r="L1180" s="26"/>
      <c r="M1180" s="26"/>
      <c r="N1180" s="26"/>
      <c r="O1180" s="26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</row>
    <row r="1181" spans="1:26" ht="13" x14ac:dyDescent="0.15">
      <c r="A1181" s="26"/>
      <c r="B1181" s="26"/>
      <c r="C1181" s="26"/>
      <c r="D1181" s="26"/>
      <c r="E1181" s="26"/>
      <c r="F1181" s="26"/>
      <c r="G1181" s="26"/>
      <c r="H1181" s="26"/>
      <c r="I1181" s="26"/>
      <c r="J1181" s="26"/>
      <c r="K1181" s="26"/>
      <c r="L1181" s="26"/>
      <c r="M1181" s="26"/>
      <c r="N1181" s="26"/>
      <c r="O1181" s="26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</row>
    <row r="1182" spans="1:26" ht="13" x14ac:dyDescent="0.15">
      <c r="A1182" s="26"/>
      <c r="B1182" s="26"/>
      <c r="C1182" s="26"/>
      <c r="D1182" s="26"/>
      <c r="E1182" s="26"/>
      <c r="F1182" s="26"/>
      <c r="G1182" s="26"/>
      <c r="H1182" s="26"/>
      <c r="I1182" s="26"/>
      <c r="J1182" s="26"/>
      <c r="K1182" s="26"/>
      <c r="L1182" s="26"/>
      <c r="M1182" s="26"/>
      <c r="N1182" s="26"/>
      <c r="O1182" s="26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</row>
    <row r="1183" spans="1:26" ht="13" x14ac:dyDescent="0.15">
      <c r="A1183" s="26"/>
      <c r="B1183" s="26"/>
      <c r="C1183" s="26"/>
      <c r="D1183" s="26"/>
      <c r="E1183" s="26"/>
      <c r="F1183" s="26"/>
      <c r="G1183" s="26"/>
      <c r="H1183" s="26"/>
      <c r="I1183" s="26"/>
      <c r="J1183" s="26"/>
      <c r="K1183" s="26"/>
      <c r="L1183" s="26"/>
      <c r="M1183" s="26"/>
      <c r="N1183" s="26"/>
      <c r="O1183" s="26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</row>
    <row r="1184" spans="1:26" ht="13" x14ac:dyDescent="0.15">
      <c r="A1184" s="26"/>
      <c r="B1184" s="26"/>
      <c r="C1184" s="26"/>
      <c r="D1184" s="26"/>
      <c r="E1184" s="26"/>
      <c r="F1184" s="26"/>
      <c r="G1184" s="26"/>
      <c r="H1184" s="26"/>
      <c r="I1184" s="26"/>
      <c r="J1184" s="26"/>
      <c r="K1184" s="26"/>
      <c r="L1184" s="26"/>
      <c r="M1184" s="26"/>
      <c r="N1184" s="26"/>
      <c r="O1184" s="26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</row>
    <row r="1185" spans="1:26" ht="13" x14ac:dyDescent="0.15">
      <c r="A1185" s="26"/>
      <c r="B1185" s="26"/>
      <c r="C1185" s="26"/>
      <c r="D1185" s="26"/>
      <c r="E1185" s="26"/>
      <c r="F1185" s="26"/>
      <c r="G1185" s="26"/>
      <c r="H1185" s="26"/>
      <c r="I1185" s="26"/>
      <c r="J1185" s="26"/>
      <c r="K1185" s="26"/>
      <c r="L1185" s="26"/>
      <c r="M1185" s="26"/>
      <c r="N1185" s="26"/>
      <c r="O1185" s="26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</row>
    <row r="1186" spans="1:26" ht="13" x14ac:dyDescent="0.15">
      <c r="A1186" s="26"/>
      <c r="B1186" s="26"/>
      <c r="C1186" s="26"/>
      <c r="D1186" s="26"/>
      <c r="E1186" s="26"/>
      <c r="F1186" s="26"/>
      <c r="G1186" s="26"/>
      <c r="H1186" s="26"/>
      <c r="I1186" s="26"/>
      <c r="J1186" s="26"/>
      <c r="K1186" s="26"/>
      <c r="L1186" s="26"/>
      <c r="M1186" s="26"/>
      <c r="N1186" s="26"/>
      <c r="O1186" s="26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</row>
    <row r="1187" spans="1:26" ht="13" x14ac:dyDescent="0.15">
      <c r="A1187" s="26"/>
      <c r="B1187" s="26"/>
      <c r="C1187" s="26"/>
      <c r="D1187" s="26"/>
      <c r="E1187" s="26"/>
      <c r="F1187" s="26"/>
      <c r="G1187" s="26"/>
      <c r="H1187" s="26"/>
      <c r="I1187" s="26"/>
      <c r="J1187" s="26"/>
      <c r="K1187" s="26"/>
      <c r="L1187" s="26"/>
      <c r="M1187" s="26"/>
      <c r="N1187" s="26"/>
      <c r="O1187" s="26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selection activeCell="B2" sqref="B2:G2"/>
    </sheetView>
  </sheetViews>
  <sheetFormatPr baseColWidth="10" defaultColWidth="14.5" defaultRowHeight="15.75" customHeight="1" x14ac:dyDescent="0.15"/>
  <cols>
    <col min="1" max="1" width="30.6640625" customWidth="1"/>
    <col min="2" max="2" width="13.83203125" customWidth="1"/>
    <col min="3" max="3" width="10.33203125" customWidth="1"/>
    <col min="4" max="4" width="10.5" customWidth="1"/>
    <col min="5" max="5" width="24.5" customWidth="1"/>
    <col min="6" max="6" width="54.83203125" customWidth="1"/>
    <col min="7" max="7" width="24.33203125" customWidth="1"/>
  </cols>
  <sheetData>
    <row r="1" spans="1:26" ht="15.75" customHeight="1" x14ac:dyDescent="0.15">
      <c r="A1" s="3" t="s">
        <v>2</v>
      </c>
      <c r="B1" s="3" t="s">
        <v>7</v>
      </c>
      <c r="C1" s="3" t="s">
        <v>8</v>
      </c>
      <c r="D1" s="3" t="s">
        <v>9</v>
      </c>
      <c r="E1" s="3" t="s">
        <v>10</v>
      </c>
      <c r="F1" s="5" t="s">
        <v>11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.75" customHeight="1" x14ac:dyDescent="0.15">
      <c r="A2" s="8" t="s">
        <v>13</v>
      </c>
      <c r="B2" s="40">
        <v>7.0000000000000007E-2</v>
      </c>
      <c r="C2" s="40">
        <v>0.05</v>
      </c>
      <c r="D2" s="40">
        <v>0.13</v>
      </c>
      <c r="E2" s="43" t="s">
        <v>17</v>
      </c>
      <c r="F2" s="16" t="s">
        <v>142</v>
      </c>
      <c r="G2" s="14" t="s">
        <v>18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customHeight="1" x14ac:dyDescent="0.15">
      <c r="A3" s="8" t="s">
        <v>29</v>
      </c>
      <c r="B3" s="10">
        <v>1</v>
      </c>
      <c r="C3" s="10">
        <v>0.5</v>
      </c>
      <c r="D3" s="10">
        <v>1.5</v>
      </c>
      <c r="E3" s="8" t="s">
        <v>31</v>
      </c>
      <c r="F3" s="12" t="s">
        <v>32</v>
      </c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15">
      <c r="A4" s="8" t="s">
        <v>33</v>
      </c>
      <c r="B4" s="10">
        <v>3</v>
      </c>
      <c r="C4" s="10">
        <v>2</v>
      </c>
      <c r="D4" s="10">
        <v>4</v>
      </c>
      <c r="E4" s="8" t="s">
        <v>35</v>
      </c>
      <c r="F4" s="12" t="s">
        <v>32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5.75" customHeight="1" x14ac:dyDescent="0.15">
      <c r="A5" s="8" t="s">
        <v>36</v>
      </c>
      <c r="B5" s="10">
        <v>300</v>
      </c>
      <c r="C5" s="10">
        <v>100</v>
      </c>
      <c r="D5" s="10">
        <v>1000</v>
      </c>
      <c r="E5" s="8" t="s">
        <v>37</v>
      </c>
      <c r="F5" s="12" t="s">
        <v>32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5.75" customHeight="1" x14ac:dyDescent="0.15">
      <c r="A6" s="8" t="s">
        <v>38</v>
      </c>
      <c r="B6" s="10">
        <f>33*1.4</f>
        <v>46.199999999999996</v>
      </c>
      <c r="C6" s="10">
        <f>B6*0.5</f>
        <v>23.099999999999998</v>
      </c>
      <c r="D6" s="10">
        <f>B6*1.5</f>
        <v>69.3</v>
      </c>
      <c r="E6" s="8" t="s">
        <v>50</v>
      </c>
      <c r="F6" s="37" t="s">
        <v>53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5.75" customHeight="1" x14ac:dyDescent="0.15">
      <c r="A7" s="8" t="s">
        <v>66</v>
      </c>
      <c r="B7" s="10">
        <v>0</v>
      </c>
      <c r="C7" s="10">
        <v>0</v>
      </c>
      <c r="D7" s="10">
        <v>0</v>
      </c>
      <c r="E7" s="8" t="s">
        <v>67</v>
      </c>
      <c r="F7" s="12" t="s">
        <v>68</v>
      </c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5.75" customHeight="1" x14ac:dyDescent="0.15">
      <c r="A8" s="8" t="s">
        <v>72</v>
      </c>
      <c r="B8" s="10">
        <v>0</v>
      </c>
      <c r="C8" s="10">
        <v>0</v>
      </c>
      <c r="D8" s="10">
        <v>0</v>
      </c>
      <c r="E8" s="8" t="s">
        <v>73</v>
      </c>
      <c r="F8" s="37" t="s">
        <v>74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5.75" customHeight="1" x14ac:dyDescent="0.15">
      <c r="A9" s="8" t="s">
        <v>76</v>
      </c>
      <c r="B9" s="10">
        <v>15</v>
      </c>
      <c r="C9" s="10">
        <v>15</v>
      </c>
      <c r="D9" s="10">
        <v>39</v>
      </c>
      <c r="E9" s="8" t="s">
        <v>78</v>
      </c>
      <c r="F9" s="37" t="s">
        <v>79</v>
      </c>
      <c r="G9" s="1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15.75" customHeight="1" x14ac:dyDescent="0.15">
      <c r="A10" s="8" t="s">
        <v>81</v>
      </c>
      <c r="B10" s="10">
        <v>7</v>
      </c>
      <c r="C10" s="10">
        <v>7</v>
      </c>
      <c r="D10" s="10">
        <v>7</v>
      </c>
      <c r="E10" s="8" t="s">
        <v>82</v>
      </c>
      <c r="F10" s="1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5.75" customHeight="1" x14ac:dyDescent="0.15">
      <c r="A11" s="8" t="s">
        <v>83</v>
      </c>
      <c r="B11" s="10">
        <v>0</v>
      </c>
      <c r="C11" s="10">
        <v>0</v>
      </c>
      <c r="D11" s="10">
        <v>0</v>
      </c>
      <c r="E11" s="8" t="s">
        <v>84</v>
      </c>
      <c r="F11" s="12" t="s">
        <v>85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5.75" customHeight="1" x14ac:dyDescent="0.15">
      <c r="A12" s="8" t="s">
        <v>86</v>
      </c>
      <c r="B12" s="10">
        <v>0</v>
      </c>
      <c r="C12" s="10">
        <v>0</v>
      </c>
      <c r="D12" s="10">
        <v>0</v>
      </c>
      <c r="E12" s="8" t="s">
        <v>87</v>
      </c>
      <c r="F12" s="12" t="s">
        <v>85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5.75" customHeight="1" x14ac:dyDescent="0.15">
      <c r="A13" s="8" t="s">
        <v>88</v>
      </c>
      <c r="B13" s="28">
        <f>8760*0.5</f>
        <v>4380</v>
      </c>
      <c r="C13" s="28">
        <f>8760*0.2</f>
        <v>1752</v>
      </c>
      <c r="D13" s="28">
        <f>8760*0.8</f>
        <v>7008</v>
      </c>
      <c r="E13" s="43" t="s">
        <v>90</v>
      </c>
      <c r="F13" s="45" t="s">
        <v>96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5.75" customHeight="1" x14ac:dyDescent="0.1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5.75" customHeight="1" x14ac:dyDescent="0.1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5.75" customHeight="1" x14ac:dyDescent="0.1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5.75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5.75" customHeight="1" x14ac:dyDescent="0.1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ht="15.75" customHeight="1" x14ac:dyDescent="0.1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5.75" customHeight="1" x14ac:dyDescent="0.1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5.75" customHeight="1" x14ac:dyDescent="0.1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ht="15.75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5.75" customHeight="1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5.75" customHeight="1" x14ac:dyDescent="0.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ht="15.75" customHeight="1" x14ac:dyDescent="0.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ht="15.75" customHeight="1" x14ac:dyDescent="0.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ht="15.75" customHeight="1" x14ac:dyDescent="0.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ht="15.75" customHeight="1" x14ac:dyDescent="0.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ht="15.7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ht="15.75" customHeight="1" x14ac:dyDescent="0.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ht="15.75" customHeight="1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ht="15.75" customHeight="1" x14ac:dyDescent="0.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5.75" customHeight="1" x14ac:dyDescent="0.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ht="15.75" customHeight="1" x14ac:dyDescent="0.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1:26" ht="15.75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1:26" ht="15.75" customHeight="1" x14ac:dyDescent="0.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1:26" ht="15.75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1:26" ht="15.75" customHeight="1" x14ac:dyDescent="0.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1:26" ht="15.75" customHeight="1" x14ac:dyDescent="0.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1:26" ht="15.75" customHeight="1" x14ac:dyDescent="0.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1:26" ht="15.75" customHeight="1" x14ac:dyDescent="0.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1:26" ht="15.75" customHeight="1" x14ac:dyDescent="0.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1:26" ht="15.75" customHeight="1" x14ac:dyDescent="0.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1:26" ht="15.75" customHeight="1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1:26" ht="15.75" customHeight="1" x14ac:dyDescent="0.1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1:26" ht="15.75" customHeight="1" x14ac:dyDescent="0.1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1:26" ht="15.75" customHeight="1" x14ac:dyDescent="0.1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1:26" ht="15.75" customHeight="1" x14ac:dyDescent="0.1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1:26" ht="15.75" customHeight="1" x14ac:dyDescent="0.1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1:26" ht="15.75" customHeight="1" x14ac:dyDescent="0.1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1:26" ht="15.75" customHeight="1" x14ac:dyDescent="0.1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1:26" ht="13" x14ac:dyDescent="0.1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1:26" ht="13" x14ac:dyDescent="0.1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1:26" ht="13" x14ac:dyDescent="0.1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1:26" ht="13" x14ac:dyDescent="0.1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1:26" ht="13" x14ac:dyDescent="0.1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3" x14ac:dyDescent="0.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1:26" ht="13" x14ac:dyDescent="0.1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1:26" ht="13" x14ac:dyDescent="0.1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1:26" ht="13" x14ac:dyDescent="0.1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1:26" ht="13" x14ac:dyDescent="0.1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1:26" ht="13" x14ac:dyDescent="0.1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1:26" ht="13" x14ac:dyDescent="0.1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1:26" ht="13" x14ac:dyDescent="0.1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1:26" ht="13" x14ac:dyDescent="0.1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1:26" ht="13" x14ac:dyDescent="0.1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1:26" ht="13" x14ac:dyDescent="0.1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1:26" ht="13" x14ac:dyDescent="0.1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1:26" ht="13" x14ac:dyDescent="0.1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1:26" ht="13" x14ac:dyDescent="0.1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1:26" ht="13" x14ac:dyDescent="0.1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1:26" ht="13" x14ac:dyDescent="0.1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1:26" ht="13" x14ac:dyDescent="0.1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1:26" ht="13" x14ac:dyDescent="0.1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1:26" ht="13" x14ac:dyDescent="0.1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1:26" ht="13" x14ac:dyDescent="0.1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1:26" ht="13" x14ac:dyDescent="0.1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1:26" ht="13" x14ac:dyDescent="0.1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1:26" ht="13" x14ac:dyDescent="0.1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1:26" ht="13" x14ac:dyDescent="0.1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t="13" x14ac:dyDescent="0.1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t="13" x14ac:dyDescent="0.1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t="13" x14ac:dyDescent="0.1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t="13" x14ac:dyDescent="0.1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1:26" ht="13" x14ac:dyDescent="0.1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1:26" ht="13" x14ac:dyDescent="0.1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1:26" ht="13" x14ac:dyDescent="0.1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1:26" ht="13" x14ac:dyDescent="0.1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1:26" ht="13" x14ac:dyDescent="0.1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t="13" x14ac:dyDescent="0.1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t="13" x14ac:dyDescent="0.1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3" x14ac:dyDescent="0.1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3" x14ac:dyDescent="0.1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t="13" x14ac:dyDescent="0.1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ht="13" x14ac:dyDescent="0.1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1:26" ht="13" x14ac:dyDescent="0.1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1:26" ht="13" x14ac:dyDescent="0.1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1:26" ht="13" x14ac:dyDescent="0.1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1:26" ht="13" x14ac:dyDescent="0.1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1:26" ht="13" x14ac:dyDescent="0.1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1:26" ht="13" x14ac:dyDescent="0.1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1:26" ht="13" x14ac:dyDescent="0.1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1:26" ht="13" x14ac:dyDescent="0.1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1:26" ht="13" x14ac:dyDescent="0.1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1:26" ht="13" x14ac:dyDescent="0.1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1:26" ht="13" x14ac:dyDescent="0.1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1:26" ht="13" x14ac:dyDescent="0.15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1:26" ht="13" x14ac:dyDescent="0.1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1:26" ht="13" x14ac:dyDescent="0.15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1:26" ht="13" x14ac:dyDescent="0.15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1:26" ht="13" x14ac:dyDescent="0.15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1:26" ht="13" x14ac:dyDescent="0.15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1:26" ht="13" x14ac:dyDescent="0.15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1:26" ht="13" x14ac:dyDescent="0.15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1:26" ht="13" x14ac:dyDescent="0.15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1:26" ht="13" x14ac:dyDescent="0.15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1:26" ht="13" x14ac:dyDescent="0.15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1:26" ht="13" x14ac:dyDescent="0.15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1:26" ht="13" x14ac:dyDescent="0.15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1:26" ht="13" x14ac:dyDescent="0.15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1:26" ht="13" x14ac:dyDescent="0.15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1:26" ht="13" x14ac:dyDescent="0.1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1:26" ht="13" x14ac:dyDescent="0.15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1:26" ht="13" x14ac:dyDescent="0.15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1:26" ht="13" x14ac:dyDescent="0.1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1:26" ht="13" x14ac:dyDescent="0.15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1:26" ht="13" x14ac:dyDescent="0.1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1:26" ht="13" x14ac:dyDescent="0.1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1:26" ht="13" x14ac:dyDescent="0.15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1:26" ht="13" x14ac:dyDescent="0.1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1:26" ht="13" x14ac:dyDescent="0.1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1:26" ht="13" x14ac:dyDescent="0.15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1:26" ht="13" x14ac:dyDescent="0.1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ht="13" x14ac:dyDescent="0.1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1:26" ht="13" x14ac:dyDescent="0.15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1:26" ht="13" x14ac:dyDescent="0.15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1:26" ht="13" x14ac:dyDescent="0.15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1:26" ht="13" x14ac:dyDescent="0.15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1:26" ht="13" x14ac:dyDescent="0.15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1:26" ht="13" x14ac:dyDescent="0.15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1:26" ht="13" x14ac:dyDescent="0.1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1:26" ht="13" x14ac:dyDescent="0.15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1:26" ht="13" x14ac:dyDescent="0.15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1:26" ht="13" x14ac:dyDescent="0.15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1:26" ht="13" x14ac:dyDescent="0.15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1:26" ht="13" x14ac:dyDescent="0.15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1:26" ht="13" x14ac:dyDescent="0.15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1:26" ht="13" x14ac:dyDescent="0.15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1:26" ht="13" x14ac:dyDescent="0.15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1:26" ht="13" x14ac:dyDescent="0.15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1:26" ht="13" x14ac:dyDescent="0.15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1:26" ht="13" x14ac:dyDescent="0.15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1:26" ht="13" x14ac:dyDescent="0.15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1:26" ht="13" x14ac:dyDescent="0.15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1:26" ht="13" x14ac:dyDescent="0.15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1:26" ht="13" x14ac:dyDescent="0.15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1:26" ht="13" x14ac:dyDescent="0.15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1:26" ht="13" x14ac:dyDescent="0.15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1:26" ht="13" x14ac:dyDescent="0.15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1:26" ht="13" x14ac:dyDescent="0.1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1:26" ht="13" x14ac:dyDescent="0.15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1:26" ht="13" x14ac:dyDescent="0.1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1:26" ht="13" x14ac:dyDescent="0.15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1:26" ht="13" x14ac:dyDescent="0.15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1:26" ht="13" x14ac:dyDescent="0.15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1:26" ht="13" x14ac:dyDescent="0.15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1:26" ht="13" x14ac:dyDescent="0.15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1:26" ht="13" x14ac:dyDescent="0.1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1:26" ht="13" x14ac:dyDescent="0.15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1:26" ht="13" x14ac:dyDescent="0.15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1:26" ht="13" x14ac:dyDescent="0.15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1:26" ht="13" x14ac:dyDescent="0.15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1:26" ht="13" x14ac:dyDescent="0.15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1:26" ht="13" x14ac:dyDescent="0.15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1:26" ht="13" x14ac:dyDescent="0.15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1:26" ht="13" x14ac:dyDescent="0.15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1:26" ht="13" x14ac:dyDescent="0.15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1:26" ht="13" x14ac:dyDescent="0.15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1:26" ht="13" x14ac:dyDescent="0.1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1:26" ht="13" x14ac:dyDescent="0.15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1:26" ht="13" x14ac:dyDescent="0.15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1:26" ht="13" x14ac:dyDescent="0.15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1:26" ht="13" x14ac:dyDescent="0.15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1:26" ht="13" x14ac:dyDescent="0.15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1:26" ht="13" x14ac:dyDescent="0.15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1:26" ht="13" x14ac:dyDescent="0.15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1:26" ht="13" x14ac:dyDescent="0.15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1:26" ht="13" x14ac:dyDescent="0.15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1:26" ht="13" x14ac:dyDescent="0.15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1:26" ht="13" x14ac:dyDescent="0.15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1:26" ht="13" x14ac:dyDescent="0.15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1:26" ht="13" x14ac:dyDescent="0.15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1:26" ht="13" x14ac:dyDescent="0.15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1:26" ht="13" x14ac:dyDescent="0.15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1:26" ht="13" x14ac:dyDescent="0.15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1:26" ht="13" x14ac:dyDescent="0.15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1:26" ht="13" x14ac:dyDescent="0.15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1:26" ht="13" x14ac:dyDescent="0.15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1:26" ht="13" x14ac:dyDescent="0.15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1:26" ht="13" x14ac:dyDescent="0.15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1:26" ht="13" x14ac:dyDescent="0.15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1:26" ht="13" x14ac:dyDescent="0.15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1:26" ht="13" x14ac:dyDescent="0.15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1:26" ht="13" x14ac:dyDescent="0.15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1:26" ht="13" x14ac:dyDescent="0.15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1:26" ht="13" x14ac:dyDescent="0.15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1:26" ht="13" x14ac:dyDescent="0.15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1:26" ht="13" x14ac:dyDescent="0.15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1:26" ht="13" x14ac:dyDescent="0.15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1:26" ht="13" x14ac:dyDescent="0.15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1:26" ht="13" x14ac:dyDescent="0.15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1:26" ht="13" x14ac:dyDescent="0.15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1:26" ht="13" x14ac:dyDescent="0.15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1:26" ht="13" x14ac:dyDescent="0.15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1:26" ht="13" x14ac:dyDescent="0.15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1:26" ht="13" x14ac:dyDescent="0.15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1:26" ht="13" x14ac:dyDescent="0.15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1:26" ht="13" x14ac:dyDescent="0.15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1:26" ht="13" x14ac:dyDescent="0.15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1:26" ht="13" x14ac:dyDescent="0.15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1:26" ht="13" x14ac:dyDescent="0.1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1:26" ht="13" x14ac:dyDescent="0.15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1:26" ht="13" x14ac:dyDescent="0.15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1:26" ht="13" x14ac:dyDescent="0.15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1:26" ht="13" x14ac:dyDescent="0.15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1:26" ht="13" x14ac:dyDescent="0.15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1:26" ht="13" x14ac:dyDescent="0.15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1:26" ht="13" x14ac:dyDescent="0.15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1:26" ht="13" x14ac:dyDescent="0.15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1:26" ht="13" x14ac:dyDescent="0.15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1:26" ht="13" x14ac:dyDescent="0.15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1:26" ht="13" x14ac:dyDescent="0.15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1:26" ht="13" x14ac:dyDescent="0.15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1:26" ht="13" x14ac:dyDescent="0.15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1:26" ht="13" x14ac:dyDescent="0.15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1:26" ht="13" x14ac:dyDescent="0.15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1:26" ht="13" x14ac:dyDescent="0.15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1:26" ht="13" x14ac:dyDescent="0.15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1:26" ht="13" x14ac:dyDescent="0.15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1:26" ht="13" x14ac:dyDescent="0.15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1:26" ht="13" x14ac:dyDescent="0.15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1:26" ht="13" x14ac:dyDescent="0.15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1:26" ht="13" x14ac:dyDescent="0.15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1:26" ht="13" x14ac:dyDescent="0.15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1:26" ht="13" x14ac:dyDescent="0.15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1:26" ht="13" x14ac:dyDescent="0.15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1:26" ht="13" x14ac:dyDescent="0.15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1:26" ht="13" x14ac:dyDescent="0.15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1:26" ht="13" x14ac:dyDescent="0.15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1:26" ht="13" x14ac:dyDescent="0.15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1:26" ht="13" x14ac:dyDescent="0.15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1:26" ht="13" x14ac:dyDescent="0.15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1:26" ht="13" x14ac:dyDescent="0.15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1:26" ht="13" x14ac:dyDescent="0.15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1:26" ht="13" x14ac:dyDescent="0.15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1:26" ht="13" x14ac:dyDescent="0.15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1:26" ht="13" x14ac:dyDescent="0.15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1:26" ht="13" x14ac:dyDescent="0.15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1:26" ht="13" x14ac:dyDescent="0.15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1:26" ht="13" x14ac:dyDescent="0.15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1:26" ht="13" x14ac:dyDescent="0.15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1:26" ht="13" x14ac:dyDescent="0.15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1:26" ht="13" x14ac:dyDescent="0.15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1:26" ht="13" x14ac:dyDescent="0.15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1:26" ht="13" x14ac:dyDescent="0.15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1:26" ht="13" x14ac:dyDescent="0.15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1:26" ht="13" x14ac:dyDescent="0.15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1:26" ht="13" x14ac:dyDescent="0.15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1:26" ht="13" x14ac:dyDescent="0.15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1:26" ht="13" x14ac:dyDescent="0.15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1:26" ht="13" x14ac:dyDescent="0.15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1:26" ht="13" x14ac:dyDescent="0.15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1:26" ht="13" x14ac:dyDescent="0.15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1:26" ht="13" x14ac:dyDescent="0.15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1:26" ht="13" x14ac:dyDescent="0.15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1:26" ht="13" x14ac:dyDescent="0.15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1:26" ht="13" x14ac:dyDescent="0.15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1:26" ht="13" x14ac:dyDescent="0.15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1:26" ht="13" x14ac:dyDescent="0.15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1:26" ht="13" x14ac:dyDescent="0.15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1:26" ht="13" x14ac:dyDescent="0.15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1:26" ht="13" x14ac:dyDescent="0.15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1:26" ht="13" x14ac:dyDescent="0.15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1:26" ht="13" x14ac:dyDescent="0.15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1:26" ht="13" x14ac:dyDescent="0.15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1:26" ht="13" x14ac:dyDescent="0.15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1:26" ht="13" x14ac:dyDescent="0.15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1:26" ht="13" x14ac:dyDescent="0.15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1:26" ht="13" x14ac:dyDescent="0.15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1:26" ht="13" x14ac:dyDescent="0.15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1:26" ht="13" x14ac:dyDescent="0.15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1:26" ht="13" x14ac:dyDescent="0.15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1:26" ht="13" x14ac:dyDescent="0.15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1:26" ht="13" x14ac:dyDescent="0.15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1:26" ht="13" x14ac:dyDescent="0.15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1:26" ht="13" x14ac:dyDescent="0.15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1:26" ht="13" x14ac:dyDescent="0.15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1:26" ht="13" x14ac:dyDescent="0.15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1:26" ht="13" x14ac:dyDescent="0.15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1:26" ht="13" x14ac:dyDescent="0.15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1:26" ht="13" x14ac:dyDescent="0.15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1:26" ht="13" x14ac:dyDescent="0.15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1:26" ht="13" x14ac:dyDescent="0.15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1:26" ht="13" x14ac:dyDescent="0.15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1:26" ht="13" x14ac:dyDescent="0.15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1:26" ht="13" x14ac:dyDescent="0.15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1:26" ht="13" x14ac:dyDescent="0.15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1:26" ht="13" x14ac:dyDescent="0.15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1:26" ht="13" x14ac:dyDescent="0.15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1:26" ht="13" x14ac:dyDescent="0.15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1:26" ht="13" x14ac:dyDescent="0.15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1:26" ht="13" x14ac:dyDescent="0.15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1:26" ht="13" x14ac:dyDescent="0.15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1:26" ht="13" x14ac:dyDescent="0.15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1:26" ht="13" x14ac:dyDescent="0.15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1:26" ht="13" x14ac:dyDescent="0.15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1:26" ht="13" x14ac:dyDescent="0.15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1:26" ht="13" x14ac:dyDescent="0.15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1:26" ht="13" x14ac:dyDescent="0.15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1:26" ht="13" x14ac:dyDescent="0.15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1:26" ht="13" x14ac:dyDescent="0.15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1:26" ht="13" x14ac:dyDescent="0.15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1:26" ht="13" x14ac:dyDescent="0.15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1:26" ht="13" x14ac:dyDescent="0.15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1:26" ht="13" x14ac:dyDescent="0.15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1:26" ht="13" x14ac:dyDescent="0.15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1:26" ht="13" x14ac:dyDescent="0.15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1:26" ht="13" x14ac:dyDescent="0.15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1:26" ht="13" x14ac:dyDescent="0.15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1:26" ht="13" x14ac:dyDescent="0.15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1:26" ht="13" x14ac:dyDescent="0.15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1:26" ht="13" x14ac:dyDescent="0.15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1:26" ht="13" x14ac:dyDescent="0.15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1:26" ht="13" x14ac:dyDescent="0.15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1:26" ht="13" x14ac:dyDescent="0.15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1:26" ht="13" x14ac:dyDescent="0.15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1:26" ht="13" x14ac:dyDescent="0.15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1:26" ht="13" x14ac:dyDescent="0.15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1:26" ht="13" x14ac:dyDescent="0.15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1:26" ht="13" x14ac:dyDescent="0.15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1:26" ht="13" x14ac:dyDescent="0.15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1:26" ht="13" x14ac:dyDescent="0.15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1:26" ht="13" x14ac:dyDescent="0.15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1:26" ht="13" x14ac:dyDescent="0.15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1:26" ht="13" x14ac:dyDescent="0.15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1:26" ht="13" x14ac:dyDescent="0.15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1:26" ht="13" x14ac:dyDescent="0.15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1:26" ht="13" x14ac:dyDescent="0.15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1:26" ht="13" x14ac:dyDescent="0.15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1:26" ht="13" x14ac:dyDescent="0.15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1:26" ht="13" x14ac:dyDescent="0.15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1:26" ht="13" x14ac:dyDescent="0.15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1:26" ht="13" x14ac:dyDescent="0.15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1:26" ht="13" x14ac:dyDescent="0.15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1:26" ht="13" x14ac:dyDescent="0.15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1:26" ht="13" x14ac:dyDescent="0.15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1:26" ht="13" x14ac:dyDescent="0.15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1:26" ht="13" x14ac:dyDescent="0.15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1:26" ht="13" x14ac:dyDescent="0.15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1:26" ht="13" x14ac:dyDescent="0.15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1:26" ht="13" x14ac:dyDescent="0.15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1:26" ht="13" x14ac:dyDescent="0.15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1:26" ht="13" x14ac:dyDescent="0.15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1:26" ht="13" x14ac:dyDescent="0.15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1:26" ht="13" x14ac:dyDescent="0.15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1:26" ht="13" x14ac:dyDescent="0.15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1:26" ht="13" x14ac:dyDescent="0.15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1:26" ht="13" x14ac:dyDescent="0.15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1:26" ht="13" x14ac:dyDescent="0.15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1:26" ht="13" x14ac:dyDescent="0.15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1:26" ht="13" x14ac:dyDescent="0.15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1:26" ht="13" x14ac:dyDescent="0.15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1:26" ht="13" x14ac:dyDescent="0.15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1:26" ht="13" x14ac:dyDescent="0.15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1:26" ht="13" x14ac:dyDescent="0.15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1:26" ht="13" x14ac:dyDescent="0.1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1:26" ht="13" x14ac:dyDescent="0.15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1:26" ht="13" x14ac:dyDescent="0.15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1:26" ht="13" x14ac:dyDescent="0.15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1:26" ht="13" x14ac:dyDescent="0.15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1:26" ht="13" x14ac:dyDescent="0.15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1:26" ht="13" x14ac:dyDescent="0.15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1:26" ht="13" x14ac:dyDescent="0.15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1:26" ht="13" x14ac:dyDescent="0.15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1:26" ht="13" x14ac:dyDescent="0.15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1:26" ht="13" x14ac:dyDescent="0.15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1:26" ht="13" x14ac:dyDescent="0.15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1:26" ht="13" x14ac:dyDescent="0.15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1:26" ht="13" x14ac:dyDescent="0.15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1:26" ht="13" x14ac:dyDescent="0.15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1:26" ht="13" x14ac:dyDescent="0.15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1:26" ht="13" x14ac:dyDescent="0.15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1:26" ht="13" x14ac:dyDescent="0.15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1:26" ht="13" x14ac:dyDescent="0.15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1:26" ht="13" x14ac:dyDescent="0.15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1:26" ht="13" x14ac:dyDescent="0.15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1:26" ht="13" x14ac:dyDescent="0.15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1:26" ht="13" x14ac:dyDescent="0.15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1:26" ht="13" x14ac:dyDescent="0.15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1:26" ht="13" x14ac:dyDescent="0.15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1:26" ht="13" x14ac:dyDescent="0.15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1:26" ht="13" x14ac:dyDescent="0.15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1:26" ht="13" x14ac:dyDescent="0.15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1:26" ht="13" x14ac:dyDescent="0.15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1:26" ht="13" x14ac:dyDescent="0.15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1:26" ht="13" x14ac:dyDescent="0.15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1:26" ht="13" x14ac:dyDescent="0.15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1:26" ht="13" x14ac:dyDescent="0.15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1:26" ht="13" x14ac:dyDescent="0.15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1:26" ht="13" x14ac:dyDescent="0.15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1:26" ht="13" x14ac:dyDescent="0.15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1:26" ht="13" x14ac:dyDescent="0.15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1:26" ht="13" x14ac:dyDescent="0.15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1:26" ht="13" x14ac:dyDescent="0.15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1:26" ht="13" x14ac:dyDescent="0.15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1:26" ht="13" x14ac:dyDescent="0.15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1:26" ht="13" x14ac:dyDescent="0.15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1:26" ht="13" x14ac:dyDescent="0.15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1:26" ht="13" x14ac:dyDescent="0.15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1:26" ht="13" x14ac:dyDescent="0.15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1:26" ht="13" x14ac:dyDescent="0.15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1:26" ht="13" x14ac:dyDescent="0.15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1:26" ht="13" x14ac:dyDescent="0.15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1:26" ht="13" x14ac:dyDescent="0.15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1:26" ht="13" x14ac:dyDescent="0.15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1:26" ht="13" x14ac:dyDescent="0.15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1:26" ht="13" x14ac:dyDescent="0.15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1:26" ht="13" x14ac:dyDescent="0.15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1:26" ht="13" x14ac:dyDescent="0.15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1:26" ht="13" x14ac:dyDescent="0.15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1:26" ht="13" x14ac:dyDescent="0.15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1:26" ht="13" x14ac:dyDescent="0.15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1:26" ht="13" x14ac:dyDescent="0.15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1:26" ht="13" x14ac:dyDescent="0.15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1:26" ht="13" x14ac:dyDescent="0.15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1:26" ht="13" x14ac:dyDescent="0.15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1:26" ht="13" x14ac:dyDescent="0.15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1:26" ht="13" x14ac:dyDescent="0.15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1:26" ht="13" x14ac:dyDescent="0.15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1:26" ht="13" x14ac:dyDescent="0.15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1:26" ht="13" x14ac:dyDescent="0.15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1:26" ht="13" x14ac:dyDescent="0.15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1:26" ht="13" x14ac:dyDescent="0.15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1:26" ht="13" x14ac:dyDescent="0.15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1:26" ht="13" x14ac:dyDescent="0.15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1:26" ht="13" x14ac:dyDescent="0.15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1:26" ht="13" x14ac:dyDescent="0.15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1:26" ht="13" x14ac:dyDescent="0.15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1:26" ht="13" x14ac:dyDescent="0.15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1:26" ht="13" x14ac:dyDescent="0.15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1:26" ht="13" x14ac:dyDescent="0.15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1:26" ht="13" x14ac:dyDescent="0.15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1:26" ht="13" x14ac:dyDescent="0.15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1:26" ht="13" x14ac:dyDescent="0.15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1:26" ht="13" x14ac:dyDescent="0.15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1:26" ht="13" x14ac:dyDescent="0.15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1:26" ht="13" x14ac:dyDescent="0.15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1:26" ht="13" x14ac:dyDescent="0.15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1:26" ht="13" x14ac:dyDescent="0.15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1:26" ht="13" x14ac:dyDescent="0.15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1:26" ht="13" x14ac:dyDescent="0.15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1:26" ht="13" x14ac:dyDescent="0.15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1:26" ht="13" x14ac:dyDescent="0.15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1:26" ht="13" x14ac:dyDescent="0.15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1:26" ht="13" x14ac:dyDescent="0.15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1:26" ht="13" x14ac:dyDescent="0.15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1:26" ht="13" x14ac:dyDescent="0.15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1:26" ht="13" x14ac:dyDescent="0.15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1:26" ht="13" x14ac:dyDescent="0.15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1:26" ht="13" x14ac:dyDescent="0.15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1:26" ht="13" x14ac:dyDescent="0.15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1:26" ht="13" x14ac:dyDescent="0.15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1:26" ht="13" x14ac:dyDescent="0.15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1:26" ht="13" x14ac:dyDescent="0.15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1:26" ht="13" x14ac:dyDescent="0.15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1:26" ht="13" x14ac:dyDescent="0.15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1:26" ht="13" x14ac:dyDescent="0.15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1:26" ht="13" x14ac:dyDescent="0.15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1:26" ht="13" x14ac:dyDescent="0.15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1:26" ht="13" x14ac:dyDescent="0.15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1:26" ht="13" x14ac:dyDescent="0.15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1:26" ht="13" x14ac:dyDescent="0.15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1:26" ht="13" x14ac:dyDescent="0.15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1:26" ht="13" x14ac:dyDescent="0.15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1:26" ht="13" x14ac:dyDescent="0.15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1:26" ht="13" x14ac:dyDescent="0.15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1:26" ht="13" x14ac:dyDescent="0.15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1:26" ht="13" x14ac:dyDescent="0.15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1:26" ht="13" x14ac:dyDescent="0.15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1:26" ht="13" x14ac:dyDescent="0.15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1:26" ht="13" x14ac:dyDescent="0.15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1:26" ht="13" x14ac:dyDescent="0.15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1:26" ht="13" x14ac:dyDescent="0.15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1:26" ht="13" x14ac:dyDescent="0.15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1:26" ht="13" x14ac:dyDescent="0.15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1:26" ht="13" x14ac:dyDescent="0.15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1:26" ht="13" x14ac:dyDescent="0.15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1:26" ht="13" x14ac:dyDescent="0.15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1:26" ht="13" x14ac:dyDescent="0.15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1:26" ht="13" x14ac:dyDescent="0.15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1:26" ht="13" x14ac:dyDescent="0.15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1:26" ht="13" x14ac:dyDescent="0.15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1:26" ht="13" x14ac:dyDescent="0.15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1:26" ht="13" x14ac:dyDescent="0.15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1:26" ht="13" x14ac:dyDescent="0.15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1:26" ht="13" x14ac:dyDescent="0.15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1:26" ht="13" x14ac:dyDescent="0.15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1:26" ht="13" x14ac:dyDescent="0.15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1:26" ht="13" x14ac:dyDescent="0.15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1:26" ht="13" x14ac:dyDescent="0.15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1:26" ht="13" x14ac:dyDescent="0.15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1:26" ht="13" x14ac:dyDescent="0.15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1:26" ht="13" x14ac:dyDescent="0.15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1:26" ht="13" x14ac:dyDescent="0.15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1:26" ht="13" x14ac:dyDescent="0.15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1:26" ht="13" x14ac:dyDescent="0.15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1:26" ht="13" x14ac:dyDescent="0.15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1:26" ht="13" x14ac:dyDescent="0.15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1:26" ht="13" x14ac:dyDescent="0.15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1:26" ht="13" x14ac:dyDescent="0.15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1:26" ht="13" x14ac:dyDescent="0.15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1:26" ht="13" x14ac:dyDescent="0.15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1:26" ht="13" x14ac:dyDescent="0.15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1:26" ht="13" x14ac:dyDescent="0.15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1:26" ht="13" x14ac:dyDescent="0.15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1:26" ht="13" x14ac:dyDescent="0.15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1:26" ht="13" x14ac:dyDescent="0.15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1:26" ht="13" x14ac:dyDescent="0.15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1:26" ht="13" x14ac:dyDescent="0.15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1:26" ht="13" x14ac:dyDescent="0.1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1:26" ht="13" x14ac:dyDescent="0.15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1:26" ht="13" x14ac:dyDescent="0.15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1:26" ht="13" x14ac:dyDescent="0.15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1:26" ht="13" x14ac:dyDescent="0.15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1:26" ht="13" x14ac:dyDescent="0.15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1:26" ht="13" x14ac:dyDescent="0.15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1:26" ht="13" x14ac:dyDescent="0.15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1:26" ht="13" x14ac:dyDescent="0.15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1:26" ht="13" x14ac:dyDescent="0.15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1:26" ht="13" x14ac:dyDescent="0.15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1:26" ht="13" x14ac:dyDescent="0.15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1:26" ht="13" x14ac:dyDescent="0.15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1:26" ht="13" x14ac:dyDescent="0.15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1:26" ht="13" x14ac:dyDescent="0.15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1:26" ht="13" x14ac:dyDescent="0.15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1:26" ht="13" x14ac:dyDescent="0.15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1:26" ht="13" x14ac:dyDescent="0.15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1:26" ht="13" x14ac:dyDescent="0.15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1:26" ht="13" x14ac:dyDescent="0.15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1:26" ht="13" x14ac:dyDescent="0.15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1:26" ht="13" x14ac:dyDescent="0.15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1:26" ht="13" x14ac:dyDescent="0.15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1:26" ht="13" x14ac:dyDescent="0.15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1:26" ht="13" x14ac:dyDescent="0.15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1:26" ht="13" x14ac:dyDescent="0.15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1:26" ht="13" x14ac:dyDescent="0.15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1:26" ht="13" x14ac:dyDescent="0.15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1:26" ht="13" x14ac:dyDescent="0.15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1:26" ht="13" x14ac:dyDescent="0.15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1:26" ht="13" x14ac:dyDescent="0.15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1:26" ht="13" x14ac:dyDescent="0.15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1:26" ht="13" x14ac:dyDescent="0.15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1:26" ht="13" x14ac:dyDescent="0.15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1:26" ht="13" x14ac:dyDescent="0.15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1:26" ht="13" x14ac:dyDescent="0.15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1:26" ht="13" x14ac:dyDescent="0.15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1:26" ht="13" x14ac:dyDescent="0.15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1:26" ht="13" x14ac:dyDescent="0.15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1:26" ht="13" x14ac:dyDescent="0.15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1:26" ht="13" x14ac:dyDescent="0.15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1:26" ht="13" x14ac:dyDescent="0.15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1:26" ht="13" x14ac:dyDescent="0.15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1:26" ht="13" x14ac:dyDescent="0.15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1:26" ht="13" x14ac:dyDescent="0.15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1:26" ht="13" x14ac:dyDescent="0.15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1:26" ht="13" x14ac:dyDescent="0.15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1:26" ht="13" x14ac:dyDescent="0.15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1:26" ht="13" x14ac:dyDescent="0.15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1:26" ht="13" x14ac:dyDescent="0.15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1:26" ht="13" x14ac:dyDescent="0.15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1:26" ht="13" x14ac:dyDescent="0.15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1:26" ht="13" x14ac:dyDescent="0.15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1:26" ht="13" x14ac:dyDescent="0.15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1:26" ht="13" x14ac:dyDescent="0.15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1:26" ht="13" x14ac:dyDescent="0.15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1:26" ht="13" x14ac:dyDescent="0.15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1:26" ht="13" x14ac:dyDescent="0.15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1:26" ht="13" x14ac:dyDescent="0.15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1:26" ht="13" x14ac:dyDescent="0.15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1:26" ht="13" x14ac:dyDescent="0.15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1:26" ht="13" x14ac:dyDescent="0.15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1:26" ht="13" x14ac:dyDescent="0.15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1:26" ht="13" x14ac:dyDescent="0.15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1:26" ht="13" x14ac:dyDescent="0.15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1:26" ht="13" x14ac:dyDescent="0.15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1:26" ht="13" x14ac:dyDescent="0.15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1:26" ht="13" x14ac:dyDescent="0.15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1:26" ht="13" x14ac:dyDescent="0.15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1:26" ht="13" x14ac:dyDescent="0.15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1:26" ht="13" x14ac:dyDescent="0.15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1:26" ht="13" x14ac:dyDescent="0.15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1:26" ht="13" x14ac:dyDescent="0.15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1:26" ht="13" x14ac:dyDescent="0.15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1:26" ht="13" x14ac:dyDescent="0.15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1:26" ht="13" x14ac:dyDescent="0.15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1:26" ht="13" x14ac:dyDescent="0.15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1:26" ht="13" x14ac:dyDescent="0.15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1:26" ht="13" x14ac:dyDescent="0.15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1:26" ht="13" x14ac:dyDescent="0.15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1:26" ht="13" x14ac:dyDescent="0.15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1:26" ht="13" x14ac:dyDescent="0.15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1:26" ht="13" x14ac:dyDescent="0.15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1:26" ht="13" x14ac:dyDescent="0.15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1:26" ht="13" x14ac:dyDescent="0.15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1:26" ht="13" x14ac:dyDescent="0.15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1:26" ht="13" x14ac:dyDescent="0.15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1:26" ht="13" x14ac:dyDescent="0.15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1:26" ht="13" x14ac:dyDescent="0.15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1:26" ht="13" x14ac:dyDescent="0.15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1:26" ht="13" x14ac:dyDescent="0.15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1:26" ht="13" x14ac:dyDescent="0.15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1:26" ht="13" x14ac:dyDescent="0.15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1:26" ht="13" x14ac:dyDescent="0.15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1:26" ht="13" x14ac:dyDescent="0.15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1:26" ht="13" x14ac:dyDescent="0.15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1:26" ht="13" x14ac:dyDescent="0.15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1:26" ht="13" x14ac:dyDescent="0.15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1:26" ht="13" x14ac:dyDescent="0.15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1:26" ht="13" x14ac:dyDescent="0.15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1:26" ht="13" x14ac:dyDescent="0.15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1:26" ht="13" x14ac:dyDescent="0.15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1:26" ht="13" x14ac:dyDescent="0.15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1:26" ht="13" x14ac:dyDescent="0.15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1:26" ht="13" x14ac:dyDescent="0.15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1:26" ht="13" x14ac:dyDescent="0.15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1:26" ht="13" x14ac:dyDescent="0.15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1:26" ht="13" x14ac:dyDescent="0.15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1:26" ht="13" x14ac:dyDescent="0.15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1:26" ht="13" x14ac:dyDescent="0.15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1:26" ht="13" x14ac:dyDescent="0.15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1:26" ht="13" x14ac:dyDescent="0.15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1:26" ht="13" x14ac:dyDescent="0.15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1:26" ht="13" x14ac:dyDescent="0.15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1:26" ht="13" x14ac:dyDescent="0.15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1:26" ht="13" x14ac:dyDescent="0.15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1:26" ht="13" x14ac:dyDescent="0.15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1:26" ht="13" x14ac:dyDescent="0.15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1:26" ht="13" x14ac:dyDescent="0.15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1:26" ht="13" x14ac:dyDescent="0.15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1:26" ht="13" x14ac:dyDescent="0.15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1:26" ht="13" x14ac:dyDescent="0.15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1:26" ht="13" x14ac:dyDescent="0.15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1:26" ht="13" x14ac:dyDescent="0.15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1:26" ht="13" x14ac:dyDescent="0.15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1:26" ht="13" x14ac:dyDescent="0.15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1:26" ht="13" x14ac:dyDescent="0.15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1:26" ht="13" x14ac:dyDescent="0.15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1:26" ht="13" x14ac:dyDescent="0.15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1:26" ht="13" x14ac:dyDescent="0.15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1:26" ht="13" x14ac:dyDescent="0.15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1:26" ht="13" x14ac:dyDescent="0.15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1:26" ht="13" x14ac:dyDescent="0.15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1:26" ht="13" x14ac:dyDescent="0.15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1:26" ht="13" x14ac:dyDescent="0.15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1:26" ht="13" x14ac:dyDescent="0.15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1:26" ht="13" x14ac:dyDescent="0.15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1:26" ht="13" x14ac:dyDescent="0.15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1:26" ht="13" x14ac:dyDescent="0.15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1:26" ht="13" x14ac:dyDescent="0.15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1:26" ht="13" x14ac:dyDescent="0.15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1:26" ht="13" x14ac:dyDescent="0.15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1:26" ht="13" x14ac:dyDescent="0.15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1:26" ht="13" x14ac:dyDescent="0.15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1:26" ht="13" x14ac:dyDescent="0.15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1:26" ht="13" x14ac:dyDescent="0.15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1:26" ht="13" x14ac:dyDescent="0.15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1:26" ht="13" x14ac:dyDescent="0.15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1:26" ht="13" x14ac:dyDescent="0.15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1:26" ht="13" x14ac:dyDescent="0.15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1:26" ht="13" x14ac:dyDescent="0.15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1:26" ht="13" x14ac:dyDescent="0.15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1:26" ht="13" x14ac:dyDescent="0.15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1:26" ht="13" x14ac:dyDescent="0.15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1:26" ht="13" x14ac:dyDescent="0.15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1:26" ht="13" x14ac:dyDescent="0.15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1:26" ht="13" x14ac:dyDescent="0.15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1:26" ht="13" x14ac:dyDescent="0.15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1:26" ht="13" x14ac:dyDescent="0.15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1:26" ht="13" x14ac:dyDescent="0.15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1:26" ht="13" x14ac:dyDescent="0.15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1:26" ht="13" x14ac:dyDescent="0.15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1:26" ht="13" x14ac:dyDescent="0.15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1:26" ht="13" x14ac:dyDescent="0.15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1:26" ht="13" x14ac:dyDescent="0.15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1:26" ht="13" x14ac:dyDescent="0.15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1:26" ht="13" x14ac:dyDescent="0.15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1:26" ht="13" x14ac:dyDescent="0.15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1:26" ht="13" x14ac:dyDescent="0.15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1:26" ht="13" x14ac:dyDescent="0.15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1:26" ht="13" x14ac:dyDescent="0.15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1:26" ht="13" x14ac:dyDescent="0.15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1:26" ht="13" x14ac:dyDescent="0.15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1:26" ht="13" x14ac:dyDescent="0.15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1:26" ht="13" x14ac:dyDescent="0.15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1:26" ht="13" x14ac:dyDescent="0.15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1:26" ht="13" x14ac:dyDescent="0.15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1:26" ht="13" x14ac:dyDescent="0.15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1:26" ht="13" x14ac:dyDescent="0.15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1:26" ht="13" x14ac:dyDescent="0.15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1:26" ht="13" x14ac:dyDescent="0.15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1:26" ht="13" x14ac:dyDescent="0.15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1:26" ht="13" x14ac:dyDescent="0.15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1:26" ht="13" x14ac:dyDescent="0.15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1:26" ht="13" x14ac:dyDescent="0.15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1:26" ht="13" x14ac:dyDescent="0.15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1:26" ht="13" x14ac:dyDescent="0.15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1:26" ht="13" x14ac:dyDescent="0.15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1:26" ht="13" x14ac:dyDescent="0.15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1:26" ht="13" x14ac:dyDescent="0.15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1:26" ht="13" x14ac:dyDescent="0.15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1:26" ht="13" x14ac:dyDescent="0.15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1:26" ht="13" x14ac:dyDescent="0.15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1:26" ht="13" x14ac:dyDescent="0.15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1:26" ht="13" x14ac:dyDescent="0.15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1:26" ht="13" x14ac:dyDescent="0.15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1:26" ht="13" x14ac:dyDescent="0.15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1:26" ht="13" x14ac:dyDescent="0.15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1:26" ht="13" x14ac:dyDescent="0.15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1:26" ht="13" x14ac:dyDescent="0.15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1:26" ht="13" x14ac:dyDescent="0.15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1:26" ht="13" x14ac:dyDescent="0.15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1:26" ht="13" x14ac:dyDescent="0.15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1:26" ht="13" x14ac:dyDescent="0.15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1:26" ht="13" x14ac:dyDescent="0.15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1:26" ht="13" x14ac:dyDescent="0.15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1:26" ht="13" x14ac:dyDescent="0.15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1:26" ht="13" x14ac:dyDescent="0.15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1:26" ht="13" x14ac:dyDescent="0.15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1:26" ht="13" x14ac:dyDescent="0.15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1:26" ht="13" x14ac:dyDescent="0.15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1:26" ht="13" x14ac:dyDescent="0.15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1:26" ht="13" x14ac:dyDescent="0.15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1:26" ht="13" x14ac:dyDescent="0.15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1:26" ht="13" x14ac:dyDescent="0.15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1:26" ht="13" x14ac:dyDescent="0.15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1:26" ht="13" x14ac:dyDescent="0.15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1:26" ht="13" x14ac:dyDescent="0.15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1:26" ht="13" x14ac:dyDescent="0.15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1:26" ht="13" x14ac:dyDescent="0.15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1:26" ht="13" x14ac:dyDescent="0.15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1:26" ht="13" x14ac:dyDescent="0.15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1:26" ht="13" x14ac:dyDescent="0.15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1:26" ht="13" x14ac:dyDescent="0.15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1:26" ht="13" x14ac:dyDescent="0.15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1:26" ht="13" x14ac:dyDescent="0.15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1:26" ht="13" x14ac:dyDescent="0.15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1:26" ht="13" x14ac:dyDescent="0.15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1:26" ht="13" x14ac:dyDescent="0.15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1:26" ht="13" x14ac:dyDescent="0.15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1:26" ht="13" x14ac:dyDescent="0.15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1:26" ht="13" x14ac:dyDescent="0.15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1:26" ht="13" x14ac:dyDescent="0.15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1:26" ht="13" x14ac:dyDescent="0.15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1:26" ht="13" x14ac:dyDescent="0.15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1:26" ht="13" x14ac:dyDescent="0.15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1:26" ht="13" x14ac:dyDescent="0.15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1:26" ht="13" x14ac:dyDescent="0.15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1:26" ht="13" x14ac:dyDescent="0.15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1:26" ht="13" x14ac:dyDescent="0.15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1:26" ht="13" x14ac:dyDescent="0.15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1:26" ht="13" x14ac:dyDescent="0.15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1:26" ht="13" x14ac:dyDescent="0.15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1:26" ht="13" x14ac:dyDescent="0.15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1:26" ht="13" x14ac:dyDescent="0.15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1:26" ht="13" x14ac:dyDescent="0.15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1:26" ht="13" x14ac:dyDescent="0.15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1:26" ht="13" x14ac:dyDescent="0.15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1:26" ht="13" x14ac:dyDescent="0.15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1:26" ht="13" x14ac:dyDescent="0.15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1:26" ht="13" x14ac:dyDescent="0.15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1:26" ht="13" x14ac:dyDescent="0.15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1:26" ht="13" x14ac:dyDescent="0.15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1:26" ht="13" x14ac:dyDescent="0.15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1:26" ht="13" x14ac:dyDescent="0.15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1:26" ht="13" x14ac:dyDescent="0.15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1:26" ht="13" x14ac:dyDescent="0.15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1:26" ht="13" x14ac:dyDescent="0.15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1:26" ht="13" x14ac:dyDescent="0.15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1:26" ht="13" x14ac:dyDescent="0.15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1:26" ht="13" x14ac:dyDescent="0.15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1:26" ht="13" x14ac:dyDescent="0.15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1:26" ht="13" x14ac:dyDescent="0.15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1:26" ht="13" x14ac:dyDescent="0.15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1:26" ht="13" x14ac:dyDescent="0.15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1:26" ht="13" x14ac:dyDescent="0.15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1:26" ht="13" x14ac:dyDescent="0.15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1:26" ht="13" x14ac:dyDescent="0.15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1:26" ht="13" x14ac:dyDescent="0.15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1:26" ht="13" x14ac:dyDescent="0.15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1:26" ht="13" x14ac:dyDescent="0.15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1:26" ht="13" x14ac:dyDescent="0.15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1:26" ht="13" x14ac:dyDescent="0.15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1:26" ht="13" x14ac:dyDescent="0.15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1:26" ht="13" x14ac:dyDescent="0.15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1:26" ht="13" x14ac:dyDescent="0.15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1:26" ht="13" x14ac:dyDescent="0.15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1:26" ht="13" x14ac:dyDescent="0.15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1:26" ht="13" x14ac:dyDescent="0.15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1:26" ht="13" x14ac:dyDescent="0.15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1:26" ht="13" x14ac:dyDescent="0.15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1:26" ht="13" x14ac:dyDescent="0.15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1:26" ht="13" x14ac:dyDescent="0.15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1:26" ht="13" x14ac:dyDescent="0.15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1:26" ht="13" x14ac:dyDescent="0.15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1:26" ht="13" x14ac:dyDescent="0.15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1:26" ht="13" x14ac:dyDescent="0.15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1:26" ht="13" x14ac:dyDescent="0.15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1:26" ht="13" x14ac:dyDescent="0.15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1:26" ht="13" x14ac:dyDescent="0.15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1:26" ht="13" x14ac:dyDescent="0.15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1:26" ht="13" x14ac:dyDescent="0.15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1:26" ht="13" x14ac:dyDescent="0.15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1:26" ht="13" x14ac:dyDescent="0.15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1:26" ht="13" x14ac:dyDescent="0.15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1:26" ht="13" x14ac:dyDescent="0.15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1:26" ht="13" x14ac:dyDescent="0.15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1:26" ht="13" x14ac:dyDescent="0.15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1:26" ht="13" x14ac:dyDescent="0.15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1:26" ht="13" x14ac:dyDescent="0.15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1:26" ht="13" x14ac:dyDescent="0.15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1:26" ht="13" x14ac:dyDescent="0.15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1:26" ht="13" x14ac:dyDescent="0.15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1:26" ht="13" x14ac:dyDescent="0.15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1:26" ht="13" x14ac:dyDescent="0.15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1:26" ht="13" x14ac:dyDescent="0.15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1:26" ht="13" x14ac:dyDescent="0.15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1:26" ht="13" x14ac:dyDescent="0.15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1:26" ht="13" x14ac:dyDescent="0.15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1:26" ht="13" x14ac:dyDescent="0.15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1:26" ht="13" x14ac:dyDescent="0.15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1:26" ht="13" x14ac:dyDescent="0.15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1:26" ht="13" x14ac:dyDescent="0.15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1:26" ht="13" x14ac:dyDescent="0.15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1:26" ht="13" x14ac:dyDescent="0.15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1:26" ht="13" x14ac:dyDescent="0.15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1:26" ht="13" x14ac:dyDescent="0.15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1:26" ht="13" x14ac:dyDescent="0.15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1:26" ht="13" x14ac:dyDescent="0.15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1:26" ht="13" x14ac:dyDescent="0.15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1:26" ht="13" x14ac:dyDescent="0.15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1:26" ht="13" x14ac:dyDescent="0.15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1:26" ht="13" x14ac:dyDescent="0.15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1:26" ht="13" x14ac:dyDescent="0.15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1:26" ht="13" x14ac:dyDescent="0.15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1:26" ht="13" x14ac:dyDescent="0.15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1:26" ht="13" x14ac:dyDescent="0.15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1:26" ht="13" x14ac:dyDescent="0.15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1:26" ht="13" x14ac:dyDescent="0.15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1:26" ht="13" x14ac:dyDescent="0.15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1:26" ht="13" x14ac:dyDescent="0.15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1:26" ht="13" x14ac:dyDescent="0.15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1:26" ht="13" x14ac:dyDescent="0.15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1:26" ht="13" x14ac:dyDescent="0.15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1:26" ht="13" x14ac:dyDescent="0.15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1:26" ht="13" x14ac:dyDescent="0.15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1:26" ht="13" x14ac:dyDescent="0.15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1:26" ht="13" x14ac:dyDescent="0.15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1:26" ht="13" x14ac:dyDescent="0.15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1:26" ht="13" x14ac:dyDescent="0.15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1:26" ht="13" x14ac:dyDescent="0.15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1:26" ht="13" x14ac:dyDescent="0.15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1:26" ht="13" x14ac:dyDescent="0.15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1:26" ht="13" x14ac:dyDescent="0.15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1:26" ht="13" x14ac:dyDescent="0.15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1:26" ht="13" x14ac:dyDescent="0.15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1:26" ht="13" x14ac:dyDescent="0.15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1:26" ht="13" x14ac:dyDescent="0.15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1:26" ht="13" x14ac:dyDescent="0.15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1:26" ht="13" x14ac:dyDescent="0.15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1:26" ht="13" x14ac:dyDescent="0.15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1:26" ht="13" x14ac:dyDescent="0.15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1:26" ht="13" x14ac:dyDescent="0.15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1:26" ht="13" x14ac:dyDescent="0.15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1:26" ht="13" x14ac:dyDescent="0.15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1:26" ht="13" x14ac:dyDescent="0.15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1:26" ht="13" x14ac:dyDescent="0.15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1:26" ht="13" x14ac:dyDescent="0.15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1:26" ht="13" x14ac:dyDescent="0.15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1:26" ht="13" x14ac:dyDescent="0.15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1:26" ht="13" x14ac:dyDescent="0.15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1:26" ht="13" x14ac:dyDescent="0.15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1:26" ht="13" x14ac:dyDescent="0.15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1:26" ht="13" x14ac:dyDescent="0.15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1:26" ht="13" x14ac:dyDescent="0.15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1:26" ht="13" x14ac:dyDescent="0.15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1:26" ht="13" x14ac:dyDescent="0.15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1:26" ht="13" x14ac:dyDescent="0.15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1:26" ht="13" x14ac:dyDescent="0.15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1:26" ht="13" x14ac:dyDescent="0.15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1:26" ht="13" x14ac:dyDescent="0.15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1:26" ht="13" x14ac:dyDescent="0.15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1:26" ht="13" x14ac:dyDescent="0.15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1:26" ht="13" x14ac:dyDescent="0.15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1:26" ht="13" x14ac:dyDescent="0.15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1:26" ht="13" x14ac:dyDescent="0.15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1:26" ht="13" x14ac:dyDescent="0.15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1:26" ht="13" x14ac:dyDescent="0.15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1:26" ht="13" x14ac:dyDescent="0.15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1:26" ht="13" x14ac:dyDescent="0.15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1:26" ht="13" x14ac:dyDescent="0.15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1:26" ht="13" x14ac:dyDescent="0.15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1:26" ht="13" x14ac:dyDescent="0.15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1:26" ht="13" x14ac:dyDescent="0.15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1:26" ht="13" x14ac:dyDescent="0.15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1:26" ht="13" x14ac:dyDescent="0.15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1:26" ht="13" x14ac:dyDescent="0.15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1:26" ht="13" x14ac:dyDescent="0.15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1:26" ht="13" x14ac:dyDescent="0.15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1:26" ht="13" x14ac:dyDescent="0.15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1:26" ht="13" x14ac:dyDescent="0.15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1:26" ht="13" x14ac:dyDescent="0.15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1:26" ht="13" x14ac:dyDescent="0.15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1:26" ht="13" x14ac:dyDescent="0.15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1:26" ht="13" x14ac:dyDescent="0.15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1:26" ht="13" x14ac:dyDescent="0.15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1:26" ht="13" x14ac:dyDescent="0.15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1:26" ht="13" x14ac:dyDescent="0.15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1:26" ht="13" x14ac:dyDescent="0.15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1:26" ht="13" x14ac:dyDescent="0.15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1:26" ht="13" x14ac:dyDescent="0.15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1:26" ht="13" x14ac:dyDescent="0.15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1:26" ht="13" x14ac:dyDescent="0.15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1:26" ht="13" x14ac:dyDescent="0.15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1:26" ht="13" x14ac:dyDescent="0.15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1:26" ht="13" x14ac:dyDescent="0.15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1:26" ht="13" x14ac:dyDescent="0.15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1:26" ht="13" x14ac:dyDescent="0.15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1:26" ht="13" x14ac:dyDescent="0.15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1:26" ht="13" x14ac:dyDescent="0.15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1:26" ht="13" x14ac:dyDescent="0.15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1:26" ht="13" x14ac:dyDescent="0.15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1:26" ht="13" x14ac:dyDescent="0.15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1:26" ht="13" x14ac:dyDescent="0.15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1:26" ht="13" x14ac:dyDescent="0.15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1:26" ht="13" x14ac:dyDescent="0.15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1:26" ht="13" x14ac:dyDescent="0.15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1:26" ht="13" x14ac:dyDescent="0.15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1:26" ht="13" x14ac:dyDescent="0.15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1:26" ht="13" x14ac:dyDescent="0.15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1:26" ht="13" x14ac:dyDescent="0.15">
      <c r="A950" s="22"/>
      <c r="B950" s="22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1:26" ht="13" x14ac:dyDescent="0.15">
      <c r="A951" s="22"/>
      <c r="B951" s="22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1:26" ht="13" x14ac:dyDescent="0.15">
      <c r="A952" s="22"/>
      <c r="B952" s="22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1:26" ht="13" x14ac:dyDescent="0.15">
      <c r="A953" s="22"/>
      <c r="B953" s="22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1:26" ht="13" x14ac:dyDescent="0.15">
      <c r="A954" s="22"/>
      <c r="B954" s="22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1:26" ht="13" x14ac:dyDescent="0.15">
      <c r="A955" s="22"/>
      <c r="B955" s="22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1:26" ht="13" x14ac:dyDescent="0.15">
      <c r="A956" s="22"/>
      <c r="B956" s="22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1:26" ht="13" x14ac:dyDescent="0.15">
      <c r="A957" s="22"/>
      <c r="B957" s="22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1:26" ht="13" x14ac:dyDescent="0.15">
      <c r="A958" s="22"/>
      <c r="B958" s="22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1:26" ht="13" x14ac:dyDescent="0.15">
      <c r="A959" s="22"/>
      <c r="B959" s="22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1:26" ht="13" x14ac:dyDescent="0.15">
      <c r="A960" s="22"/>
      <c r="B960" s="22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1:26" ht="13" x14ac:dyDescent="0.15">
      <c r="A961" s="22"/>
      <c r="B961" s="22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1:26" ht="13" x14ac:dyDescent="0.15">
      <c r="A962" s="22"/>
      <c r="B962" s="22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1:26" ht="13" x14ac:dyDescent="0.15">
      <c r="A963" s="22"/>
      <c r="B963" s="22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1:26" ht="13" x14ac:dyDescent="0.15">
      <c r="A964" s="22"/>
      <c r="B964" s="22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1:26" ht="13" x14ac:dyDescent="0.15">
      <c r="A965" s="22"/>
      <c r="B965" s="22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1:26" ht="13" x14ac:dyDescent="0.15">
      <c r="A966" s="22"/>
      <c r="B966" s="22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1:26" ht="13" x14ac:dyDescent="0.15">
      <c r="A967" s="22"/>
      <c r="B967" s="22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1:26" ht="13" x14ac:dyDescent="0.15">
      <c r="A968" s="22"/>
      <c r="B968" s="22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1:26" ht="13" x14ac:dyDescent="0.15">
      <c r="A969" s="22"/>
      <c r="B969" s="22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1:26" ht="13" x14ac:dyDescent="0.15">
      <c r="A970" s="22"/>
      <c r="B970" s="22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1:26" ht="13" x14ac:dyDescent="0.15">
      <c r="A971" s="22"/>
      <c r="B971" s="22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1:26" ht="13" x14ac:dyDescent="0.15">
      <c r="A972" s="22"/>
      <c r="B972" s="22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1:26" ht="13" x14ac:dyDescent="0.15">
      <c r="A973" s="22"/>
      <c r="B973" s="22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1:26" ht="13" x14ac:dyDescent="0.15">
      <c r="A974" s="22"/>
      <c r="B974" s="22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1:26" ht="13" x14ac:dyDescent="0.15">
      <c r="A975" s="22"/>
      <c r="B975" s="22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1:26" ht="13" x14ac:dyDescent="0.15">
      <c r="A976" s="22"/>
      <c r="B976" s="22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1:26" ht="13" x14ac:dyDescent="0.15">
      <c r="A977" s="22"/>
      <c r="B977" s="22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1:26" ht="13" x14ac:dyDescent="0.15">
      <c r="A978" s="22"/>
      <c r="B978" s="22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1:26" ht="13" x14ac:dyDescent="0.15">
      <c r="A979" s="22"/>
      <c r="B979" s="22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1:26" ht="13" x14ac:dyDescent="0.15">
      <c r="A980" s="22"/>
      <c r="B980" s="22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1:26" ht="13" x14ac:dyDescent="0.15">
      <c r="A981" s="22"/>
      <c r="B981" s="22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1:26" ht="13" x14ac:dyDescent="0.15">
      <c r="A982" s="22"/>
      <c r="B982" s="22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1:26" ht="13" x14ac:dyDescent="0.15">
      <c r="A983" s="22"/>
      <c r="B983" s="22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1:26" ht="13" x14ac:dyDescent="0.15">
      <c r="A984" s="22"/>
      <c r="B984" s="22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1:26" ht="13" x14ac:dyDescent="0.15">
      <c r="A985" s="22"/>
      <c r="B985" s="22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1:26" ht="13" x14ac:dyDescent="0.15">
      <c r="A986" s="22"/>
      <c r="B986" s="22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1:26" ht="13" x14ac:dyDescent="0.15">
      <c r="A987" s="22"/>
      <c r="B987" s="22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1:26" ht="13" x14ac:dyDescent="0.15">
      <c r="A988" s="22"/>
      <c r="B988" s="22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1:26" ht="13" x14ac:dyDescent="0.15">
      <c r="A989" s="22"/>
      <c r="B989" s="22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1:26" ht="13" x14ac:dyDescent="0.15">
      <c r="A990" s="22"/>
      <c r="B990" s="22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1:26" ht="13" x14ac:dyDescent="0.15">
      <c r="A991" s="22"/>
      <c r="B991" s="22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1:26" ht="13" x14ac:dyDescent="0.15">
      <c r="A992" s="22"/>
      <c r="B992" s="22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1:26" ht="13" x14ac:dyDescent="0.15">
      <c r="A993" s="22"/>
      <c r="B993" s="22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1:26" ht="13" x14ac:dyDescent="0.15">
      <c r="A994" s="22"/>
      <c r="B994" s="22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1:26" ht="13" x14ac:dyDescent="0.15">
      <c r="A995" s="22"/>
      <c r="B995" s="22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1:26" ht="13" x14ac:dyDescent="0.15">
      <c r="A996" s="22"/>
      <c r="B996" s="22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  <row r="997" spans="1:26" ht="13" x14ac:dyDescent="0.15">
      <c r="A997" s="22"/>
      <c r="B997" s="22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</row>
    <row r="998" spans="1:26" ht="13" x14ac:dyDescent="0.15">
      <c r="A998" s="22"/>
      <c r="B998" s="22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</row>
    <row r="999" spans="1:26" ht="13" x14ac:dyDescent="0.15">
      <c r="A999" s="22"/>
      <c r="B999" s="22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</row>
    <row r="1000" spans="1:26" ht="13" x14ac:dyDescent="0.15">
      <c r="A1000" s="22"/>
      <c r="B1000" s="22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</row>
  </sheetData>
  <hyperlinks>
    <hyperlink ref="G2" r:id="rId1" xr:uid="{B6C57BD9-E617-4D4E-9D6B-5E31340606B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Materials</vt:lpstr>
      <vt:lpstr>Tools</vt:lpstr>
      <vt:lpstr>Factory Assumptions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Joel Jean</cp:lastModifiedBy>
  <dcterms:modified xsi:type="dcterms:W3CDTF">2018-06-28T20:57:59Z</dcterms:modified>
</cp:coreProperties>
</file>