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078BB581-82E1-3B45-A3AD-65569BAA193B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B6" i="3"/>
  <c r="D6" i="3" s="1"/>
  <c r="H17" i="2"/>
  <c r="B10" i="2" s="1"/>
  <c r="D12" i="2"/>
  <c r="I11" i="2" s="1"/>
  <c r="C12" i="2"/>
  <c r="B12" i="2"/>
  <c r="H11" i="2"/>
  <c r="I10" i="2"/>
  <c r="H10" i="2"/>
  <c r="C10" i="2"/>
  <c r="I9" i="2"/>
  <c r="H9" i="2"/>
  <c r="Y9" i="1"/>
  <c r="X9" i="1"/>
  <c r="W9" i="1"/>
  <c r="V9" i="1"/>
  <c r="U9" i="1"/>
  <c r="R9" i="1"/>
  <c r="L9" i="1"/>
  <c r="O9" i="1" s="1"/>
  <c r="Y8" i="1"/>
  <c r="X8" i="1"/>
  <c r="W8" i="1"/>
  <c r="V8" i="1"/>
  <c r="U8" i="1"/>
  <c r="R8" i="1"/>
  <c r="K8" i="1"/>
  <c r="L8" i="1" s="1"/>
  <c r="W7" i="1"/>
  <c r="Y7" i="1" s="1"/>
  <c r="V7" i="1"/>
  <c r="U7" i="1"/>
  <c r="R7" i="1"/>
  <c r="L7" i="1"/>
  <c r="C7" i="1" s="1"/>
  <c r="Y6" i="1"/>
  <c r="X6" i="1"/>
  <c r="W6" i="1"/>
  <c r="V6" i="1"/>
  <c r="U6" i="1"/>
  <c r="R6" i="1"/>
  <c r="L6" i="1"/>
  <c r="O6" i="1" s="1"/>
  <c r="Y5" i="1"/>
  <c r="X5" i="1"/>
  <c r="W5" i="1"/>
  <c r="V5" i="1"/>
  <c r="U5" i="1"/>
  <c r="R5" i="1"/>
  <c r="O5" i="1"/>
  <c r="S5" i="1" s="1"/>
  <c r="F5" i="1" s="1"/>
  <c r="N5" i="1"/>
  <c r="G5" i="1" s="1"/>
  <c r="L5" i="1"/>
  <c r="M5" i="1" s="1"/>
  <c r="E5" i="1" s="1"/>
  <c r="C5" i="1"/>
  <c r="W4" i="1"/>
  <c r="Y4" i="1" s="1"/>
  <c r="V4" i="1"/>
  <c r="U4" i="1"/>
  <c r="R4" i="1"/>
  <c r="L4" i="1"/>
  <c r="O4" i="1" s="1"/>
  <c r="W3" i="1"/>
  <c r="Y3" i="1" s="1"/>
  <c r="E3" i="1" s="1"/>
  <c r="V3" i="1"/>
  <c r="U3" i="1"/>
  <c r="R3" i="1"/>
  <c r="N3" i="1"/>
  <c r="M3" i="1"/>
  <c r="L3" i="1"/>
  <c r="O3" i="1" s="1"/>
  <c r="W2" i="1"/>
  <c r="X2" i="1" s="1"/>
  <c r="C8" i="2" s="1"/>
  <c r="V2" i="1"/>
  <c r="U2" i="1"/>
  <c r="R2" i="1"/>
  <c r="O2" i="1"/>
  <c r="S2" i="1" s="1"/>
  <c r="N2" i="1"/>
  <c r="M2" i="1"/>
  <c r="L2" i="1"/>
  <c r="Q6" i="1" l="1"/>
  <c r="S6" i="1"/>
  <c r="F6" i="1" s="1"/>
  <c r="S3" i="1"/>
  <c r="F3" i="1" s="1"/>
  <c r="AA3" i="1" s="1"/>
  <c r="Q3" i="1"/>
  <c r="S4" i="1"/>
  <c r="F4" i="1" s="1"/>
  <c r="Q4" i="1"/>
  <c r="E2" i="1"/>
  <c r="Q9" i="1"/>
  <c r="S9" i="1"/>
  <c r="F9" i="1" s="1"/>
  <c r="G2" i="1"/>
  <c r="M8" i="1"/>
  <c r="E8" i="1" s="1"/>
  <c r="C8" i="1"/>
  <c r="N8" i="1"/>
  <c r="G8" i="1" s="1"/>
  <c r="O8" i="1"/>
  <c r="F2" i="1"/>
  <c r="AA5" i="1"/>
  <c r="C2" i="1"/>
  <c r="Y2" i="1"/>
  <c r="D8" i="2" s="1"/>
  <c r="M4" i="1"/>
  <c r="E4" i="1" s="1"/>
  <c r="X7" i="1"/>
  <c r="B8" i="2"/>
  <c r="Q2" i="1"/>
  <c r="C4" i="1"/>
  <c r="X4" i="1"/>
  <c r="C6" i="3"/>
  <c r="M7" i="1"/>
  <c r="E7" i="1" s="1"/>
  <c r="Q5" i="1"/>
  <c r="N7" i="1"/>
  <c r="G7" i="1" s="1"/>
  <c r="N4" i="1"/>
  <c r="O7" i="1"/>
  <c r="M6" i="1"/>
  <c r="E6" i="1" s="1"/>
  <c r="AA6" i="1" s="1"/>
  <c r="M9" i="1"/>
  <c r="E9" i="1" s="1"/>
  <c r="AA9" i="1" s="1"/>
  <c r="N6" i="1"/>
  <c r="G6" i="1" s="1"/>
  <c r="C9" i="1"/>
  <c r="N9" i="1"/>
  <c r="G9" i="1" s="1"/>
  <c r="D10" i="2"/>
  <c r="C6" i="1"/>
  <c r="C3" i="1"/>
  <c r="X3" i="1"/>
  <c r="G3" i="1" s="1"/>
  <c r="H4" i="1" l="1"/>
  <c r="D4" i="1"/>
  <c r="AB3" i="1"/>
  <c r="Z4" i="1"/>
  <c r="Z3" i="1"/>
  <c r="G4" i="1"/>
  <c r="AB4" i="1" s="1"/>
  <c r="AA8" i="1"/>
  <c r="AB2" i="1"/>
  <c r="S7" i="1"/>
  <c r="F7" i="1" s="1"/>
  <c r="Q7" i="1"/>
  <c r="S8" i="1"/>
  <c r="F8" i="1" s="1"/>
  <c r="Q8" i="1"/>
  <c r="AA2" i="1"/>
  <c r="AB6" i="1"/>
  <c r="Z2" i="1"/>
  <c r="D3" i="1"/>
  <c r="H3" i="1"/>
  <c r="H2" i="1"/>
  <c r="D2" i="1"/>
  <c r="D9" i="1"/>
  <c r="H9" i="1"/>
  <c r="AB9" i="1" s="1"/>
  <c r="Z6" i="1"/>
  <c r="D6" i="1"/>
  <c r="H6" i="1"/>
  <c r="H5" i="1"/>
  <c r="AB5" i="1" s="1"/>
  <c r="D5" i="1"/>
  <c r="Z5" i="1" s="1"/>
  <c r="AA4" i="1"/>
  <c r="Z9" i="1"/>
  <c r="AA7" i="1"/>
  <c r="D8" i="1" l="1"/>
  <c r="Z8" i="1" s="1"/>
  <c r="H8" i="1"/>
  <c r="AB8" i="1" s="1"/>
  <c r="D7" i="1"/>
  <c r="Z7" i="1" s="1"/>
  <c r="H7" i="1"/>
  <c r="AB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  <family val="2"/>
          </rPr>
          <t>Usage of lab-scale synthesis * scale-up factor to 5L reactor</t>
        </r>
      </text>
    </comment>
    <comment ref="Y1" authorId="0" shapeId="0" xr:uid="{00000000-0006-0000-0000-000003000000}">
      <text>
        <r>
          <rPr>
            <sz val="10"/>
            <color rgb="FF000000"/>
            <rFont val="Arial"/>
            <family val="2"/>
          </rPr>
          <t xml:space="preserve">Max QD output = Min material usage
</t>
        </r>
      </text>
    </comment>
  </commentList>
</comments>
</file>

<file path=xl/sharedStrings.xml><?xml version="1.0" encoding="utf-8"?>
<sst xmlns="http://schemas.openxmlformats.org/spreadsheetml/2006/main" count="152" uniqueCount="130">
  <si>
    <t>Material</t>
  </si>
  <si>
    <t>Process</t>
  </si>
  <si>
    <t>Nominal Usage (Unit/g)</t>
  </si>
  <si>
    <t>Tool</t>
  </si>
  <si>
    <t>Factory Assumption</t>
  </si>
  <si>
    <t>Nominal Cost ($/Unit)</t>
  </si>
  <si>
    <t>Nominal Value</t>
  </si>
  <si>
    <t>Low Value</t>
  </si>
  <si>
    <t>High Value</t>
  </si>
  <si>
    <t>Description</t>
  </si>
  <si>
    <t>Notes</t>
  </si>
  <si>
    <t>Low Usage (Unit/g)</t>
  </si>
  <si>
    <t>Low Cost ($/Unit)</t>
  </si>
  <si>
    <t>High Usage (Unit/g)</t>
  </si>
  <si>
    <t>High Cost ($/Unit)</t>
  </si>
  <si>
    <t>Unit</t>
  </si>
  <si>
    <t>Nominal and Low sources</t>
  </si>
  <si>
    <t>Electricity Cost</t>
  </si>
  <si>
    <t>Usage per synthesis LAB [unit]</t>
  </si>
  <si>
    <t>Nominal</t>
  </si>
  <si>
    <t>Low</t>
  </si>
  <si>
    <t>cost for electricity [$/kWh]</t>
  </si>
  <si>
    <t>High</t>
  </si>
  <si>
    <t>Units</t>
  </si>
  <si>
    <t>Ink</t>
  </si>
  <si>
    <t>Usage per synthesis NOM [unit]</t>
  </si>
  <si>
    <t>Usage per synthesis LOW [unit]</t>
  </si>
  <si>
    <t>Usage per synthesis HIGH [unit]</t>
  </si>
  <si>
    <t>Step yield</t>
  </si>
  <si>
    <t>3-month usage (274 syntheses) [kilo-unit]</t>
  </si>
  <si>
    <t>https://www.eia.gov/electricity/monthly/epm_table_grapher.php?t=epmt_5_6_a</t>
  </si>
  <si>
    <t>Purchase amount for Nominal [kilo-unit]</t>
  </si>
  <si>
    <t>Increase in purchase amount for Nominal/High [# of decades]</t>
  </si>
  <si>
    <t>Electricity for Services</t>
  </si>
  <si>
    <t>ratio of electricity for services/electricity</t>
  </si>
  <si>
    <t>Estimate; does not contribute to materials or labor costs</t>
  </si>
  <si>
    <t>Floor Space Ratio</t>
  </si>
  <si>
    <t>ratio of total factory floor space/tool footprint</t>
  </si>
  <si>
    <t>Building Cost</t>
  </si>
  <si>
    <t>cost of building [$/m^2]</t>
  </si>
  <si>
    <t>Operator Labor Rate</t>
  </si>
  <si>
    <t>Purchase amount for Low [kilo-unit]</t>
  </si>
  <si>
    <t>Increase in purchase amount for Low [# of decades]</t>
  </si>
  <si>
    <t>Nominal Cost before economies of scale ($/Unit)</t>
  </si>
  <si>
    <t>Low Cost before economies of scale ($/Unit)</t>
  </si>
  <si>
    <t>High Cost before economies of scale ($/Unit)</t>
  </si>
  <si>
    <t>Tool Cost</t>
  </si>
  <si>
    <t>QD mass per synthesis NOM [g]</t>
  </si>
  <si>
    <t>QD mass per synthesis LOW [g]</t>
  </si>
  <si>
    <t>QD mass per synthesis HIGH [g]</t>
  </si>
  <si>
    <t>Nominal $/g</t>
  </si>
  <si>
    <t>$M</t>
  </si>
  <si>
    <t>Estimate</t>
  </si>
  <si>
    <t>Default yield low [%]</t>
  </si>
  <si>
    <t>operator labor rate [$/hr]</t>
  </si>
  <si>
    <t>$33 weighted-average direct labor rate for 1 senior scientist (46) and 2 techs (27) * (100% + 40% for fringe benefits)</t>
  </si>
  <si>
    <t>Low $/g</t>
  </si>
  <si>
    <t>Maintenance Technician Labor Rate</t>
  </si>
  <si>
    <t>maintenance technician labor rate [$/hr]</t>
  </si>
  <si>
    <t>Dummy values; assume all maintenance is performed by operators</t>
  </si>
  <si>
    <t>High $/g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</si>
  <si>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</si>
  <si>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</si>
  <si>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</si>
  <si>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</si>
  <si>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</si>
  <si>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</si>
  <si>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Facility Cost</t>
  </si>
  <si>
    <t>Equipment Depreciation Time</t>
  </si>
  <si>
    <t>% of tool cost</t>
  </si>
  <si>
    <t>Estimate assuming blowers/N2/etc. already in place</t>
  </si>
  <si>
    <t>depreciation time for equipment and facilities [yr]</t>
  </si>
  <si>
    <t>Default yield nominal [%]</t>
  </si>
  <si>
    <t>PbS QD in Octane</t>
  </si>
  <si>
    <t>Cell PCE</t>
  </si>
  <si>
    <t>Floor Space</t>
  </si>
  <si>
    <t>cell active area power conversion efficiency [%]</t>
  </si>
  <si>
    <t>m^2</t>
  </si>
  <si>
    <t>Unused here (used for $/m2 to $/W calculation for PV manufacturing model)</t>
  </si>
  <si>
    <t>Default yield high [%]</t>
  </si>
  <si>
    <t>GFF</t>
  </si>
  <si>
    <t>Spare Parts</t>
  </si>
  <si>
    <t>module geometric fill factor</t>
  </si>
  <si>
    <t>% capex/yr</t>
  </si>
  <si>
    <t>Estimate from QDV</t>
  </si>
  <si>
    <t>Number of steps</t>
  </si>
  <si>
    <t>Electricity Usage</t>
  </si>
  <si>
    <t>kW</t>
  </si>
  <si>
    <t>Number of Operating Hours</t>
  </si>
  <si>
    <t>Throughput</t>
  </si>
  <si>
    <t>number of hours factory operates per year (utilization)</t>
  </si>
  <si>
    <t>20/50/80% capacity utilization; only contributes to factory annual throughput</t>
  </si>
  <si>
    <t>g/h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</si>
  <si>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</si>
  <si>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</si>
  <si>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</si>
  <si>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</si>
  <si>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</si>
  <si>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%</t>
  </si>
  <si>
    <t>Capacity utilization of entire factory is already accounted for in factory assumptions</t>
  </si>
  <si>
    <t>Low yield [%]</t>
  </si>
  <si>
    <t>mL</t>
  </si>
  <si>
    <t>Operation Staff</t>
  </si>
  <si>
    <t>Number of staff</t>
  </si>
  <si>
    <t>Nominal yield [%]</t>
  </si>
  <si>
    <t>Maintenance Staff</t>
  </si>
  <si>
    <t>High yield [%]</t>
  </si>
  <si>
    <t>Yield</t>
  </si>
  <si>
    <t>% of good parts produced</t>
  </si>
  <si>
    <t>Effective time nominal [hr]</t>
  </si>
  <si>
    <t>Effective time low [hr]</t>
  </si>
  <si>
    <t>Effective time high [hr]</t>
  </si>
  <si>
    <t>Total number of operators</t>
  </si>
  <si>
    <t>Operators per step</t>
  </si>
  <si>
    <t>PbI2</t>
  </si>
  <si>
    <t>g</t>
  </si>
  <si>
    <t>SA 99%</t>
  </si>
  <si>
    <t>PbBr2</t>
  </si>
  <si>
    <t>SA ≥98%</t>
  </si>
  <si>
    <t>NH4Ac</t>
  </si>
  <si>
    <t>EMD ≥98%</t>
  </si>
  <si>
    <t>DMF</t>
  </si>
  <si>
    <t>Millipore Sigma ≥99.8%</t>
  </si>
  <si>
    <t>Toluene</t>
  </si>
  <si>
    <t>SA 99.8% anhydrous</t>
  </si>
  <si>
    <t>Octane</t>
  </si>
  <si>
    <t>Millipore Sigma ≥99.5%</t>
  </si>
  <si>
    <t>Butylamine</t>
  </si>
  <si>
    <t>Millipore Sigma ≥99%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</si>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</sst>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u/>
      <sz val="10"/>
      <color rgb="FF0433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CE5CD"/>
        <bgColor rgb="FFFCE5CD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/>
    <xf numFmtId="164" fontId="1" fillId="0" borderId="2" xfId="0" applyNumberFormat="1" applyFont="1" applyBorder="1" applyAlignment="1">
      <alignment wrapText="1"/>
    </xf>
    <xf numFmtId="0" fontId="2" fillId="0" borderId="0" xfId="0" applyFont="1" applyAlignment="1"/>
    <xf numFmtId="164" fontId="1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3" fillId="0" borderId="0" xfId="0" applyFont="1"/>
    <xf numFmtId="0" fontId="0" fillId="0" borderId="0" xfId="0" applyFont="1" applyAlignment="1"/>
    <xf numFmtId="0" fontId="4" fillId="0" borderId="0" xfId="0" applyFont="1" applyAlignment="1"/>
    <xf numFmtId="0" fontId="2" fillId="2" borderId="1" xfId="0" applyFont="1" applyFill="1" applyBorder="1" applyAlignment="1">
      <alignment wrapText="1"/>
    </xf>
    <xf numFmtId="0" fontId="5" fillId="0" borderId="0" xfId="0" applyFont="1" applyAlignment="1"/>
    <xf numFmtId="0" fontId="2" fillId="0" borderId="2" xfId="0" applyFont="1" applyBorder="1" applyAlignment="1">
      <alignment wrapText="1"/>
    </xf>
    <xf numFmtId="0" fontId="4" fillId="0" borderId="0" xfId="0" applyFont="1" applyAlignment="1"/>
    <xf numFmtId="0" fontId="3" fillId="0" borderId="1" xfId="0" applyFont="1" applyBorder="1" applyAlignment="1">
      <alignment wrapText="1"/>
    </xf>
    <xf numFmtId="0" fontId="3" fillId="2" borderId="0" xfId="0" applyFont="1" applyFill="1" applyAlignment="1">
      <alignment wrapText="1"/>
    </xf>
    <xf numFmtId="0" fontId="4" fillId="0" borderId="0" xfId="0" applyFont="1"/>
    <xf numFmtId="0" fontId="6" fillId="3" borderId="0" xfId="0" applyFont="1" applyFill="1" applyAlignment="1"/>
    <xf numFmtId="0" fontId="7" fillId="3" borderId="0" xfId="0" applyFont="1" applyFill="1"/>
    <xf numFmtId="0" fontId="3" fillId="0" borderId="0" xfId="0" applyFont="1" applyAlignment="1">
      <alignment wrapText="1"/>
    </xf>
    <xf numFmtId="0" fontId="5" fillId="0" borderId="0" xfId="0" applyFont="1"/>
    <xf numFmtId="0" fontId="3" fillId="0" borderId="2" xfId="0" applyFont="1" applyBorder="1" applyAlignment="1">
      <alignment wrapText="1"/>
    </xf>
    <xf numFmtId="0" fontId="0" fillId="0" borderId="0" xfId="0" applyFont="1" applyAlignment="1">
      <alignment horizontal="right"/>
    </xf>
    <xf numFmtId="0" fontId="3" fillId="4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3" fillId="4" borderId="0" xfId="0" applyFont="1" applyFill="1" applyAlignment="1">
      <alignment wrapText="1"/>
    </xf>
    <xf numFmtId="0" fontId="5" fillId="3" borderId="0" xfId="0" applyFont="1" applyFill="1" applyAlignment="1"/>
    <xf numFmtId="0" fontId="2" fillId="0" borderId="0" xfId="0" applyFont="1" applyAlignment="1">
      <alignment wrapText="1"/>
    </xf>
    <xf numFmtId="164" fontId="0" fillId="0" borderId="1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4" fontId="8" fillId="0" borderId="2" xfId="0" applyNumberFormat="1" applyFont="1" applyBorder="1" applyAlignment="1">
      <alignment horizontal="right"/>
    </xf>
    <xf numFmtId="0" fontId="0" fillId="0" borderId="0" xfId="0" applyFont="1" applyAlignment="1"/>
    <xf numFmtId="164" fontId="0" fillId="0" borderId="0" xfId="0" applyNumberFormat="1" applyFont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10" fontId="5" fillId="3" borderId="0" xfId="0" applyNumberFormat="1" applyFont="1" applyFill="1"/>
    <xf numFmtId="164" fontId="7" fillId="0" borderId="0" xfId="0" applyNumberFormat="1" applyFont="1"/>
    <xf numFmtId="164" fontId="7" fillId="0" borderId="2" xfId="0" applyNumberFormat="1" applyFont="1" applyBorder="1"/>
    <xf numFmtId="165" fontId="5" fillId="0" borderId="1" xfId="0" applyNumberFormat="1" applyFont="1" applyBorder="1" applyAlignment="1">
      <alignment horizontal="right"/>
    </xf>
    <xf numFmtId="0" fontId="5" fillId="2" borderId="0" xfId="0" applyFont="1" applyFill="1" applyAlignment="1">
      <alignment horizontal="right"/>
    </xf>
    <xf numFmtId="166" fontId="5" fillId="0" borderId="0" xfId="0" applyNumberFormat="1" applyFont="1" applyAlignment="1">
      <alignment horizontal="right"/>
    </xf>
    <xf numFmtId="0" fontId="0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7" fillId="0" borderId="0" xfId="0" applyFont="1" applyAlignment="1"/>
    <xf numFmtId="0" fontId="4" fillId="0" borderId="2" xfId="0" applyFont="1" applyBorder="1" applyAlignment="1"/>
    <xf numFmtId="0" fontId="7" fillId="3" borderId="0" xfId="0" applyFont="1" applyFill="1" applyAlignment="1"/>
    <xf numFmtId="2" fontId="5" fillId="4" borderId="1" xfId="0" applyNumberFormat="1" applyFont="1" applyFill="1" applyBorder="1" applyAlignment="1">
      <alignment horizontal="right"/>
    </xf>
    <xf numFmtId="2" fontId="5" fillId="4" borderId="0" xfId="0" applyNumberFormat="1" applyFont="1" applyFill="1" applyAlignment="1">
      <alignment horizontal="right"/>
    </xf>
    <xf numFmtId="0" fontId="3" fillId="3" borderId="0" xfId="0" applyFont="1" applyFill="1"/>
    <xf numFmtId="0" fontId="5" fillId="0" borderId="2" xfId="0" applyFont="1" applyBorder="1" applyAlignment="1"/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5" fillId="0" borderId="1" xfId="0" applyFont="1" applyBorder="1" applyAlignment="1"/>
    <xf numFmtId="0" fontId="5" fillId="2" borderId="0" xfId="0" applyFont="1" applyFill="1" applyAlignment="1"/>
    <xf numFmtId="0" fontId="5" fillId="0" borderId="0" xfId="0" applyFont="1" applyAlignment="1"/>
    <xf numFmtId="0" fontId="5" fillId="0" borderId="2" xfId="0" applyFont="1" applyBorder="1" applyAlignment="1"/>
    <xf numFmtId="0" fontId="5" fillId="4" borderId="1" xfId="0" applyFont="1" applyFill="1" applyBorder="1" applyAlignment="1"/>
    <xf numFmtId="0" fontId="5" fillId="4" borderId="0" xfId="0" applyFont="1" applyFill="1" applyAlignment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/>
    <xf numFmtId="164" fontId="4" fillId="2" borderId="1" xfId="0" applyNumberFormat="1" applyFont="1" applyFill="1" applyBorder="1"/>
    <xf numFmtId="0" fontId="8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G4" sqref="G4"/>
    </sheetView>
  </sheetViews>
  <sheetFormatPr baseColWidth="10" defaultColWidth="14.5" defaultRowHeight="15.75" customHeight="1" x14ac:dyDescent="0.15"/>
  <cols>
    <col min="1" max="1" width="16.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6" width="10.83203125" customWidth="1"/>
    <col min="17" max="17" width="16.5" customWidth="1"/>
    <col min="18" max="18" width="10.83203125" customWidth="1"/>
    <col min="19" max="19" width="15.83203125" customWidth="1"/>
    <col min="20" max="22" width="13.1640625" customWidth="1"/>
    <col min="23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1" t="s">
        <v>0</v>
      </c>
      <c r="B1" s="1" t="s">
        <v>1</v>
      </c>
      <c r="C1" s="2" t="s">
        <v>2</v>
      </c>
      <c r="D1" s="4" t="s">
        <v>5</v>
      </c>
      <c r="E1" s="6" t="s">
        <v>11</v>
      </c>
      <c r="F1" s="6" t="s">
        <v>12</v>
      </c>
      <c r="G1" s="2" t="s">
        <v>13</v>
      </c>
      <c r="H1" s="4" t="s">
        <v>14</v>
      </c>
      <c r="I1" s="1" t="s">
        <v>15</v>
      </c>
      <c r="J1" s="8" t="s">
        <v>16</v>
      </c>
      <c r="K1" s="17" t="s">
        <v>18</v>
      </c>
      <c r="L1" s="8" t="s">
        <v>25</v>
      </c>
      <c r="M1" s="8" t="s">
        <v>26</v>
      </c>
      <c r="N1" s="19" t="s">
        <v>27</v>
      </c>
      <c r="O1" s="21" t="s">
        <v>29</v>
      </c>
      <c r="P1" s="22" t="s">
        <v>31</v>
      </c>
      <c r="Q1" s="26" t="s">
        <v>32</v>
      </c>
      <c r="R1" s="22" t="s">
        <v>41</v>
      </c>
      <c r="S1" s="26" t="s">
        <v>42</v>
      </c>
      <c r="T1" s="26" t="s">
        <v>43</v>
      </c>
      <c r="U1" s="26" t="s">
        <v>44</v>
      </c>
      <c r="V1" s="28" t="s">
        <v>45</v>
      </c>
      <c r="W1" s="8" t="s">
        <v>47</v>
      </c>
      <c r="X1" s="8" t="s">
        <v>48</v>
      </c>
      <c r="Y1" s="19" t="s">
        <v>49</v>
      </c>
      <c r="Z1" s="30" t="s">
        <v>50</v>
      </c>
      <c r="AA1" s="32" t="s">
        <v>56</v>
      </c>
      <c r="AB1" s="32" t="s">
        <v>60</v>
      </c>
      <c r="AC1" s="34"/>
      <c r="AD1" s="34"/>
    </row>
    <row r="2" spans="1:30" ht="15.75" customHeight="1" x14ac:dyDescent="0.15">
      <c r="A2" s="9" t="s">
        <v>73</v>
      </c>
      <c r="B2" s="9" t="s">
        <v>24</v>
      </c>
      <c r="C2" s="35">
        <f t="shared" ref="C2:C9" si="0">L2/W2</f>
        <v>100</v>
      </c>
      <c r="D2" s="37">
        <f t="shared" ref="D2:D9" si="1">T2*0.5^Q2</f>
        <v>0</v>
      </c>
      <c r="E2" s="39">
        <f t="shared" ref="E2:E9" si="2">M2/Y2</f>
        <v>100</v>
      </c>
      <c r="F2" s="37">
        <f t="shared" ref="F2:F9" si="3">U2*0.2^S2</f>
        <v>0</v>
      </c>
      <c r="G2" s="35">
        <f t="shared" ref="G2:G9" si="4">N2/X2</f>
        <v>100</v>
      </c>
      <c r="H2" s="37">
        <f t="shared" ref="H2:H9" si="5">V2*0.7^Q2</f>
        <v>0</v>
      </c>
      <c r="I2" s="9" t="s">
        <v>101</v>
      </c>
      <c r="J2" s="20"/>
      <c r="K2" s="40">
        <v>5</v>
      </c>
      <c r="L2" s="39">
        <f t="shared" ref="L2:L9" si="6">K2*500</f>
        <v>2500</v>
      </c>
      <c r="M2" s="42">
        <f t="shared" ref="M2:M9" si="7">L2</f>
        <v>2500</v>
      </c>
      <c r="N2" s="43">
        <f t="shared" ref="N2:N9" si="8">L2</f>
        <v>2500</v>
      </c>
      <c r="O2" s="44">
        <f t="shared" ref="O2:O9" si="9">L2*274/1000</f>
        <v>685</v>
      </c>
      <c r="P2" s="45">
        <v>685</v>
      </c>
      <c r="Q2" s="46">
        <f t="shared" ref="Q2:Q9" si="10">MAX(0,LOG($O2/P2))</f>
        <v>0</v>
      </c>
      <c r="R2" s="45">
        <f t="shared" ref="R2:R9" si="11">P2</f>
        <v>685</v>
      </c>
      <c r="S2" s="46">
        <f t="shared" ref="S2:S9" si="12">MAX(0,LOG($O2/R2))</f>
        <v>0</v>
      </c>
      <c r="T2" s="48">
        <v>0</v>
      </c>
      <c r="U2" s="49">
        <f t="shared" ref="U2:U9" si="13">T2</f>
        <v>0</v>
      </c>
      <c r="V2" s="50">
        <f t="shared" ref="V2:V9" si="14">T2</f>
        <v>0</v>
      </c>
      <c r="W2" s="51">
        <f t="shared" ref="W2:W9" si="15">0.01*5*500</f>
        <v>25</v>
      </c>
      <c r="X2">
        <f t="shared" ref="X2:X9" si="16">W2</f>
        <v>25</v>
      </c>
      <c r="Y2" s="52">
        <f t="shared" ref="Y2:Y9" si="17">W2</f>
        <v>25</v>
      </c>
      <c r="Z2" s="54">
        <f t="shared" ref="Z2:Z9" si="18">C2*D2</f>
        <v>0</v>
      </c>
      <c r="AA2" s="55">
        <f t="shared" ref="AA2:AA9" si="19">E2*F2</f>
        <v>0</v>
      </c>
      <c r="AB2" s="55">
        <f t="shared" ref="AB2:AB9" si="20">G2*H2</f>
        <v>0</v>
      </c>
      <c r="AC2" s="23"/>
      <c r="AD2" s="23"/>
    </row>
    <row r="3" spans="1:30" ht="15.75" customHeight="1" x14ac:dyDescent="0.15">
      <c r="A3" s="9" t="s">
        <v>114</v>
      </c>
      <c r="B3" s="9" t="s">
        <v>24</v>
      </c>
      <c r="C3" s="35">
        <f t="shared" si="0"/>
        <v>4.6100000000000003</v>
      </c>
      <c r="D3" s="37">
        <f t="shared" si="1"/>
        <v>0.13665517373246533</v>
      </c>
      <c r="E3" s="39">
        <f t="shared" si="2"/>
        <v>4.6100000000000003</v>
      </c>
      <c r="F3" s="37">
        <f t="shared" si="3"/>
        <v>1.0500895233816079E-2</v>
      </c>
      <c r="G3" s="35">
        <f t="shared" si="4"/>
        <v>4.6100000000000003</v>
      </c>
      <c r="H3" s="37">
        <f t="shared" si="5"/>
        <v>0.35062765762685844</v>
      </c>
      <c r="I3" s="9" t="s">
        <v>115</v>
      </c>
      <c r="J3" s="20" t="s">
        <v>116</v>
      </c>
      <c r="K3" s="40">
        <v>0.23050000000000001</v>
      </c>
      <c r="L3" s="39">
        <f t="shared" si="6"/>
        <v>115.25</v>
      </c>
      <c r="M3" s="42">
        <f t="shared" si="7"/>
        <v>115.25</v>
      </c>
      <c r="N3" s="43">
        <f t="shared" si="8"/>
        <v>115.25</v>
      </c>
      <c r="O3" s="44">
        <f t="shared" si="9"/>
        <v>31.578499999999998</v>
      </c>
      <c r="P3" s="45">
        <v>0.05</v>
      </c>
      <c r="Q3" s="46">
        <f t="shared" si="10"/>
        <v>2.8004214925460547</v>
      </c>
      <c r="R3" s="45">
        <f t="shared" si="11"/>
        <v>0.05</v>
      </c>
      <c r="S3" s="46">
        <f t="shared" si="12"/>
        <v>2.8004214925460547</v>
      </c>
      <c r="T3" s="48">
        <v>0.95199999999999996</v>
      </c>
      <c r="U3" s="49">
        <f t="shared" si="13"/>
        <v>0.95199999999999996</v>
      </c>
      <c r="V3" s="50">
        <f t="shared" si="14"/>
        <v>0.95199999999999996</v>
      </c>
      <c r="W3" s="51">
        <f t="shared" si="15"/>
        <v>25</v>
      </c>
      <c r="X3">
        <f t="shared" si="16"/>
        <v>25</v>
      </c>
      <c r="Y3" s="52">
        <f t="shared" si="17"/>
        <v>25</v>
      </c>
      <c r="Z3" s="54">
        <f t="shared" si="18"/>
        <v>0.62998035090666527</v>
      </c>
      <c r="AA3" s="55">
        <f t="shared" si="19"/>
        <v>4.8409127027892129E-2</v>
      </c>
      <c r="AB3" s="55">
        <f t="shared" si="20"/>
        <v>1.6163935016598174</v>
      </c>
      <c r="AC3" s="23"/>
      <c r="AD3" s="23"/>
    </row>
    <row r="4" spans="1:30" ht="15.75" customHeight="1" x14ac:dyDescent="0.15">
      <c r="A4" s="9" t="s">
        <v>117</v>
      </c>
      <c r="B4" s="9" t="s">
        <v>24</v>
      </c>
      <c r="C4" s="35">
        <f t="shared" si="0"/>
        <v>0.7340000000000001</v>
      </c>
      <c r="D4" s="37">
        <f t="shared" si="1"/>
        <v>0.31946442365401173</v>
      </c>
      <c r="E4" s="39">
        <f t="shared" si="2"/>
        <v>0.7340000000000001</v>
      </c>
      <c r="F4" s="37">
        <f t="shared" si="3"/>
        <v>0.12750312226976485</v>
      </c>
      <c r="G4" s="35">
        <f t="shared" si="4"/>
        <v>0.7340000000000001</v>
      </c>
      <c r="H4" s="37">
        <f t="shared" si="5"/>
        <v>0.44761401262900047</v>
      </c>
      <c r="I4" s="9" t="s">
        <v>115</v>
      </c>
      <c r="J4" s="20" t="s">
        <v>118</v>
      </c>
      <c r="K4" s="40">
        <v>3.6700000000000003E-2</v>
      </c>
      <c r="L4" s="39">
        <f t="shared" si="6"/>
        <v>18.350000000000001</v>
      </c>
      <c r="M4" s="42">
        <f t="shared" si="7"/>
        <v>18.350000000000001</v>
      </c>
      <c r="N4" s="43">
        <f t="shared" si="8"/>
        <v>18.350000000000001</v>
      </c>
      <c r="O4" s="44">
        <f t="shared" si="9"/>
        <v>5.0279000000000007</v>
      </c>
      <c r="P4" s="45">
        <v>0.5</v>
      </c>
      <c r="Q4" s="46">
        <f t="shared" si="10"/>
        <v>1.0024166270724775</v>
      </c>
      <c r="R4" s="45">
        <f t="shared" si="11"/>
        <v>0.5</v>
      </c>
      <c r="S4" s="46">
        <f t="shared" si="12"/>
        <v>1.0024166270724775</v>
      </c>
      <c r="T4" s="48">
        <v>0.64</v>
      </c>
      <c r="U4" s="49">
        <f t="shared" si="13"/>
        <v>0.64</v>
      </c>
      <c r="V4" s="50">
        <f t="shared" si="14"/>
        <v>0.64</v>
      </c>
      <c r="W4" s="51">
        <f t="shared" si="15"/>
        <v>25</v>
      </c>
      <c r="X4">
        <f t="shared" si="16"/>
        <v>25</v>
      </c>
      <c r="Y4" s="52">
        <f t="shared" si="17"/>
        <v>25</v>
      </c>
      <c r="Z4" s="54">
        <f t="shared" si="18"/>
        <v>0.23448688696204464</v>
      </c>
      <c r="AA4" s="55">
        <f t="shared" si="19"/>
        <v>9.3587291746007412E-2</v>
      </c>
      <c r="AB4" s="55">
        <f t="shared" si="20"/>
        <v>0.32854868526968639</v>
      </c>
      <c r="AC4" s="23"/>
      <c r="AD4" s="23"/>
    </row>
    <row r="5" spans="1:30" ht="15.75" customHeight="1" x14ac:dyDescent="0.15">
      <c r="A5" s="9" t="s">
        <v>119</v>
      </c>
      <c r="B5" s="9" t="s">
        <v>24</v>
      </c>
      <c r="C5" s="35">
        <f t="shared" si="0"/>
        <v>0.308</v>
      </c>
      <c r="D5" s="37">
        <f t="shared" si="1"/>
        <v>3.2800000000000003E-2</v>
      </c>
      <c r="E5" s="39">
        <f t="shared" si="2"/>
        <v>0.308</v>
      </c>
      <c r="F5" s="37">
        <f t="shared" si="3"/>
        <v>3.2800000000000003E-2</v>
      </c>
      <c r="G5" s="35">
        <f t="shared" si="4"/>
        <v>0.308</v>
      </c>
      <c r="H5" s="37">
        <f t="shared" si="5"/>
        <v>3.2800000000000003E-2</v>
      </c>
      <c r="I5" s="9" t="s">
        <v>115</v>
      </c>
      <c r="J5" s="20" t="s">
        <v>120</v>
      </c>
      <c r="K5" s="40">
        <v>1.54E-2</v>
      </c>
      <c r="L5" s="39">
        <f t="shared" si="6"/>
        <v>7.7</v>
      </c>
      <c r="M5" s="42">
        <f t="shared" si="7"/>
        <v>7.7</v>
      </c>
      <c r="N5" s="43">
        <f t="shared" si="8"/>
        <v>7.7</v>
      </c>
      <c r="O5" s="44">
        <f t="shared" si="9"/>
        <v>2.1098000000000003</v>
      </c>
      <c r="P5" s="45">
        <v>50</v>
      </c>
      <c r="Q5" s="46">
        <f t="shared" si="10"/>
        <v>0</v>
      </c>
      <c r="R5" s="45">
        <f t="shared" si="11"/>
        <v>50</v>
      </c>
      <c r="S5" s="46">
        <f t="shared" si="12"/>
        <v>0</v>
      </c>
      <c r="T5" s="48">
        <v>3.2800000000000003E-2</v>
      </c>
      <c r="U5" s="49">
        <f t="shared" si="13"/>
        <v>3.2800000000000003E-2</v>
      </c>
      <c r="V5" s="50">
        <f t="shared" si="14"/>
        <v>3.2800000000000003E-2</v>
      </c>
      <c r="W5" s="51">
        <f t="shared" si="15"/>
        <v>25</v>
      </c>
      <c r="X5">
        <f t="shared" si="16"/>
        <v>25</v>
      </c>
      <c r="Y5" s="52">
        <f t="shared" si="17"/>
        <v>25</v>
      </c>
      <c r="Z5" s="54">
        <f t="shared" si="18"/>
        <v>1.0102400000000001E-2</v>
      </c>
      <c r="AA5" s="55">
        <f t="shared" si="19"/>
        <v>1.0102400000000001E-2</v>
      </c>
      <c r="AB5" s="55">
        <f t="shared" si="20"/>
        <v>1.0102400000000001E-2</v>
      </c>
      <c r="AC5" s="23"/>
      <c r="AD5" s="23"/>
    </row>
    <row r="6" spans="1:30" ht="15.75" customHeight="1" x14ac:dyDescent="0.15">
      <c r="A6" s="9" t="s">
        <v>121</v>
      </c>
      <c r="B6" s="9" t="s">
        <v>24</v>
      </c>
      <c r="C6" s="35">
        <f t="shared" si="0"/>
        <v>100</v>
      </c>
      <c r="D6" s="37">
        <f t="shared" si="1"/>
        <v>1.3811046412180185E-2</v>
      </c>
      <c r="E6" s="39">
        <f t="shared" si="2"/>
        <v>100</v>
      </c>
      <c r="F6" s="37">
        <f t="shared" si="3"/>
        <v>8.5453765709263795E-3</v>
      </c>
      <c r="G6" s="35">
        <f t="shared" si="4"/>
        <v>100</v>
      </c>
      <c r="H6" s="37">
        <f t="shared" si="5"/>
        <v>1.6473596604494149E-2</v>
      </c>
      <c r="I6" s="9" t="s">
        <v>101</v>
      </c>
      <c r="J6" s="20" t="s">
        <v>122</v>
      </c>
      <c r="K6" s="40">
        <v>5</v>
      </c>
      <c r="L6" s="39">
        <f t="shared" si="6"/>
        <v>2500</v>
      </c>
      <c r="M6" s="42">
        <f t="shared" si="7"/>
        <v>2500</v>
      </c>
      <c r="N6" s="43">
        <f t="shared" si="8"/>
        <v>2500</v>
      </c>
      <c r="O6" s="44">
        <f t="shared" si="9"/>
        <v>685</v>
      </c>
      <c r="P6" s="45">
        <v>205</v>
      </c>
      <c r="Q6" s="46">
        <f t="shared" si="10"/>
        <v>0.52393671043667123</v>
      </c>
      <c r="R6" s="45">
        <f t="shared" si="11"/>
        <v>205</v>
      </c>
      <c r="S6" s="46">
        <f t="shared" si="12"/>
        <v>0.52393671043667123</v>
      </c>
      <c r="T6" s="48">
        <v>1.9858536999999999E-2</v>
      </c>
      <c r="U6" s="49">
        <f t="shared" si="13"/>
        <v>1.9858536999999999E-2</v>
      </c>
      <c r="V6" s="50">
        <f t="shared" si="14"/>
        <v>1.9858536999999999E-2</v>
      </c>
      <c r="W6" s="51">
        <f t="shared" si="15"/>
        <v>25</v>
      </c>
      <c r="X6">
        <f t="shared" si="16"/>
        <v>25</v>
      </c>
      <c r="Y6" s="52">
        <f t="shared" si="17"/>
        <v>25</v>
      </c>
      <c r="Z6" s="54">
        <f t="shared" si="18"/>
        <v>1.3811046412180183</v>
      </c>
      <c r="AA6" s="55">
        <f t="shared" si="19"/>
        <v>0.85453765709263796</v>
      </c>
      <c r="AB6" s="55">
        <f t="shared" si="20"/>
        <v>1.647359660449415</v>
      </c>
      <c r="AC6" s="23"/>
      <c r="AD6" s="23"/>
    </row>
    <row r="7" spans="1:30" ht="15.75" customHeight="1" x14ac:dyDescent="0.15">
      <c r="A7" s="9" t="s">
        <v>123</v>
      </c>
      <c r="B7" s="9" t="s">
        <v>24</v>
      </c>
      <c r="C7" s="35">
        <f t="shared" si="0"/>
        <v>54</v>
      </c>
      <c r="D7" s="37">
        <f t="shared" si="1"/>
        <v>1.0142532739367067E-2</v>
      </c>
      <c r="E7" s="39">
        <f t="shared" si="2"/>
        <v>54</v>
      </c>
      <c r="F7" s="37">
        <f t="shared" si="3"/>
        <v>7.9409930075917713E-3</v>
      </c>
      <c r="G7" s="35">
        <f t="shared" si="4"/>
        <v>54</v>
      </c>
      <c r="H7" s="37">
        <f t="shared" si="5"/>
        <v>1.1096104642823044E-2</v>
      </c>
      <c r="I7" s="9" t="s">
        <v>101</v>
      </c>
      <c r="J7" s="20" t="s">
        <v>124</v>
      </c>
      <c r="K7" s="40">
        <v>2.7</v>
      </c>
      <c r="L7" s="39">
        <f t="shared" si="6"/>
        <v>1350</v>
      </c>
      <c r="M7" s="42">
        <f t="shared" si="7"/>
        <v>1350</v>
      </c>
      <c r="N7" s="43">
        <f t="shared" si="8"/>
        <v>1350</v>
      </c>
      <c r="O7" s="44">
        <f t="shared" si="9"/>
        <v>369.9</v>
      </c>
      <c r="P7" s="45">
        <v>200</v>
      </c>
      <c r="Q7" s="46">
        <f t="shared" si="10"/>
        <v>0.26705433565141284</v>
      </c>
      <c r="R7" s="45">
        <f t="shared" si="11"/>
        <v>200</v>
      </c>
      <c r="S7" s="46">
        <f t="shared" si="12"/>
        <v>0.26705433565141284</v>
      </c>
      <c r="T7" s="48">
        <v>1.2205000000000001E-2</v>
      </c>
      <c r="U7" s="49">
        <f t="shared" si="13"/>
        <v>1.2205000000000001E-2</v>
      </c>
      <c r="V7" s="50">
        <f t="shared" si="14"/>
        <v>1.2205000000000001E-2</v>
      </c>
      <c r="W7" s="51">
        <f t="shared" si="15"/>
        <v>25</v>
      </c>
      <c r="X7">
        <f t="shared" si="16"/>
        <v>25</v>
      </c>
      <c r="Y7" s="52">
        <f t="shared" si="17"/>
        <v>25</v>
      </c>
      <c r="Z7" s="54">
        <f t="shared" si="18"/>
        <v>0.54769676792582156</v>
      </c>
      <c r="AA7" s="55">
        <f t="shared" si="19"/>
        <v>0.42881362240995563</v>
      </c>
      <c r="AB7" s="55">
        <f t="shared" si="20"/>
        <v>0.59918965071244434</v>
      </c>
      <c r="AC7" s="23"/>
      <c r="AD7" s="23"/>
    </row>
    <row r="8" spans="1:30" ht="15.75" customHeight="1" x14ac:dyDescent="0.15">
      <c r="A8" s="9" t="s">
        <v>125</v>
      </c>
      <c r="B8" s="9" t="s">
        <v>24</v>
      </c>
      <c r="C8" s="35">
        <f t="shared" si="0"/>
        <v>100</v>
      </c>
      <c r="D8" s="37">
        <f t="shared" si="1"/>
        <v>2.6445611989483968E-2</v>
      </c>
      <c r="E8" s="39">
        <f t="shared" si="2"/>
        <v>100</v>
      </c>
      <c r="F8" s="37">
        <f t="shared" si="3"/>
        <v>1.5875452715436854E-2</v>
      </c>
      <c r="G8" s="35">
        <f t="shared" si="4"/>
        <v>100</v>
      </c>
      <c r="H8" s="37">
        <f t="shared" si="5"/>
        <v>3.1896110496831838E-2</v>
      </c>
      <c r="I8" s="9" t="s">
        <v>101</v>
      </c>
      <c r="J8" s="57" t="s">
        <v>126</v>
      </c>
      <c r="K8" s="40">
        <f>5</f>
        <v>5</v>
      </c>
      <c r="L8" s="39">
        <f t="shared" si="6"/>
        <v>2500</v>
      </c>
      <c r="M8" s="42">
        <f t="shared" si="7"/>
        <v>2500</v>
      </c>
      <c r="N8" s="43">
        <f t="shared" si="8"/>
        <v>2500</v>
      </c>
      <c r="O8" s="44">
        <f t="shared" si="9"/>
        <v>685</v>
      </c>
      <c r="P8" s="45">
        <v>190</v>
      </c>
      <c r="Q8" s="46">
        <f t="shared" si="10"/>
        <v>0.55693697053959657</v>
      </c>
      <c r="R8" s="45">
        <f t="shared" si="11"/>
        <v>190</v>
      </c>
      <c r="S8" s="46">
        <f t="shared" si="12"/>
        <v>0.55693697053959657</v>
      </c>
      <c r="T8" s="48">
        <v>3.8905263000000002E-2</v>
      </c>
      <c r="U8" s="49">
        <f t="shared" si="13"/>
        <v>3.8905263000000002E-2</v>
      </c>
      <c r="V8" s="50">
        <f t="shared" si="14"/>
        <v>3.8905263000000002E-2</v>
      </c>
      <c r="W8" s="51">
        <f t="shared" si="15"/>
        <v>25</v>
      </c>
      <c r="X8">
        <f t="shared" si="16"/>
        <v>25</v>
      </c>
      <c r="Y8" s="52">
        <f t="shared" si="17"/>
        <v>25</v>
      </c>
      <c r="Z8" s="54">
        <f t="shared" si="18"/>
        <v>2.6445611989483968</v>
      </c>
      <c r="AA8" s="55">
        <f t="shared" si="19"/>
        <v>1.5875452715436853</v>
      </c>
      <c r="AB8" s="55">
        <f t="shared" si="20"/>
        <v>3.189611049683184</v>
      </c>
      <c r="AC8" s="23"/>
      <c r="AD8" s="23"/>
    </row>
    <row r="9" spans="1:30" ht="15.75" customHeight="1" x14ac:dyDescent="0.15">
      <c r="A9" s="9" t="s">
        <v>127</v>
      </c>
      <c r="B9" s="9" t="s">
        <v>24</v>
      </c>
      <c r="C9" s="35">
        <f t="shared" si="0"/>
        <v>5</v>
      </c>
      <c r="D9" s="37">
        <f t="shared" si="1"/>
        <v>1.2552264863593376E-2</v>
      </c>
      <c r="E9" s="39">
        <f t="shared" si="2"/>
        <v>5</v>
      </c>
      <c r="F9" s="37">
        <f t="shared" si="3"/>
        <v>4.4297121126960987E-3</v>
      </c>
      <c r="G9" s="35">
        <f t="shared" si="4"/>
        <v>5</v>
      </c>
      <c r="H9" s="37">
        <f t="shared" si="5"/>
        <v>1.8400466695121635E-2</v>
      </c>
      <c r="I9" s="9" t="s">
        <v>101</v>
      </c>
      <c r="J9" s="57" t="s">
        <v>128</v>
      </c>
      <c r="K9" s="40">
        <v>0.25</v>
      </c>
      <c r="L9" s="39">
        <f t="shared" si="6"/>
        <v>125</v>
      </c>
      <c r="M9" s="42">
        <f t="shared" si="7"/>
        <v>125</v>
      </c>
      <c r="N9" s="43">
        <f t="shared" si="8"/>
        <v>125</v>
      </c>
      <c r="O9" s="44">
        <f t="shared" si="9"/>
        <v>34.25</v>
      </c>
      <c r="P9" s="45">
        <v>2.5</v>
      </c>
      <c r="Q9" s="46">
        <f t="shared" si="10"/>
        <v>1.1367205671564067</v>
      </c>
      <c r="R9" s="45">
        <f t="shared" si="11"/>
        <v>2.5</v>
      </c>
      <c r="S9" s="46">
        <f t="shared" si="12"/>
        <v>1.1367205671564067</v>
      </c>
      <c r="T9" s="48">
        <v>2.76E-2</v>
      </c>
      <c r="U9" s="49">
        <f t="shared" si="13"/>
        <v>2.76E-2</v>
      </c>
      <c r="V9" s="50">
        <f t="shared" si="14"/>
        <v>2.76E-2</v>
      </c>
      <c r="W9" s="51">
        <f t="shared" si="15"/>
        <v>25</v>
      </c>
      <c r="X9">
        <f t="shared" si="16"/>
        <v>25</v>
      </c>
      <c r="Y9" s="52">
        <f t="shared" si="17"/>
        <v>25</v>
      </c>
      <c r="Z9" s="54">
        <f t="shared" si="18"/>
        <v>6.2761324317966882E-2</v>
      </c>
      <c r="AA9" s="55">
        <f t="shared" si="19"/>
        <v>2.2148560563480493E-2</v>
      </c>
      <c r="AB9" s="55">
        <f t="shared" si="20"/>
        <v>9.200233347560817E-2</v>
      </c>
      <c r="AC9" s="23"/>
      <c r="AD9" s="23"/>
    </row>
    <row r="10" spans="1:30" ht="15.75" customHeight="1" x14ac:dyDescent="0.15">
      <c r="A10" s="9"/>
      <c r="B10" s="9"/>
      <c r="C10" s="35"/>
      <c r="D10" s="58"/>
      <c r="E10" s="39"/>
      <c r="F10" s="39"/>
      <c r="G10" s="35"/>
      <c r="H10" s="58"/>
      <c r="I10" s="59"/>
      <c r="J10" s="20"/>
      <c r="K10" s="40"/>
      <c r="L10" s="39"/>
      <c r="M10" s="23"/>
      <c r="N10" s="60"/>
      <c r="O10" s="61"/>
      <c r="P10" s="62"/>
      <c r="Q10" s="63"/>
      <c r="R10" s="62"/>
      <c r="S10" s="63"/>
      <c r="T10" s="63"/>
      <c r="U10" s="63"/>
      <c r="V10" s="64"/>
      <c r="W10" s="23"/>
      <c r="X10" s="23"/>
      <c r="Y10" s="60"/>
      <c r="Z10" s="65"/>
      <c r="AA10" s="66"/>
      <c r="AB10" s="66"/>
      <c r="AC10" s="23"/>
      <c r="AD10" s="23"/>
    </row>
    <row r="11" spans="1:30" ht="15.75" customHeight="1" x14ac:dyDescent="0.15">
      <c r="A11" s="9"/>
      <c r="B11" s="9"/>
      <c r="C11" s="35"/>
      <c r="D11" s="58"/>
      <c r="E11" s="39"/>
      <c r="F11" s="39"/>
      <c r="G11" s="35"/>
      <c r="H11" s="58"/>
      <c r="I11" s="59"/>
      <c r="J11" s="20"/>
      <c r="K11" s="40"/>
      <c r="L11" s="39"/>
      <c r="M11" s="23"/>
      <c r="N11" s="60"/>
      <c r="O11" s="61"/>
      <c r="P11" s="62"/>
      <c r="Q11" s="63"/>
      <c r="R11" s="62"/>
      <c r="S11" s="63"/>
      <c r="T11" s="63"/>
      <c r="U11" s="63"/>
      <c r="V11" s="64"/>
      <c r="W11" s="23"/>
      <c r="X11" s="23"/>
      <c r="Y11" s="60"/>
      <c r="Z11" s="65"/>
      <c r="AA11" s="66"/>
      <c r="AB11" s="66"/>
      <c r="AC11" s="23"/>
      <c r="AD11" s="23"/>
    </row>
    <row r="12" spans="1:30" ht="15.75" customHeight="1" x14ac:dyDescent="0.15">
      <c r="A12" s="9"/>
      <c r="B12" s="9"/>
      <c r="C12" s="35"/>
      <c r="D12" s="58"/>
      <c r="E12" s="39"/>
      <c r="F12" s="39"/>
      <c r="G12" s="35"/>
      <c r="H12" s="58"/>
      <c r="I12" s="59"/>
      <c r="J12" s="20"/>
      <c r="K12" s="40"/>
      <c r="L12" s="39"/>
      <c r="M12" s="23"/>
      <c r="N12" s="60"/>
      <c r="O12" s="61"/>
      <c r="P12" s="62"/>
      <c r="Q12" s="63"/>
      <c r="R12" s="62"/>
      <c r="S12" s="63"/>
      <c r="T12" s="63"/>
      <c r="U12" s="63"/>
      <c r="V12" s="64"/>
      <c r="W12" s="23"/>
      <c r="X12" s="23"/>
      <c r="Y12" s="60"/>
      <c r="Z12" s="65"/>
      <c r="AA12" s="66"/>
      <c r="AB12" s="66"/>
      <c r="AC12" s="23"/>
      <c r="AD12" s="23"/>
    </row>
    <row r="13" spans="1:30" ht="15.75" customHeight="1" x14ac:dyDescent="0.15">
      <c r="A13" s="9"/>
      <c r="B13" s="9"/>
      <c r="C13" s="35"/>
      <c r="D13" s="58"/>
      <c r="E13" s="39"/>
      <c r="F13" s="39"/>
      <c r="G13" s="35"/>
      <c r="H13" s="58"/>
      <c r="I13" s="59"/>
      <c r="J13" s="20"/>
      <c r="K13" s="40"/>
      <c r="L13" s="39"/>
      <c r="M13" s="23"/>
      <c r="N13" s="60"/>
      <c r="O13" s="61"/>
      <c r="P13" s="62"/>
      <c r="Q13" s="63"/>
      <c r="R13" s="62"/>
      <c r="S13" s="63"/>
      <c r="T13" s="63"/>
      <c r="U13" s="63"/>
      <c r="V13" s="64"/>
      <c r="W13" s="23"/>
      <c r="X13" s="23"/>
      <c r="Y13" s="60"/>
      <c r="Z13" s="65"/>
      <c r="AA13" s="66"/>
      <c r="AB13" s="66"/>
      <c r="AC13" s="23"/>
      <c r="AD13" s="23"/>
    </row>
    <row r="14" spans="1:30" ht="15.75" customHeight="1" x14ac:dyDescent="0.15">
      <c r="A14" s="9"/>
      <c r="B14" s="9"/>
      <c r="C14" s="35"/>
      <c r="D14" s="58"/>
      <c r="E14" s="39"/>
      <c r="F14" s="39"/>
      <c r="G14" s="35"/>
      <c r="H14" s="58"/>
      <c r="I14" s="59"/>
      <c r="J14" s="20"/>
      <c r="K14" s="40"/>
      <c r="L14" s="39"/>
      <c r="M14" s="23"/>
      <c r="N14" s="60"/>
      <c r="O14" s="61"/>
      <c r="P14" s="62"/>
      <c r="Q14" s="63"/>
      <c r="R14" s="62"/>
      <c r="S14" s="63"/>
      <c r="T14" s="63"/>
      <c r="U14" s="63"/>
      <c r="V14" s="64"/>
      <c r="W14" s="23"/>
      <c r="X14" s="23"/>
      <c r="Y14" s="60"/>
      <c r="Z14" s="65"/>
      <c r="AA14" s="66"/>
      <c r="AB14" s="66"/>
      <c r="AC14" s="23"/>
      <c r="AD14" s="23"/>
    </row>
    <row r="15" spans="1:30" ht="15.75" customHeight="1" x14ac:dyDescent="0.15">
      <c r="A15" s="9"/>
      <c r="B15" s="9"/>
      <c r="C15" s="35"/>
      <c r="D15" s="58"/>
      <c r="E15" s="39"/>
      <c r="F15" s="39"/>
      <c r="G15" s="35"/>
      <c r="H15" s="58"/>
      <c r="I15" s="59"/>
      <c r="J15" s="20"/>
      <c r="K15" s="40"/>
      <c r="L15" s="39"/>
      <c r="M15" s="23"/>
      <c r="N15" s="60"/>
      <c r="O15" s="61"/>
      <c r="P15" s="62"/>
      <c r="Q15" s="63"/>
      <c r="R15" s="62"/>
      <c r="S15" s="63"/>
      <c r="T15" s="63"/>
      <c r="U15" s="63"/>
      <c r="V15" s="64"/>
      <c r="W15" s="23"/>
      <c r="X15" s="23"/>
      <c r="Y15" s="60"/>
      <c r="Z15" s="65"/>
      <c r="AA15" s="66"/>
      <c r="AB15" s="66"/>
      <c r="AC15" s="23"/>
      <c r="AD15" s="23"/>
    </row>
    <row r="16" spans="1:30" ht="15.75" customHeight="1" x14ac:dyDescent="0.15">
      <c r="A16" s="9"/>
      <c r="B16" s="9"/>
      <c r="C16" s="35"/>
      <c r="D16" s="58"/>
      <c r="E16" s="39"/>
      <c r="F16" s="39"/>
      <c r="G16" s="35"/>
      <c r="H16" s="58"/>
      <c r="I16" s="59"/>
      <c r="J16" s="20"/>
      <c r="K16" s="40"/>
      <c r="L16" s="39"/>
      <c r="M16" s="23"/>
      <c r="N16" s="60"/>
      <c r="O16" s="61"/>
      <c r="P16" s="62"/>
      <c r="Q16" s="63"/>
      <c r="R16" s="62"/>
      <c r="S16" s="63"/>
      <c r="T16" s="63"/>
      <c r="U16" s="63"/>
      <c r="V16" s="64"/>
      <c r="W16" s="23"/>
      <c r="X16" s="23"/>
      <c r="Y16" s="60"/>
      <c r="Z16" s="65"/>
      <c r="AA16" s="66"/>
      <c r="AB16" s="66"/>
      <c r="AC16" s="23"/>
      <c r="AD16" s="23"/>
    </row>
    <row r="17" spans="1:30" ht="15.75" customHeight="1" x14ac:dyDescent="0.15">
      <c r="A17" s="9"/>
      <c r="B17" s="9"/>
      <c r="C17" s="35"/>
      <c r="D17" s="58"/>
      <c r="E17" s="39"/>
      <c r="F17" s="39"/>
      <c r="G17" s="35"/>
      <c r="H17" s="58"/>
      <c r="I17" s="59"/>
      <c r="J17" s="20"/>
      <c r="K17" s="40"/>
      <c r="L17" s="39"/>
      <c r="M17" s="23"/>
      <c r="N17" s="60"/>
      <c r="O17" s="61"/>
      <c r="P17" s="62"/>
      <c r="Q17" s="63"/>
      <c r="R17" s="62"/>
      <c r="S17" s="63"/>
      <c r="T17" s="63"/>
      <c r="U17" s="63"/>
      <c r="V17" s="64"/>
      <c r="W17" s="23"/>
      <c r="X17" s="23"/>
      <c r="Y17" s="60"/>
      <c r="Z17" s="65"/>
      <c r="AA17" s="66"/>
      <c r="AB17" s="66"/>
      <c r="AC17" s="23"/>
      <c r="AD17" s="23"/>
    </row>
    <row r="18" spans="1:30" ht="15.75" customHeight="1" x14ac:dyDescent="0.15">
      <c r="A18" s="9"/>
      <c r="B18" s="9"/>
      <c r="C18" s="35"/>
      <c r="D18" s="58"/>
      <c r="E18" s="39"/>
      <c r="F18" s="39"/>
      <c r="G18" s="35"/>
      <c r="H18" s="58"/>
      <c r="I18" s="59"/>
      <c r="J18" s="20"/>
      <c r="K18" s="40"/>
      <c r="L18" s="39"/>
      <c r="M18" s="23"/>
      <c r="N18" s="60"/>
      <c r="O18" s="61"/>
      <c r="P18" s="62"/>
      <c r="Q18" s="63"/>
      <c r="R18" s="62"/>
      <c r="S18" s="63"/>
      <c r="T18" s="63"/>
      <c r="U18" s="63"/>
      <c r="V18" s="64"/>
      <c r="W18" s="23"/>
      <c r="X18" s="23"/>
      <c r="Y18" s="60"/>
      <c r="Z18" s="65"/>
      <c r="AA18" s="66"/>
      <c r="AB18" s="66"/>
      <c r="AC18" s="23"/>
      <c r="AD18" s="23"/>
    </row>
    <row r="19" spans="1:30" ht="15.75" customHeight="1" x14ac:dyDescent="0.15">
      <c r="A19" s="9"/>
      <c r="B19" s="9"/>
      <c r="C19" s="35"/>
      <c r="D19" s="58"/>
      <c r="E19" s="39"/>
      <c r="F19" s="39"/>
      <c r="G19" s="35"/>
      <c r="H19" s="58"/>
      <c r="I19" s="59"/>
      <c r="J19" s="20"/>
      <c r="K19" s="40"/>
      <c r="L19" s="39"/>
      <c r="M19" s="23"/>
      <c r="N19" s="60"/>
      <c r="O19" s="61"/>
      <c r="P19" s="62"/>
      <c r="Q19" s="63"/>
      <c r="R19" s="62"/>
      <c r="S19" s="63"/>
      <c r="T19" s="63"/>
      <c r="U19" s="63"/>
      <c r="V19" s="64"/>
      <c r="W19" s="23"/>
      <c r="X19" s="23"/>
      <c r="Y19" s="60"/>
      <c r="Z19" s="65"/>
      <c r="AA19" s="66"/>
      <c r="AB19" s="66"/>
      <c r="AC19" s="23"/>
      <c r="AD19" s="23"/>
    </row>
    <row r="20" spans="1:30" ht="15.75" customHeight="1" x14ac:dyDescent="0.15">
      <c r="A20" s="23"/>
      <c r="B20" s="23"/>
      <c r="C20" s="67"/>
      <c r="D20" s="68"/>
      <c r="E20" s="69"/>
      <c r="F20" s="69"/>
      <c r="G20" s="67"/>
      <c r="H20" s="68"/>
      <c r="I20" s="23"/>
      <c r="J20" s="23"/>
      <c r="K20" s="70"/>
      <c r="L20" s="69"/>
      <c r="M20" s="23"/>
      <c r="N20" s="60"/>
      <c r="O20" s="61"/>
      <c r="P20" s="62"/>
      <c r="Q20" s="63"/>
      <c r="R20" s="62"/>
      <c r="S20" s="63"/>
      <c r="T20" s="63"/>
      <c r="U20" s="63"/>
      <c r="V20" s="64"/>
      <c r="W20" s="23"/>
      <c r="X20" s="23"/>
      <c r="Y20" s="60"/>
      <c r="Z20" s="65"/>
      <c r="AA20" s="66"/>
      <c r="AB20" s="66"/>
      <c r="AC20" s="23"/>
      <c r="AD20" s="23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25.5" customWidth="1"/>
    <col min="7" max="7" width="26.83203125" customWidth="1"/>
    <col min="8" max="9" width="8.5" customWidth="1"/>
  </cols>
  <sheetData>
    <row r="1" spans="1:26" ht="15.75" customHeight="1" x14ac:dyDescent="0.15">
      <c r="A1" s="10" t="s">
        <v>3</v>
      </c>
      <c r="B1" s="10" t="s">
        <v>19</v>
      </c>
      <c r="C1" s="12" t="s">
        <v>20</v>
      </c>
      <c r="D1" s="12" t="s">
        <v>22</v>
      </c>
      <c r="E1" s="10" t="s">
        <v>23</v>
      </c>
      <c r="F1" s="13" t="s">
        <v>10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 x14ac:dyDescent="0.15">
      <c r="A2" s="12" t="s">
        <v>24</v>
      </c>
      <c r="B2" s="12" t="s">
        <v>24</v>
      </c>
      <c r="C2" s="15"/>
      <c r="D2" s="16"/>
      <c r="E2" s="16"/>
      <c r="F2" s="18"/>
      <c r="G2" s="24" t="s">
        <v>28</v>
      </c>
      <c r="H2" s="25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customHeight="1" x14ac:dyDescent="0.15">
      <c r="A3" s="15" t="s">
        <v>46</v>
      </c>
      <c r="B3" s="29">
        <v>0.02</v>
      </c>
      <c r="C3" s="29">
        <v>0.01</v>
      </c>
      <c r="D3" s="29">
        <v>0.03</v>
      </c>
      <c r="E3" s="15" t="s">
        <v>51</v>
      </c>
      <c r="F3" s="18" t="s">
        <v>52</v>
      </c>
      <c r="G3" s="33" t="s">
        <v>53</v>
      </c>
      <c r="H3" s="33">
        <v>100</v>
      </c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15">
      <c r="A4" s="15" t="s">
        <v>67</v>
      </c>
      <c r="B4" s="29">
        <v>50</v>
      </c>
      <c r="C4" s="29">
        <v>10</v>
      </c>
      <c r="D4" s="29">
        <v>100</v>
      </c>
      <c r="E4" s="15" t="s">
        <v>69</v>
      </c>
      <c r="F4" s="18" t="s">
        <v>70</v>
      </c>
      <c r="G4" s="33" t="s">
        <v>72</v>
      </c>
      <c r="H4" s="33">
        <v>100</v>
      </c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1:26" ht="15.75" customHeight="1" x14ac:dyDescent="0.15">
      <c r="A5" s="15" t="s">
        <v>75</v>
      </c>
      <c r="B5" s="29">
        <v>10</v>
      </c>
      <c r="C5" s="29">
        <v>5</v>
      </c>
      <c r="D5" s="29">
        <v>15</v>
      </c>
      <c r="E5" s="15" t="s">
        <v>77</v>
      </c>
      <c r="F5" s="18" t="s">
        <v>52</v>
      </c>
      <c r="G5" s="33" t="s">
        <v>79</v>
      </c>
      <c r="H5" s="33">
        <v>100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15.75" customHeight="1" x14ac:dyDescent="0.15">
      <c r="A6" s="15" t="s">
        <v>81</v>
      </c>
      <c r="B6" s="29">
        <v>3</v>
      </c>
      <c r="C6" s="29">
        <v>2</v>
      </c>
      <c r="D6" s="29">
        <v>4</v>
      </c>
      <c r="E6" s="15" t="s">
        <v>83</v>
      </c>
      <c r="F6" s="18" t="s">
        <v>84</v>
      </c>
      <c r="G6" s="33" t="s">
        <v>85</v>
      </c>
      <c r="H6" s="33">
        <v>1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1:26" ht="15.75" customHeight="1" x14ac:dyDescent="0.15">
      <c r="A7" s="15" t="s">
        <v>86</v>
      </c>
      <c r="B7" s="29">
        <v>0.04</v>
      </c>
      <c r="C7" s="29">
        <v>0.02</v>
      </c>
      <c r="D7" s="29">
        <v>0.06</v>
      </c>
      <c r="E7" s="15" t="s">
        <v>87</v>
      </c>
      <c r="F7" s="18" t="s">
        <v>52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1:26" ht="15.75" customHeight="1" x14ac:dyDescent="0.15">
      <c r="A8" s="15" t="s">
        <v>89</v>
      </c>
      <c r="B8" s="36">
        <f>Materials!W$2/$H$13</f>
        <v>16.666666666666668</v>
      </c>
      <c r="C8" s="36">
        <f>Materials!X$2/$H$15</f>
        <v>12.5</v>
      </c>
      <c r="D8" s="36">
        <f>Materials!Y$2/$H$14</f>
        <v>50</v>
      </c>
      <c r="E8" s="38" t="s">
        <v>92</v>
      </c>
      <c r="F8" s="18" t="s">
        <v>93</v>
      </c>
      <c r="G8" s="24" t="s">
        <v>94</v>
      </c>
      <c r="H8" s="24" t="s">
        <v>95</v>
      </c>
      <c r="I8" s="24" t="s">
        <v>96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1:26" ht="15.75" customHeight="1" x14ac:dyDescent="0.15">
      <c r="A9" s="15" t="s">
        <v>97</v>
      </c>
      <c r="B9" s="36">
        <v>0</v>
      </c>
      <c r="C9" s="36">
        <v>0</v>
      </c>
      <c r="D9" s="36">
        <v>0</v>
      </c>
      <c r="E9" s="15" t="s">
        <v>98</v>
      </c>
      <c r="F9" s="18" t="s">
        <v>99</v>
      </c>
      <c r="G9" s="33" t="s">
        <v>100</v>
      </c>
      <c r="H9" s="41">
        <f t="shared" ref="H9:H11" si="0">(H3/100)^$H$6</f>
        <v>1</v>
      </c>
      <c r="I9" s="41">
        <f>PRODUCT(C12,C23,C34,C45,C56,C67,C78,C89,C100,C111,C122,C133,C144,C155,C166,C177,C188,C199,C210,C221,C232,C243,C254)/100^$H$6</f>
        <v>1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6" ht="15.75" customHeight="1" x14ac:dyDescent="0.15">
      <c r="A10" s="15" t="s">
        <v>102</v>
      </c>
      <c r="B10" s="29">
        <f t="shared" ref="B10:D10" si="1">$H$17</f>
        <v>1</v>
      </c>
      <c r="C10" s="29">
        <f t="shared" si="1"/>
        <v>1</v>
      </c>
      <c r="D10" s="29">
        <f t="shared" si="1"/>
        <v>1</v>
      </c>
      <c r="E10" s="47" t="s">
        <v>103</v>
      </c>
      <c r="F10" s="27"/>
      <c r="G10" s="33" t="s">
        <v>104</v>
      </c>
      <c r="H10" s="41">
        <f t="shared" si="0"/>
        <v>1</v>
      </c>
      <c r="I10" s="41">
        <f>PRODUCT(B12,B23,B34,B45,B56,B67,B78,B89,B100,B111,B122,B133,B144,B155,B166,B177,B188,B199,B210,B221,B232,B243,B254)/100^$H$6</f>
        <v>1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5.75" customHeight="1" x14ac:dyDescent="0.15">
      <c r="A11" s="15" t="s">
        <v>105</v>
      </c>
      <c r="B11" s="36">
        <v>0</v>
      </c>
      <c r="C11" s="36">
        <v>0</v>
      </c>
      <c r="D11" s="36">
        <v>0</v>
      </c>
      <c r="E11" s="47" t="s">
        <v>103</v>
      </c>
      <c r="F11" s="27"/>
      <c r="G11" s="33" t="s">
        <v>106</v>
      </c>
      <c r="H11" s="41">
        <f t="shared" si="0"/>
        <v>1</v>
      </c>
      <c r="I11" s="41">
        <f>PRODUCT(D12,D23,D34,D45,D56,D67,D78,D89,D100,D111,D122,D133,D144,D155,D166,D177,D188,D199,D210,D221,D232,D243,D254)/100^$H$6</f>
        <v>1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5.75" customHeight="1" x14ac:dyDescent="0.15">
      <c r="A12" s="15" t="s">
        <v>107</v>
      </c>
      <c r="B12" s="36">
        <f>$H$4</f>
        <v>100</v>
      </c>
      <c r="C12" s="36">
        <f>$H$3</f>
        <v>100</v>
      </c>
      <c r="D12" s="36">
        <f>$H$5</f>
        <v>100</v>
      </c>
      <c r="E12" s="47" t="s">
        <v>108</v>
      </c>
      <c r="F12" s="18"/>
      <c r="G12" s="1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5.75" customHeight="1" x14ac:dyDescent="0.15">
      <c r="A13" s="12"/>
      <c r="B13" s="12"/>
      <c r="C13" s="15"/>
      <c r="D13" s="16"/>
      <c r="E13" s="16"/>
      <c r="F13" s="18"/>
      <c r="G13" s="33" t="s">
        <v>109</v>
      </c>
      <c r="H13" s="53">
        <v>1.5</v>
      </c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5.75" customHeight="1" x14ac:dyDescent="0.15">
      <c r="A14" s="15"/>
      <c r="B14" s="36"/>
      <c r="C14" s="36"/>
      <c r="D14" s="36"/>
      <c r="E14" s="15"/>
      <c r="F14" s="18"/>
      <c r="G14" s="33" t="s">
        <v>110</v>
      </c>
      <c r="H14" s="53">
        <v>0.5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5.75" customHeight="1" x14ac:dyDescent="0.15">
      <c r="A15" s="15"/>
      <c r="B15" s="36"/>
      <c r="C15" s="36"/>
      <c r="D15" s="36"/>
      <c r="E15" s="15"/>
      <c r="F15" s="18"/>
      <c r="G15" s="33" t="s">
        <v>111</v>
      </c>
      <c r="H15" s="53">
        <v>2</v>
      </c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5.75" customHeight="1" x14ac:dyDescent="0.15">
      <c r="A16" s="15"/>
      <c r="B16" s="36"/>
      <c r="C16" s="36"/>
      <c r="D16" s="36"/>
      <c r="E16" s="15"/>
      <c r="F16" s="18"/>
      <c r="G16" s="33" t="s">
        <v>112</v>
      </c>
      <c r="H16" s="33">
        <v>1</v>
      </c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15.75" customHeight="1" x14ac:dyDescent="0.15">
      <c r="A17" s="15"/>
      <c r="B17" s="36"/>
      <c r="C17" s="36"/>
      <c r="D17" s="36"/>
      <c r="E17" s="15"/>
      <c r="F17" s="18"/>
      <c r="G17" s="24" t="s">
        <v>113</v>
      </c>
      <c r="H17" s="56">
        <f>H16/H6</f>
        <v>1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5.75" customHeight="1" x14ac:dyDescent="0.15">
      <c r="A18" s="15"/>
      <c r="B18" s="36"/>
      <c r="C18" s="36"/>
      <c r="D18" s="36"/>
      <c r="E18" s="15"/>
      <c r="F18" s="18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customHeight="1" x14ac:dyDescent="0.15">
      <c r="A19" s="15"/>
      <c r="B19" s="36"/>
      <c r="C19" s="36"/>
      <c r="D19" s="36"/>
      <c r="E19" s="15"/>
      <c r="F19" s="18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5.75" customHeight="1" x14ac:dyDescent="0.15">
      <c r="A20" s="15"/>
      <c r="B20" s="36"/>
      <c r="C20" s="36"/>
      <c r="D20" s="36"/>
      <c r="E20" s="15"/>
      <c r="F20" s="18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 customHeight="1" x14ac:dyDescent="0.15">
      <c r="A21" s="15"/>
      <c r="B21" s="36"/>
      <c r="C21" s="36"/>
      <c r="D21" s="36"/>
      <c r="E21" s="47"/>
      <c r="F21" s="18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 x14ac:dyDescent="0.15">
      <c r="A22" s="15"/>
      <c r="B22" s="36"/>
      <c r="C22" s="36"/>
      <c r="D22" s="36"/>
      <c r="E22" s="47"/>
      <c r="F22" s="18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5.75" customHeight="1" x14ac:dyDescent="0.15">
      <c r="A23" s="15"/>
      <c r="B23" s="36"/>
      <c r="C23" s="36"/>
      <c r="D23" s="36"/>
      <c r="E23" s="47"/>
      <c r="F23" s="18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 x14ac:dyDescent="0.15">
      <c r="A24" s="12"/>
      <c r="B24" s="12"/>
      <c r="C24" s="15"/>
      <c r="D24" s="16"/>
      <c r="E24" s="16"/>
      <c r="F24" s="18"/>
      <c r="G24" s="18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 x14ac:dyDescent="0.15">
      <c r="A25" s="15"/>
      <c r="B25" s="36"/>
      <c r="C25" s="36"/>
      <c r="D25" s="36"/>
      <c r="E25" s="15"/>
      <c r="F25" s="27"/>
      <c r="G25" s="18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 x14ac:dyDescent="0.15">
      <c r="A26" s="15"/>
      <c r="B26" s="36"/>
      <c r="C26" s="36"/>
      <c r="D26" s="36"/>
      <c r="E26" s="15"/>
      <c r="F26" s="27"/>
      <c r="G26" s="18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 x14ac:dyDescent="0.15">
      <c r="A27" s="15"/>
      <c r="B27" s="36"/>
      <c r="C27" s="36"/>
      <c r="D27" s="36"/>
      <c r="E27" s="15"/>
      <c r="F27" s="27"/>
      <c r="G27" s="1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 customHeight="1" x14ac:dyDescent="0.15">
      <c r="A28" s="15"/>
      <c r="B28" s="36"/>
      <c r="C28" s="36"/>
      <c r="D28" s="36"/>
      <c r="E28" s="15"/>
      <c r="F28" s="27"/>
      <c r="G28" s="18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 customHeight="1" x14ac:dyDescent="0.15">
      <c r="A29" s="15"/>
      <c r="B29" s="36"/>
      <c r="C29" s="36"/>
      <c r="D29" s="36"/>
      <c r="E29" s="15"/>
      <c r="F29" s="27"/>
      <c r="G29" s="1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 x14ac:dyDescent="0.15">
      <c r="A30" s="15"/>
      <c r="B30" s="36"/>
      <c r="C30" s="36"/>
      <c r="D30" s="36"/>
      <c r="E30" s="15"/>
      <c r="F30" s="27"/>
      <c r="G30" s="1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 x14ac:dyDescent="0.15">
      <c r="A31" s="15"/>
      <c r="B31" s="36"/>
      <c r="C31" s="36"/>
      <c r="D31" s="36"/>
      <c r="E31" s="15"/>
      <c r="F31" s="27"/>
      <c r="G31" s="18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 x14ac:dyDescent="0.15">
      <c r="A32" s="15"/>
      <c r="B32" s="36"/>
      <c r="C32" s="36"/>
      <c r="D32" s="36"/>
      <c r="E32" s="47"/>
      <c r="F32" s="27"/>
      <c r="G32" s="1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 x14ac:dyDescent="0.15">
      <c r="A33" s="15"/>
      <c r="B33" s="36"/>
      <c r="C33" s="36"/>
      <c r="D33" s="36"/>
      <c r="E33" s="47"/>
      <c r="F33" s="27"/>
      <c r="G33" s="1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 x14ac:dyDescent="0.15">
      <c r="A34" s="15"/>
      <c r="B34" s="36"/>
      <c r="C34" s="36"/>
      <c r="D34" s="36"/>
      <c r="E34" s="47"/>
      <c r="F34" s="27"/>
      <c r="G34" s="18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5.75" customHeight="1" x14ac:dyDescent="0.15">
      <c r="A35" s="12"/>
      <c r="B35" s="12"/>
      <c r="C35" s="15"/>
      <c r="D35" s="16"/>
      <c r="E35" s="16"/>
      <c r="F35" s="27"/>
      <c r="G35" s="18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 x14ac:dyDescent="0.15">
      <c r="A36" s="15"/>
      <c r="B36" s="36"/>
      <c r="C36" s="36"/>
      <c r="D36" s="36"/>
      <c r="E36" s="15"/>
      <c r="F36" s="27"/>
      <c r="G36" s="18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 customHeight="1" x14ac:dyDescent="0.15">
      <c r="A37" s="15"/>
      <c r="B37" s="36"/>
      <c r="C37" s="36"/>
      <c r="D37" s="36"/>
      <c r="E37" s="15"/>
      <c r="F37" s="27"/>
      <c r="G37" s="1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 x14ac:dyDescent="0.15">
      <c r="A38" s="15"/>
      <c r="B38" s="36"/>
      <c r="C38" s="36"/>
      <c r="D38" s="36"/>
      <c r="E38" s="15"/>
      <c r="F38" s="27"/>
      <c r="G38" s="18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 x14ac:dyDescent="0.15">
      <c r="A39" s="15"/>
      <c r="B39" s="36"/>
      <c r="C39" s="36"/>
      <c r="D39" s="36"/>
      <c r="E39" s="15"/>
      <c r="F39" s="27"/>
      <c r="G39" s="18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 x14ac:dyDescent="0.15">
      <c r="A40" s="15"/>
      <c r="B40" s="36"/>
      <c r="C40" s="36"/>
      <c r="D40" s="36"/>
      <c r="E40" s="15"/>
      <c r="F40" s="27"/>
      <c r="G40" s="18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5.75" customHeight="1" x14ac:dyDescent="0.15">
      <c r="A41" s="15"/>
      <c r="B41" s="36"/>
      <c r="C41" s="36"/>
      <c r="D41" s="36"/>
      <c r="E41" s="15"/>
      <c r="F41" s="27"/>
      <c r="G41" s="18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 x14ac:dyDescent="0.15">
      <c r="A42" s="15"/>
      <c r="B42" s="36"/>
      <c r="C42" s="36"/>
      <c r="D42" s="36"/>
      <c r="E42" s="15"/>
      <c r="F42" s="27"/>
      <c r="G42" s="18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5.75" customHeight="1" x14ac:dyDescent="0.15">
      <c r="A43" s="15"/>
      <c r="B43" s="36"/>
      <c r="C43" s="36"/>
      <c r="D43" s="36"/>
      <c r="E43" s="47"/>
      <c r="F43" s="27"/>
      <c r="G43" s="18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 x14ac:dyDescent="0.15">
      <c r="A44" s="15"/>
      <c r="B44" s="36"/>
      <c r="C44" s="36"/>
      <c r="D44" s="36"/>
      <c r="E44" s="47"/>
      <c r="F44" s="27"/>
      <c r="G44" s="18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 x14ac:dyDescent="0.15">
      <c r="A45" s="15"/>
      <c r="B45" s="36"/>
      <c r="C45" s="36"/>
      <c r="D45" s="36"/>
      <c r="E45" s="47"/>
      <c r="F45" s="27"/>
      <c r="G45" s="18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5.75" customHeight="1" x14ac:dyDescent="0.15">
      <c r="A46" s="12"/>
      <c r="B46" s="12"/>
      <c r="C46" s="15"/>
      <c r="D46" s="16"/>
      <c r="E46" s="16"/>
      <c r="F46" s="27"/>
      <c r="G46" s="18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 x14ac:dyDescent="0.15">
      <c r="A47" s="15"/>
      <c r="B47" s="29"/>
      <c r="C47" s="29"/>
      <c r="D47" s="29"/>
      <c r="E47" s="15"/>
      <c r="F47" s="18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 x14ac:dyDescent="0.15">
      <c r="A48" s="15"/>
      <c r="B48" s="36"/>
      <c r="C48" s="36"/>
      <c r="D48" s="36"/>
      <c r="E48" s="15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5.75" customHeight="1" x14ac:dyDescent="0.15">
      <c r="A49" s="15"/>
      <c r="B49" s="36"/>
      <c r="C49" s="36"/>
      <c r="D49" s="36"/>
      <c r="E49" s="15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 x14ac:dyDescent="0.15">
      <c r="A50" s="15"/>
      <c r="B50" s="36"/>
      <c r="C50" s="36"/>
      <c r="D50" s="36"/>
      <c r="E50" s="15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 x14ac:dyDescent="0.15">
      <c r="A51" s="15"/>
      <c r="B51" s="36"/>
      <c r="C51" s="36"/>
      <c r="D51" s="36"/>
      <c r="E51" s="15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5.75" customHeight="1" x14ac:dyDescent="0.15">
      <c r="A52" s="15"/>
      <c r="B52" s="36"/>
      <c r="C52" s="36"/>
      <c r="D52" s="36"/>
      <c r="E52" s="15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 x14ac:dyDescent="0.15">
      <c r="A53" s="15"/>
      <c r="B53" s="36"/>
      <c r="C53" s="36"/>
      <c r="D53" s="36"/>
      <c r="E53" s="15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3" x14ac:dyDescent="0.15">
      <c r="A54" s="15"/>
      <c r="B54" s="36"/>
      <c r="C54" s="36"/>
      <c r="D54" s="36"/>
      <c r="E54" s="4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3" x14ac:dyDescent="0.15">
      <c r="A55" s="15"/>
      <c r="B55" s="36"/>
      <c r="C55" s="36"/>
      <c r="D55" s="36"/>
      <c r="E55" s="4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13" x14ac:dyDescent="0.15">
      <c r="A56" s="15"/>
      <c r="B56" s="36"/>
      <c r="C56" s="36"/>
      <c r="D56" s="36"/>
      <c r="E56" s="4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3" x14ac:dyDescent="0.15">
      <c r="A57" s="12"/>
      <c r="B57" s="12"/>
      <c r="C57" s="15"/>
      <c r="D57" s="16"/>
      <c r="E57" s="16"/>
      <c r="F57" s="18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3" x14ac:dyDescent="0.15">
      <c r="A58" s="15"/>
      <c r="B58" s="36"/>
      <c r="C58" s="36"/>
      <c r="D58" s="36"/>
      <c r="E58" s="15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3" x14ac:dyDescent="0.15">
      <c r="A59" s="15"/>
      <c r="B59" s="36"/>
      <c r="C59" s="36"/>
      <c r="D59" s="36"/>
      <c r="E59" s="15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3" x14ac:dyDescent="0.15">
      <c r="A60" s="15"/>
      <c r="B60" s="36"/>
      <c r="C60" s="36"/>
      <c r="D60" s="36"/>
      <c r="E60" s="15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3" x14ac:dyDescent="0.15">
      <c r="A61" s="15"/>
      <c r="B61" s="36"/>
      <c r="C61" s="36"/>
      <c r="D61" s="36"/>
      <c r="E61" s="15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3" x14ac:dyDescent="0.15">
      <c r="A62" s="15"/>
      <c r="B62" s="36"/>
      <c r="C62" s="36"/>
      <c r="D62" s="36"/>
      <c r="E62" s="15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3" x14ac:dyDescent="0.15">
      <c r="A63" s="15"/>
      <c r="B63" s="36"/>
      <c r="C63" s="36"/>
      <c r="D63" s="36"/>
      <c r="E63" s="15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3" x14ac:dyDescent="0.15">
      <c r="A64" s="15"/>
      <c r="B64" s="36"/>
      <c r="C64" s="36"/>
      <c r="D64" s="36"/>
      <c r="E64" s="15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3" x14ac:dyDescent="0.15">
      <c r="A65" s="15"/>
      <c r="B65" s="36"/>
      <c r="C65" s="36"/>
      <c r="D65" s="36"/>
      <c r="E65" s="4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3" x14ac:dyDescent="0.15">
      <c r="A66" s="15"/>
      <c r="B66" s="36"/>
      <c r="C66" s="36"/>
      <c r="D66" s="36"/>
      <c r="E66" s="4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3" x14ac:dyDescent="0.15">
      <c r="A67" s="15"/>
      <c r="B67" s="36"/>
      <c r="C67" s="36"/>
      <c r="D67" s="36"/>
      <c r="E67" s="4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3" x14ac:dyDescent="0.15">
      <c r="A68" s="12"/>
      <c r="B68" s="12"/>
      <c r="C68" s="15"/>
      <c r="D68" s="16"/>
      <c r="E68" s="16"/>
      <c r="F68" s="18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3" x14ac:dyDescent="0.15">
      <c r="A69" s="15"/>
      <c r="B69" s="36"/>
      <c r="C69" s="36"/>
      <c r="D69" s="36"/>
      <c r="E69" s="15"/>
      <c r="F69" s="18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3" x14ac:dyDescent="0.15">
      <c r="A70" s="15"/>
      <c r="B70" s="36"/>
      <c r="C70" s="36"/>
      <c r="D70" s="36"/>
      <c r="E70" s="15"/>
      <c r="F70" s="18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3" x14ac:dyDescent="0.15">
      <c r="A71" s="15"/>
      <c r="B71" s="36"/>
      <c r="C71" s="36"/>
      <c r="D71" s="36"/>
      <c r="E71" s="15"/>
      <c r="F71" s="18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3" x14ac:dyDescent="0.15">
      <c r="A72" s="15"/>
      <c r="B72" s="36"/>
      <c r="C72" s="36"/>
      <c r="D72" s="36"/>
      <c r="E72" s="15"/>
      <c r="F72" s="18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3" x14ac:dyDescent="0.15">
      <c r="A73" s="15"/>
      <c r="B73" s="36"/>
      <c r="C73" s="36"/>
      <c r="D73" s="36"/>
      <c r="E73" s="15"/>
      <c r="F73" s="18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3" x14ac:dyDescent="0.15">
      <c r="A74" s="15"/>
      <c r="B74" s="36"/>
      <c r="C74" s="36"/>
      <c r="D74" s="36"/>
      <c r="E74" s="15"/>
      <c r="F74" s="18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3" x14ac:dyDescent="0.15">
      <c r="A75" s="15"/>
      <c r="B75" s="36"/>
      <c r="C75" s="36"/>
      <c r="D75" s="36"/>
      <c r="E75" s="15"/>
      <c r="F75" s="18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3" x14ac:dyDescent="0.15">
      <c r="A76" s="15"/>
      <c r="B76" s="36"/>
      <c r="C76" s="36"/>
      <c r="D76" s="36"/>
      <c r="E76" s="47"/>
      <c r="F76" s="18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3" x14ac:dyDescent="0.15">
      <c r="A77" s="15"/>
      <c r="B77" s="36"/>
      <c r="C77" s="36"/>
      <c r="D77" s="36"/>
      <c r="E77" s="47"/>
      <c r="F77" s="18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3" x14ac:dyDescent="0.15">
      <c r="A78" s="15"/>
      <c r="B78" s="36"/>
      <c r="C78" s="36"/>
      <c r="D78" s="36"/>
      <c r="E78" s="47"/>
      <c r="F78" s="18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3" x14ac:dyDescent="0.15">
      <c r="A79" s="12"/>
      <c r="B79" s="12"/>
      <c r="C79" s="15"/>
      <c r="D79" s="16"/>
      <c r="E79" s="16"/>
      <c r="F79" s="18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3" x14ac:dyDescent="0.15">
      <c r="A80" s="15"/>
      <c r="B80" s="36"/>
      <c r="C80" s="36"/>
      <c r="D80" s="36"/>
      <c r="E80" s="15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3" x14ac:dyDescent="0.15">
      <c r="A81" s="15"/>
      <c r="B81" s="36"/>
      <c r="C81" s="36"/>
      <c r="D81" s="36"/>
      <c r="E81" s="15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3" x14ac:dyDescent="0.15">
      <c r="A82" s="15"/>
      <c r="B82" s="36"/>
      <c r="C82" s="36"/>
      <c r="D82" s="36"/>
      <c r="E82" s="15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3" x14ac:dyDescent="0.15">
      <c r="A83" s="15"/>
      <c r="B83" s="36"/>
      <c r="C83" s="36"/>
      <c r="D83" s="36"/>
      <c r="E83" s="15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3" x14ac:dyDescent="0.15">
      <c r="A84" s="15"/>
      <c r="B84" s="36"/>
      <c r="C84" s="36"/>
      <c r="D84" s="36"/>
      <c r="E84" s="15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3" x14ac:dyDescent="0.15">
      <c r="A85" s="15"/>
      <c r="B85" s="36"/>
      <c r="C85" s="36"/>
      <c r="D85" s="36"/>
      <c r="E85" s="15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3" x14ac:dyDescent="0.15">
      <c r="A86" s="15"/>
      <c r="B86" s="36"/>
      <c r="C86" s="36"/>
      <c r="D86" s="36"/>
      <c r="E86" s="15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3" x14ac:dyDescent="0.15">
      <c r="A87" s="15"/>
      <c r="B87" s="36"/>
      <c r="C87" s="36"/>
      <c r="D87" s="36"/>
      <c r="E87" s="4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3" x14ac:dyDescent="0.15">
      <c r="A88" s="15"/>
      <c r="B88" s="36"/>
      <c r="C88" s="36"/>
      <c r="D88" s="36"/>
      <c r="E88" s="4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3" x14ac:dyDescent="0.15">
      <c r="A89" s="15"/>
      <c r="B89" s="36"/>
      <c r="C89" s="36"/>
      <c r="D89" s="36"/>
      <c r="E89" s="4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3" x14ac:dyDescent="0.15">
      <c r="A90" s="12"/>
      <c r="B90" s="12"/>
      <c r="C90" s="15"/>
      <c r="D90" s="16"/>
      <c r="E90" s="16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3" x14ac:dyDescent="0.15">
      <c r="A91" s="15"/>
      <c r="B91" s="36"/>
      <c r="C91" s="36"/>
      <c r="D91" s="36"/>
      <c r="E91" s="15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3" x14ac:dyDescent="0.15">
      <c r="A92" s="15"/>
      <c r="B92" s="36"/>
      <c r="C92" s="36"/>
      <c r="D92" s="36"/>
      <c r="E92" s="15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3" x14ac:dyDescent="0.15">
      <c r="A93" s="15"/>
      <c r="B93" s="36"/>
      <c r="C93" s="36"/>
      <c r="D93" s="36"/>
      <c r="E93" s="15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3" x14ac:dyDescent="0.15">
      <c r="A94" s="15"/>
      <c r="B94" s="36"/>
      <c r="C94" s="36"/>
      <c r="D94" s="36"/>
      <c r="E94" s="15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3" x14ac:dyDescent="0.15">
      <c r="A95" s="15"/>
      <c r="B95" s="36"/>
      <c r="C95" s="36"/>
      <c r="D95" s="36"/>
      <c r="E95" s="15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3" x14ac:dyDescent="0.15">
      <c r="A96" s="15"/>
      <c r="B96" s="36"/>
      <c r="C96" s="36"/>
      <c r="D96" s="36"/>
      <c r="E96" s="15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3" x14ac:dyDescent="0.15">
      <c r="A97" s="15"/>
      <c r="B97" s="36"/>
      <c r="C97" s="36"/>
      <c r="D97" s="36"/>
      <c r="E97" s="15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3" x14ac:dyDescent="0.15">
      <c r="A98" s="15"/>
      <c r="B98" s="36"/>
      <c r="C98" s="36"/>
      <c r="D98" s="36"/>
      <c r="E98" s="4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3" x14ac:dyDescent="0.15">
      <c r="A99" s="15"/>
      <c r="B99" s="36"/>
      <c r="C99" s="36"/>
      <c r="D99" s="36"/>
      <c r="E99" s="4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3" x14ac:dyDescent="0.15">
      <c r="A100" s="15"/>
      <c r="B100" s="36"/>
      <c r="C100" s="36"/>
      <c r="D100" s="36"/>
      <c r="E100" s="4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3" x14ac:dyDescent="0.15">
      <c r="A101" s="12"/>
      <c r="B101" s="12"/>
      <c r="C101" s="15"/>
      <c r="D101" s="16"/>
      <c r="E101" s="16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spans="1:26" ht="13" x14ac:dyDescent="0.15">
      <c r="A102" s="15"/>
      <c r="B102" s="36"/>
      <c r="C102" s="36"/>
      <c r="D102" s="36"/>
      <c r="E102" s="15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spans="1:26" ht="13" x14ac:dyDescent="0.15">
      <c r="A103" s="15"/>
      <c r="B103" s="36"/>
      <c r="C103" s="36"/>
      <c r="D103" s="36"/>
      <c r="E103" s="15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spans="1:26" ht="13" x14ac:dyDescent="0.15">
      <c r="A104" s="15"/>
      <c r="B104" s="36"/>
      <c r="C104" s="36"/>
      <c r="D104" s="36"/>
      <c r="E104" s="15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spans="1:26" ht="13" x14ac:dyDescent="0.15">
      <c r="A105" s="15"/>
      <c r="B105" s="36"/>
      <c r="C105" s="36"/>
      <c r="D105" s="36"/>
      <c r="E105" s="15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spans="1:26" ht="13" x14ac:dyDescent="0.15">
      <c r="A106" s="15"/>
      <c r="B106" s="36"/>
      <c r="C106" s="36"/>
      <c r="D106" s="36"/>
      <c r="E106" s="15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spans="1:26" ht="13" x14ac:dyDescent="0.15">
      <c r="A107" s="15"/>
      <c r="B107" s="36"/>
      <c r="C107" s="36"/>
      <c r="D107" s="36"/>
      <c r="E107" s="15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spans="1:26" ht="13" x14ac:dyDescent="0.15">
      <c r="A108" s="15"/>
      <c r="B108" s="36"/>
      <c r="C108" s="36"/>
      <c r="D108" s="36"/>
      <c r="E108" s="15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spans="1:26" ht="13" x14ac:dyDescent="0.15">
      <c r="A109" s="15"/>
      <c r="B109" s="36"/>
      <c r="C109" s="36"/>
      <c r="D109" s="36"/>
      <c r="E109" s="4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spans="1:26" ht="13" x14ac:dyDescent="0.15">
      <c r="A110" s="15"/>
      <c r="B110" s="36"/>
      <c r="C110" s="36"/>
      <c r="D110" s="36"/>
      <c r="E110" s="4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spans="1:26" ht="13" x14ac:dyDescent="0.15">
      <c r="A111" s="15"/>
      <c r="B111" s="36"/>
      <c r="C111" s="36"/>
      <c r="D111" s="36"/>
      <c r="E111" s="4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spans="1:26" ht="13" x14ac:dyDescent="0.15">
      <c r="A112" s="12"/>
      <c r="B112" s="12"/>
      <c r="C112" s="15"/>
      <c r="D112" s="16"/>
      <c r="E112" s="16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spans="1:26" ht="13" x14ac:dyDescent="0.15">
      <c r="A113" s="15"/>
      <c r="B113" s="36"/>
      <c r="C113" s="36"/>
      <c r="D113" s="36"/>
      <c r="E113" s="15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spans="1:26" ht="13" x14ac:dyDescent="0.15">
      <c r="A114" s="15"/>
      <c r="B114" s="36"/>
      <c r="C114" s="36"/>
      <c r="D114" s="36"/>
      <c r="E114" s="15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spans="1:26" ht="13" x14ac:dyDescent="0.15">
      <c r="A115" s="15"/>
      <c r="B115" s="36"/>
      <c r="C115" s="36"/>
      <c r="D115" s="36"/>
      <c r="E115" s="15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spans="1:26" ht="13" x14ac:dyDescent="0.15">
      <c r="A116" s="15"/>
      <c r="B116" s="36"/>
      <c r="C116" s="36"/>
      <c r="D116" s="36"/>
      <c r="E116" s="15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spans="1:26" ht="13" x14ac:dyDescent="0.15">
      <c r="A117" s="15"/>
      <c r="B117" s="36"/>
      <c r="C117" s="36"/>
      <c r="D117" s="36"/>
      <c r="E117" s="15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spans="1:26" ht="13" x14ac:dyDescent="0.15">
      <c r="A118" s="15"/>
      <c r="B118" s="36"/>
      <c r="C118" s="36"/>
      <c r="D118" s="36"/>
      <c r="E118" s="15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spans="1:26" ht="13" x14ac:dyDescent="0.15">
      <c r="A119" s="15"/>
      <c r="B119" s="36"/>
      <c r="C119" s="36"/>
      <c r="D119" s="36"/>
      <c r="E119" s="15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spans="1:26" ht="13" x14ac:dyDescent="0.15">
      <c r="A120" s="15"/>
      <c r="B120" s="36"/>
      <c r="C120" s="36"/>
      <c r="D120" s="36"/>
      <c r="E120" s="4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spans="1:26" ht="13" x14ac:dyDescent="0.15">
      <c r="A121" s="15"/>
      <c r="B121" s="36"/>
      <c r="C121" s="36"/>
      <c r="D121" s="36"/>
      <c r="E121" s="4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spans="1:26" ht="13" x14ac:dyDescent="0.15">
      <c r="A122" s="15"/>
      <c r="B122" s="29"/>
      <c r="C122" s="36"/>
      <c r="D122" s="36"/>
      <c r="E122" s="4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spans="1:26" ht="13" x14ac:dyDescent="0.15">
      <c r="A123" s="12"/>
      <c r="B123" s="12"/>
      <c r="C123" s="15"/>
      <c r="D123" s="16"/>
      <c r="E123" s="16"/>
      <c r="F123" s="18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spans="1:26" ht="13" x14ac:dyDescent="0.15">
      <c r="A124" s="15"/>
      <c r="B124" s="36"/>
      <c r="C124" s="36"/>
      <c r="D124" s="36"/>
      <c r="E124" s="15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spans="1:26" ht="13" x14ac:dyDescent="0.15">
      <c r="A125" s="15"/>
      <c r="B125" s="36"/>
      <c r="C125" s="36"/>
      <c r="D125" s="36"/>
      <c r="E125" s="15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spans="1:26" ht="13" x14ac:dyDescent="0.15">
      <c r="A126" s="15"/>
      <c r="B126" s="36"/>
      <c r="C126" s="36"/>
      <c r="D126" s="36"/>
      <c r="E126" s="15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spans="1:26" ht="13" x14ac:dyDescent="0.15">
      <c r="A127" s="15"/>
      <c r="B127" s="36"/>
      <c r="C127" s="36"/>
      <c r="D127" s="36"/>
      <c r="E127" s="15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spans="1:26" ht="13" x14ac:dyDescent="0.15">
      <c r="A128" s="15"/>
      <c r="B128" s="36"/>
      <c r="C128" s="36"/>
      <c r="D128" s="36"/>
      <c r="E128" s="15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spans="1:26" ht="13" x14ac:dyDescent="0.15">
      <c r="A129" s="15"/>
      <c r="B129" s="36"/>
      <c r="C129" s="36"/>
      <c r="D129" s="36"/>
      <c r="E129" s="15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spans="1:26" ht="13" x14ac:dyDescent="0.15">
      <c r="A130" s="15"/>
      <c r="B130" s="36"/>
      <c r="C130" s="36"/>
      <c r="D130" s="36"/>
      <c r="E130" s="15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spans="1:26" ht="13" x14ac:dyDescent="0.15">
      <c r="A131" s="15"/>
      <c r="B131" s="36"/>
      <c r="C131" s="36"/>
      <c r="D131" s="36"/>
      <c r="E131" s="4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spans="1:26" ht="13" x14ac:dyDescent="0.15">
      <c r="A132" s="15"/>
      <c r="B132" s="36"/>
      <c r="C132" s="36"/>
      <c r="D132" s="36"/>
      <c r="E132" s="4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spans="1:26" ht="13" x14ac:dyDescent="0.15">
      <c r="A133" s="15"/>
      <c r="B133" s="36"/>
      <c r="C133" s="36"/>
      <c r="D133" s="36"/>
      <c r="E133" s="4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spans="1:26" ht="13" x14ac:dyDescent="0.15">
      <c r="A134" s="12"/>
      <c r="B134" s="12"/>
      <c r="C134" s="15"/>
      <c r="D134" s="16"/>
      <c r="E134" s="16"/>
      <c r="F134" s="18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spans="1:26" ht="13" x14ac:dyDescent="0.15">
      <c r="A135" s="15"/>
      <c r="B135" s="36"/>
      <c r="C135" s="36"/>
      <c r="D135" s="36"/>
      <c r="E135" s="15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spans="1:26" ht="13" x14ac:dyDescent="0.15">
      <c r="A136" s="15"/>
      <c r="B136" s="36"/>
      <c r="C136" s="36"/>
      <c r="D136" s="36"/>
      <c r="E136" s="15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spans="1:26" ht="13" x14ac:dyDescent="0.15">
      <c r="A137" s="15"/>
      <c r="B137" s="36"/>
      <c r="C137" s="36"/>
      <c r="D137" s="36"/>
      <c r="E137" s="15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spans="1:26" ht="13" x14ac:dyDescent="0.15">
      <c r="A138" s="15"/>
      <c r="B138" s="36"/>
      <c r="C138" s="36"/>
      <c r="D138" s="36"/>
      <c r="E138" s="15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spans="1:26" ht="13" x14ac:dyDescent="0.15">
      <c r="A139" s="15"/>
      <c r="B139" s="36"/>
      <c r="C139" s="36"/>
      <c r="D139" s="36"/>
      <c r="E139" s="15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spans="1:26" ht="13" x14ac:dyDescent="0.15">
      <c r="A140" s="15"/>
      <c r="B140" s="36"/>
      <c r="C140" s="36"/>
      <c r="D140" s="36"/>
      <c r="E140" s="15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spans="1:26" ht="13" x14ac:dyDescent="0.15">
      <c r="A141" s="15"/>
      <c r="B141" s="36"/>
      <c r="C141" s="36"/>
      <c r="D141" s="36"/>
      <c r="E141" s="15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spans="1:26" ht="13" x14ac:dyDescent="0.15">
      <c r="A142" s="15"/>
      <c r="B142" s="36"/>
      <c r="C142" s="36"/>
      <c r="D142" s="36"/>
      <c r="E142" s="4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spans="1:26" ht="13" x14ac:dyDescent="0.15">
      <c r="A143" s="15"/>
      <c r="B143" s="36"/>
      <c r="C143" s="36"/>
      <c r="D143" s="36"/>
      <c r="E143" s="4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spans="1:26" ht="13" x14ac:dyDescent="0.15">
      <c r="A144" s="15"/>
      <c r="B144" s="36"/>
      <c r="C144" s="36"/>
      <c r="D144" s="36"/>
      <c r="E144" s="4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spans="1:26" ht="13" x14ac:dyDescent="0.15">
      <c r="A145" s="12"/>
      <c r="B145" s="12"/>
      <c r="C145" s="15"/>
      <c r="D145" s="16"/>
      <c r="E145" s="16"/>
      <c r="F145" s="18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spans="1:26" ht="13" x14ac:dyDescent="0.15">
      <c r="A146" s="15"/>
      <c r="B146" s="36"/>
      <c r="C146" s="36"/>
      <c r="D146" s="36"/>
      <c r="E146" s="15"/>
      <c r="F146" s="18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spans="1:26" ht="13" x14ac:dyDescent="0.15">
      <c r="A147" s="15"/>
      <c r="B147" s="36"/>
      <c r="C147" s="36"/>
      <c r="D147" s="36"/>
      <c r="E147" s="15"/>
      <c r="F147" s="18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spans="1:26" ht="13" x14ac:dyDescent="0.15">
      <c r="A148" s="15"/>
      <c r="B148" s="36"/>
      <c r="C148" s="36"/>
      <c r="D148" s="36"/>
      <c r="E148" s="15"/>
      <c r="F148" s="18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spans="1:26" ht="13" x14ac:dyDescent="0.15">
      <c r="A149" s="15"/>
      <c r="B149" s="36"/>
      <c r="C149" s="36"/>
      <c r="D149" s="36"/>
      <c r="E149" s="15"/>
      <c r="F149" s="18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spans="1:26" ht="13" x14ac:dyDescent="0.15">
      <c r="A150" s="15"/>
      <c r="B150" s="36"/>
      <c r="C150" s="36"/>
      <c r="D150" s="36"/>
      <c r="E150" s="15"/>
      <c r="F150" s="18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spans="1:26" ht="13" x14ac:dyDescent="0.15">
      <c r="A151" s="15"/>
      <c r="B151" s="36"/>
      <c r="C151" s="36"/>
      <c r="D151" s="36"/>
      <c r="E151" s="15"/>
      <c r="F151" s="18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spans="1:26" ht="13" x14ac:dyDescent="0.15">
      <c r="A152" s="15"/>
      <c r="B152" s="36"/>
      <c r="C152" s="36"/>
      <c r="D152" s="36"/>
      <c r="E152" s="15"/>
      <c r="F152" s="18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spans="1:26" ht="13" x14ac:dyDescent="0.15">
      <c r="A153" s="15"/>
      <c r="B153" s="36"/>
      <c r="C153" s="36"/>
      <c r="D153" s="36"/>
      <c r="E153" s="47"/>
      <c r="F153" s="18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spans="1:26" ht="13" x14ac:dyDescent="0.15">
      <c r="A154" s="15"/>
      <c r="B154" s="36"/>
      <c r="C154" s="36"/>
      <c r="D154" s="36"/>
      <c r="E154" s="47"/>
      <c r="F154" s="18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spans="1:26" ht="13" x14ac:dyDescent="0.15">
      <c r="A155" s="15"/>
      <c r="B155" s="36"/>
      <c r="C155" s="36"/>
      <c r="D155" s="36"/>
      <c r="E155" s="47"/>
      <c r="F155" s="18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spans="1:26" ht="13" x14ac:dyDescent="0.15">
      <c r="A156" s="12"/>
      <c r="B156" s="12"/>
      <c r="C156" s="15"/>
      <c r="D156" s="16"/>
      <c r="E156" s="16"/>
      <c r="F156" s="18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spans="1:26" ht="13" x14ac:dyDescent="0.15">
      <c r="A157" s="15"/>
      <c r="B157" s="36"/>
      <c r="C157" s="36"/>
      <c r="D157" s="36"/>
      <c r="E157" s="15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spans="1:26" ht="13" x14ac:dyDescent="0.15">
      <c r="A158" s="15"/>
      <c r="B158" s="36"/>
      <c r="C158" s="36"/>
      <c r="D158" s="36"/>
      <c r="E158" s="15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spans="1:26" ht="13" x14ac:dyDescent="0.15">
      <c r="A159" s="15"/>
      <c r="B159" s="36"/>
      <c r="C159" s="36"/>
      <c r="D159" s="36"/>
      <c r="E159" s="15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spans="1:26" ht="13" x14ac:dyDescent="0.15">
      <c r="A160" s="15"/>
      <c r="B160" s="36"/>
      <c r="C160" s="36"/>
      <c r="D160" s="36"/>
      <c r="E160" s="15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spans="1:26" ht="13" x14ac:dyDescent="0.15">
      <c r="A161" s="15"/>
      <c r="B161" s="36"/>
      <c r="C161" s="36"/>
      <c r="D161" s="36"/>
      <c r="E161" s="15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spans="1:26" ht="13" x14ac:dyDescent="0.15">
      <c r="A162" s="15"/>
      <c r="B162" s="36"/>
      <c r="C162" s="36"/>
      <c r="D162" s="36"/>
      <c r="E162" s="15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spans="1:26" ht="13" x14ac:dyDescent="0.15">
      <c r="A163" s="15"/>
      <c r="B163" s="36"/>
      <c r="C163" s="36"/>
      <c r="D163" s="36"/>
      <c r="E163" s="15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spans="1:26" ht="13" x14ac:dyDescent="0.15">
      <c r="A164" s="15"/>
      <c r="B164" s="36"/>
      <c r="C164" s="36"/>
      <c r="D164" s="36"/>
      <c r="E164" s="4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spans="1:26" ht="13" x14ac:dyDescent="0.15">
      <c r="A165" s="15"/>
      <c r="B165" s="36"/>
      <c r="C165" s="36"/>
      <c r="D165" s="36"/>
      <c r="E165" s="4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spans="1:26" ht="13" x14ac:dyDescent="0.15">
      <c r="A166" s="15"/>
      <c r="B166" s="36"/>
      <c r="C166" s="36"/>
      <c r="D166" s="36"/>
      <c r="E166" s="4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spans="1:26" ht="13" x14ac:dyDescent="0.15">
      <c r="A167" s="12"/>
      <c r="B167" s="12"/>
      <c r="C167" s="15"/>
      <c r="D167" s="16"/>
      <c r="E167" s="16"/>
      <c r="F167" s="18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spans="1:26" ht="13" x14ac:dyDescent="0.15">
      <c r="A168" s="15"/>
      <c r="B168" s="36"/>
      <c r="C168" s="36"/>
      <c r="D168" s="36"/>
      <c r="E168" s="15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spans="1:26" ht="13" x14ac:dyDescent="0.15">
      <c r="A169" s="15"/>
      <c r="B169" s="36"/>
      <c r="C169" s="36"/>
      <c r="D169" s="36"/>
      <c r="E169" s="15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spans="1:26" ht="13" x14ac:dyDescent="0.15">
      <c r="A170" s="15"/>
      <c r="B170" s="36"/>
      <c r="C170" s="36"/>
      <c r="D170" s="36"/>
      <c r="E170" s="15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spans="1:26" ht="13" x14ac:dyDescent="0.15">
      <c r="A171" s="15"/>
      <c r="B171" s="36"/>
      <c r="C171" s="36"/>
      <c r="D171" s="36"/>
      <c r="E171" s="15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spans="1:26" ht="13" x14ac:dyDescent="0.15">
      <c r="A172" s="15"/>
      <c r="B172" s="36"/>
      <c r="C172" s="36"/>
      <c r="D172" s="36"/>
      <c r="E172" s="15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spans="1:26" ht="13" x14ac:dyDescent="0.15">
      <c r="A173" s="15"/>
      <c r="B173" s="36"/>
      <c r="C173" s="36"/>
      <c r="D173" s="36"/>
      <c r="E173" s="15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spans="1:26" ht="13" x14ac:dyDescent="0.15">
      <c r="A174" s="15"/>
      <c r="B174" s="36"/>
      <c r="C174" s="36"/>
      <c r="D174" s="36"/>
      <c r="E174" s="15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spans="1:26" ht="13" x14ac:dyDescent="0.15">
      <c r="A175" s="15"/>
      <c r="B175" s="36"/>
      <c r="C175" s="36"/>
      <c r="D175" s="36"/>
      <c r="E175" s="4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spans="1:26" ht="13" x14ac:dyDescent="0.15">
      <c r="A176" s="15"/>
      <c r="B176" s="36"/>
      <c r="C176" s="36"/>
      <c r="D176" s="36"/>
      <c r="E176" s="4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spans="1:26" ht="13" x14ac:dyDescent="0.15">
      <c r="A177" s="15"/>
      <c r="B177" s="36"/>
      <c r="C177" s="36"/>
      <c r="D177" s="36"/>
      <c r="E177" s="4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spans="1:26" ht="13" x14ac:dyDescent="0.15">
      <c r="A178" s="12"/>
      <c r="B178" s="12"/>
      <c r="C178" s="15"/>
      <c r="D178" s="16"/>
      <c r="E178" s="16"/>
      <c r="F178" s="18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spans="1:26" ht="13" x14ac:dyDescent="0.15">
      <c r="A179" s="15"/>
      <c r="B179" s="36"/>
      <c r="C179" s="36"/>
      <c r="D179" s="36"/>
      <c r="E179" s="15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spans="1:26" ht="13" x14ac:dyDescent="0.15">
      <c r="A180" s="15"/>
      <c r="B180" s="36"/>
      <c r="C180" s="36"/>
      <c r="D180" s="36"/>
      <c r="E180" s="15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spans="1:26" ht="13" x14ac:dyDescent="0.15">
      <c r="A181" s="15"/>
      <c r="B181" s="36"/>
      <c r="C181" s="36"/>
      <c r="D181" s="36"/>
      <c r="E181" s="15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spans="1:26" ht="13" x14ac:dyDescent="0.15">
      <c r="A182" s="15"/>
      <c r="B182" s="36"/>
      <c r="C182" s="36"/>
      <c r="D182" s="36"/>
      <c r="E182" s="15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spans="1:26" ht="13" x14ac:dyDescent="0.15">
      <c r="A183" s="15"/>
      <c r="B183" s="36"/>
      <c r="C183" s="36"/>
      <c r="D183" s="36"/>
      <c r="E183" s="15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spans="1:26" ht="13" x14ac:dyDescent="0.15">
      <c r="A184" s="15"/>
      <c r="B184" s="36"/>
      <c r="C184" s="36"/>
      <c r="D184" s="36"/>
      <c r="E184" s="15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spans="1:26" ht="13" x14ac:dyDescent="0.15">
      <c r="A185" s="15"/>
      <c r="B185" s="36"/>
      <c r="C185" s="36"/>
      <c r="D185" s="36"/>
      <c r="E185" s="15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spans="1:26" ht="13" x14ac:dyDescent="0.15">
      <c r="A186" s="15"/>
      <c r="B186" s="36"/>
      <c r="C186" s="36"/>
      <c r="D186" s="36"/>
      <c r="E186" s="4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spans="1:26" ht="13" x14ac:dyDescent="0.15">
      <c r="A187" s="15"/>
      <c r="B187" s="36"/>
      <c r="C187" s="36"/>
      <c r="D187" s="36"/>
      <c r="E187" s="4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spans="1:26" ht="13" x14ac:dyDescent="0.15">
      <c r="A188" s="15"/>
      <c r="B188" s="36"/>
      <c r="C188" s="36"/>
      <c r="D188" s="36"/>
      <c r="E188" s="4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spans="1:26" ht="13" x14ac:dyDescent="0.15">
      <c r="A189" s="12"/>
      <c r="B189" s="12"/>
      <c r="C189" s="15"/>
      <c r="D189" s="16"/>
      <c r="E189" s="16"/>
      <c r="F189" s="18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spans="1:26" ht="13" x14ac:dyDescent="0.15">
      <c r="A190" s="15"/>
      <c r="B190" s="36"/>
      <c r="C190" s="36"/>
      <c r="D190" s="36"/>
      <c r="E190" s="15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spans="1:26" ht="13" x14ac:dyDescent="0.15">
      <c r="A191" s="15"/>
      <c r="B191" s="36"/>
      <c r="C191" s="36"/>
      <c r="D191" s="36"/>
      <c r="E191" s="15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spans="1:26" ht="13" x14ac:dyDescent="0.15">
      <c r="A192" s="15"/>
      <c r="B192" s="36"/>
      <c r="C192" s="36"/>
      <c r="D192" s="36"/>
      <c r="E192" s="15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spans="1:26" ht="13" x14ac:dyDescent="0.15">
      <c r="A193" s="15"/>
      <c r="B193" s="36"/>
      <c r="C193" s="36"/>
      <c r="D193" s="36"/>
      <c r="E193" s="15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spans="1:26" ht="13" x14ac:dyDescent="0.15">
      <c r="A194" s="15"/>
      <c r="B194" s="36"/>
      <c r="C194" s="36"/>
      <c r="D194" s="36"/>
      <c r="E194" s="15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spans="1:26" ht="13" x14ac:dyDescent="0.15">
      <c r="A195" s="15"/>
      <c r="B195" s="36"/>
      <c r="C195" s="36"/>
      <c r="D195" s="36"/>
      <c r="E195" s="15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spans="1:26" ht="13" x14ac:dyDescent="0.15">
      <c r="A196" s="15"/>
      <c r="B196" s="36"/>
      <c r="C196" s="36"/>
      <c r="D196" s="36"/>
      <c r="E196" s="15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spans="1:26" ht="13" x14ac:dyDescent="0.15">
      <c r="A197" s="15"/>
      <c r="B197" s="36"/>
      <c r="C197" s="36"/>
      <c r="D197" s="36"/>
      <c r="E197" s="4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spans="1:26" ht="13" x14ac:dyDescent="0.15">
      <c r="A198" s="15"/>
      <c r="B198" s="36"/>
      <c r="C198" s="36"/>
      <c r="D198" s="36"/>
      <c r="E198" s="4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spans="1:26" ht="13" x14ac:dyDescent="0.15">
      <c r="A199" s="15"/>
      <c r="B199" s="36"/>
      <c r="C199" s="36"/>
      <c r="D199" s="36"/>
      <c r="E199" s="4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spans="1:26" ht="13" x14ac:dyDescent="0.15">
      <c r="A200" s="12"/>
      <c r="B200" s="12"/>
      <c r="C200" s="15"/>
      <c r="D200" s="16"/>
      <c r="E200" s="16"/>
      <c r="F200" s="18"/>
      <c r="G200" s="18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spans="1:26" ht="13" x14ac:dyDescent="0.15">
      <c r="A201" s="15"/>
      <c r="B201" s="36"/>
      <c r="C201" s="36"/>
      <c r="D201" s="36"/>
      <c r="E201" s="15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spans="1:26" ht="13" x14ac:dyDescent="0.15">
      <c r="A202" s="15"/>
      <c r="B202" s="36"/>
      <c r="C202" s="36"/>
      <c r="D202" s="36"/>
      <c r="E202" s="15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spans="1:26" ht="13" x14ac:dyDescent="0.15">
      <c r="A203" s="15"/>
      <c r="B203" s="36"/>
      <c r="C203" s="36"/>
      <c r="D203" s="36"/>
      <c r="E203" s="15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spans="1:26" ht="13" x14ac:dyDescent="0.15">
      <c r="A204" s="15"/>
      <c r="B204" s="36"/>
      <c r="C204" s="36"/>
      <c r="D204" s="36"/>
      <c r="E204" s="15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spans="1:26" ht="13" x14ac:dyDescent="0.15">
      <c r="A205" s="15"/>
      <c r="B205" s="36"/>
      <c r="C205" s="36"/>
      <c r="D205" s="36"/>
      <c r="E205" s="15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spans="1:26" ht="13" x14ac:dyDescent="0.15">
      <c r="A206" s="15"/>
      <c r="B206" s="36"/>
      <c r="C206" s="36"/>
      <c r="D206" s="36"/>
      <c r="E206" s="15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spans="1:26" ht="13" x14ac:dyDescent="0.15">
      <c r="A207" s="15"/>
      <c r="B207" s="36"/>
      <c r="C207" s="36"/>
      <c r="D207" s="36"/>
      <c r="E207" s="15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spans="1:26" ht="13" x14ac:dyDescent="0.15">
      <c r="A208" s="15"/>
      <c r="B208" s="36"/>
      <c r="C208" s="36"/>
      <c r="D208" s="36"/>
      <c r="E208" s="4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spans="1:26" ht="13" x14ac:dyDescent="0.15">
      <c r="A209" s="15"/>
      <c r="B209" s="36"/>
      <c r="C209" s="36"/>
      <c r="D209" s="36"/>
      <c r="E209" s="4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spans="1:26" ht="13" x14ac:dyDescent="0.15">
      <c r="A210" s="15"/>
      <c r="B210" s="36"/>
      <c r="C210" s="36"/>
      <c r="D210" s="36"/>
      <c r="E210" s="4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spans="1:26" ht="13" x14ac:dyDescent="0.15">
      <c r="A211" s="10"/>
      <c r="B211" s="12"/>
      <c r="C211" s="15"/>
      <c r="D211" s="16"/>
      <c r="E211" s="16"/>
      <c r="F211" s="18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spans="1:26" ht="13" x14ac:dyDescent="0.15">
      <c r="A212" s="15"/>
      <c r="B212" s="36"/>
      <c r="C212" s="36"/>
      <c r="D212" s="36"/>
      <c r="E212" s="15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spans="1:26" ht="13" x14ac:dyDescent="0.15">
      <c r="A213" s="15"/>
      <c r="B213" s="36"/>
      <c r="C213" s="36"/>
      <c r="D213" s="36"/>
      <c r="E213" s="15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spans="1:26" ht="13" x14ac:dyDescent="0.15">
      <c r="A214" s="15"/>
      <c r="B214" s="36"/>
      <c r="C214" s="36"/>
      <c r="D214" s="36"/>
      <c r="E214" s="15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spans="1:26" ht="13" x14ac:dyDescent="0.15">
      <c r="A215" s="15"/>
      <c r="B215" s="36"/>
      <c r="C215" s="36"/>
      <c r="D215" s="36"/>
      <c r="E215" s="15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spans="1:26" ht="13" x14ac:dyDescent="0.15">
      <c r="A216" s="15"/>
      <c r="B216" s="36"/>
      <c r="C216" s="36"/>
      <c r="D216" s="36"/>
      <c r="E216" s="15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spans="1:26" ht="13" x14ac:dyDescent="0.15">
      <c r="A217" s="15"/>
      <c r="B217" s="36"/>
      <c r="C217" s="36"/>
      <c r="D217" s="36"/>
      <c r="E217" s="15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spans="1:26" ht="13" x14ac:dyDescent="0.15">
      <c r="A218" s="15"/>
      <c r="B218" s="36"/>
      <c r="C218" s="36"/>
      <c r="D218" s="36"/>
      <c r="E218" s="15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spans="1:26" ht="13" x14ac:dyDescent="0.15">
      <c r="A219" s="15"/>
      <c r="B219" s="36"/>
      <c r="C219" s="36"/>
      <c r="D219" s="36"/>
      <c r="E219" s="4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spans="1:26" ht="13" x14ac:dyDescent="0.15">
      <c r="A220" s="15"/>
      <c r="B220" s="36"/>
      <c r="C220" s="36"/>
      <c r="D220" s="36"/>
      <c r="E220" s="4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spans="1:26" ht="13" x14ac:dyDescent="0.15">
      <c r="A221" s="15"/>
      <c r="B221" s="29"/>
      <c r="C221" s="36"/>
      <c r="D221" s="36"/>
      <c r="E221" s="4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spans="1:26" ht="13" x14ac:dyDescent="0.15">
      <c r="A222" s="12"/>
      <c r="B222" s="12"/>
      <c r="C222" s="15"/>
      <c r="D222" s="16"/>
      <c r="E222" s="16"/>
      <c r="F222" s="18"/>
      <c r="G222" s="18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spans="1:26" ht="13" x14ac:dyDescent="0.15">
      <c r="A223" s="15"/>
      <c r="B223" s="36"/>
      <c r="C223" s="36"/>
      <c r="D223" s="36"/>
      <c r="E223" s="15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spans="1:26" ht="13" x14ac:dyDescent="0.15">
      <c r="A224" s="15"/>
      <c r="B224" s="36"/>
      <c r="C224" s="36"/>
      <c r="D224" s="36"/>
      <c r="E224" s="15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spans="1:26" ht="13" x14ac:dyDescent="0.15">
      <c r="A225" s="15"/>
      <c r="B225" s="36"/>
      <c r="C225" s="36"/>
      <c r="D225" s="36"/>
      <c r="E225" s="15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spans="1:26" ht="13" x14ac:dyDescent="0.15">
      <c r="A226" s="15"/>
      <c r="B226" s="36"/>
      <c r="C226" s="36"/>
      <c r="D226" s="36"/>
      <c r="E226" s="15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spans="1:26" ht="13" x14ac:dyDescent="0.15">
      <c r="A227" s="15"/>
      <c r="B227" s="36"/>
      <c r="C227" s="36"/>
      <c r="D227" s="36"/>
      <c r="E227" s="15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spans="1:26" ht="13" x14ac:dyDescent="0.15">
      <c r="A228" s="15"/>
      <c r="B228" s="36"/>
      <c r="C228" s="36"/>
      <c r="D228" s="36"/>
      <c r="E228" s="15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spans="1:26" ht="13" x14ac:dyDescent="0.15">
      <c r="A229" s="15"/>
      <c r="B229" s="36"/>
      <c r="C229" s="36"/>
      <c r="D229" s="36"/>
      <c r="E229" s="15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spans="1:26" ht="13" x14ac:dyDescent="0.15">
      <c r="A230" s="15"/>
      <c r="B230" s="36"/>
      <c r="C230" s="36"/>
      <c r="D230" s="36"/>
      <c r="E230" s="4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spans="1:26" ht="13" x14ac:dyDescent="0.15">
      <c r="A231" s="15"/>
      <c r="B231" s="36"/>
      <c r="C231" s="36"/>
      <c r="D231" s="36"/>
      <c r="E231" s="4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spans="1:26" ht="13" x14ac:dyDescent="0.15">
      <c r="A232" s="15"/>
      <c r="B232" s="29"/>
      <c r="C232" s="36"/>
      <c r="D232" s="36"/>
      <c r="E232" s="4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spans="1:26" ht="13" x14ac:dyDescent="0.15">
      <c r="A233" s="12"/>
      <c r="B233" s="12"/>
      <c r="C233" s="15"/>
      <c r="D233" s="16"/>
      <c r="E233" s="16"/>
      <c r="F233" s="18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spans="1:26" ht="13" x14ac:dyDescent="0.15">
      <c r="A234" s="15"/>
      <c r="B234" s="36"/>
      <c r="C234" s="36"/>
      <c r="D234" s="36"/>
      <c r="E234" s="15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spans="1:26" ht="13" x14ac:dyDescent="0.15">
      <c r="A235" s="15"/>
      <c r="B235" s="36"/>
      <c r="C235" s="36"/>
      <c r="D235" s="36"/>
      <c r="E235" s="15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spans="1:26" ht="13" x14ac:dyDescent="0.15">
      <c r="A236" s="15"/>
      <c r="B236" s="36"/>
      <c r="C236" s="36"/>
      <c r="D236" s="36"/>
      <c r="E236" s="15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spans="1:26" ht="13" x14ac:dyDescent="0.15">
      <c r="A237" s="15"/>
      <c r="B237" s="36"/>
      <c r="C237" s="36"/>
      <c r="D237" s="36"/>
      <c r="E237" s="15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spans="1:26" ht="13" x14ac:dyDescent="0.15">
      <c r="A238" s="15"/>
      <c r="B238" s="36"/>
      <c r="C238" s="36"/>
      <c r="D238" s="36"/>
      <c r="E238" s="15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spans="1:26" ht="13" x14ac:dyDescent="0.15">
      <c r="A239" s="15"/>
      <c r="B239" s="36"/>
      <c r="C239" s="36"/>
      <c r="D239" s="36"/>
      <c r="E239" s="15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spans="1:26" ht="13" x14ac:dyDescent="0.15">
      <c r="A240" s="15"/>
      <c r="B240" s="36"/>
      <c r="C240" s="36"/>
      <c r="D240" s="36"/>
      <c r="E240" s="15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spans="1:26" ht="13" x14ac:dyDescent="0.15">
      <c r="A241" s="15"/>
      <c r="B241" s="36"/>
      <c r="C241" s="36"/>
      <c r="D241" s="36"/>
      <c r="E241" s="4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spans="1:26" ht="13" x14ac:dyDescent="0.15">
      <c r="A242" s="15"/>
      <c r="B242" s="36"/>
      <c r="C242" s="36"/>
      <c r="D242" s="36"/>
      <c r="E242" s="4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spans="1:26" ht="13" x14ac:dyDescent="0.15">
      <c r="A243" s="15"/>
      <c r="B243" s="29"/>
      <c r="C243" s="36"/>
      <c r="D243" s="36"/>
      <c r="E243" s="4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spans="1:26" ht="13" x14ac:dyDescent="0.15">
      <c r="A244" s="12"/>
      <c r="B244" s="12"/>
      <c r="C244" s="15"/>
      <c r="D244" s="16"/>
      <c r="E244" s="16"/>
      <c r="F244" s="18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spans="1:26" ht="13" x14ac:dyDescent="0.15">
      <c r="A245" s="15"/>
      <c r="B245" s="36"/>
      <c r="C245" s="36"/>
      <c r="D245" s="36"/>
      <c r="E245" s="15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spans="1:26" ht="13" x14ac:dyDescent="0.15">
      <c r="A246" s="15"/>
      <c r="B246" s="36"/>
      <c r="C246" s="36"/>
      <c r="D246" s="36"/>
      <c r="E246" s="15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spans="1:26" ht="13" x14ac:dyDescent="0.15">
      <c r="A247" s="15"/>
      <c r="B247" s="36"/>
      <c r="C247" s="36"/>
      <c r="D247" s="36"/>
      <c r="E247" s="15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spans="1:26" ht="13" x14ac:dyDescent="0.15">
      <c r="A248" s="15"/>
      <c r="B248" s="36"/>
      <c r="C248" s="36"/>
      <c r="D248" s="36"/>
      <c r="E248" s="15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spans="1:26" ht="13" x14ac:dyDescent="0.15">
      <c r="A249" s="15"/>
      <c r="B249" s="36"/>
      <c r="C249" s="36"/>
      <c r="D249" s="36"/>
      <c r="E249" s="15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spans="1:26" ht="13" x14ac:dyDescent="0.15">
      <c r="A250" s="15"/>
      <c r="B250" s="36"/>
      <c r="C250" s="36"/>
      <c r="D250" s="36"/>
      <c r="E250" s="15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spans="1:26" ht="13" x14ac:dyDescent="0.15">
      <c r="A251" s="15"/>
      <c r="B251" s="36"/>
      <c r="C251" s="36"/>
      <c r="D251" s="36"/>
      <c r="E251" s="15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spans="1:26" ht="13" x14ac:dyDescent="0.15">
      <c r="A252" s="15"/>
      <c r="B252" s="36"/>
      <c r="C252" s="36"/>
      <c r="D252" s="36"/>
      <c r="E252" s="4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spans="1:26" ht="13" x14ac:dyDescent="0.15">
      <c r="A253" s="15"/>
      <c r="B253" s="36"/>
      <c r="C253" s="36"/>
      <c r="D253" s="36"/>
      <c r="E253" s="4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spans="1:26" ht="13" x14ac:dyDescent="0.15">
      <c r="A254" s="15"/>
      <c r="B254" s="29"/>
      <c r="C254" s="36"/>
      <c r="D254" s="36"/>
      <c r="E254" s="4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spans="1:26" ht="13" x14ac:dyDescent="0.15"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spans="1:26" ht="13" x14ac:dyDescent="0.15"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spans="6:26" ht="13" x14ac:dyDescent="0.15"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spans="6:26" ht="13" x14ac:dyDescent="0.15"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spans="6:26" ht="13" x14ac:dyDescent="0.15"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spans="6:26" ht="13" x14ac:dyDescent="0.15"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spans="6:26" ht="13" x14ac:dyDescent="0.15"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spans="6:26" ht="13" x14ac:dyDescent="0.15"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spans="6:26" ht="13" x14ac:dyDescent="0.15"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spans="6:26" ht="13" x14ac:dyDescent="0.15"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spans="6:26" ht="13" x14ac:dyDescent="0.15"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spans="6:26" ht="13" x14ac:dyDescent="0.15"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spans="6:26" ht="13" x14ac:dyDescent="0.15"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spans="6:26" ht="13" x14ac:dyDescent="0.15"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spans="6:26" ht="13" x14ac:dyDescent="0.15"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spans="6:26" ht="13" x14ac:dyDescent="0.15"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spans="6:26" ht="13" x14ac:dyDescent="0.15"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spans="6:26" ht="13" x14ac:dyDescent="0.15"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spans="1:26" ht="13" x14ac:dyDescent="0.15"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spans="1:26" ht="13" x14ac:dyDescent="0.15"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spans="1:26" ht="13" x14ac:dyDescent="0.15"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spans="1:26" ht="13" x14ac:dyDescent="0.15"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spans="1:26" ht="13" x14ac:dyDescent="0.15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spans="1:26" ht="13" x14ac:dyDescent="0.15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spans="1:26" ht="13" x14ac:dyDescent="0.15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spans="1:26" ht="13" x14ac:dyDescent="0.15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spans="1:26" ht="13" x14ac:dyDescent="0.15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spans="1:26" ht="13" x14ac:dyDescent="0.15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spans="1:26" ht="13" x14ac:dyDescent="0.15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spans="1:26" ht="13" x14ac:dyDescent="0.15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spans="1:26" ht="13" x14ac:dyDescent="0.15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spans="1:26" ht="13" x14ac:dyDescent="0.15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spans="1:26" ht="13" x14ac:dyDescent="0.15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spans="1:26" ht="13" x14ac:dyDescent="0.15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spans="1:26" ht="13" x14ac:dyDescent="0.15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spans="1:26" ht="13" x14ac:dyDescent="0.15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spans="1:26" ht="13" x14ac:dyDescent="0.15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spans="1:26" ht="13" x14ac:dyDescent="0.15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spans="1:26" ht="13" x14ac:dyDescent="0.15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spans="1:26" ht="13" x14ac:dyDescent="0.15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spans="1:26" ht="13" x14ac:dyDescent="0.15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spans="1:26" ht="13" x14ac:dyDescent="0.15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spans="1:26" ht="13" x14ac:dyDescent="0.15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spans="1:26" ht="13" x14ac:dyDescent="0.15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spans="1:26" ht="13" x14ac:dyDescent="0.15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spans="1:26" ht="13" x14ac:dyDescent="0.15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spans="1:26" ht="13" x14ac:dyDescent="0.15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spans="1:26" ht="13" x14ac:dyDescent="0.15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spans="1:26" ht="13" x14ac:dyDescent="0.15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spans="1:26" ht="13" x14ac:dyDescent="0.15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spans="1:26" ht="13" x14ac:dyDescent="0.15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spans="1:26" ht="13" x14ac:dyDescent="0.15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spans="1:26" ht="13" x14ac:dyDescent="0.15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spans="1:26" ht="13" x14ac:dyDescent="0.15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spans="1:26" ht="13" x14ac:dyDescent="0.15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spans="1:26" ht="13" x14ac:dyDescent="0.15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spans="1:26" ht="13" x14ac:dyDescent="0.15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spans="1:26" ht="13" x14ac:dyDescent="0.15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spans="1:26" ht="13" x14ac:dyDescent="0.15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spans="1:26" ht="13" x14ac:dyDescent="0.15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spans="1:26" ht="13" x14ac:dyDescent="0.15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spans="1:26" ht="13" x14ac:dyDescent="0.15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spans="1:26" ht="13" x14ac:dyDescent="0.15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spans="1:26" ht="13" x14ac:dyDescent="0.15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spans="1:26" ht="13" x14ac:dyDescent="0.15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spans="1:26" ht="13" x14ac:dyDescent="0.15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spans="1:26" ht="13" x14ac:dyDescent="0.15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spans="1:26" ht="13" x14ac:dyDescent="0.15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spans="1:26" ht="13" x14ac:dyDescent="0.15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spans="1:26" ht="13" x14ac:dyDescent="0.15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spans="1:26" ht="13" x14ac:dyDescent="0.15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spans="1:26" ht="13" x14ac:dyDescent="0.15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spans="1:26" ht="13" x14ac:dyDescent="0.15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spans="1:26" ht="13" x14ac:dyDescent="0.15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spans="1:26" ht="13" x14ac:dyDescent="0.15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spans="1:26" ht="13" x14ac:dyDescent="0.15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spans="1:26" ht="13" x14ac:dyDescent="0.15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spans="1:26" ht="13" x14ac:dyDescent="0.15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spans="1:26" ht="13" x14ac:dyDescent="0.15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spans="1:26" ht="13" x14ac:dyDescent="0.15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spans="1:26" ht="13" x14ac:dyDescent="0.15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spans="1:26" ht="13" x14ac:dyDescent="0.15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spans="1:26" ht="13" x14ac:dyDescent="0.15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spans="1:26" ht="13" x14ac:dyDescent="0.15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spans="1:26" ht="13" x14ac:dyDescent="0.15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spans="1:26" ht="13" x14ac:dyDescent="0.15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spans="1:26" ht="13" x14ac:dyDescent="0.15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spans="1:26" ht="13" x14ac:dyDescent="0.15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spans="1:26" ht="13" x14ac:dyDescent="0.15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spans="1:26" ht="13" x14ac:dyDescent="0.15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spans="1:26" ht="13" x14ac:dyDescent="0.15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spans="1:26" ht="13" x14ac:dyDescent="0.15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spans="1:26" ht="13" x14ac:dyDescent="0.15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spans="1:26" ht="13" x14ac:dyDescent="0.15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spans="1:26" ht="13" x14ac:dyDescent="0.15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spans="1:26" ht="13" x14ac:dyDescent="0.15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spans="1:26" ht="13" x14ac:dyDescent="0.15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spans="1:26" ht="13" x14ac:dyDescent="0.15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spans="1:26" ht="13" x14ac:dyDescent="0.15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spans="1:26" ht="13" x14ac:dyDescent="0.15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spans="1:26" ht="13" x14ac:dyDescent="0.15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spans="1:26" ht="13" x14ac:dyDescent="0.15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spans="1:26" ht="13" x14ac:dyDescent="0.15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spans="1:26" ht="13" x14ac:dyDescent="0.15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spans="1:26" ht="13" x14ac:dyDescent="0.15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spans="1:26" ht="13" x14ac:dyDescent="0.15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spans="1:26" ht="13" x14ac:dyDescent="0.15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spans="1:26" ht="13" x14ac:dyDescent="0.15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spans="1:26" ht="13" x14ac:dyDescent="0.15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spans="1:26" ht="13" x14ac:dyDescent="0.15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spans="1:26" ht="13" x14ac:dyDescent="0.15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spans="1:26" ht="13" x14ac:dyDescent="0.15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spans="1:26" ht="13" x14ac:dyDescent="0.15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spans="1:26" ht="13" x14ac:dyDescent="0.15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spans="1:26" ht="13" x14ac:dyDescent="0.15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spans="1:26" ht="13" x14ac:dyDescent="0.15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spans="1:26" ht="13" x14ac:dyDescent="0.15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spans="1:26" ht="13" x14ac:dyDescent="0.15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spans="1:26" ht="13" x14ac:dyDescent="0.15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spans="1:26" ht="13" x14ac:dyDescent="0.15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spans="1:26" ht="13" x14ac:dyDescent="0.15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spans="1:26" ht="13" x14ac:dyDescent="0.15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spans="1:26" ht="13" x14ac:dyDescent="0.15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spans="1:26" ht="13" x14ac:dyDescent="0.15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spans="1:26" ht="13" x14ac:dyDescent="0.15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spans="1:26" ht="13" x14ac:dyDescent="0.15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spans="1:26" ht="13" x14ac:dyDescent="0.15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spans="1:26" ht="13" x14ac:dyDescent="0.15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spans="1:26" ht="13" x14ac:dyDescent="0.15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spans="1:26" ht="13" x14ac:dyDescent="0.15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spans="1:26" ht="13" x14ac:dyDescent="0.15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spans="1:26" ht="13" x14ac:dyDescent="0.15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spans="1:26" ht="13" x14ac:dyDescent="0.15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spans="1:26" ht="13" x14ac:dyDescent="0.15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spans="1:26" ht="13" x14ac:dyDescent="0.15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spans="1:26" ht="13" x14ac:dyDescent="0.15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spans="1:26" ht="13" x14ac:dyDescent="0.15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spans="1:26" ht="13" x14ac:dyDescent="0.15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spans="1:26" ht="13" x14ac:dyDescent="0.15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spans="1:26" ht="13" x14ac:dyDescent="0.15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spans="1:26" ht="13" x14ac:dyDescent="0.15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spans="1:26" ht="13" x14ac:dyDescent="0.15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spans="1:26" ht="13" x14ac:dyDescent="0.15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spans="1:26" ht="13" x14ac:dyDescent="0.15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spans="1:26" ht="13" x14ac:dyDescent="0.15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spans="1:26" ht="13" x14ac:dyDescent="0.15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spans="1:26" ht="13" x14ac:dyDescent="0.15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spans="1:26" ht="13" x14ac:dyDescent="0.15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spans="1:26" ht="13" x14ac:dyDescent="0.15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spans="1:26" ht="13" x14ac:dyDescent="0.15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spans="1:26" ht="13" x14ac:dyDescent="0.15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spans="1:26" ht="13" x14ac:dyDescent="0.15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spans="1:26" ht="13" x14ac:dyDescent="0.15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spans="1:26" ht="13" x14ac:dyDescent="0.15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spans="1:26" ht="13" x14ac:dyDescent="0.15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spans="1:26" ht="13" x14ac:dyDescent="0.15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spans="1:26" ht="13" x14ac:dyDescent="0.15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spans="1:26" ht="13" x14ac:dyDescent="0.15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spans="1:26" ht="13" x14ac:dyDescent="0.15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spans="1:26" ht="13" x14ac:dyDescent="0.15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spans="1:26" ht="13" x14ac:dyDescent="0.15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spans="1:26" ht="13" x14ac:dyDescent="0.15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spans="1:26" ht="13" x14ac:dyDescent="0.15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spans="1:26" ht="13" x14ac:dyDescent="0.15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spans="1:26" ht="13" x14ac:dyDescent="0.15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spans="1:26" ht="13" x14ac:dyDescent="0.15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spans="1:26" ht="13" x14ac:dyDescent="0.15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spans="1:26" ht="13" x14ac:dyDescent="0.15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spans="1:26" ht="13" x14ac:dyDescent="0.15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spans="1:26" ht="13" x14ac:dyDescent="0.15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spans="1:26" ht="13" x14ac:dyDescent="0.15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spans="1:26" ht="13" x14ac:dyDescent="0.15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spans="1:26" ht="13" x14ac:dyDescent="0.15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spans="1:26" ht="13" x14ac:dyDescent="0.15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spans="1:26" ht="13" x14ac:dyDescent="0.15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spans="1:26" ht="13" x14ac:dyDescent="0.15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spans="1:26" ht="13" x14ac:dyDescent="0.15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spans="1:26" ht="13" x14ac:dyDescent="0.15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spans="1:26" ht="13" x14ac:dyDescent="0.15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spans="1:26" ht="13" x14ac:dyDescent="0.15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spans="1:26" ht="13" x14ac:dyDescent="0.15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spans="1:26" ht="13" x14ac:dyDescent="0.15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spans="1:26" ht="13" x14ac:dyDescent="0.15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spans="1:26" ht="13" x14ac:dyDescent="0.15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spans="1:26" ht="13" x14ac:dyDescent="0.15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spans="1:26" ht="13" x14ac:dyDescent="0.15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spans="1:26" ht="13" x14ac:dyDescent="0.15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spans="1:26" ht="13" x14ac:dyDescent="0.15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spans="1:26" ht="13" x14ac:dyDescent="0.15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spans="1:26" ht="13" x14ac:dyDescent="0.15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spans="1:26" ht="13" x14ac:dyDescent="0.15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spans="1:26" ht="13" x14ac:dyDescent="0.15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spans="1:26" ht="13" x14ac:dyDescent="0.15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spans="1:26" ht="13" x14ac:dyDescent="0.15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spans="1:26" ht="13" x14ac:dyDescent="0.15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spans="1:26" ht="13" x14ac:dyDescent="0.15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spans="1:26" ht="13" x14ac:dyDescent="0.15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spans="1:26" ht="13" x14ac:dyDescent="0.15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spans="1:26" ht="13" x14ac:dyDescent="0.15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spans="1:26" ht="13" x14ac:dyDescent="0.15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spans="1:26" ht="13" x14ac:dyDescent="0.15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spans="1:26" ht="13" x14ac:dyDescent="0.15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spans="1:26" ht="13" x14ac:dyDescent="0.15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spans="1:26" ht="13" x14ac:dyDescent="0.15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spans="1:26" ht="13" x14ac:dyDescent="0.15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spans="1:26" ht="13" x14ac:dyDescent="0.15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spans="1:26" ht="13" x14ac:dyDescent="0.15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spans="1:26" ht="13" x14ac:dyDescent="0.15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spans="1:26" ht="13" x14ac:dyDescent="0.15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spans="1:26" ht="13" x14ac:dyDescent="0.15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spans="1:26" ht="13" x14ac:dyDescent="0.15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spans="1:26" ht="13" x14ac:dyDescent="0.15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spans="1:26" ht="13" x14ac:dyDescent="0.15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spans="1:26" ht="13" x14ac:dyDescent="0.15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spans="1:26" ht="13" x14ac:dyDescent="0.15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spans="1:26" ht="13" x14ac:dyDescent="0.15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spans="1:26" ht="13" x14ac:dyDescent="0.15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spans="1:26" ht="13" x14ac:dyDescent="0.15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spans="1:26" ht="13" x14ac:dyDescent="0.15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spans="1:26" ht="13" x14ac:dyDescent="0.15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spans="1:26" ht="13" x14ac:dyDescent="0.15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spans="1:26" ht="13" x14ac:dyDescent="0.15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spans="1:26" ht="13" x14ac:dyDescent="0.15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spans="1:26" ht="13" x14ac:dyDescent="0.15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spans="1:26" ht="13" x14ac:dyDescent="0.15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spans="1:26" ht="13" x14ac:dyDescent="0.15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spans="1:26" ht="13" x14ac:dyDescent="0.15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spans="1:26" ht="13" x14ac:dyDescent="0.15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spans="1:26" ht="13" x14ac:dyDescent="0.15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spans="1:26" ht="13" x14ac:dyDescent="0.15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spans="1:26" ht="13" x14ac:dyDescent="0.15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spans="1:26" ht="13" x14ac:dyDescent="0.15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spans="1:26" ht="13" x14ac:dyDescent="0.15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spans="1:26" ht="13" x14ac:dyDescent="0.15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spans="1:26" ht="13" x14ac:dyDescent="0.15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spans="1:26" ht="13" x14ac:dyDescent="0.15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spans="1:26" ht="13" x14ac:dyDescent="0.15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spans="1:26" ht="13" x14ac:dyDescent="0.15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spans="1:26" ht="13" x14ac:dyDescent="0.15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spans="1:26" ht="13" x14ac:dyDescent="0.15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spans="1:26" ht="13" x14ac:dyDescent="0.15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spans="1:26" ht="13" x14ac:dyDescent="0.15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spans="1:26" ht="13" x14ac:dyDescent="0.15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spans="1:26" ht="13" x14ac:dyDescent="0.15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spans="1:26" ht="13" x14ac:dyDescent="0.15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spans="1:26" ht="13" x14ac:dyDescent="0.15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spans="1:26" ht="13" x14ac:dyDescent="0.15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spans="1:26" ht="13" x14ac:dyDescent="0.15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spans="1:26" ht="13" x14ac:dyDescent="0.15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spans="1:26" ht="13" x14ac:dyDescent="0.15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spans="1:26" ht="13" x14ac:dyDescent="0.15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spans="1:26" ht="13" x14ac:dyDescent="0.15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spans="1:26" ht="13" x14ac:dyDescent="0.15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spans="1:26" ht="13" x14ac:dyDescent="0.15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spans="1:26" ht="13" x14ac:dyDescent="0.15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spans="1:26" ht="13" x14ac:dyDescent="0.15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spans="1:26" ht="13" x14ac:dyDescent="0.15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spans="1:26" ht="13" x14ac:dyDescent="0.15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spans="1:26" ht="13" x14ac:dyDescent="0.15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spans="1:26" ht="13" x14ac:dyDescent="0.15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spans="1:26" ht="13" x14ac:dyDescent="0.15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spans="1:26" ht="13" x14ac:dyDescent="0.15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spans="1:26" ht="13" x14ac:dyDescent="0.15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spans="1:26" ht="13" x14ac:dyDescent="0.15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spans="1:26" ht="13" x14ac:dyDescent="0.15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spans="1:26" ht="13" x14ac:dyDescent="0.15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spans="1:26" ht="13" x14ac:dyDescent="0.15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spans="1:26" ht="13" x14ac:dyDescent="0.15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spans="1:26" ht="13" x14ac:dyDescent="0.15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spans="1:26" ht="13" x14ac:dyDescent="0.15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spans="1:26" ht="13" x14ac:dyDescent="0.15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spans="1:26" ht="13" x14ac:dyDescent="0.15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spans="1:26" ht="13" x14ac:dyDescent="0.15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spans="1:26" ht="13" x14ac:dyDescent="0.15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spans="1:26" ht="13" x14ac:dyDescent="0.15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spans="1:26" ht="13" x14ac:dyDescent="0.15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spans="1:26" ht="13" x14ac:dyDescent="0.15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spans="1:26" ht="13" x14ac:dyDescent="0.15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spans="1:26" ht="13" x14ac:dyDescent="0.15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spans="1:26" ht="13" x14ac:dyDescent="0.15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spans="1:26" ht="13" x14ac:dyDescent="0.15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spans="1:26" ht="13" x14ac:dyDescent="0.15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spans="1:26" ht="13" x14ac:dyDescent="0.15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spans="1:26" ht="13" x14ac:dyDescent="0.15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spans="1:26" ht="13" x14ac:dyDescent="0.15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spans="1:26" ht="13" x14ac:dyDescent="0.15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spans="1:26" ht="13" x14ac:dyDescent="0.15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spans="1:26" ht="13" x14ac:dyDescent="0.15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spans="1:26" ht="13" x14ac:dyDescent="0.15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spans="1:26" ht="13" x14ac:dyDescent="0.15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spans="1:26" ht="13" x14ac:dyDescent="0.15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spans="1:26" ht="13" x14ac:dyDescent="0.15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spans="1:26" ht="13" x14ac:dyDescent="0.15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spans="1:26" ht="13" x14ac:dyDescent="0.15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spans="1:26" ht="13" x14ac:dyDescent="0.15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spans="1:26" ht="13" x14ac:dyDescent="0.15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spans="1:26" ht="13" x14ac:dyDescent="0.15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spans="1:26" ht="13" x14ac:dyDescent="0.15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spans="1:26" ht="13" x14ac:dyDescent="0.15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spans="1:26" ht="13" x14ac:dyDescent="0.15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spans="1:26" ht="13" x14ac:dyDescent="0.15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spans="1:26" ht="13" x14ac:dyDescent="0.15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spans="1:26" ht="13" x14ac:dyDescent="0.15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spans="1:26" ht="13" x14ac:dyDescent="0.15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spans="1:26" ht="13" x14ac:dyDescent="0.15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spans="1:26" ht="13" x14ac:dyDescent="0.15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spans="1:26" ht="13" x14ac:dyDescent="0.15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spans="1:26" ht="13" x14ac:dyDescent="0.15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spans="1:26" ht="13" x14ac:dyDescent="0.15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spans="1:26" ht="13" x14ac:dyDescent="0.15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spans="1:26" ht="13" x14ac:dyDescent="0.15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spans="1:26" ht="13" x14ac:dyDescent="0.15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spans="1:26" ht="13" x14ac:dyDescent="0.15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spans="1:26" ht="13" x14ac:dyDescent="0.15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spans="1:26" ht="13" x14ac:dyDescent="0.15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spans="1:26" ht="13" x14ac:dyDescent="0.15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spans="1:26" ht="13" x14ac:dyDescent="0.15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spans="1:26" ht="13" x14ac:dyDescent="0.15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spans="1:26" ht="13" x14ac:dyDescent="0.15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spans="1:26" ht="13" x14ac:dyDescent="0.15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spans="1:26" ht="13" x14ac:dyDescent="0.15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spans="1:26" ht="13" x14ac:dyDescent="0.15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spans="1:26" ht="13" x14ac:dyDescent="0.15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spans="1:26" ht="13" x14ac:dyDescent="0.15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spans="1:26" ht="13" x14ac:dyDescent="0.15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spans="1:26" ht="13" x14ac:dyDescent="0.15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spans="1:26" ht="13" x14ac:dyDescent="0.15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spans="1:26" ht="13" x14ac:dyDescent="0.15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spans="1:26" ht="13" x14ac:dyDescent="0.15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spans="1:26" ht="13" x14ac:dyDescent="0.15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spans="1:26" ht="13" x14ac:dyDescent="0.15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spans="1:26" ht="13" x14ac:dyDescent="0.15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spans="1:26" ht="13" x14ac:dyDescent="0.15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spans="1:26" ht="13" x14ac:dyDescent="0.15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spans="1:26" ht="13" x14ac:dyDescent="0.15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spans="1:26" ht="13" x14ac:dyDescent="0.15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spans="1:26" ht="13" x14ac:dyDescent="0.15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spans="1:26" ht="13" x14ac:dyDescent="0.15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spans="1:26" ht="13" x14ac:dyDescent="0.15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spans="1:26" ht="13" x14ac:dyDescent="0.15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spans="1:26" ht="13" x14ac:dyDescent="0.15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spans="1:26" ht="13" x14ac:dyDescent="0.15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spans="1:26" ht="13" x14ac:dyDescent="0.15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spans="1:26" ht="13" x14ac:dyDescent="0.15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spans="1:26" ht="13" x14ac:dyDescent="0.15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spans="1:26" ht="13" x14ac:dyDescent="0.15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spans="1:26" ht="13" x14ac:dyDescent="0.15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spans="1:26" ht="13" x14ac:dyDescent="0.15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spans="1:26" ht="13" x14ac:dyDescent="0.15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spans="1:26" ht="13" x14ac:dyDescent="0.15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spans="1:26" ht="13" x14ac:dyDescent="0.15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spans="1:26" ht="13" x14ac:dyDescent="0.15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spans="1:26" ht="13" x14ac:dyDescent="0.15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spans="1:26" ht="13" x14ac:dyDescent="0.15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spans="1:26" ht="13" x14ac:dyDescent="0.15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spans="1:26" ht="13" x14ac:dyDescent="0.15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spans="1:26" ht="13" x14ac:dyDescent="0.15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spans="1:26" ht="13" x14ac:dyDescent="0.15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spans="1:26" ht="13" x14ac:dyDescent="0.15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spans="1:26" ht="13" x14ac:dyDescent="0.15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spans="1:26" ht="13" x14ac:dyDescent="0.15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spans="1:26" ht="13" x14ac:dyDescent="0.15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spans="1:26" ht="13" x14ac:dyDescent="0.15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spans="1:26" ht="13" x14ac:dyDescent="0.15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spans="1:26" ht="13" x14ac:dyDescent="0.15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spans="1:26" ht="13" x14ac:dyDescent="0.15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spans="1:26" ht="13" x14ac:dyDescent="0.15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spans="1:26" ht="13" x14ac:dyDescent="0.15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spans="1:26" ht="13" x14ac:dyDescent="0.15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spans="1:26" ht="13" x14ac:dyDescent="0.15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spans="1:26" ht="13" x14ac:dyDescent="0.15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spans="1:26" ht="13" x14ac:dyDescent="0.15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spans="1:26" ht="13" x14ac:dyDescent="0.15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spans="1:26" ht="13" x14ac:dyDescent="0.15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spans="1:26" ht="13" x14ac:dyDescent="0.15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spans="1:26" ht="13" x14ac:dyDescent="0.15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spans="1:26" ht="13" x14ac:dyDescent="0.15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spans="1:26" ht="13" x14ac:dyDescent="0.15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spans="1:26" ht="13" x14ac:dyDescent="0.15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spans="1:26" ht="13" x14ac:dyDescent="0.15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spans="1:26" ht="13" x14ac:dyDescent="0.15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spans="1:26" ht="13" x14ac:dyDescent="0.15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spans="1:26" ht="13" x14ac:dyDescent="0.15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spans="1:26" ht="13" x14ac:dyDescent="0.15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spans="1:26" ht="13" x14ac:dyDescent="0.15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spans="1:26" ht="13" x14ac:dyDescent="0.15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spans="1:26" ht="13" x14ac:dyDescent="0.15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spans="1:26" ht="13" x14ac:dyDescent="0.15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spans="1:26" ht="13" x14ac:dyDescent="0.15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spans="1:26" ht="13" x14ac:dyDescent="0.15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spans="1:26" ht="13" x14ac:dyDescent="0.15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spans="1:26" ht="13" x14ac:dyDescent="0.15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spans="1:26" ht="13" x14ac:dyDescent="0.15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spans="1:26" ht="13" x14ac:dyDescent="0.15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spans="1:26" ht="13" x14ac:dyDescent="0.15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spans="1:26" ht="13" x14ac:dyDescent="0.15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spans="1:26" ht="13" x14ac:dyDescent="0.15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spans="1:26" ht="13" x14ac:dyDescent="0.15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spans="1:26" ht="13" x14ac:dyDescent="0.15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spans="1:26" ht="13" x14ac:dyDescent="0.15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spans="1:26" ht="13" x14ac:dyDescent="0.15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spans="1:26" ht="13" x14ac:dyDescent="0.15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spans="1:26" ht="13" x14ac:dyDescent="0.15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spans="1:26" ht="13" x14ac:dyDescent="0.15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spans="1:26" ht="13" x14ac:dyDescent="0.15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spans="1:26" ht="13" x14ac:dyDescent="0.15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spans="1:26" ht="13" x14ac:dyDescent="0.15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spans="1:26" ht="13" x14ac:dyDescent="0.15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spans="1:26" ht="13" x14ac:dyDescent="0.15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spans="1:26" ht="13" x14ac:dyDescent="0.15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spans="1:26" ht="13" x14ac:dyDescent="0.15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spans="1:26" ht="13" x14ac:dyDescent="0.15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spans="1:26" ht="13" x14ac:dyDescent="0.15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spans="1:26" ht="13" x14ac:dyDescent="0.15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spans="1:26" ht="13" x14ac:dyDescent="0.15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spans="1:26" ht="13" x14ac:dyDescent="0.15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spans="1:26" ht="13" x14ac:dyDescent="0.15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spans="1:26" ht="13" x14ac:dyDescent="0.15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spans="1:26" ht="13" x14ac:dyDescent="0.15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spans="1:26" ht="13" x14ac:dyDescent="0.15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spans="1:26" ht="13" x14ac:dyDescent="0.15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spans="1:26" ht="13" x14ac:dyDescent="0.15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spans="1:26" ht="13" x14ac:dyDescent="0.15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spans="1:26" ht="13" x14ac:dyDescent="0.15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spans="1:26" ht="13" x14ac:dyDescent="0.15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spans="1:26" ht="13" x14ac:dyDescent="0.15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spans="1:26" ht="13" x14ac:dyDescent="0.15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spans="1:26" ht="13" x14ac:dyDescent="0.15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spans="1:26" ht="13" x14ac:dyDescent="0.15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spans="1:26" ht="13" x14ac:dyDescent="0.15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spans="1:26" ht="13" x14ac:dyDescent="0.15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spans="1:26" ht="13" x14ac:dyDescent="0.15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spans="1:26" ht="13" x14ac:dyDescent="0.15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spans="1:26" ht="13" x14ac:dyDescent="0.15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spans="1:26" ht="13" x14ac:dyDescent="0.15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spans="1:26" ht="13" x14ac:dyDescent="0.15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spans="1:26" ht="13" x14ac:dyDescent="0.15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spans="1:26" ht="13" x14ac:dyDescent="0.15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spans="1:26" ht="13" x14ac:dyDescent="0.15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spans="1:26" ht="13" x14ac:dyDescent="0.15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spans="1:26" ht="13" x14ac:dyDescent="0.15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spans="1:26" ht="13" x14ac:dyDescent="0.15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spans="1:26" ht="13" x14ac:dyDescent="0.15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spans="1:26" ht="13" x14ac:dyDescent="0.15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spans="1:26" ht="13" x14ac:dyDescent="0.15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spans="1:26" ht="13" x14ac:dyDescent="0.15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spans="1:26" ht="13" x14ac:dyDescent="0.15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spans="1:26" ht="13" x14ac:dyDescent="0.15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spans="1:26" ht="13" x14ac:dyDescent="0.15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spans="1:26" ht="13" x14ac:dyDescent="0.15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spans="1:26" ht="13" x14ac:dyDescent="0.15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spans="1:26" ht="13" x14ac:dyDescent="0.15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spans="1:26" ht="13" x14ac:dyDescent="0.15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spans="1:26" ht="13" x14ac:dyDescent="0.15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spans="1:26" ht="13" x14ac:dyDescent="0.15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spans="1:26" ht="13" x14ac:dyDescent="0.15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spans="1:26" ht="13" x14ac:dyDescent="0.15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spans="1:26" ht="13" x14ac:dyDescent="0.15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spans="1:26" ht="13" x14ac:dyDescent="0.15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spans="1:26" ht="13" x14ac:dyDescent="0.15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spans="1:26" ht="13" x14ac:dyDescent="0.15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spans="1:26" ht="13" x14ac:dyDescent="0.15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spans="1:26" ht="13" x14ac:dyDescent="0.15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spans="1:26" ht="13" x14ac:dyDescent="0.15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spans="1:26" ht="13" x14ac:dyDescent="0.15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spans="1:26" ht="13" x14ac:dyDescent="0.15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spans="1:26" ht="13" x14ac:dyDescent="0.15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spans="1:26" ht="13" x14ac:dyDescent="0.15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spans="1:26" ht="13" x14ac:dyDescent="0.15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spans="1:26" ht="13" x14ac:dyDescent="0.15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spans="1:26" ht="13" x14ac:dyDescent="0.15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spans="1:26" ht="13" x14ac:dyDescent="0.15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spans="1:26" ht="13" x14ac:dyDescent="0.15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spans="1:26" ht="13" x14ac:dyDescent="0.15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spans="1:26" ht="13" x14ac:dyDescent="0.15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spans="1:26" ht="13" x14ac:dyDescent="0.15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spans="1:26" ht="13" x14ac:dyDescent="0.15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spans="1:26" ht="13" x14ac:dyDescent="0.15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spans="1:26" ht="13" x14ac:dyDescent="0.15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spans="1:26" ht="13" x14ac:dyDescent="0.15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spans="1:26" ht="13" x14ac:dyDescent="0.15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spans="1:26" ht="13" x14ac:dyDescent="0.15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spans="1:26" ht="13" x14ac:dyDescent="0.15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spans="1:26" ht="13" x14ac:dyDescent="0.15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spans="1:26" ht="13" x14ac:dyDescent="0.15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spans="1:26" ht="13" x14ac:dyDescent="0.15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spans="1:26" ht="13" x14ac:dyDescent="0.15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spans="1:26" ht="13" x14ac:dyDescent="0.15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spans="1:26" ht="13" x14ac:dyDescent="0.15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spans="1:26" ht="13" x14ac:dyDescent="0.15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spans="1:26" ht="13" x14ac:dyDescent="0.15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spans="1:26" ht="13" x14ac:dyDescent="0.15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spans="1:26" ht="13" x14ac:dyDescent="0.15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spans="1:26" ht="13" x14ac:dyDescent="0.15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spans="1:26" ht="13" x14ac:dyDescent="0.15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spans="1:26" ht="13" x14ac:dyDescent="0.15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spans="1:26" ht="13" x14ac:dyDescent="0.15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spans="1:26" ht="13" x14ac:dyDescent="0.15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spans="1:26" ht="13" x14ac:dyDescent="0.15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spans="1:26" ht="13" x14ac:dyDescent="0.15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spans="1:26" ht="13" x14ac:dyDescent="0.15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spans="1:26" ht="13" x14ac:dyDescent="0.15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spans="1:26" ht="13" x14ac:dyDescent="0.15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spans="1:26" ht="13" x14ac:dyDescent="0.15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spans="1:26" ht="13" x14ac:dyDescent="0.15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spans="1:26" ht="13" x14ac:dyDescent="0.15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spans="1:26" ht="13" x14ac:dyDescent="0.15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spans="1:26" ht="13" x14ac:dyDescent="0.15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spans="1:26" ht="13" x14ac:dyDescent="0.15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spans="1:26" ht="13" x14ac:dyDescent="0.15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spans="1:26" ht="13" x14ac:dyDescent="0.15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spans="1:26" ht="13" x14ac:dyDescent="0.15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spans="1:26" ht="13" x14ac:dyDescent="0.15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spans="1:26" ht="13" x14ac:dyDescent="0.15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spans="1:26" ht="13" x14ac:dyDescent="0.15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spans="1:26" ht="13" x14ac:dyDescent="0.15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spans="1:26" ht="13" x14ac:dyDescent="0.15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spans="1:26" ht="13" x14ac:dyDescent="0.15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spans="1:26" ht="13" x14ac:dyDescent="0.15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spans="1:26" ht="13" x14ac:dyDescent="0.15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spans="1:26" ht="13" x14ac:dyDescent="0.15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spans="1:26" ht="13" x14ac:dyDescent="0.15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spans="1:26" ht="13" x14ac:dyDescent="0.15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spans="1:26" ht="13" x14ac:dyDescent="0.15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spans="1:26" ht="13" x14ac:dyDescent="0.15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spans="1:26" ht="13" x14ac:dyDescent="0.15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spans="1:26" ht="13" x14ac:dyDescent="0.15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spans="1:26" ht="13" x14ac:dyDescent="0.15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spans="1:26" ht="13" x14ac:dyDescent="0.15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spans="1:26" ht="13" x14ac:dyDescent="0.15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spans="1:26" ht="13" x14ac:dyDescent="0.15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spans="1:26" ht="13" x14ac:dyDescent="0.15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spans="1:26" ht="13" x14ac:dyDescent="0.15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spans="1:26" ht="13" x14ac:dyDescent="0.15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spans="1:26" ht="13" x14ac:dyDescent="0.15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spans="1:26" ht="13" x14ac:dyDescent="0.15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spans="1:26" ht="13" x14ac:dyDescent="0.15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spans="1:26" ht="13" x14ac:dyDescent="0.15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spans="1:26" ht="13" x14ac:dyDescent="0.15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spans="1:26" ht="13" x14ac:dyDescent="0.15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spans="1:26" ht="13" x14ac:dyDescent="0.15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spans="1:26" ht="13" x14ac:dyDescent="0.15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spans="1:26" ht="13" x14ac:dyDescent="0.15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spans="1:26" ht="13" x14ac:dyDescent="0.15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spans="1:26" ht="13" x14ac:dyDescent="0.15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spans="1:26" ht="13" x14ac:dyDescent="0.15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spans="1:26" ht="13" x14ac:dyDescent="0.15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spans="1:26" ht="13" x14ac:dyDescent="0.15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spans="1:26" ht="13" x14ac:dyDescent="0.15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spans="1:26" ht="13" x14ac:dyDescent="0.15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spans="1:26" ht="13" x14ac:dyDescent="0.15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spans="1:26" ht="13" x14ac:dyDescent="0.15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spans="1:26" ht="13" x14ac:dyDescent="0.15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spans="1:26" ht="13" x14ac:dyDescent="0.15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spans="1:26" ht="13" x14ac:dyDescent="0.15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spans="1:26" ht="13" x14ac:dyDescent="0.15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spans="1:26" ht="13" x14ac:dyDescent="0.15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spans="1:26" ht="13" x14ac:dyDescent="0.15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spans="1:26" ht="13" x14ac:dyDescent="0.15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spans="1:26" ht="13" x14ac:dyDescent="0.15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spans="1:26" ht="13" x14ac:dyDescent="0.15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spans="1:26" ht="13" x14ac:dyDescent="0.15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spans="1:26" ht="13" x14ac:dyDescent="0.15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spans="1:26" ht="13" x14ac:dyDescent="0.15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spans="1:26" ht="13" x14ac:dyDescent="0.15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spans="1:26" ht="13" x14ac:dyDescent="0.15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spans="1:26" ht="13" x14ac:dyDescent="0.15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spans="1:26" ht="13" x14ac:dyDescent="0.15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spans="1:26" ht="13" x14ac:dyDescent="0.15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spans="1:26" ht="13" x14ac:dyDescent="0.15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spans="1:26" ht="13" x14ac:dyDescent="0.15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spans="1:26" ht="13" x14ac:dyDescent="0.15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spans="1:26" ht="13" x14ac:dyDescent="0.15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spans="1:26" ht="13" x14ac:dyDescent="0.15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spans="1:26" ht="13" x14ac:dyDescent="0.15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spans="1:26" ht="13" x14ac:dyDescent="0.15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spans="1:26" ht="13" x14ac:dyDescent="0.15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spans="1:26" ht="13" x14ac:dyDescent="0.15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spans="1:26" ht="13" x14ac:dyDescent="0.15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spans="1:26" ht="13" x14ac:dyDescent="0.15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spans="1:26" ht="13" x14ac:dyDescent="0.15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spans="1:26" ht="13" x14ac:dyDescent="0.15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spans="1:26" ht="13" x14ac:dyDescent="0.15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spans="1:26" ht="13" x14ac:dyDescent="0.15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spans="1:26" ht="13" x14ac:dyDescent="0.15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spans="1:26" ht="13" x14ac:dyDescent="0.15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spans="1:26" ht="13" x14ac:dyDescent="0.15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spans="1:26" ht="13" x14ac:dyDescent="0.15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spans="1:26" ht="13" x14ac:dyDescent="0.15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spans="1:26" ht="13" x14ac:dyDescent="0.15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spans="1:26" ht="13" x14ac:dyDescent="0.15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spans="1:26" ht="13" x14ac:dyDescent="0.15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spans="1:26" ht="13" x14ac:dyDescent="0.15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spans="1:26" ht="13" x14ac:dyDescent="0.15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spans="1:26" ht="13" x14ac:dyDescent="0.15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spans="1:26" ht="13" x14ac:dyDescent="0.15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spans="1:26" ht="13" x14ac:dyDescent="0.15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spans="1:26" ht="13" x14ac:dyDescent="0.15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spans="1:26" ht="13" x14ac:dyDescent="0.15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spans="1:26" ht="13" x14ac:dyDescent="0.15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spans="1:26" ht="13" x14ac:dyDescent="0.15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spans="1:26" ht="13" x14ac:dyDescent="0.15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spans="1:26" ht="13" x14ac:dyDescent="0.15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spans="1:26" ht="13" x14ac:dyDescent="0.15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spans="1:26" ht="13" x14ac:dyDescent="0.15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spans="1:26" ht="13" x14ac:dyDescent="0.15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spans="1:26" ht="13" x14ac:dyDescent="0.15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spans="1:26" ht="13" x14ac:dyDescent="0.15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spans="1:26" ht="13" x14ac:dyDescent="0.15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spans="1:26" ht="13" x14ac:dyDescent="0.15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spans="1:26" ht="13" x14ac:dyDescent="0.15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spans="1:26" ht="13" x14ac:dyDescent="0.15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spans="1:26" ht="13" x14ac:dyDescent="0.15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spans="1:26" ht="13" x14ac:dyDescent="0.15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spans="1:26" ht="13" x14ac:dyDescent="0.15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spans="1:26" ht="13" x14ac:dyDescent="0.15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spans="1:26" ht="13" x14ac:dyDescent="0.15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spans="1:26" ht="13" x14ac:dyDescent="0.15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spans="1:26" ht="13" x14ac:dyDescent="0.15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spans="1:26" ht="13" x14ac:dyDescent="0.15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spans="1:26" ht="13" x14ac:dyDescent="0.15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spans="1:26" ht="13" x14ac:dyDescent="0.15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spans="1:26" ht="13" x14ac:dyDescent="0.15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spans="1:26" ht="13" x14ac:dyDescent="0.15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spans="1:26" ht="13" x14ac:dyDescent="0.15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spans="1:26" ht="13" x14ac:dyDescent="0.15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spans="1:26" ht="13" x14ac:dyDescent="0.15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spans="1:26" ht="13" x14ac:dyDescent="0.15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spans="1:26" ht="13" x14ac:dyDescent="0.15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spans="1:26" ht="13" x14ac:dyDescent="0.15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spans="1:26" ht="13" x14ac:dyDescent="0.15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spans="1:26" ht="13" x14ac:dyDescent="0.15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spans="1:26" ht="13" x14ac:dyDescent="0.15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spans="1:26" ht="13" x14ac:dyDescent="0.15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spans="1:26" ht="13" x14ac:dyDescent="0.15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spans="1:26" ht="13" x14ac:dyDescent="0.15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spans="1:26" ht="13" x14ac:dyDescent="0.15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spans="1:26" ht="13" x14ac:dyDescent="0.15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spans="1:26" ht="13" x14ac:dyDescent="0.15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spans="1:26" ht="13" x14ac:dyDescent="0.15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spans="1:26" ht="13" x14ac:dyDescent="0.15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spans="1:26" ht="13" x14ac:dyDescent="0.15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spans="1:26" ht="13" x14ac:dyDescent="0.15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spans="1:26" ht="13" x14ac:dyDescent="0.15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spans="1:26" ht="13" x14ac:dyDescent="0.15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spans="1:26" ht="13" x14ac:dyDescent="0.15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spans="1:26" ht="13" x14ac:dyDescent="0.15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spans="1:26" ht="13" x14ac:dyDescent="0.15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spans="1:26" ht="13" x14ac:dyDescent="0.15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spans="1:26" ht="13" x14ac:dyDescent="0.15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spans="1:26" ht="13" x14ac:dyDescent="0.15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spans="1:26" ht="13" x14ac:dyDescent="0.15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spans="1:26" ht="13" x14ac:dyDescent="0.15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spans="1:26" ht="13" x14ac:dyDescent="0.15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spans="1:26" ht="13" x14ac:dyDescent="0.15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spans="1:26" ht="13" x14ac:dyDescent="0.15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spans="1:26" ht="13" x14ac:dyDescent="0.15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spans="1:26" ht="13" x14ac:dyDescent="0.15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spans="1:26" ht="13" x14ac:dyDescent="0.15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spans="1:26" ht="13" x14ac:dyDescent="0.15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spans="1:26" ht="13" x14ac:dyDescent="0.15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spans="1:26" ht="13" x14ac:dyDescent="0.15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spans="1:26" ht="13" x14ac:dyDescent="0.15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spans="1:26" ht="13" x14ac:dyDescent="0.15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spans="1:26" ht="13" x14ac:dyDescent="0.15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spans="1:26" ht="13" x14ac:dyDescent="0.15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spans="1:26" ht="13" x14ac:dyDescent="0.15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spans="1:26" ht="13" x14ac:dyDescent="0.15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spans="1:26" ht="13" x14ac:dyDescent="0.15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spans="1:26" ht="13" x14ac:dyDescent="0.15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spans="1:26" ht="13" x14ac:dyDescent="0.15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spans="1:26" ht="13" x14ac:dyDescent="0.15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spans="1:26" ht="13" x14ac:dyDescent="0.15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spans="1:26" ht="13" x14ac:dyDescent="0.15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spans="1:26" ht="13" x14ac:dyDescent="0.15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spans="1:26" ht="13" x14ac:dyDescent="0.15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spans="1:26" ht="13" x14ac:dyDescent="0.15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spans="1:26" ht="13" x14ac:dyDescent="0.15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spans="1:26" ht="13" x14ac:dyDescent="0.15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spans="1:26" ht="13" x14ac:dyDescent="0.15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spans="1:26" ht="13" x14ac:dyDescent="0.15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spans="1:26" ht="13" x14ac:dyDescent="0.15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spans="1:26" ht="13" x14ac:dyDescent="0.15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spans="1:26" ht="13" x14ac:dyDescent="0.15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spans="1:26" ht="13" x14ac:dyDescent="0.15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spans="1:26" ht="13" x14ac:dyDescent="0.15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spans="1:26" ht="13" x14ac:dyDescent="0.15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spans="1:26" ht="13" x14ac:dyDescent="0.15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spans="1:26" ht="13" x14ac:dyDescent="0.15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spans="1:26" ht="13" x14ac:dyDescent="0.15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spans="1:26" ht="13" x14ac:dyDescent="0.15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spans="1:26" ht="13" x14ac:dyDescent="0.15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spans="1:26" ht="13" x14ac:dyDescent="0.15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spans="1:26" ht="13" x14ac:dyDescent="0.15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spans="1:26" ht="13" x14ac:dyDescent="0.15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spans="1:26" ht="13" x14ac:dyDescent="0.15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spans="1:26" ht="13" x14ac:dyDescent="0.15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spans="1:26" ht="13" x14ac:dyDescent="0.15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spans="1:26" ht="13" x14ac:dyDescent="0.15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spans="1:26" ht="13" x14ac:dyDescent="0.15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spans="1:26" ht="13" x14ac:dyDescent="0.15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spans="1:26" ht="13" x14ac:dyDescent="0.15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spans="1:26" ht="13" x14ac:dyDescent="0.15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spans="1:26" ht="13" x14ac:dyDescent="0.15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spans="1:26" ht="13" x14ac:dyDescent="0.15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spans="1:26" ht="13" x14ac:dyDescent="0.15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spans="1:26" ht="13" x14ac:dyDescent="0.15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spans="1:26" ht="13" x14ac:dyDescent="0.15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spans="1:26" ht="13" x14ac:dyDescent="0.15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spans="1:26" ht="13" x14ac:dyDescent="0.15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spans="1:26" ht="13" x14ac:dyDescent="0.15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spans="1:26" ht="13" x14ac:dyDescent="0.15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spans="1:26" ht="13" x14ac:dyDescent="0.15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spans="1:26" ht="13" x14ac:dyDescent="0.15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spans="1:26" ht="13" x14ac:dyDescent="0.15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spans="1:26" ht="13" x14ac:dyDescent="0.15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spans="1:26" ht="13" x14ac:dyDescent="0.15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spans="1:26" ht="13" x14ac:dyDescent="0.15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spans="1:26" ht="13" x14ac:dyDescent="0.15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spans="1:26" ht="13" x14ac:dyDescent="0.15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spans="1:26" ht="13" x14ac:dyDescent="0.15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spans="1:26" ht="13" x14ac:dyDescent="0.15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spans="1:26" ht="13" x14ac:dyDescent="0.15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spans="1:26" ht="13" x14ac:dyDescent="0.15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spans="1:26" ht="13" x14ac:dyDescent="0.15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spans="1:26" ht="13" x14ac:dyDescent="0.15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spans="1:26" ht="13" x14ac:dyDescent="0.15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spans="1:26" ht="13" x14ac:dyDescent="0.15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spans="1:26" ht="13" x14ac:dyDescent="0.15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spans="1:26" ht="13" x14ac:dyDescent="0.15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spans="1:26" ht="13" x14ac:dyDescent="0.15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spans="1:26" ht="13" x14ac:dyDescent="0.15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spans="1:26" ht="13" x14ac:dyDescent="0.15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spans="1:26" ht="13" x14ac:dyDescent="0.15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spans="1:26" ht="13" x14ac:dyDescent="0.15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spans="1:26" ht="13" x14ac:dyDescent="0.15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spans="1:26" ht="13" x14ac:dyDescent="0.15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spans="1:26" ht="13" x14ac:dyDescent="0.15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spans="1:26" ht="13" x14ac:dyDescent="0.15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spans="1:26" ht="13" x14ac:dyDescent="0.15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spans="1:26" ht="13" x14ac:dyDescent="0.15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spans="1:26" ht="13" x14ac:dyDescent="0.15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spans="1:26" ht="13" x14ac:dyDescent="0.15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spans="1:26" ht="13" x14ac:dyDescent="0.15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spans="1:26" ht="13" x14ac:dyDescent="0.15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  <row r="1000" spans="1:26" ht="13" x14ac:dyDescent="0.15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7"/>
    </row>
    <row r="1001" spans="1:26" ht="13" x14ac:dyDescent="0.15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7"/>
    </row>
    <row r="1002" spans="1:26" ht="13" x14ac:dyDescent="0.15">
      <c r="A1002" s="27"/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7"/>
    </row>
    <row r="1003" spans="1:26" ht="13" x14ac:dyDescent="0.15">
      <c r="A1003" s="27"/>
      <c r="B1003" s="27"/>
      <c r="C1003" s="27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7"/>
    </row>
    <row r="1004" spans="1:26" ht="13" x14ac:dyDescent="0.15">
      <c r="A1004" s="27"/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7"/>
    </row>
    <row r="1005" spans="1:26" ht="13" x14ac:dyDescent="0.15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7"/>
    </row>
    <row r="1006" spans="1:26" ht="13" x14ac:dyDescent="0.15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7"/>
    </row>
    <row r="1007" spans="1:26" ht="13" x14ac:dyDescent="0.15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7"/>
    </row>
    <row r="1008" spans="1:26" ht="13" x14ac:dyDescent="0.15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  <c r="M1008" s="2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7"/>
    </row>
    <row r="1009" spans="1:26" ht="13" x14ac:dyDescent="0.15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  <c r="M1009" s="2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7"/>
    </row>
    <row r="1010" spans="1:26" ht="13" x14ac:dyDescent="0.15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  <c r="M1010" s="2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7"/>
    </row>
    <row r="1011" spans="1:26" ht="13" x14ac:dyDescent="0.15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  <c r="M1011" s="2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7"/>
    </row>
    <row r="1012" spans="1:26" ht="13" x14ac:dyDescent="0.15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  <c r="M1012" s="2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7"/>
    </row>
    <row r="1013" spans="1:26" ht="13" x14ac:dyDescent="0.15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  <c r="M1013" s="2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7"/>
    </row>
    <row r="1014" spans="1:26" ht="13" x14ac:dyDescent="0.15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  <c r="M1014" s="2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7"/>
    </row>
    <row r="1015" spans="1:26" ht="13" x14ac:dyDescent="0.15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  <c r="M1015" s="2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7"/>
    </row>
    <row r="1016" spans="1:26" ht="13" x14ac:dyDescent="0.15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  <c r="M1016" s="2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7"/>
    </row>
    <row r="1017" spans="1:26" ht="13" x14ac:dyDescent="0.15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  <c r="M1017" s="2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7"/>
    </row>
    <row r="1018" spans="1:26" ht="13" x14ac:dyDescent="0.15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  <c r="M1018" s="2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7"/>
    </row>
    <row r="1019" spans="1:26" ht="13" x14ac:dyDescent="0.15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7"/>
    </row>
    <row r="1020" spans="1:26" ht="13" x14ac:dyDescent="0.15">
      <c r="A1020" s="27"/>
      <c r="B1020" s="27"/>
      <c r="C1020" s="27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7"/>
    </row>
    <row r="1021" spans="1:26" ht="13" x14ac:dyDescent="0.15">
      <c r="A1021" s="27"/>
      <c r="B1021" s="27"/>
      <c r="C1021" s="27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7"/>
    </row>
    <row r="1022" spans="1:26" ht="13" x14ac:dyDescent="0.15">
      <c r="A1022" s="27"/>
      <c r="B1022" s="27"/>
      <c r="C1022" s="27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7"/>
    </row>
    <row r="1023" spans="1:26" ht="13" x14ac:dyDescent="0.15">
      <c r="A1023" s="27"/>
      <c r="B1023" s="27"/>
      <c r="C1023" s="27"/>
      <c r="D1023" s="27"/>
      <c r="E1023" s="27"/>
      <c r="F1023" s="27"/>
      <c r="G1023" s="27"/>
      <c r="H1023" s="27"/>
      <c r="I1023" s="27"/>
      <c r="J1023" s="27"/>
      <c r="K1023" s="27"/>
      <c r="L1023" s="27"/>
      <c r="M1023" s="2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7"/>
    </row>
    <row r="1024" spans="1:26" ht="13" x14ac:dyDescent="0.15">
      <c r="A1024" s="27"/>
      <c r="B1024" s="27"/>
      <c r="C1024" s="27"/>
      <c r="D1024" s="27"/>
      <c r="E1024" s="27"/>
      <c r="F1024" s="27"/>
      <c r="G1024" s="27"/>
      <c r="H1024" s="27"/>
      <c r="I1024" s="27"/>
      <c r="J1024" s="27"/>
      <c r="K1024" s="27"/>
      <c r="L1024" s="27"/>
      <c r="M1024" s="2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7"/>
    </row>
    <row r="1025" spans="1:26" ht="13" x14ac:dyDescent="0.15">
      <c r="A1025" s="27"/>
      <c r="B1025" s="27"/>
      <c r="C1025" s="27"/>
      <c r="D1025" s="27"/>
      <c r="E1025" s="27"/>
      <c r="F1025" s="27"/>
      <c r="G1025" s="27"/>
      <c r="H1025" s="27"/>
      <c r="I1025" s="27"/>
      <c r="J1025" s="27"/>
      <c r="K1025" s="27"/>
      <c r="L1025" s="27"/>
      <c r="M1025" s="2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7"/>
    </row>
    <row r="1026" spans="1:26" ht="13" x14ac:dyDescent="0.15">
      <c r="A1026" s="27"/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7"/>
    </row>
    <row r="1027" spans="1:26" ht="13" x14ac:dyDescent="0.15">
      <c r="A1027" s="27"/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7"/>
    </row>
    <row r="1028" spans="1:26" ht="13" x14ac:dyDescent="0.15">
      <c r="A1028" s="27"/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7"/>
    </row>
    <row r="1029" spans="1:26" ht="13" x14ac:dyDescent="0.15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L1029" s="27"/>
      <c r="M1029" s="2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7"/>
    </row>
    <row r="1030" spans="1:26" ht="13" x14ac:dyDescent="0.15">
      <c r="A1030" s="27"/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  <c r="L1030" s="27"/>
      <c r="M1030" s="2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7"/>
    </row>
    <row r="1031" spans="1:26" ht="13" x14ac:dyDescent="0.15">
      <c r="A1031" s="27"/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  <c r="L1031" s="27"/>
      <c r="M1031" s="2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7"/>
    </row>
    <row r="1032" spans="1:26" ht="13" x14ac:dyDescent="0.15">
      <c r="A1032" s="27"/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  <c r="L1032" s="27"/>
      <c r="M1032" s="2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7"/>
    </row>
    <row r="1033" spans="1:26" ht="13" x14ac:dyDescent="0.15">
      <c r="A1033" s="27"/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7"/>
    </row>
    <row r="1034" spans="1:26" ht="13" x14ac:dyDescent="0.15">
      <c r="A1034" s="27"/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7"/>
    </row>
    <row r="1035" spans="1:26" ht="13" x14ac:dyDescent="0.15">
      <c r="A1035" s="27"/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7"/>
    </row>
    <row r="1036" spans="1:26" ht="13" x14ac:dyDescent="0.15">
      <c r="A1036" s="27"/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  <c r="L1036" s="27"/>
      <c r="M1036" s="2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7"/>
    </row>
    <row r="1037" spans="1:26" ht="13" x14ac:dyDescent="0.15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  <c r="M1037" s="2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7"/>
    </row>
    <row r="1038" spans="1:26" ht="13" x14ac:dyDescent="0.15">
      <c r="A1038" s="27"/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7"/>
    </row>
    <row r="1039" spans="1:26" ht="13" x14ac:dyDescent="0.15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7"/>
    </row>
    <row r="1040" spans="1:26" ht="13" x14ac:dyDescent="0.15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7"/>
    </row>
    <row r="1041" spans="1:26" ht="13" x14ac:dyDescent="0.15">
      <c r="A1041" s="27"/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7"/>
    </row>
    <row r="1042" spans="1:26" ht="13" x14ac:dyDescent="0.15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  <c r="M1042" s="2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7"/>
    </row>
    <row r="1043" spans="1:26" ht="13" x14ac:dyDescent="0.15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  <c r="M1043" s="2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7"/>
    </row>
    <row r="1044" spans="1:26" ht="13" x14ac:dyDescent="0.15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  <c r="M1044" s="2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7"/>
    </row>
    <row r="1045" spans="1:26" ht="13" x14ac:dyDescent="0.15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  <c r="M1045" s="2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7"/>
    </row>
    <row r="1046" spans="1:26" ht="13" x14ac:dyDescent="0.15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  <c r="M1046" s="2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7"/>
    </row>
    <row r="1047" spans="1:26" ht="13" x14ac:dyDescent="0.15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  <c r="M1047" s="2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7"/>
    </row>
    <row r="1048" spans="1:26" ht="13" x14ac:dyDescent="0.15">
      <c r="A1048" s="27"/>
      <c r="B1048" s="27"/>
      <c r="C1048" s="27"/>
      <c r="D1048" s="27"/>
      <c r="E1048" s="27"/>
      <c r="F1048" s="27"/>
      <c r="G1048" s="27"/>
      <c r="H1048" s="27"/>
      <c r="I1048" s="27"/>
      <c r="J1048" s="27"/>
      <c r="K1048" s="27"/>
      <c r="L1048" s="27"/>
      <c r="M1048" s="2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7"/>
    </row>
    <row r="1049" spans="1:26" ht="13" x14ac:dyDescent="0.15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  <c r="M1049" s="2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7"/>
    </row>
    <row r="1050" spans="1:26" ht="13" x14ac:dyDescent="0.15">
      <c r="A1050" s="27"/>
      <c r="B1050" s="27"/>
      <c r="C1050" s="27"/>
      <c r="D1050" s="27"/>
      <c r="E1050" s="27"/>
      <c r="F1050" s="27"/>
      <c r="G1050" s="27"/>
      <c r="H1050" s="27"/>
      <c r="I1050" s="27"/>
      <c r="J1050" s="27"/>
      <c r="K1050" s="27"/>
      <c r="L1050" s="27"/>
      <c r="M1050" s="2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7"/>
    </row>
    <row r="1051" spans="1:26" ht="13" x14ac:dyDescent="0.15">
      <c r="A1051" s="27"/>
      <c r="B1051" s="27"/>
      <c r="C1051" s="27"/>
      <c r="D1051" s="27"/>
      <c r="E1051" s="27"/>
      <c r="F1051" s="27"/>
      <c r="G1051" s="27"/>
      <c r="H1051" s="27"/>
      <c r="I1051" s="27"/>
      <c r="J1051" s="27"/>
      <c r="K1051" s="27"/>
      <c r="L1051" s="27"/>
      <c r="M1051" s="2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7"/>
    </row>
    <row r="1052" spans="1:26" ht="13" x14ac:dyDescent="0.15">
      <c r="A1052" s="27"/>
      <c r="B1052" s="27"/>
      <c r="C1052" s="27"/>
      <c r="D1052" s="27"/>
      <c r="E1052" s="27"/>
      <c r="F1052" s="27"/>
      <c r="G1052" s="27"/>
      <c r="H1052" s="27"/>
      <c r="I1052" s="27"/>
      <c r="J1052" s="27"/>
      <c r="K1052" s="27"/>
      <c r="L1052" s="27"/>
      <c r="M1052" s="2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7"/>
    </row>
    <row r="1053" spans="1:26" ht="13" x14ac:dyDescent="0.15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  <c r="L1053" s="27"/>
      <c r="M1053" s="2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7"/>
    </row>
    <row r="1054" spans="1:26" ht="13" x14ac:dyDescent="0.15">
      <c r="A1054" s="27"/>
      <c r="B1054" s="27"/>
      <c r="C1054" s="27"/>
      <c r="D1054" s="27"/>
      <c r="E1054" s="27"/>
      <c r="F1054" s="27"/>
      <c r="G1054" s="27"/>
      <c r="H1054" s="27"/>
      <c r="I1054" s="27"/>
      <c r="J1054" s="27"/>
      <c r="K1054" s="27"/>
      <c r="L1054" s="27"/>
      <c r="M1054" s="2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7"/>
    </row>
    <row r="1055" spans="1:26" ht="13" x14ac:dyDescent="0.15">
      <c r="A1055" s="27"/>
      <c r="B1055" s="27"/>
      <c r="C1055" s="27"/>
      <c r="D1055" s="27"/>
      <c r="E1055" s="27"/>
      <c r="F1055" s="27"/>
      <c r="G1055" s="27"/>
      <c r="H1055" s="27"/>
      <c r="I1055" s="27"/>
      <c r="J1055" s="27"/>
      <c r="K1055" s="27"/>
      <c r="L1055" s="27"/>
      <c r="M1055" s="2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7"/>
    </row>
    <row r="1056" spans="1:26" ht="13" x14ac:dyDescent="0.15">
      <c r="A1056" s="27"/>
      <c r="B1056" s="27"/>
      <c r="C1056" s="27"/>
      <c r="D1056" s="27"/>
      <c r="E1056" s="27"/>
      <c r="F1056" s="27"/>
      <c r="G1056" s="27"/>
      <c r="H1056" s="27"/>
      <c r="I1056" s="27"/>
      <c r="J1056" s="27"/>
      <c r="K1056" s="27"/>
      <c r="L1056" s="27"/>
      <c r="M1056" s="2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7"/>
    </row>
    <row r="1057" spans="1:26" ht="13" x14ac:dyDescent="0.15">
      <c r="A1057" s="27"/>
      <c r="B1057" s="27"/>
      <c r="C1057" s="27"/>
      <c r="D1057" s="27"/>
      <c r="E1057" s="27"/>
      <c r="F1057" s="27"/>
      <c r="G1057" s="27"/>
      <c r="H1057" s="27"/>
      <c r="I1057" s="27"/>
      <c r="J1057" s="27"/>
      <c r="K1057" s="27"/>
      <c r="L1057" s="27"/>
      <c r="M1057" s="2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7"/>
    </row>
    <row r="1058" spans="1:26" ht="13" x14ac:dyDescent="0.15">
      <c r="A1058" s="27"/>
      <c r="B1058" s="27"/>
      <c r="C1058" s="27"/>
      <c r="D1058" s="27"/>
      <c r="E1058" s="27"/>
      <c r="F1058" s="27"/>
      <c r="G1058" s="27"/>
      <c r="H1058" s="27"/>
      <c r="I1058" s="27"/>
      <c r="J1058" s="27"/>
      <c r="K1058" s="27"/>
      <c r="L1058" s="27"/>
      <c r="M1058" s="2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7"/>
    </row>
    <row r="1059" spans="1:26" ht="13" x14ac:dyDescent="0.15">
      <c r="A1059" s="27"/>
      <c r="B1059" s="27"/>
      <c r="C1059" s="27"/>
      <c r="D1059" s="27"/>
      <c r="E1059" s="27"/>
      <c r="F1059" s="27"/>
      <c r="G1059" s="27"/>
      <c r="H1059" s="27"/>
      <c r="I1059" s="27"/>
      <c r="J1059" s="27"/>
      <c r="K1059" s="27"/>
      <c r="L1059" s="27"/>
      <c r="M1059" s="2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7"/>
    </row>
    <row r="1060" spans="1:26" ht="13" x14ac:dyDescent="0.15">
      <c r="A1060" s="27"/>
      <c r="B1060" s="27"/>
      <c r="C1060" s="27"/>
      <c r="D1060" s="27"/>
      <c r="E1060" s="27"/>
      <c r="F1060" s="27"/>
      <c r="G1060" s="27"/>
      <c r="H1060" s="27"/>
      <c r="I1060" s="27"/>
      <c r="J1060" s="27"/>
      <c r="K1060" s="27"/>
      <c r="L1060" s="27"/>
      <c r="M1060" s="2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7"/>
    </row>
    <row r="1061" spans="1:26" ht="13" x14ac:dyDescent="0.15">
      <c r="A1061" s="27"/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  <c r="L1061" s="27"/>
      <c r="M1061" s="2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7"/>
    </row>
    <row r="1062" spans="1:26" ht="13" x14ac:dyDescent="0.15">
      <c r="A1062" s="27"/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  <c r="L1062" s="27"/>
      <c r="M1062" s="2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7"/>
    </row>
    <row r="1063" spans="1:26" ht="13" x14ac:dyDescent="0.15">
      <c r="A1063" s="27"/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  <c r="L1063" s="27"/>
      <c r="M1063" s="2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7"/>
    </row>
    <row r="1064" spans="1:26" ht="13" x14ac:dyDescent="0.15">
      <c r="A1064" s="27"/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  <c r="L1064" s="27"/>
      <c r="M1064" s="2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7"/>
    </row>
    <row r="1065" spans="1:26" ht="13" x14ac:dyDescent="0.15">
      <c r="A1065" s="27"/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  <c r="L1065" s="27"/>
      <c r="M1065" s="27"/>
      <c r="N1065" s="27"/>
      <c r="O1065" s="27"/>
      <c r="P1065" s="27"/>
      <c r="Q1065" s="27"/>
      <c r="R1065" s="27"/>
      <c r="S1065" s="27"/>
      <c r="T1065" s="27"/>
      <c r="U1065" s="27"/>
      <c r="V1065" s="27"/>
      <c r="W1065" s="27"/>
      <c r="X1065" s="27"/>
      <c r="Y1065" s="27"/>
      <c r="Z1065" s="27"/>
    </row>
    <row r="1066" spans="1:26" ht="13" x14ac:dyDescent="0.15">
      <c r="A1066" s="27"/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  <c r="L1066" s="27"/>
      <c r="M1066" s="27"/>
      <c r="N1066" s="27"/>
      <c r="O1066" s="27"/>
      <c r="P1066" s="27"/>
      <c r="Q1066" s="27"/>
      <c r="R1066" s="27"/>
      <c r="S1066" s="27"/>
      <c r="T1066" s="27"/>
      <c r="U1066" s="27"/>
      <c r="V1066" s="27"/>
      <c r="W1066" s="27"/>
      <c r="X1066" s="27"/>
      <c r="Y1066" s="27"/>
      <c r="Z1066" s="27"/>
    </row>
    <row r="1067" spans="1:26" ht="13" x14ac:dyDescent="0.15">
      <c r="A1067" s="27"/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  <c r="L1067" s="27"/>
      <c r="M1067" s="27"/>
      <c r="N1067" s="27"/>
      <c r="O1067" s="27"/>
      <c r="P1067" s="27"/>
      <c r="Q1067" s="27"/>
      <c r="R1067" s="27"/>
      <c r="S1067" s="27"/>
      <c r="T1067" s="27"/>
      <c r="U1067" s="27"/>
      <c r="V1067" s="27"/>
      <c r="W1067" s="27"/>
      <c r="X1067" s="27"/>
      <c r="Y1067" s="27"/>
      <c r="Z1067" s="27"/>
    </row>
    <row r="1068" spans="1:26" ht="13" x14ac:dyDescent="0.15">
      <c r="A1068" s="27"/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  <c r="L1068" s="27"/>
      <c r="M1068" s="27"/>
      <c r="N1068" s="27"/>
      <c r="O1068" s="27"/>
      <c r="P1068" s="27"/>
      <c r="Q1068" s="27"/>
      <c r="R1068" s="27"/>
      <c r="S1068" s="27"/>
      <c r="T1068" s="27"/>
      <c r="U1068" s="27"/>
      <c r="V1068" s="27"/>
      <c r="W1068" s="27"/>
      <c r="X1068" s="27"/>
      <c r="Y1068" s="27"/>
      <c r="Z1068" s="27"/>
    </row>
    <row r="1069" spans="1:26" ht="13" x14ac:dyDescent="0.15">
      <c r="A1069" s="27"/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  <c r="L1069" s="27"/>
      <c r="M1069" s="27"/>
      <c r="N1069" s="27"/>
      <c r="O1069" s="27"/>
      <c r="P1069" s="27"/>
      <c r="Q1069" s="27"/>
      <c r="R1069" s="27"/>
      <c r="S1069" s="27"/>
      <c r="T1069" s="27"/>
      <c r="U1069" s="27"/>
      <c r="V1069" s="27"/>
      <c r="W1069" s="27"/>
      <c r="X1069" s="27"/>
      <c r="Y1069" s="27"/>
      <c r="Z1069" s="27"/>
    </row>
    <row r="1070" spans="1:26" ht="13" x14ac:dyDescent="0.15">
      <c r="A1070" s="27"/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  <c r="L1070" s="27"/>
      <c r="M1070" s="27"/>
      <c r="N1070" s="27"/>
      <c r="O1070" s="27"/>
      <c r="P1070" s="27"/>
      <c r="Q1070" s="27"/>
      <c r="R1070" s="27"/>
      <c r="S1070" s="27"/>
      <c r="T1070" s="27"/>
      <c r="U1070" s="27"/>
      <c r="V1070" s="27"/>
      <c r="W1070" s="27"/>
      <c r="X1070" s="27"/>
      <c r="Y1070" s="27"/>
      <c r="Z1070" s="27"/>
    </row>
    <row r="1071" spans="1:26" ht="13" x14ac:dyDescent="0.15">
      <c r="A1071" s="27"/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  <c r="L1071" s="27"/>
      <c r="M1071" s="27"/>
      <c r="N1071" s="27"/>
      <c r="O1071" s="27"/>
      <c r="P1071" s="27"/>
      <c r="Q1071" s="27"/>
      <c r="R1071" s="27"/>
      <c r="S1071" s="27"/>
      <c r="T1071" s="27"/>
      <c r="U1071" s="27"/>
      <c r="V1071" s="27"/>
      <c r="W1071" s="27"/>
      <c r="X1071" s="27"/>
      <c r="Y1071" s="27"/>
      <c r="Z1071" s="27"/>
    </row>
    <row r="1072" spans="1:26" ht="13" x14ac:dyDescent="0.15">
      <c r="A1072" s="27"/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  <c r="L1072" s="27"/>
      <c r="M1072" s="27"/>
      <c r="N1072" s="27"/>
      <c r="O1072" s="27"/>
      <c r="P1072" s="27"/>
      <c r="Q1072" s="27"/>
      <c r="R1072" s="27"/>
      <c r="S1072" s="27"/>
      <c r="T1072" s="27"/>
      <c r="U1072" s="27"/>
      <c r="V1072" s="27"/>
      <c r="W1072" s="27"/>
      <c r="X1072" s="27"/>
      <c r="Y1072" s="27"/>
      <c r="Z1072" s="27"/>
    </row>
    <row r="1073" spans="1:26" ht="13" x14ac:dyDescent="0.15">
      <c r="A1073" s="27"/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  <c r="L1073" s="27"/>
      <c r="M1073" s="27"/>
      <c r="N1073" s="27"/>
      <c r="O1073" s="27"/>
      <c r="P1073" s="27"/>
      <c r="Q1073" s="27"/>
      <c r="R1073" s="27"/>
      <c r="S1073" s="27"/>
      <c r="T1073" s="27"/>
      <c r="U1073" s="27"/>
      <c r="V1073" s="27"/>
      <c r="W1073" s="27"/>
      <c r="X1073" s="27"/>
      <c r="Y1073" s="27"/>
      <c r="Z1073" s="27"/>
    </row>
    <row r="1074" spans="1:26" ht="13" x14ac:dyDescent="0.15">
      <c r="A1074" s="27"/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  <c r="L1074" s="27"/>
      <c r="M1074" s="27"/>
      <c r="N1074" s="27"/>
      <c r="O1074" s="27"/>
      <c r="P1074" s="27"/>
      <c r="Q1074" s="27"/>
      <c r="R1074" s="27"/>
      <c r="S1074" s="27"/>
      <c r="T1074" s="27"/>
      <c r="U1074" s="27"/>
      <c r="V1074" s="27"/>
      <c r="W1074" s="27"/>
      <c r="X1074" s="27"/>
      <c r="Y1074" s="27"/>
      <c r="Z1074" s="27"/>
    </row>
    <row r="1075" spans="1:26" ht="13" x14ac:dyDescent="0.15">
      <c r="A1075" s="27"/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  <c r="L1075" s="27"/>
      <c r="M1075" s="27"/>
      <c r="N1075" s="27"/>
      <c r="O1075" s="27"/>
      <c r="P1075" s="27"/>
      <c r="Q1075" s="27"/>
      <c r="R1075" s="27"/>
      <c r="S1075" s="27"/>
      <c r="T1075" s="27"/>
      <c r="U1075" s="27"/>
      <c r="V1075" s="27"/>
      <c r="W1075" s="27"/>
      <c r="X1075" s="27"/>
      <c r="Y1075" s="27"/>
      <c r="Z1075" s="27"/>
    </row>
    <row r="1076" spans="1:26" ht="13" x14ac:dyDescent="0.15">
      <c r="A1076" s="27"/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  <c r="L1076" s="27"/>
      <c r="M1076" s="27"/>
      <c r="N1076" s="27"/>
      <c r="O1076" s="27"/>
      <c r="P1076" s="27"/>
      <c r="Q1076" s="27"/>
      <c r="R1076" s="27"/>
      <c r="S1076" s="27"/>
      <c r="T1076" s="27"/>
      <c r="U1076" s="27"/>
      <c r="V1076" s="27"/>
      <c r="W1076" s="27"/>
      <c r="X1076" s="27"/>
      <c r="Y1076" s="27"/>
      <c r="Z1076" s="27"/>
    </row>
    <row r="1077" spans="1:26" ht="13" x14ac:dyDescent="0.15">
      <c r="A1077" s="27"/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  <c r="L1077" s="27"/>
      <c r="M1077" s="27"/>
      <c r="N1077" s="27"/>
      <c r="O1077" s="27"/>
      <c r="P1077" s="27"/>
      <c r="Q1077" s="27"/>
      <c r="R1077" s="27"/>
      <c r="S1077" s="27"/>
      <c r="T1077" s="27"/>
      <c r="U1077" s="27"/>
      <c r="V1077" s="27"/>
      <c r="W1077" s="27"/>
      <c r="X1077" s="27"/>
      <c r="Y1077" s="27"/>
      <c r="Z1077" s="27"/>
    </row>
    <row r="1078" spans="1:26" ht="13" x14ac:dyDescent="0.15">
      <c r="A1078" s="27"/>
      <c r="B1078" s="27"/>
      <c r="C1078" s="27"/>
      <c r="D1078" s="27"/>
      <c r="E1078" s="27"/>
      <c r="F1078" s="27"/>
      <c r="G1078" s="27"/>
      <c r="H1078" s="27"/>
      <c r="I1078" s="27"/>
      <c r="J1078" s="27"/>
      <c r="K1078" s="27"/>
      <c r="L1078" s="27"/>
      <c r="M1078" s="27"/>
      <c r="N1078" s="27"/>
      <c r="O1078" s="27"/>
      <c r="P1078" s="27"/>
      <c r="Q1078" s="27"/>
      <c r="R1078" s="27"/>
      <c r="S1078" s="27"/>
      <c r="T1078" s="27"/>
      <c r="U1078" s="27"/>
      <c r="V1078" s="27"/>
      <c r="W1078" s="27"/>
      <c r="X1078" s="27"/>
      <c r="Y1078" s="27"/>
      <c r="Z1078" s="27"/>
    </row>
    <row r="1079" spans="1:26" ht="13" x14ac:dyDescent="0.15">
      <c r="A1079" s="27"/>
      <c r="B1079" s="27"/>
      <c r="C1079" s="27"/>
      <c r="D1079" s="27"/>
      <c r="E1079" s="27"/>
      <c r="F1079" s="27"/>
      <c r="G1079" s="27"/>
      <c r="H1079" s="27"/>
      <c r="I1079" s="27"/>
      <c r="J1079" s="27"/>
      <c r="K1079" s="27"/>
      <c r="L1079" s="27"/>
      <c r="M1079" s="27"/>
      <c r="N1079" s="27"/>
      <c r="O1079" s="27"/>
      <c r="P1079" s="27"/>
      <c r="Q1079" s="27"/>
      <c r="R1079" s="27"/>
      <c r="S1079" s="27"/>
      <c r="T1079" s="27"/>
      <c r="U1079" s="27"/>
      <c r="V1079" s="27"/>
      <c r="W1079" s="27"/>
      <c r="X1079" s="27"/>
      <c r="Y1079" s="27"/>
      <c r="Z1079" s="27"/>
    </row>
    <row r="1080" spans="1:26" ht="13" x14ac:dyDescent="0.15">
      <c r="A1080" s="27"/>
      <c r="B1080" s="27"/>
      <c r="C1080" s="27"/>
      <c r="D1080" s="27"/>
      <c r="E1080" s="27"/>
      <c r="F1080" s="27"/>
      <c r="G1080" s="27"/>
      <c r="H1080" s="27"/>
      <c r="I1080" s="27"/>
      <c r="J1080" s="27"/>
      <c r="K1080" s="27"/>
      <c r="L1080" s="27"/>
      <c r="M1080" s="2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7"/>
    </row>
    <row r="1081" spans="1:26" ht="13" x14ac:dyDescent="0.15">
      <c r="A1081" s="27"/>
      <c r="B1081" s="27"/>
      <c r="C1081" s="27"/>
      <c r="D1081" s="27"/>
      <c r="E1081" s="27"/>
      <c r="F1081" s="27"/>
      <c r="G1081" s="27"/>
      <c r="H1081" s="27"/>
      <c r="I1081" s="27"/>
      <c r="J1081" s="27"/>
      <c r="K1081" s="27"/>
      <c r="L1081" s="27"/>
      <c r="M1081" s="2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7"/>
    </row>
    <row r="1082" spans="1:26" ht="13" x14ac:dyDescent="0.15">
      <c r="A1082" s="27"/>
      <c r="B1082" s="27"/>
      <c r="C1082" s="27"/>
      <c r="D1082" s="27"/>
      <c r="E1082" s="27"/>
      <c r="F1082" s="27"/>
      <c r="G1082" s="27"/>
      <c r="H1082" s="27"/>
      <c r="I1082" s="27"/>
      <c r="J1082" s="27"/>
      <c r="K1082" s="27"/>
      <c r="L1082" s="27"/>
      <c r="M1082" s="2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7"/>
    </row>
    <row r="1083" spans="1:26" ht="13" x14ac:dyDescent="0.15">
      <c r="A1083" s="27"/>
      <c r="B1083" s="27"/>
      <c r="C1083" s="27"/>
      <c r="D1083" s="27"/>
      <c r="E1083" s="27"/>
      <c r="F1083" s="27"/>
      <c r="G1083" s="27"/>
      <c r="H1083" s="27"/>
      <c r="I1083" s="27"/>
      <c r="J1083" s="27"/>
      <c r="K1083" s="27"/>
      <c r="L1083" s="27"/>
      <c r="M1083" s="27"/>
      <c r="N1083" s="27"/>
      <c r="O1083" s="27"/>
      <c r="P1083" s="27"/>
      <c r="Q1083" s="27"/>
      <c r="R1083" s="27"/>
      <c r="S1083" s="27"/>
      <c r="T1083" s="27"/>
      <c r="U1083" s="27"/>
      <c r="V1083" s="27"/>
      <c r="W1083" s="27"/>
      <c r="X1083" s="27"/>
      <c r="Y1083" s="27"/>
      <c r="Z1083" s="27"/>
    </row>
    <row r="1084" spans="1:26" ht="13" x14ac:dyDescent="0.15">
      <c r="A1084" s="27"/>
      <c r="B1084" s="27"/>
      <c r="C1084" s="27"/>
      <c r="D1084" s="27"/>
      <c r="E1084" s="27"/>
      <c r="F1084" s="27"/>
      <c r="G1084" s="27"/>
      <c r="H1084" s="27"/>
      <c r="I1084" s="27"/>
      <c r="J1084" s="27"/>
      <c r="K1084" s="27"/>
      <c r="L1084" s="27"/>
      <c r="M1084" s="2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7"/>
    </row>
    <row r="1085" spans="1:26" ht="13" x14ac:dyDescent="0.15">
      <c r="A1085" s="27"/>
      <c r="B1085" s="27"/>
      <c r="C1085" s="27"/>
      <c r="D1085" s="27"/>
      <c r="E1085" s="27"/>
      <c r="F1085" s="27"/>
      <c r="G1085" s="27"/>
      <c r="H1085" s="27"/>
      <c r="I1085" s="27"/>
      <c r="J1085" s="27"/>
      <c r="K1085" s="27"/>
      <c r="L1085" s="27"/>
      <c r="M1085" s="27"/>
      <c r="N1085" s="27"/>
      <c r="O1085" s="27"/>
      <c r="P1085" s="27"/>
      <c r="Q1085" s="27"/>
      <c r="R1085" s="27"/>
      <c r="S1085" s="27"/>
      <c r="T1085" s="27"/>
      <c r="U1085" s="27"/>
      <c r="V1085" s="27"/>
      <c r="W1085" s="27"/>
      <c r="X1085" s="27"/>
      <c r="Y1085" s="27"/>
      <c r="Z1085" s="27"/>
    </row>
    <row r="1086" spans="1:26" ht="13" x14ac:dyDescent="0.15">
      <c r="A1086" s="27"/>
      <c r="B1086" s="27"/>
      <c r="C1086" s="27"/>
      <c r="D1086" s="27"/>
      <c r="E1086" s="27"/>
      <c r="F1086" s="27"/>
      <c r="G1086" s="27"/>
      <c r="H1086" s="27"/>
      <c r="I1086" s="27"/>
      <c r="J1086" s="27"/>
      <c r="K1086" s="27"/>
      <c r="L1086" s="27"/>
      <c r="M1086" s="2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7"/>
    </row>
    <row r="1087" spans="1:26" ht="13" x14ac:dyDescent="0.15">
      <c r="A1087" s="27"/>
      <c r="B1087" s="27"/>
      <c r="C1087" s="27"/>
      <c r="D1087" s="27"/>
      <c r="E1087" s="27"/>
      <c r="F1087" s="27"/>
      <c r="G1087" s="27"/>
      <c r="H1087" s="27"/>
      <c r="I1087" s="27"/>
      <c r="J1087" s="27"/>
      <c r="K1087" s="27"/>
      <c r="L1087" s="27"/>
      <c r="M1087" s="2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7"/>
    </row>
    <row r="1088" spans="1:26" ht="13" x14ac:dyDescent="0.15">
      <c r="A1088" s="27"/>
      <c r="B1088" s="27"/>
      <c r="C1088" s="27"/>
      <c r="D1088" s="27"/>
      <c r="E1088" s="27"/>
      <c r="F1088" s="27"/>
      <c r="G1088" s="27"/>
      <c r="H1088" s="27"/>
      <c r="I1088" s="27"/>
      <c r="J1088" s="27"/>
      <c r="K1088" s="27"/>
      <c r="L1088" s="27"/>
      <c r="M1088" s="2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7"/>
    </row>
    <row r="1089" spans="1:26" ht="13" x14ac:dyDescent="0.15">
      <c r="A1089" s="27"/>
      <c r="B1089" s="27"/>
      <c r="C1089" s="27"/>
      <c r="D1089" s="27"/>
      <c r="E1089" s="27"/>
      <c r="F1089" s="27"/>
      <c r="G1089" s="27"/>
      <c r="H1089" s="27"/>
      <c r="I1089" s="27"/>
      <c r="J1089" s="27"/>
      <c r="K1089" s="27"/>
      <c r="L1089" s="27"/>
      <c r="M1089" s="2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7"/>
    </row>
    <row r="1090" spans="1:26" ht="13" x14ac:dyDescent="0.15">
      <c r="A1090" s="27"/>
      <c r="B1090" s="27"/>
      <c r="C1090" s="27"/>
      <c r="D1090" s="27"/>
      <c r="E1090" s="27"/>
      <c r="F1090" s="27"/>
      <c r="G1090" s="27"/>
      <c r="H1090" s="27"/>
      <c r="I1090" s="27"/>
      <c r="J1090" s="27"/>
      <c r="K1090" s="27"/>
      <c r="L1090" s="27"/>
      <c r="M1090" s="2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7"/>
    </row>
    <row r="1091" spans="1:26" ht="13" x14ac:dyDescent="0.15">
      <c r="A1091" s="27"/>
      <c r="B1091" s="27"/>
      <c r="C1091" s="27"/>
      <c r="D1091" s="27"/>
      <c r="E1091" s="27"/>
      <c r="F1091" s="27"/>
      <c r="G1091" s="27"/>
      <c r="H1091" s="27"/>
      <c r="I1091" s="27"/>
      <c r="J1091" s="27"/>
      <c r="K1091" s="27"/>
      <c r="L1091" s="27"/>
      <c r="M1091" s="2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7"/>
    </row>
    <row r="1092" spans="1:26" ht="13" x14ac:dyDescent="0.15">
      <c r="A1092" s="27"/>
      <c r="B1092" s="27"/>
      <c r="C1092" s="27"/>
      <c r="D1092" s="27"/>
      <c r="E1092" s="27"/>
      <c r="F1092" s="27"/>
      <c r="G1092" s="27"/>
      <c r="H1092" s="27"/>
      <c r="I1092" s="27"/>
      <c r="J1092" s="27"/>
      <c r="K1092" s="27"/>
      <c r="L1092" s="27"/>
      <c r="M1092" s="2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7"/>
    </row>
    <row r="1093" spans="1:26" ht="13" x14ac:dyDescent="0.15">
      <c r="A1093" s="27"/>
      <c r="B1093" s="27"/>
      <c r="C1093" s="27"/>
      <c r="D1093" s="27"/>
      <c r="E1093" s="27"/>
      <c r="F1093" s="27"/>
      <c r="G1093" s="27"/>
      <c r="H1093" s="27"/>
      <c r="I1093" s="27"/>
      <c r="J1093" s="27"/>
      <c r="K1093" s="27"/>
      <c r="L1093" s="27"/>
      <c r="M1093" s="2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7"/>
    </row>
    <row r="1094" spans="1:26" ht="13" x14ac:dyDescent="0.15">
      <c r="A1094" s="27"/>
      <c r="B1094" s="27"/>
      <c r="C1094" s="27"/>
      <c r="D1094" s="27"/>
      <c r="E1094" s="27"/>
      <c r="F1094" s="27"/>
      <c r="G1094" s="27"/>
      <c r="H1094" s="27"/>
      <c r="I1094" s="27"/>
      <c r="J1094" s="27"/>
      <c r="K1094" s="27"/>
      <c r="L1094" s="27"/>
      <c r="M1094" s="2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7"/>
    </row>
    <row r="1095" spans="1:26" ht="13" x14ac:dyDescent="0.15">
      <c r="A1095" s="27"/>
      <c r="B1095" s="27"/>
      <c r="C1095" s="27"/>
      <c r="D1095" s="27"/>
      <c r="E1095" s="27"/>
      <c r="F1095" s="27"/>
      <c r="G1095" s="27"/>
      <c r="H1095" s="27"/>
      <c r="I1095" s="27"/>
      <c r="J1095" s="27"/>
      <c r="K1095" s="27"/>
      <c r="L1095" s="27"/>
      <c r="M1095" s="2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7"/>
    </row>
    <row r="1096" spans="1:26" ht="13" x14ac:dyDescent="0.15">
      <c r="A1096" s="27"/>
      <c r="B1096" s="27"/>
      <c r="C1096" s="27"/>
      <c r="D1096" s="27"/>
      <c r="E1096" s="27"/>
      <c r="F1096" s="27"/>
      <c r="G1096" s="27"/>
      <c r="H1096" s="27"/>
      <c r="I1096" s="27"/>
      <c r="J1096" s="27"/>
      <c r="K1096" s="27"/>
      <c r="L1096" s="27"/>
      <c r="M1096" s="2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7"/>
    </row>
    <row r="1097" spans="1:26" ht="13" x14ac:dyDescent="0.15">
      <c r="A1097" s="27"/>
      <c r="B1097" s="27"/>
      <c r="C1097" s="27"/>
      <c r="D1097" s="27"/>
      <c r="E1097" s="27"/>
      <c r="F1097" s="27"/>
      <c r="G1097" s="27"/>
      <c r="H1097" s="27"/>
      <c r="I1097" s="27"/>
      <c r="J1097" s="27"/>
      <c r="K1097" s="27"/>
      <c r="L1097" s="27"/>
      <c r="M1097" s="2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7"/>
    </row>
    <row r="1098" spans="1:26" ht="13" x14ac:dyDescent="0.15">
      <c r="A1098" s="27"/>
      <c r="B1098" s="27"/>
      <c r="C1098" s="27"/>
      <c r="D1098" s="27"/>
      <c r="E1098" s="27"/>
      <c r="F1098" s="27"/>
      <c r="G1098" s="27"/>
      <c r="H1098" s="27"/>
      <c r="I1098" s="27"/>
      <c r="J1098" s="27"/>
      <c r="K1098" s="27"/>
      <c r="L1098" s="27"/>
      <c r="M1098" s="2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7"/>
    </row>
    <row r="1099" spans="1:26" ht="13" x14ac:dyDescent="0.15">
      <c r="A1099" s="27"/>
      <c r="B1099" s="27"/>
      <c r="C1099" s="27"/>
      <c r="D1099" s="27"/>
      <c r="E1099" s="27"/>
      <c r="F1099" s="27"/>
      <c r="G1099" s="27"/>
      <c r="H1099" s="27"/>
      <c r="I1099" s="27"/>
      <c r="J1099" s="27"/>
      <c r="K1099" s="27"/>
      <c r="L1099" s="27"/>
      <c r="M1099" s="2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7"/>
    </row>
    <row r="1100" spans="1:26" ht="13" x14ac:dyDescent="0.15">
      <c r="A1100" s="27"/>
      <c r="B1100" s="27"/>
      <c r="C1100" s="27"/>
      <c r="D1100" s="27"/>
      <c r="E1100" s="27"/>
      <c r="F1100" s="27"/>
      <c r="G1100" s="27"/>
      <c r="H1100" s="27"/>
      <c r="I1100" s="27"/>
      <c r="J1100" s="27"/>
      <c r="K1100" s="27"/>
      <c r="L1100" s="27"/>
      <c r="M1100" s="27"/>
      <c r="N1100" s="27"/>
      <c r="O1100" s="27"/>
      <c r="P1100" s="27"/>
      <c r="Q1100" s="27"/>
      <c r="R1100" s="27"/>
      <c r="S1100" s="27"/>
      <c r="T1100" s="27"/>
      <c r="U1100" s="27"/>
      <c r="V1100" s="27"/>
      <c r="W1100" s="27"/>
      <c r="X1100" s="27"/>
      <c r="Y1100" s="27"/>
      <c r="Z1100" s="27"/>
    </row>
    <row r="1101" spans="1:26" ht="13" x14ac:dyDescent="0.15">
      <c r="A1101" s="27"/>
      <c r="B1101" s="27"/>
      <c r="C1101" s="27"/>
      <c r="D1101" s="27"/>
      <c r="E1101" s="27"/>
      <c r="F1101" s="27"/>
      <c r="G1101" s="27"/>
      <c r="H1101" s="27"/>
      <c r="I1101" s="27"/>
      <c r="J1101" s="27"/>
      <c r="K1101" s="27"/>
      <c r="L1101" s="27"/>
      <c r="M1101" s="27"/>
      <c r="N1101" s="27"/>
      <c r="O1101" s="27"/>
      <c r="P1101" s="27"/>
      <c r="Q1101" s="27"/>
      <c r="R1101" s="27"/>
      <c r="S1101" s="27"/>
      <c r="T1101" s="27"/>
      <c r="U1101" s="27"/>
      <c r="V1101" s="27"/>
      <c r="W1101" s="27"/>
      <c r="X1101" s="27"/>
      <c r="Y1101" s="27"/>
      <c r="Z1101" s="27"/>
    </row>
    <row r="1102" spans="1:26" ht="13" x14ac:dyDescent="0.15">
      <c r="A1102" s="27"/>
      <c r="B1102" s="27"/>
      <c r="C1102" s="27"/>
      <c r="D1102" s="27"/>
      <c r="E1102" s="27"/>
      <c r="F1102" s="27"/>
      <c r="G1102" s="27"/>
      <c r="H1102" s="27"/>
      <c r="I1102" s="27"/>
      <c r="J1102" s="27"/>
      <c r="K1102" s="27"/>
      <c r="L1102" s="27"/>
      <c r="M1102" s="27"/>
      <c r="N1102" s="27"/>
      <c r="O1102" s="27"/>
      <c r="P1102" s="27"/>
      <c r="Q1102" s="27"/>
      <c r="R1102" s="27"/>
      <c r="S1102" s="27"/>
      <c r="T1102" s="27"/>
      <c r="U1102" s="27"/>
      <c r="V1102" s="27"/>
      <c r="W1102" s="27"/>
      <c r="X1102" s="27"/>
      <c r="Y1102" s="27"/>
      <c r="Z1102" s="27"/>
    </row>
    <row r="1103" spans="1:26" ht="13" x14ac:dyDescent="0.15">
      <c r="A1103" s="27"/>
      <c r="B1103" s="27"/>
      <c r="C1103" s="27"/>
      <c r="D1103" s="27"/>
      <c r="E1103" s="27"/>
      <c r="F1103" s="27"/>
      <c r="G1103" s="27"/>
      <c r="H1103" s="27"/>
      <c r="I1103" s="27"/>
      <c r="J1103" s="27"/>
      <c r="K1103" s="27"/>
      <c r="L1103" s="27"/>
      <c r="M1103" s="27"/>
      <c r="N1103" s="27"/>
      <c r="O1103" s="27"/>
      <c r="P1103" s="27"/>
      <c r="Q1103" s="27"/>
      <c r="R1103" s="27"/>
      <c r="S1103" s="27"/>
      <c r="T1103" s="27"/>
      <c r="U1103" s="27"/>
      <c r="V1103" s="27"/>
      <c r="W1103" s="27"/>
      <c r="X1103" s="27"/>
      <c r="Y1103" s="27"/>
      <c r="Z1103" s="27"/>
    </row>
    <row r="1104" spans="1:26" ht="13" x14ac:dyDescent="0.15">
      <c r="A1104" s="27"/>
      <c r="B1104" s="27"/>
      <c r="C1104" s="27"/>
      <c r="D1104" s="27"/>
      <c r="E1104" s="27"/>
      <c r="F1104" s="27"/>
      <c r="G1104" s="27"/>
      <c r="H1104" s="27"/>
      <c r="I1104" s="27"/>
      <c r="J1104" s="27"/>
      <c r="K1104" s="27"/>
      <c r="L1104" s="27"/>
      <c r="M1104" s="27"/>
      <c r="N1104" s="27"/>
      <c r="O1104" s="27"/>
      <c r="P1104" s="27"/>
      <c r="Q1104" s="27"/>
      <c r="R1104" s="27"/>
      <c r="S1104" s="27"/>
      <c r="T1104" s="27"/>
      <c r="U1104" s="27"/>
      <c r="V1104" s="27"/>
      <c r="W1104" s="27"/>
      <c r="X1104" s="27"/>
      <c r="Y1104" s="27"/>
      <c r="Z1104" s="27"/>
    </row>
    <row r="1105" spans="1:26" ht="13" x14ac:dyDescent="0.15">
      <c r="A1105" s="27"/>
      <c r="B1105" s="27"/>
      <c r="C1105" s="27"/>
      <c r="D1105" s="27"/>
      <c r="E1105" s="27"/>
      <c r="F1105" s="27"/>
      <c r="G1105" s="27"/>
      <c r="H1105" s="27"/>
      <c r="I1105" s="27"/>
      <c r="J1105" s="27"/>
      <c r="K1105" s="27"/>
      <c r="L1105" s="27"/>
      <c r="M1105" s="27"/>
      <c r="N1105" s="27"/>
      <c r="O1105" s="27"/>
      <c r="P1105" s="27"/>
      <c r="Q1105" s="27"/>
      <c r="R1105" s="27"/>
      <c r="S1105" s="27"/>
      <c r="T1105" s="27"/>
      <c r="U1105" s="27"/>
      <c r="V1105" s="27"/>
      <c r="W1105" s="27"/>
      <c r="X1105" s="27"/>
      <c r="Y1105" s="27"/>
      <c r="Z1105" s="27"/>
    </row>
    <row r="1106" spans="1:26" ht="13" x14ac:dyDescent="0.15">
      <c r="A1106" s="27"/>
      <c r="B1106" s="27"/>
      <c r="C1106" s="27"/>
      <c r="D1106" s="27"/>
      <c r="E1106" s="27"/>
      <c r="F1106" s="27"/>
      <c r="G1106" s="27"/>
      <c r="H1106" s="27"/>
      <c r="I1106" s="27"/>
      <c r="J1106" s="27"/>
      <c r="K1106" s="27"/>
      <c r="L1106" s="27"/>
      <c r="M1106" s="27"/>
      <c r="N1106" s="27"/>
      <c r="O1106" s="27"/>
      <c r="P1106" s="27"/>
      <c r="Q1106" s="27"/>
      <c r="R1106" s="27"/>
      <c r="S1106" s="27"/>
      <c r="T1106" s="27"/>
      <c r="U1106" s="27"/>
      <c r="V1106" s="27"/>
      <c r="W1106" s="27"/>
      <c r="X1106" s="27"/>
      <c r="Y1106" s="27"/>
      <c r="Z1106" s="27"/>
    </row>
    <row r="1107" spans="1:26" ht="13" x14ac:dyDescent="0.15">
      <c r="A1107" s="27"/>
      <c r="B1107" s="27"/>
      <c r="C1107" s="27"/>
      <c r="D1107" s="27"/>
      <c r="E1107" s="27"/>
      <c r="F1107" s="27"/>
      <c r="G1107" s="27"/>
      <c r="H1107" s="27"/>
      <c r="I1107" s="27"/>
      <c r="J1107" s="27"/>
      <c r="K1107" s="27"/>
      <c r="L1107" s="27"/>
      <c r="M1107" s="27"/>
      <c r="N1107" s="27"/>
      <c r="O1107" s="27"/>
      <c r="P1107" s="27"/>
      <c r="Q1107" s="27"/>
      <c r="R1107" s="27"/>
      <c r="S1107" s="27"/>
      <c r="T1107" s="27"/>
      <c r="U1107" s="27"/>
      <c r="V1107" s="27"/>
      <c r="W1107" s="27"/>
      <c r="X1107" s="27"/>
      <c r="Y1107" s="27"/>
      <c r="Z1107" s="27"/>
    </row>
    <row r="1108" spans="1:26" ht="13" x14ac:dyDescent="0.15">
      <c r="A1108" s="27"/>
      <c r="B1108" s="27"/>
      <c r="C1108" s="27"/>
      <c r="D1108" s="27"/>
      <c r="E1108" s="27"/>
      <c r="F1108" s="27"/>
      <c r="G1108" s="27"/>
      <c r="H1108" s="27"/>
      <c r="I1108" s="27"/>
      <c r="J1108" s="27"/>
      <c r="K1108" s="27"/>
      <c r="L1108" s="27"/>
      <c r="M1108" s="27"/>
      <c r="N1108" s="27"/>
      <c r="O1108" s="27"/>
      <c r="P1108" s="27"/>
      <c r="Q1108" s="27"/>
      <c r="R1108" s="27"/>
      <c r="S1108" s="27"/>
      <c r="T1108" s="27"/>
      <c r="U1108" s="27"/>
      <c r="V1108" s="27"/>
      <c r="W1108" s="27"/>
      <c r="X1108" s="27"/>
      <c r="Y1108" s="27"/>
      <c r="Z1108" s="27"/>
    </row>
    <row r="1109" spans="1:26" ht="13" x14ac:dyDescent="0.15">
      <c r="A1109" s="27"/>
      <c r="B1109" s="27"/>
      <c r="C1109" s="27"/>
      <c r="D1109" s="27"/>
      <c r="E1109" s="27"/>
      <c r="F1109" s="27"/>
      <c r="G1109" s="27"/>
      <c r="H1109" s="27"/>
      <c r="I1109" s="27"/>
      <c r="J1109" s="27"/>
      <c r="K1109" s="27"/>
      <c r="L1109" s="27"/>
      <c r="M1109" s="27"/>
      <c r="N1109" s="27"/>
      <c r="O1109" s="27"/>
      <c r="P1109" s="27"/>
      <c r="Q1109" s="27"/>
      <c r="R1109" s="27"/>
      <c r="S1109" s="27"/>
      <c r="T1109" s="27"/>
      <c r="U1109" s="27"/>
      <c r="V1109" s="27"/>
      <c r="W1109" s="27"/>
      <c r="X1109" s="27"/>
      <c r="Y1109" s="27"/>
      <c r="Z1109" s="27"/>
    </row>
    <row r="1110" spans="1:26" ht="13" x14ac:dyDescent="0.15">
      <c r="A1110" s="27"/>
      <c r="B1110" s="27"/>
      <c r="C1110" s="27"/>
      <c r="D1110" s="27"/>
      <c r="E1110" s="27"/>
      <c r="F1110" s="27"/>
      <c r="G1110" s="27"/>
      <c r="H1110" s="27"/>
      <c r="I1110" s="27"/>
      <c r="J1110" s="27"/>
      <c r="K1110" s="27"/>
      <c r="L1110" s="27"/>
      <c r="M1110" s="27"/>
      <c r="N1110" s="27"/>
      <c r="O1110" s="27"/>
      <c r="P1110" s="27"/>
      <c r="Q1110" s="27"/>
      <c r="R1110" s="27"/>
      <c r="S1110" s="27"/>
      <c r="T1110" s="27"/>
      <c r="U1110" s="27"/>
      <c r="V1110" s="27"/>
      <c r="W1110" s="27"/>
      <c r="X1110" s="27"/>
      <c r="Y1110" s="27"/>
      <c r="Z1110" s="27"/>
    </row>
    <row r="1111" spans="1:26" ht="13" x14ac:dyDescent="0.15">
      <c r="A1111" s="27"/>
      <c r="B1111" s="27"/>
      <c r="C1111" s="27"/>
      <c r="D1111" s="27"/>
      <c r="E1111" s="27"/>
      <c r="F1111" s="27"/>
      <c r="G1111" s="27"/>
      <c r="H1111" s="27"/>
      <c r="I1111" s="27"/>
      <c r="J1111" s="27"/>
      <c r="K1111" s="27"/>
      <c r="L1111" s="27"/>
      <c r="M1111" s="27"/>
      <c r="N1111" s="27"/>
      <c r="O1111" s="27"/>
      <c r="P1111" s="27"/>
      <c r="Q1111" s="27"/>
      <c r="R1111" s="27"/>
      <c r="S1111" s="27"/>
      <c r="T1111" s="27"/>
      <c r="U1111" s="27"/>
      <c r="V1111" s="27"/>
      <c r="W1111" s="27"/>
      <c r="X1111" s="27"/>
      <c r="Y1111" s="27"/>
      <c r="Z1111" s="27"/>
    </row>
    <row r="1112" spans="1:26" ht="13" x14ac:dyDescent="0.15">
      <c r="A1112" s="27"/>
      <c r="B1112" s="27"/>
      <c r="C1112" s="27"/>
      <c r="D1112" s="27"/>
      <c r="E1112" s="27"/>
      <c r="F1112" s="27"/>
      <c r="G1112" s="27"/>
      <c r="H1112" s="27"/>
      <c r="I1112" s="27"/>
      <c r="J1112" s="27"/>
      <c r="K1112" s="27"/>
      <c r="L1112" s="27"/>
      <c r="M1112" s="27"/>
      <c r="N1112" s="27"/>
      <c r="O1112" s="27"/>
      <c r="P1112" s="27"/>
      <c r="Q1112" s="27"/>
      <c r="R1112" s="27"/>
      <c r="S1112" s="27"/>
      <c r="T1112" s="27"/>
      <c r="U1112" s="27"/>
      <c r="V1112" s="27"/>
      <c r="W1112" s="27"/>
      <c r="X1112" s="27"/>
      <c r="Y1112" s="27"/>
      <c r="Z1112" s="27"/>
    </row>
    <row r="1113" spans="1:26" ht="13" x14ac:dyDescent="0.15">
      <c r="A1113" s="27"/>
      <c r="B1113" s="27"/>
      <c r="C1113" s="27"/>
      <c r="D1113" s="27"/>
      <c r="E1113" s="27"/>
      <c r="F1113" s="27"/>
      <c r="G1113" s="27"/>
      <c r="H1113" s="27"/>
      <c r="I1113" s="27"/>
      <c r="J1113" s="27"/>
      <c r="K1113" s="27"/>
      <c r="L1113" s="27"/>
      <c r="M1113" s="27"/>
      <c r="N1113" s="27"/>
      <c r="O1113" s="27"/>
      <c r="P1113" s="27"/>
      <c r="Q1113" s="27"/>
      <c r="R1113" s="27"/>
      <c r="S1113" s="27"/>
      <c r="T1113" s="27"/>
      <c r="U1113" s="27"/>
      <c r="V1113" s="27"/>
      <c r="W1113" s="27"/>
      <c r="X1113" s="27"/>
      <c r="Y1113" s="27"/>
      <c r="Z1113" s="27"/>
    </row>
    <row r="1114" spans="1:26" ht="13" x14ac:dyDescent="0.15">
      <c r="A1114" s="27"/>
      <c r="B1114" s="27"/>
      <c r="C1114" s="27"/>
      <c r="D1114" s="27"/>
      <c r="E1114" s="27"/>
      <c r="F1114" s="27"/>
      <c r="G1114" s="27"/>
      <c r="H1114" s="27"/>
      <c r="I1114" s="27"/>
      <c r="J1114" s="27"/>
      <c r="K1114" s="27"/>
      <c r="L1114" s="27"/>
      <c r="M1114" s="27"/>
      <c r="N1114" s="27"/>
      <c r="O1114" s="27"/>
      <c r="P1114" s="27"/>
      <c r="Q1114" s="27"/>
      <c r="R1114" s="27"/>
      <c r="S1114" s="27"/>
      <c r="T1114" s="27"/>
      <c r="U1114" s="27"/>
      <c r="V1114" s="27"/>
      <c r="W1114" s="27"/>
      <c r="X1114" s="27"/>
      <c r="Y1114" s="27"/>
      <c r="Z1114" s="27"/>
    </row>
    <row r="1115" spans="1:26" ht="13" x14ac:dyDescent="0.15">
      <c r="A1115" s="27"/>
      <c r="B1115" s="27"/>
      <c r="C1115" s="27"/>
      <c r="D1115" s="27"/>
      <c r="E1115" s="27"/>
      <c r="F1115" s="27"/>
      <c r="G1115" s="27"/>
      <c r="H1115" s="27"/>
      <c r="I1115" s="27"/>
      <c r="J1115" s="27"/>
      <c r="K1115" s="27"/>
      <c r="L1115" s="27"/>
      <c r="M1115" s="27"/>
      <c r="N1115" s="27"/>
      <c r="O1115" s="27"/>
      <c r="P1115" s="27"/>
      <c r="Q1115" s="27"/>
      <c r="R1115" s="27"/>
      <c r="S1115" s="27"/>
      <c r="T1115" s="27"/>
      <c r="U1115" s="27"/>
      <c r="V1115" s="27"/>
      <c r="W1115" s="27"/>
      <c r="X1115" s="27"/>
      <c r="Y1115" s="27"/>
      <c r="Z1115" s="27"/>
    </row>
    <row r="1116" spans="1:26" ht="13" x14ac:dyDescent="0.15">
      <c r="A1116" s="27"/>
      <c r="B1116" s="27"/>
      <c r="C1116" s="27"/>
      <c r="D1116" s="27"/>
      <c r="E1116" s="27"/>
      <c r="F1116" s="27"/>
      <c r="G1116" s="27"/>
      <c r="H1116" s="27"/>
      <c r="I1116" s="27"/>
      <c r="J1116" s="27"/>
      <c r="K1116" s="27"/>
      <c r="L1116" s="27"/>
      <c r="M1116" s="27"/>
      <c r="N1116" s="27"/>
      <c r="O1116" s="27"/>
      <c r="P1116" s="27"/>
      <c r="Q1116" s="27"/>
      <c r="R1116" s="27"/>
      <c r="S1116" s="27"/>
      <c r="T1116" s="27"/>
      <c r="U1116" s="27"/>
      <c r="V1116" s="27"/>
      <c r="W1116" s="27"/>
      <c r="X1116" s="27"/>
      <c r="Y1116" s="27"/>
      <c r="Z1116" s="27"/>
    </row>
    <row r="1117" spans="1:26" ht="13" x14ac:dyDescent="0.15">
      <c r="A1117" s="27"/>
      <c r="B1117" s="27"/>
      <c r="C1117" s="27"/>
      <c r="D1117" s="27"/>
      <c r="E1117" s="27"/>
      <c r="F1117" s="27"/>
      <c r="G1117" s="27"/>
      <c r="H1117" s="27"/>
      <c r="I1117" s="27"/>
      <c r="J1117" s="27"/>
      <c r="K1117" s="27"/>
      <c r="L1117" s="27"/>
      <c r="M1117" s="27"/>
      <c r="N1117" s="27"/>
      <c r="O1117" s="27"/>
      <c r="P1117" s="27"/>
      <c r="Q1117" s="27"/>
      <c r="R1117" s="27"/>
      <c r="S1117" s="27"/>
      <c r="T1117" s="27"/>
      <c r="U1117" s="27"/>
      <c r="V1117" s="27"/>
      <c r="W1117" s="27"/>
      <c r="X1117" s="27"/>
      <c r="Y1117" s="27"/>
      <c r="Z1117" s="27"/>
    </row>
    <row r="1118" spans="1:26" ht="13" x14ac:dyDescent="0.15">
      <c r="A1118" s="27"/>
      <c r="B1118" s="27"/>
      <c r="C1118" s="27"/>
      <c r="D1118" s="27"/>
      <c r="E1118" s="27"/>
      <c r="F1118" s="27"/>
      <c r="G1118" s="27"/>
      <c r="H1118" s="27"/>
      <c r="I1118" s="27"/>
      <c r="J1118" s="27"/>
      <c r="K1118" s="27"/>
      <c r="L1118" s="27"/>
      <c r="M1118" s="27"/>
      <c r="N1118" s="27"/>
      <c r="O1118" s="27"/>
      <c r="P1118" s="27"/>
      <c r="Q1118" s="27"/>
      <c r="R1118" s="27"/>
      <c r="S1118" s="27"/>
      <c r="T1118" s="27"/>
      <c r="U1118" s="27"/>
      <c r="V1118" s="27"/>
      <c r="W1118" s="27"/>
      <c r="X1118" s="27"/>
      <c r="Y1118" s="27"/>
      <c r="Z1118" s="27"/>
    </row>
    <row r="1119" spans="1:26" ht="13" x14ac:dyDescent="0.15">
      <c r="A1119" s="27"/>
      <c r="B1119" s="27"/>
      <c r="C1119" s="27"/>
      <c r="D1119" s="27"/>
      <c r="E1119" s="27"/>
      <c r="F1119" s="27"/>
      <c r="G1119" s="27"/>
      <c r="H1119" s="27"/>
      <c r="I1119" s="27"/>
      <c r="J1119" s="27"/>
      <c r="K1119" s="27"/>
      <c r="L1119" s="27"/>
      <c r="M1119" s="27"/>
      <c r="N1119" s="27"/>
      <c r="O1119" s="27"/>
      <c r="P1119" s="27"/>
      <c r="Q1119" s="27"/>
      <c r="R1119" s="27"/>
      <c r="S1119" s="27"/>
      <c r="T1119" s="27"/>
      <c r="U1119" s="27"/>
      <c r="V1119" s="27"/>
      <c r="W1119" s="27"/>
      <c r="X1119" s="27"/>
      <c r="Y1119" s="27"/>
      <c r="Z1119" s="27"/>
    </row>
    <row r="1120" spans="1:26" ht="13" x14ac:dyDescent="0.15">
      <c r="A1120" s="27"/>
      <c r="B1120" s="27"/>
      <c r="C1120" s="27"/>
      <c r="D1120" s="27"/>
      <c r="E1120" s="27"/>
      <c r="F1120" s="27"/>
      <c r="G1120" s="27"/>
      <c r="H1120" s="27"/>
      <c r="I1120" s="27"/>
      <c r="J1120" s="27"/>
      <c r="K1120" s="27"/>
      <c r="L1120" s="27"/>
      <c r="M1120" s="27"/>
      <c r="N1120" s="27"/>
      <c r="O1120" s="27"/>
      <c r="P1120" s="27"/>
      <c r="Q1120" s="27"/>
      <c r="R1120" s="27"/>
      <c r="S1120" s="27"/>
      <c r="T1120" s="27"/>
      <c r="U1120" s="27"/>
      <c r="V1120" s="27"/>
      <c r="W1120" s="27"/>
      <c r="X1120" s="27"/>
      <c r="Y1120" s="27"/>
      <c r="Z1120" s="27"/>
    </row>
    <row r="1121" spans="1:26" ht="13" x14ac:dyDescent="0.15">
      <c r="A1121" s="27"/>
      <c r="B1121" s="27"/>
      <c r="C1121" s="27"/>
      <c r="D1121" s="27"/>
      <c r="E1121" s="27"/>
      <c r="F1121" s="27"/>
      <c r="G1121" s="27"/>
      <c r="H1121" s="27"/>
      <c r="I1121" s="27"/>
      <c r="J1121" s="27"/>
      <c r="K1121" s="27"/>
      <c r="L1121" s="27"/>
      <c r="M1121" s="27"/>
      <c r="N1121" s="27"/>
      <c r="O1121" s="27"/>
      <c r="P1121" s="27"/>
      <c r="Q1121" s="27"/>
      <c r="R1121" s="27"/>
      <c r="S1121" s="27"/>
      <c r="T1121" s="27"/>
      <c r="U1121" s="27"/>
      <c r="V1121" s="27"/>
      <c r="W1121" s="27"/>
      <c r="X1121" s="27"/>
      <c r="Y1121" s="27"/>
      <c r="Z1121" s="27"/>
    </row>
    <row r="1122" spans="1:26" ht="13" x14ac:dyDescent="0.15">
      <c r="A1122" s="27"/>
      <c r="B1122" s="27"/>
      <c r="C1122" s="27"/>
      <c r="D1122" s="27"/>
      <c r="E1122" s="27"/>
      <c r="F1122" s="27"/>
      <c r="G1122" s="27"/>
      <c r="H1122" s="27"/>
      <c r="I1122" s="27"/>
      <c r="J1122" s="27"/>
      <c r="K1122" s="27"/>
      <c r="L1122" s="27"/>
      <c r="M1122" s="27"/>
      <c r="N1122" s="27"/>
      <c r="O1122" s="27"/>
      <c r="P1122" s="27"/>
      <c r="Q1122" s="27"/>
      <c r="R1122" s="27"/>
      <c r="S1122" s="27"/>
      <c r="T1122" s="27"/>
      <c r="U1122" s="27"/>
      <c r="V1122" s="27"/>
      <c r="W1122" s="27"/>
      <c r="X1122" s="27"/>
      <c r="Y1122" s="27"/>
      <c r="Z1122" s="27"/>
    </row>
    <row r="1123" spans="1:26" ht="13" x14ac:dyDescent="0.15">
      <c r="A1123" s="27"/>
      <c r="B1123" s="27"/>
      <c r="C1123" s="27"/>
      <c r="D1123" s="27"/>
      <c r="E1123" s="27"/>
      <c r="F1123" s="27"/>
      <c r="G1123" s="27"/>
      <c r="H1123" s="27"/>
      <c r="I1123" s="27"/>
      <c r="J1123" s="27"/>
      <c r="K1123" s="27"/>
      <c r="L1123" s="27"/>
      <c r="M1123" s="27"/>
      <c r="N1123" s="27"/>
      <c r="O1123" s="27"/>
      <c r="P1123" s="27"/>
      <c r="Q1123" s="27"/>
      <c r="R1123" s="27"/>
      <c r="S1123" s="27"/>
      <c r="T1123" s="27"/>
      <c r="U1123" s="27"/>
      <c r="V1123" s="27"/>
      <c r="W1123" s="27"/>
      <c r="X1123" s="27"/>
      <c r="Y1123" s="27"/>
      <c r="Z1123" s="27"/>
    </row>
    <row r="1124" spans="1:26" ht="13" x14ac:dyDescent="0.15">
      <c r="A1124" s="27"/>
      <c r="B1124" s="27"/>
      <c r="C1124" s="27"/>
      <c r="D1124" s="27"/>
      <c r="E1124" s="27"/>
      <c r="F1124" s="27"/>
      <c r="G1124" s="27"/>
      <c r="H1124" s="27"/>
      <c r="I1124" s="27"/>
      <c r="J1124" s="27"/>
      <c r="K1124" s="27"/>
      <c r="L1124" s="27"/>
      <c r="M1124" s="27"/>
      <c r="N1124" s="27"/>
      <c r="O1124" s="27"/>
      <c r="P1124" s="27"/>
      <c r="Q1124" s="27"/>
      <c r="R1124" s="27"/>
      <c r="S1124" s="27"/>
      <c r="T1124" s="27"/>
      <c r="U1124" s="27"/>
      <c r="V1124" s="27"/>
      <c r="W1124" s="27"/>
      <c r="X1124" s="27"/>
      <c r="Y1124" s="27"/>
      <c r="Z1124" s="27"/>
    </row>
    <row r="1125" spans="1:26" ht="13" x14ac:dyDescent="0.15">
      <c r="A1125" s="27"/>
      <c r="B1125" s="27"/>
      <c r="C1125" s="27"/>
      <c r="D1125" s="27"/>
      <c r="E1125" s="27"/>
      <c r="F1125" s="27"/>
      <c r="G1125" s="27"/>
      <c r="H1125" s="27"/>
      <c r="I1125" s="27"/>
      <c r="J1125" s="27"/>
      <c r="K1125" s="27"/>
      <c r="L1125" s="27"/>
      <c r="M1125" s="27"/>
      <c r="N1125" s="27"/>
      <c r="O1125" s="27"/>
      <c r="P1125" s="27"/>
      <c r="Q1125" s="27"/>
      <c r="R1125" s="27"/>
      <c r="S1125" s="27"/>
      <c r="T1125" s="27"/>
      <c r="U1125" s="27"/>
      <c r="V1125" s="27"/>
      <c r="W1125" s="27"/>
      <c r="X1125" s="27"/>
      <c r="Y1125" s="27"/>
      <c r="Z1125" s="27"/>
    </row>
    <row r="1126" spans="1:26" ht="13" x14ac:dyDescent="0.15">
      <c r="A1126" s="27"/>
      <c r="B1126" s="27"/>
      <c r="C1126" s="27"/>
      <c r="D1126" s="27"/>
      <c r="E1126" s="27"/>
      <c r="F1126" s="27"/>
      <c r="G1126" s="27"/>
      <c r="H1126" s="27"/>
      <c r="I1126" s="27"/>
      <c r="J1126" s="27"/>
      <c r="K1126" s="27"/>
      <c r="L1126" s="27"/>
      <c r="M1126" s="27"/>
      <c r="N1126" s="27"/>
      <c r="O1126" s="27"/>
      <c r="P1126" s="27"/>
      <c r="Q1126" s="27"/>
      <c r="R1126" s="27"/>
      <c r="S1126" s="27"/>
      <c r="T1126" s="27"/>
      <c r="U1126" s="27"/>
      <c r="V1126" s="27"/>
      <c r="W1126" s="27"/>
      <c r="X1126" s="27"/>
      <c r="Y1126" s="27"/>
      <c r="Z1126" s="27"/>
    </row>
    <row r="1127" spans="1:26" ht="13" x14ac:dyDescent="0.15">
      <c r="A1127" s="27"/>
      <c r="B1127" s="27"/>
      <c r="C1127" s="27"/>
      <c r="D1127" s="27"/>
      <c r="E1127" s="27"/>
      <c r="F1127" s="27"/>
      <c r="G1127" s="27"/>
      <c r="H1127" s="27"/>
      <c r="I1127" s="27"/>
      <c r="J1127" s="27"/>
      <c r="K1127" s="27"/>
      <c r="L1127" s="27"/>
      <c r="M1127" s="27"/>
      <c r="N1127" s="27"/>
      <c r="O1127" s="27"/>
      <c r="P1127" s="27"/>
      <c r="Q1127" s="27"/>
      <c r="R1127" s="27"/>
      <c r="S1127" s="27"/>
      <c r="T1127" s="27"/>
      <c r="U1127" s="27"/>
      <c r="V1127" s="27"/>
      <c r="W1127" s="27"/>
      <c r="X1127" s="27"/>
      <c r="Y1127" s="27"/>
      <c r="Z1127" s="27"/>
    </row>
    <row r="1128" spans="1:26" ht="13" x14ac:dyDescent="0.15">
      <c r="A1128" s="27"/>
      <c r="B1128" s="27"/>
      <c r="C1128" s="27"/>
      <c r="D1128" s="27"/>
      <c r="E1128" s="27"/>
      <c r="F1128" s="27"/>
      <c r="G1128" s="27"/>
      <c r="H1128" s="27"/>
      <c r="I1128" s="27"/>
      <c r="J1128" s="27"/>
      <c r="K1128" s="27"/>
      <c r="L1128" s="27"/>
      <c r="M1128" s="27"/>
      <c r="N1128" s="27"/>
      <c r="O1128" s="27"/>
      <c r="P1128" s="27"/>
      <c r="Q1128" s="27"/>
      <c r="R1128" s="27"/>
      <c r="S1128" s="27"/>
      <c r="T1128" s="27"/>
      <c r="U1128" s="27"/>
      <c r="V1128" s="27"/>
      <c r="W1128" s="27"/>
      <c r="X1128" s="27"/>
      <c r="Y1128" s="27"/>
      <c r="Z1128" s="27"/>
    </row>
    <row r="1129" spans="1:26" ht="13" x14ac:dyDescent="0.15">
      <c r="A1129" s="27"/>
      <c r="B1129" s="27"/>
      <c r="C1129" s="27"/>
      <c r="D1129" s="27"/>
      <c r="E1129" s="27"/>
      <c r="F1129" s="27"/>
      <c r="G1129" s="27"/>
      <c r="H1129" s="27"/>
      <c r="I1129" s="27"/>
      <c r="J1129" s="27"/>
      <c r="K1129" s="27"/>
      <c r="L1129" s="27"/>
      <c r="M1129" s="27"/>
      <c r="N1129" s="27"/>
      <c r="O1129" s="27"/>
      <c r="P1129" s="27"/>
      <c r="Q1129" s="27"/>
      <c r="R1129" s="27"/>
      <c r="S1129" s="27"/>
      <c r="T1129" s="27"/>
      <c r="U1129" s="27"/>
      <c r="V1129" s="27"/>
      <c r="W1129" s="27"/>
      <c r="X1129" s="27"/>
      <c r="Y1129" s="27"/>
      <c r="Z1129" s="27"/>
    </row>
    <row r="1130" spans="1:26" ht="13" x14ac:dyDescent="0.15">
      <c r="A1130" s="27"/>
      <c r="B1130" s="27"/>
      <c r="C1130" s="27"/>
      <c r="D1130" s="27"/>
      <c r="E1130" s="27"/>
      <c r="F1130" s="27"/>
      <c r="G1130" s="27"/>
      <c r="H1130" s="27"/>
      <c r="I1130" s="27"/>
      <c r="J1130" s="27"/>
      <c r="K1130" s="27"/>
      <c r="L1130" s="27"/>
      <c r="M1130" s="27"/>
      <c r="N1130" s="27"/>
      <c r="O1130" s="27"/>
      <c r="P1130" s="27"/>
      <c r="Q1130" s="27"/>
      <c r="R1130" s="27"/>
      <c r="S1130" s="27"/>
      <c r="T1130" s="27"/>
      <c r="U1130" s="27"/>
      <c r="V1130" s="27"/>
      <c r="W1130" s="27"/>
      <c r="X1130" s="27"/>
      <c r="Y1130" s="27"/>
      <c r="Z1130" s="27"/>
    </row>
    <row r="1131" spans="1:26" ht="13" x14ac:dyDescent="0.15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  <c r="K1131" s="27"/>
      <c r="L1131" s="27"/>
      <c r="M1131" s="27"/>
      <c r="N1131" s="27"/>
      <c r="O1131" s="27"/>
      <c r="P1131" s="27"/>
      <c r="Q1131" s="27"/>
      <c r="R1131" s="27"/>
      <c r="S1131" s="27"/>
      <c r="T1131" s="27"/>
      <c r="U1131" s="27"/>
      <c r="V1131" s="27"/>
      <c r="W1131" s="27"/>
      <c r="X1131" s="27"/>
      <c r="Y1131" s="27"/>
      <c r="Z1131" s="27"/>
    </row>
    <row r="1132" spans="1:26" ht="13" x14ac:dyDescent="0.15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  <c r="L1132" s="27"/>
      <c r="M1132" s="27"/>
      <c r="N1132" s="27"/>
      <c r="O1132" s="27"/>
      <c r="P1132" s="27"/>
      <c r="Q1132" s="27"/>
      <c r="R1132" s="27"/>
      <c r="S1132" s="27"/>
      <c r="T1132" s="27"/>
      <c r="U1132" s="27"/>
      <c r="V1132" s="27"/>
      <c r="W1132" s="27"/>
      <c r="X1132" s="27"/>
      <c r="Y1132" s="27"/>
      <c r="Z1132" s="27"/>
    </row>
    <row r="1133" spans="1:26" ht="13" x14ac:dyDescent="0.15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  <c r="L1133" s="27"/>
      <c r="M1133" s="27"/>
      <c r="N1133" s="27"/>
      <c r="O1133" s="27"/>
      <c r="P1133" s="27"/>
      <c r="Q1133" s="27"/>
      <c r="R1133" s="27"/>
      <c r="S1133" s="27"/>
      <c r="T1133" s="27"/>
      <c r="U1133" s="27"/>
      <c r="V1133" s="27"/>
      <c r="W1133" s="27"/>
      <c r="X1133" s="27"/>
      <c r="Y1133" s="27"/>
      <c r="Z1133" s="27"/>
    </row>
    <row r="1134" spans="1:26" ht="13" x14ac:dyDescent="0.15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  <c r="L1134" s="27"/>
      <c r="M1134" s="27"/>
      <c r="N1134" s="27"/>
      <c r="O1134" s="27"/>
      <c r="P1134" s="27"/>
      <c r="Q1134" s="27"/>
      <c r="R1134" s="27"/>
      <c r="S1134" s="27"/>
      <c r="T1134" s="27"/>
      <c r="U1134" s="27"/>
      <c r="V1134" s="27"/>
      <c r="W1134" s="27"/>
      <c r="X1134" s="27"/>
      <c r="Y1134" s="27"/>
      <c r="Z1134" s="27"/>
    </row>
    <row r="1135" spans="1:26" ht="13" x14ac:dyDescent="0.15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  <c r="L1135" s="27"/>
      <c r="M1135" s="27"/>
      <c r="N1135" s="27"/>
      <c r="O1135" s="27"/>
      <c r="P1135" s="27"/>
      <c r="Q1135" s="27"/>
      <c r="R1135" s="27"/>
      <c r="S1135" s="27"/>
      <c r="T1135" s="27"/>
      <c r="U1135" s="27"/>
      <c r="V1135" s="27"/>
      <c r="W1135" s="27"/>
      <c r="X1135" s="27"/>
      <c r="Y1135" s="27"/>
      <c r="Z1135" s="27"/>
    </row>
    <row r="1136" spans="1:26" ht="13" x14ac:dyDescent="0.15">
      <c r="A1136" s="27"/>
      <c r="B1136" s="27"/>
      <c r="C1136" s="27"/>
      <c r="D1136" s="27"/>
      <c r="E1136" s="27"/>
      <c r="F1136" s="27"/>
      <c r="G1136" s="27"/>
      <c r="H1136" s="27"/>
      <c r="I1136" s="27"/>
      <c r="J1136" s="27"/>
      <c r="K1136" s="27"/>
      <c r="L1136" s="27"/>
      <c r="M1136" s="27"/>
      <c r="N1136" s="27"/>
      <c r="O1136" s="27"/>
      <c r="P1136" s="27"/>
      <c r="Q1136" s="27"/>
      <c r="R1136" s="27"/>
      <c r="S1136" s="27"/>
      <c r="T1136" s="27"/>
      <c r="U1136" s="27"/>
      <c r="V1136" s="27"/>
      <c r="W1136" s="27"/>
      <c r="X1136" s="27"/>
      <c r="Y1136" s="27"/>
      <c r="Z1136" s="27"/>
    </row>
    <row r="1137" spans="1:26" ht="13" x14ac:dyDescent="0.15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  <c r="L1137" s="27"/>
      <c r="M1137" s="27"/>
      <c r="N1137" s="27"/>
      <c r="O1137" s="27"/>
      <c r="P1137" s="27"/>
      <c r="Q1137" s="27"/>
      <c r="R1137" s="27"/>
      <c r="S1137" s="27"/>
      <c r="T1137" s="27"/>
      <c r="U1137" s="27"/>
      <c r="V1137" s="27"/>
      <c r="W1137" s="27"/>
      <c r="X1137" s="27"/>
      <c r="Y1137" s="27"/>
      <c r="Z1137" s="27"/>
    </row>
    <row r="1138" spans="1:26" ht="13" x14ac:dyDescent="0.15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  <c r="L1138" s="27"/>
      <c r="M1138" s="27"/>
      <c r="N1138" s="27"/>
      <c r="O1138" s="27"/>
      <c r="P1138" s="27"/>
      <c r="Q1138" s="27"/>
      <c r="R1138" s="27"/>
      <c r="S1138" s="27"/>
      <c r="T1138" s="27"/>
      <c r="U1138" s="27"/>
      <c r="V1138" s="27"/>
      <c r="W1138" s="27"/>
      <c r="X1138" s="27"/>
      <c r="Y1138" s="27"/>
      <c r="Z1138" s="27"/>
    </row>
    <row r="1139" spans="1:26" ht="13" x14ac:dyDescent="0.15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  <c r="L1139" s="27"/>
      <c r="M1139" s="27"/>
      <c r="N1139" s="27"/>
      <c r="O1139" s="27"/>
      <c r="P1139" s="27"/>
      <c r="Q1139" s="27"/>
      <c r="R1139" s="27"/>
      <c r="S1139" s="27"/>
      <c r="T1139" s="27"/>
      <c r="U1139" s="27"/>
      <c r="V1139" s="27"/>
      <c r="W1139" s="27"/>
      <c r="X1139" s="27"/>
      <c r="Y1139" s="27"/>
      <c r="Z1139" s="27"/>
    </row>
    <row r="1140" spans="1:26" ht="13" x14ac:dyDescent="0.15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  <c r="L1140" s="27"/>
      <c r="M1140" s="27"/>
      <c r="N1140" s="27"/>
      <c r="O1140" s="27"/>
      <c r="P1140" s="27"/>
      <c r="Q1140" s="27"/>
      <c r="R1140" s="27"/>
      <c r="S1140" s="27"/>
      <c r="T1140" s="27"/>
      <c r="U1140" s="27"/>
      <c r="V1140" s="27"/>
      <c r="W1140" s="27"/>
      <c r="X1140" s="27"/>
      <c r="Y1140" s="27"/>
      <c r="Z1140" s="27"/>
    </row>
    <row r="1141" spans="1:26" ht="13" x14ac:dyDescent="0.15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  <c r="L1141" s="27"/>
      <c r="M1141" s="27"/>
      <c r="N1141" s="27"/>
      <c r="O1141" s="27"/>
      <c r="P1141" s="27"/>
      <c r="Q1141" s="27"/>
      <c r="R1141" s="27"/>
      <c r="S1141" s="27"/>
      <c r="T1141" s="27"/>
      <c r="U1141" s="27"/>
      <c r="V1141" s="27"/>
      <c r="W1141" s="27"/>
      <c r="X1141" s="27"/>
      <c r="Y1141" s="27"/>
      <c r="Z1141" s="27"/>
    </row>
    <row r="1142" spans="1:26" ht="13" x14ac:dyDescent="0.15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  <c r="L1142" s="27"/>
      <c r="M1142" s="27"/>
      <c r="N1142" s="27"/>
      <c r="O1142" s="27"/>
      <c r="P1142" s="27"/>
      <c r="Q1142" s="27"/>
      <c r="R1142" s="27"/>
      <c r="S1142" s="27"/>
      <c r="T1142" s="27"/>
      <c r="U1142" s="27"/>
      <c r="V1142" s="27"/>
      <c r="W1142" s="27"/>
      <c r="X1142" s="27"/>
      <c r="Y1142" s="27"/>
      <c r="Z1142" s="27"/>
    </row>
    <row r="1143" spans="1:26" ht="13" x14ac:dyDescent="0.15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  <c r="L1143" s="27"/>
      <c r="M1143" s="27"/>
      <c r="N1143" s="27"/>
      <c r="O1143" s="27"/>
      <c r="P1143" s="27"/>
      <c r="Q1143" s="27"/>
      <c r="R1143" s="27"/>
      <c r="S1143" s="27"/>
      <c r="T1143" s="27"/>
      <c r="U1143" s="27"/>
      <c r="V1143" s="27"/>
      <c r="W1143" s="27"/>
      <c r="X1143" s="27"/>
      <c r="Y1143" s="27"/>
      <c r="Z1143" s="27"/>
    </row>
    <row r="1144" spans="1:26" ht="13" x14ac:dyDescent="0.15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  <c r="L1144" s="27"/>
      <c r="M1144" s="27"/>
      <c r="N1144" s="27"/>
      <c r="O1144" s="27"/>
      <c r="P1144" s="27"/>
      <c r="Q1144" s="27"/>
      <c r="R1144" s="27"/>
      <c r="S1144" s="27"/>
      <c r="T1144" s="27"/>
      <c r="U1144" s="27"/>
      <c r="V1144" s="27"/>
      <c r="W1144" s="27"/>
      <c r="X1144" s="27"/>
      <c r="Y1144" s="27"/>
      <c r="Z1144" s="27"/>
    </row>
    <row r="1145" spans="1:26" ht="13" x14ac:dyDescent="0.15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  <c r="L1145" s="27"/>
      <c r="M1145" s="27"/>
      <c r="N1145" s="27"/>
      <c r="O1145" s="27"/>
      <c r="P1145" s="27"/>
      <c r="Q1145" s="27"/>
      <c r="R1145" s="27"/>
      <c r="S1145" s="27"/>
      <c r="T1145" s="27"/>
      <c r="U1145" s="27"/>
      <c r="V1145" s="27"/>
      <c r="W1145" s="27"/>
      <c r="X1145" s="27"/>
      <c r="Y1145" s="27"/>
      <c r="Z1145" s="27"/>
    </row>
    <row r="1146" spans="1:26" ht="13" x14ac:dyDescent="0.15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  <c r="L1146" s="27"/>
      <c r="M1146" s="27"/>
      <c r="N1146" s="27"/>
      <c r="O1146" s="27"/>
      <c r="P1146" s="27"/>
      <c r="Q1146" s="27"/>
      <c r="R1146" s="27"/>
      <c r="S1146" s="27"/>
      <c r="T1146" s="27"/>
      <c r="U1146" s="27"/>
      <c r="V1146" s="27"/>
      <c r="W1146" s="27"/>
      <c r="X1146" s="27"/>
      <c r="Y1146" s="27"/>
      <c r="Z1146" s="27"/>
    </row>
    <row r="1147" spans="1:26" ht="13" x14ac:dyDescent="0.15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  <c r="L1147" s="27"/>
      <c r="M1147" s="27"/>
      <c r="N1147" s="27"/>
      <c r="O1147" s="27"/>
      <c r="P1147" s="27"/>
      <c r="Q1147" s="27"/>
      <c r="R1147" s="27"/>
      <c r="S1147" s="27"/>
      <c r="T1147" s="27"/>
      <c r="U1147" s="27"/>
      <c r="V1147" s="27"/>
      <c r="W1147" s="27"/>
      <c r="X1147" s="27"/>
      <c r="Y1147" s="27"/>
      <c r="Z1147" s="27"/>
    </row>
    <row r="1148" spans="1:26" ht="13" x14ac:dyDescent="0.15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  <c r="L1148" s="27"/>
      <c r="M1148" s="27"/>
      <c r="N1148" s="27"/>
      <c r="O1148" s="27"/>
      <c r="P1148" s="27"/>
      <c r="Q1148" s="27"/>
      <c r="R1148" s="27"/>
      <c r="S1148" s="27"/>
      <c r="T1148" s="27"/>
      <c r="U1148" s="27"/>
      <c r="V1148" s="27"/>
      <c r="W1148" s="27"/>
      <c r="X1148" s="27"/>
      <c r="Y1148" s="27"/>
      <c r="Z1148" s="27"/>
    </row>
    <row r="1149" spans="1:26" ht="13" x14ac:dyDescent="0.15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  <c r="L1149" s="27"/>
      <c r="M1149" s="27"/>
      <c r="N1149" s="27"/>
      <c r="O1149" s="27"/>
      <c r="P1149" s="27"/>
      <c r="Q1149" s="27"/>
      <c r="R1149" s="27"/>
      <c r="S1149" s="27"/>
      <c r="T1149" s="27"/>
      <c r="U1149" s="27"/>
      <c r="V1149" s="27"/>
      <c r="W1149" s="27"/>
      <c r="X1149" s="27"/>
      <c r="Y1149" s="27"/>
      <c r="Z1149" s="27"/>
    </row>
    <row r="1150" spans="1:26" ht="13" x14ac:dyDescent="0.15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  <c r="L1150" s="27"/>
      <c r="M1150" s="27"/>
      <c r="N1150" s="27"/>
      <c r="O1150" s="27"/>
      <c r="P1150" s="27"/>
      <c r="Q1150" s="27"/>
      <c r="R1150" s="27"/>
      <c r="S1150" s="27"/>
      <c r="T1150" s="27"/>
      <c r="U1150" s="27"/>
      <c r="V1150" s="27"/>
      <c r="W1150" s="27"/>
      <c r="X1150" s="27"/>
      <c r="Y1150" s="27"/>
      <c r="Z1150" s="27"/>
    </row>
    <row r="1151" spans="1:26" ht="13" x14ac:dyDescent="0.15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  <c r="L1151" s="27"/>
      <c r="M1151" s="27"/>
      <c r="N1151" s="27"/>
      <c r="O1151" s="27"/>
      <c r="P1151" s="27"/>
      <c r="Q1151" s="27"/>
      <c r="R1151" s="27"/>
      <c r="S1151" s="27"/>
      <c r="T1151" s="27"/>
      <c r="U1151" s="27"/>
      <c r="V1151" s="27"/>
      <c r="W1151" s="27"/>
      <c r="X1151" s="27"/>
      <c r="Y1151" s="27"/>
      <c r="Z1151" s="27"/>
    </row>
    <row r="1152" spans="1:26" ht="13" x14ac:dyDescent="0.15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  <c r="L1152" s="27"/>
      <c r="M1152" s="27"/>
      <c r="N1152" s="27"/>
      <c r="O1152" s="27"/>
      <c r="P1152" s="27"/>
      <c r="Q1152" s="27"/>
      <c r="R1152" s="27"/>
      <c r="S1152" s="27"/>
      <c r="T1152" s="27"/>
      <c r="U1152" s="27"/>
      <c r="V1152" s="27"/>
      <c r="W1152" s="27"/>
      <c r="X1152" s="27"/>
      <c r="Y1152" s="27"/>
      <c r="Z1152" s="27"/>
    </row>
    <row r="1153" spans="1:26" ht="13" x14ac:dyDescent="0.15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  <c r="L1153" s="27"/>
      <c r="M1153" s="27"/>
      <c r="N1153" s="27"/>
      <c r="O1153" s="27"/>
      <c r="P1153" s="27"/>
      <c r="Q1153" s="27"/>
      <c r="R1153" s="27"/>
      <c r="S1153" s="27"/>
      <c r="T1153" s="27"/>
      <c r="U1153" s="27"/>
      <c r="V1153" s="27"/>
      <c r="W1153" s="27"/>
      <c r="X1153" s="27"/>
      <c r="Y1153" s="27"/>
      <c r="Z1153" s="27"/>
    </row>
    <row r="1154" spans="1:26" ht="13" x14ac:dyDescent="0.15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  <c r="L1154" s="27"/>
      <c r="M1154" s="27"/>
      <c r="N1154" s="27"/>
      <c r="O1154" s="27"/>
      <c r="P1154" s="27"/>
      <c r="Q1154" s="27"/>
      <c r="R1154" s="27"/>
      <c r="S1154" s="27"/>
      <c r="T1154" s="27"/>
      <c r="U1154" s="27"/>
      <c r="V1154" s="27"/>
      <c r="W1154" s="27"/>
      <c r="X1154" s="27"/>
      <c r="Y1154" s="27"/>
      <c r="Z1154" s="27"/>
    </row>
    <row r="1155" spans="1:26" ht="13" x14ac:dyDescent="0.15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  <c r="L1155" s="27"/>
      <c r="M1155" s="27"/>
      <c r="N1155" s="27"/>
      <c r="O1155" s="27"/>
      <c r="P1155" s="27"/>
      <c r="Q1155" s="27"/>
      <c r="R1155" s="27"/>
      <c r="S1155" s="27"/>
      <c r="T1155" s="27"/>
      <c r="U1155" s="27"/>
      <c r="V1155" s="27"/>
      <c r="W1155" s="27"/>
      <c r="X1155" s="27"/>
      <c r="Y1155" s="27"/>
      <c r="Z1155" s="27"/>
    </row>
    <row r="1156" spans="1:26" ht="13" x14ac:dyDescent="0.15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  <c r="L1156" s="27"/>
      <c r="M1156" s="27"/>
      <c r="N1156" s="27"/>
      <c r="O1156" s="27"/>
      <c r="P1156" s="27"/>
      <c r="Q1156" s="27"/>
      <c r="R1156" s="27"/>
      <c r="S1156" s="27"/>
      <c r="T1156" s="27"/>
      <c r="U1156" s="27"/>
      <c r="V1156" s="27"/>
      <c r="W1156" s="27"/>
      <c r="X1156" s="27"/>
      <c r="Y1156" s="27"/>
      <c r="Z1156" s="27"/>
    </row>
    <row r="1157" spans="1:26" ht="13" x14ac:dyDescent="0.15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  <c r="L1157" s="27"/>
      <c r="M1157" s="27"/>
      <c r="N1157" s="27"/>
      <c r="O1157" s="27"/>
      <c r="P1157" s="27"/>
      <c r="Q1157" s="27"/>
      <c r="R1157" s="27"/>
      <c r="S1157" s="27"/>
      <c r="T1157" s="27"/>
      <c r="U1157" s="27"/>
      <c r="V1157" s="27"/>
      <c r="W1157" s="27"/>
      <c r="X1157" s="27"/>
      <c r="Y1157" s="27"/>
      <c r="Z1157" s="27"/>
    </row>
    <row r="1158" spans="1:26" ht="13" x14ac:dyDescent="0.15">
      <c r="A1158" s="27"/>
      <c r="B1158" s="27"/>
      <c r="C1158" s="27"/>
      <c r="D1158" s="27"/>
      <c r="E1158" s="27"/>
      <c r="F1158" s="27"/>
      <c r="G1158" s="27"/>
      <c r="H1158" s="27"/>
      <c r="I1158" s="27"/>
      <c r="J1158" s="27"/>
      <c r="K1158" s="27"/>
      <c r="L1158" s="27"/>
      <c r="M1158" s="27"/>
      <c r="N1158" s="27"/>
      <c r="O1158" s="27"/>
      <c r="P1158" s="27"/>
      <c r="Q1158" s="27"/>
      <c r="R1158" s="27"/>
      <c r="S1158" s="27"/>
      <c r="T1158" s="27"/>
      <c r="U1158" s="27"/>
      <c r="V1158" s="27"/>
      <c r="W1158" s="27"/>
      <c r="X1158" s="27"/>
      <c r="Y1158" s="27"/>
      <c r="Z1158" s="27"/>
    </row>
    <row r="1159" spans="1:26" ht="13" x14ac:dyDescent="0.15">
      <c r="A1159" s="27"/>
      <c r="B1159" s="27"/>
      <c r="C1159" s="27"/>
      <c r="D1159" s="27"/>
      <c r="E1159" s="27"/>
      <c r="F1159" s="27"/>
      <c r="G1159" s="27"/>
      <c r="H1159" s="27"/>
      <c r="I1159" s="27"/>
      <c r="J1159" s="27"/>
      <c r="K1159" s="27"/>
      <c r="L1159" s="27"/>
      <c r="M1159" s="27"/>
      <c r="N1159" s="27"/>
      <c r="O1159" s="27"/>
      <c r="P1159" s="27"/>
      <c r="Q1159" s="27"/>
      <c r="R1159" s="27"/>
      <c r="S1159" s="27"/>
      <c r="T1159" s="27"/>
      <c r="U1159" s="27"/>
      <c r="V1159" s="27"/>
      <c r="W1159" s="27"/>
      <c r="X1159" s="27"/>
      <c r="Y1159" s="27"/>
      <c r="Z1159" s="27"/>
    </row>
    <row r="1160" spans="1:26" ht="13" x14ac:dyDescent="0.15">
      <c r="A1160" s="27"/>
      <c r="B1160" s="27"/>
      <c r="C1160" s="27"/>
      <c r="D1160" s="27"/>
      <c r="E1160" s="27"/>
      <c r="F1160" s="27"/>
      <c r="G1160" s="27"/>
      <c r="H1160" s="27"/>
      <c r="I1160" s="27"/>
      <c r="J1160" s="27"/>
      <c r="K1160" s="27"/>
      <c r="L1160" s="27"/>
      <c r="M1160" s="27"/>
      <c r="N1160" s="27"/>
      <c r="O1160" s="27"/>
      <c r="P1160" s="27"/>
      <c r="Q1160" s="27"/>
      <c r="R1160" s="27"/>
      <c r="S1160" s="27"/>
      <c r="T1160" s="27"/>
      <c r="U1160" s="27"/>
      <c r="V1160" s="27"/>
      <c r="W1160" s="27"/>
      <c r="X1160" s="27"/>
      <c r="Y1160" s="27"/>
      <c r="Z1160" s="27"/>
    </row>
    <row r="1161" spans="1:26" ht="13" x14ac:dyDescent="0.15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  <c r="L1161" s="27"/>
      <c r="M1161" s="27"/>
      <c r="N1161" s="27"/>
      <c r="O1161" s="27"/>
      <c r="P1161" s="27"/>
      <c r="Q1161" s="27"/>
      <c r="R1161" s="27"/>
      <c r="S1161" s="27"/>
      <c r="T1161" s="27"/>
      <c r="U1161" s="27"/>
      <c r="V1161" s="27"/>
      <c r="W1161" s="27"/>
      <c r="X1161" s="27"/>
      <c r="Y1161" s="27"/>
      <c r="Z1161" s="27"/>
    </row>
    <row r="1162" spans="1:26" ht="13" x14ac:dyDescent="0.15">
      <c r="A1162" s="27"/>
      <c r="B1162" s="27"/>
      <c r="C1162" s="27"/>
      <c r="D1162" s="27"/>
      <c r="E1162" s="27"/>
      <c r="F1162" s="27"/>
      <c r="G1162" s="27"/>
      <c r="H1162" s="27"/>
      <c r="I1162" s="27"/>
      <c r="J1162" s="27"/>
      <c r="K1162" s="27"/>
      <c r="L1162" s="27"/>
      <c r="M1162" s="27"/>
      <c r="N1162" s="27"/>
      <c r="O1162" s="27"/>
      <c r="P1162" s="27"/>
      <c r="Q1162" s="27"/>
      <c r="R1162" s="27"/>
      <c r="S1162" s="27"/>
      <c r="T1162" s="27"/>
      <c r="U1162" s="27"/>
      <c r="V1162" s="27"/>
      <c r="W1162" s="27"/>
      <c r="X1162" s="27"/>
      <c r="Y1162" s="27"/>
      <c r="Z1162" s="27"/>
    </row>
    <row r="1163" spans="1:26" ht="13" x14ac:dyDescent="0.15">
      <c r="A1163" s="27"/>
      <c r="B1163" s="27"/>
      <c r="C1163" s="27"/>
      <c r="D1163" s="27"/>
      <c r="E1163" s="27"/>
      <c r="F1163" s="27"/>
      <c r="G1163" s="27"/>
      <c r="H1163" s="27"/>
      <c r="I1163" s="27"/>
      <c r="J1163" s="27"/>
      <c r="K1163" s="27"/>
      <c r="L1163" s="27"/>
      <c r="M1163" s="27"/>
      <c r="N1163" s="27"/>
      <c r="O1163" s="27"/>
      <c r="P1163" s="27"/>
      <c r="Q1163" s="27"/>
      <c r="R1163" s="27"/>
      <c r="S1163" s="27"/>
      <c r="T1163" s="27"/>
      <c r="U1163" s="27"/>
      <c r="V1163" s="27"/>
      <c r="W1163" s="27"/>
      <c r="X1163" s="27"/>
      <c r="Y1163" s="27"/>
      <c r="Z1163" s="27"/>
    </row>
    <row r="1164" spans="1:26" ht="13" x14ac:dyDescent="0.15">
      <c r="A1164" s="27"/>
      <c r="B1164" s="27"/>
      <c r="C1164" s="27"/>
      <c r="D1164" s="27"/>
      <c r="E1164" s="27"/>
      <c r="F1164" s="27"/>
      <c r="G1164" s="27"/>
      <c r="H1164" s="27"/>
      <c r="I1164" s="27"/>
      <c r="J1164" s="27"/>
      <c r="K1164" s="27"/>
      <c r="L1164" s="27"/>
      <c r="M1164" s="27"/>
      <c r="N1164" s="27"/>
      <c r="O1164" s="27"/>
      <c r="P1164" s="27"/>
      <c r="Q1164" s="27"/>
      <c r="R1164" s="27"/>
      <c r="S1164" s="27"/>
      <c r="T1164" s="27"/>
      <c r="U1164" s="27"/>
      <c r="V1164" s="27"/>
      <c r="W1164" s="27"/>
      <c r="X1164" s="27"/>
      <c r="Y1164" s="27"/>
      <c r="Z1164" s="27"/>
    </row>
    <row r="1165" spans="1:26" ht="13" x14ac:dyDescent="0.15">
      <c r="A1165" s="27"/>
      <c r="B1165" s="27"/>
      <c r="C1165" s="27"/>
      <c r="D1165" s="27"/>
      <c r="E1165" s="27"/>
      <c r="F1165" s="27"/>
      <c r="G1165" s="27"/>
      <c r="H1165" s="27"/>
      <c r="I1165" s="27"/>
      <c r="J1165" s="27"/>
      <c r="K1165" s="27"/>
      <c r="L1165" s="27"/>
      <c r="M1165" s="27"/>
      <c r="N1165" s="27"/>
      <c r="O1165" s="27"/>
      <c r="P1165" s="27"/>
      <c r="Q1165" s="27"/>
      <c r="R1165" s="27"/>
      <c r="S1165" s="27"/>
      <c r="T1165" s="27"/>
      <c r="U1165" s="27"/>
      <c r="V1165" s="27"/>
      <c r="W1165" s="27"/>
      <c r="X1165" s="27"/>
      <c r="Y1165" s="27"/>
      <c r="Z1165" s="27"/>
    </row>
    <row r="1166" spans="1:26" ht="13" x14ac:dyDescent="0.15">
      <c r="G1166" s="27"/>
      <c r="H1166" s="27"/>
      <c r="I1166" s="27"/>
      <c r="J1166" s="27"/>
      <c r="K1166" s="27"/>
      <c r="L1166" s="27"/>
      <c r="M1166" s="27"/>
      <c r="N1166" s="27"/>
      <c r="O1166" s="27"/>
      <c r="P1166" s="27"/>
      <c r="Q1166" s="27"/>
      <c r="R1166" s="27"/>
      <c r="S1166" s="27"/>
      <c r="T1166" s="27"/>
      <c r="U1166" s="27"/>
      <c r="V1166" s="27"/>
      <c r="W1166" s="27"/>
      <c r="X1166" s="27"/>
      <c r="Y1166" s="27"/>
      <c r="Z1166" s="27"/>
    </row>
    <row r="1167" spans="1:26" ht="13" x14ac:dyDescent="0.15">
      <c r="G1167" s="27"/>
      <c r="H1167" s="27"/>
      <c r="I1167" s="27"/>
      <c r="J1167" s="27"/>
      <c r="K1167" s="27"/>
      <c r="L1167" s="27"/>
      <c r="M1167" s="27"/>
      <c r="N1167" s="27"/>
      <c r="O1167" s="27"/>
      <c r="P1167" s="27"/>
      <c r="Q1167" s="27"/>
      <c r="R1167" s="27"/>
      <c r="S1167" s="27"/>
      <c r="T1167" s="27"/>
      <c r="U1167" s="27"/>
      <c r="V1167" s="27"/>
      <c r="W1167" s="27"/>
      <c r="X1167" s="27"/>
      <c r="Y1167" s="27"/>
      <c r="Z1167" s="27"/>
    </row>
    <row r="1168" spans="1:26" ht="13" x14ac:dyDescent="0.15">
      <c r="G1168" s="27"/>
      <c r="H1168" s="27"/>
      <c r="I1168" s="27"/>
      <c r="J1168" s="27"/>
      <c r="K1168" s="27"/>
      <c r="L1168" s="27"/>
      <c r="M1168" s="27"/>
      <c r="N1168" s="27"/>
      <c r="O1168" s="27"/>
      <c r="P1168" s="27"/>
      <c r="Q1168" s="27"/>
      <c r="R1168" s="27"/>
      <c r="S1168" s="27"/>
      <c r="T1168" s="27"/>
      <c r="U1168" s="27"/>
      <c r="V1168" s="27"/>
      <c r="W1168" s="27"/>
      <c r="X1168" s="27"/>
      <c r="Y1168" s="27"/>
      <c r="Z1168" s="27"/>
    </row>
    <row r="1169" spans="7:26" ht="13" x14ac:dyDescent="0.15">
      <c r="G1169" s="27"/>
      <c r="H1169" s="27"/>
      <c r="I1169" s="27"/>
      <c r="J1169" s="27"/>
      <c r="K1169" s="27"/>
      <c r="L1169" s="27"/>
      <c r="M1169" s="27"/>
      <c r="N1169" s="27"/>
      <c r="O1169" s="27"/>
      <c r="P1169" s="27"/>
      <c r="Q1169" s="27"/>
      <c r="R1169" s="27"/>
      <c r="S1169" s="27"/>
      <c r="T1169" s="27"/>
      <c r="U1169" s="27"/>
      <c r="V1169" s="27"/>
      <c r="W1169" s="27"/>
      <c r="X1169" s="27"/>
      <c r="Y1169" s="27"/>
      <c r="Z1169" s="27"/>
    </row>
    <row r="1170" spans="7:26" ht="13" x14ac:dyDescent="0.15">
      <c r="G1170" s="27"/>
      <c r="H1170" s="27"/>
      <c r="I1170" s="27"/>
      <c r="J1170" s="27"/>
      <c r="K1170" s="27"/>
      <c r="L1170" s="27"/>
      <c r="M1170" s="27"/>
      <c r="N1170" s="27"/>
      <c r="O1170" s="27"/>
      <c r="P1170" s="27"/>
      <c r="Q1170" s="27"/>
      <c r="R1170" s="27"/>
      <c r="S1170" s="27"/>
      <c r="T1170" s="27"/>
      <c r="U1170" s="27"/>
      <c r="V1170" s="27"/>
      <c r="W1170" s="27"/>
      <c r="X1170" s="27"/>
      <c r="Y1170" s="27"/>
      <c r="Z1170" s="27"/>
    </row>
    <row r="1171" spans="7:26" ht="13" x14ac:dyDescent="0.15">
      <c r="G1171" s="27"/>
      <c r="H1171" s="27"/>
      <c r="I1171" s="27"/>
      <c r="J1171" s="27"/>
      <c r="K1171" s="27"/>
      <c r="L1171" s="27"/>
      <c r="M1171" s="27"/>
      <c r="N1171" s="27"/>
      <c r="O1171" s="27"/>
      <c r="P1171" s="27"/>
      <c r="Q1171" s="27"/>
      <c r="R1171" s="27"/>
      <c r="S1171" s="27"/>
      <c r="T1171" s="27"/>
      <c r="U1171" s="27"/>
      <c r="V1171" s="27"/>
      <c r="W1171" s="27"/>
      <c r="X1171" s="27"/>
      <c r="Y1171" s="27"/>
      <c r="Z1171" s="27"/>
    </row>
    <row r="1172" spans="7:26" ht="13" x14ac:dyDescent="0.15">
      <c r="G1172" s="27"/>
      <c r="H1172" s="27"/>
      <c r="I1172" s="27"/>
      <c r="J1172" s="27"/>
      <c r="K1172" s="27"/>
      <c r="L1172" s="27"/>
      <c r="M1172" s="27"/>
      <c r="N1172" s="27"/>
      <c r="O1172" s="27"/>
      <c r="P1172" s="27"/>
      <c r="Q1172" s="27"/>
      <c r="R1172" s="27"/>
      <c r="S1172" s="27"/>
      <c r="T1172" s="27"/>
      <c r="U1172" s="27"/>
      <c r="V1172" s="27"/>
      <c r="W1172" s="27"/>
      <c r="X1172" s="27"/>
      <c r="Y1172" s="27"/>
      <c r="Z1172" s="27"/>
    </row>
    <row r="1173" spans="7:26" ht="13" x14ac:dyDescent="0.15">
      <c r="G1173" s="27"/>
      <c r="H1173" s="27"/>
      <c r="I1173" s="27"/>
      <c r="J1173" s="27"/>
      <c r="K1173" s="27"/>
      <c r="L1173" s="27"/>
      <c r="M1173" s="27"/>
      <c r="N1173" s="27"/>
      <c r="O1173" s="27"/>
      <c r="P1173" s="27"/>
      <c r="Q1173" s="27"/>
      <c r="R1173" s="27"/>
      <c r="S1173" s="27"/>
      <c r="T1173" s="27"/>
      <c r="U1173" s="27"/>
      <c r="V1173" s="27"/>
      <c r="W1173" s="27"/>
      <c r="X1173" s="27"/>
      <c r="Y1173" s="27"/>
      <c r="Z1173" s="27"/>
    </row>
    <row r="1174" spans="7:26" ht="13" x14ac:dyDescent="0.15">
      <c r="G1174" s="27"/>
      <c r="H1174" s="27"/>
      <c r="I1174" s="27"/>
      <c r="J1174" s="27"/>
      <c r="K1174" s="27"/>
      <c r="L1174" s="27"/>
      <c r="M1174" s="27"/>
      <c r="N1174" s="27"/>
      <c r="O1174" s="27"/>
      <c r="P1174" s="27"/>
      <c r="Q1174" s="27"/>
      <c r="R1174" s="27"/>
      <c r="S1174" s="27"/>
      <c r="T1174" s="27"/>
      <c r="U1174" s="27"/>
      <c r="V1174" s="27"/>
      <c r="W1174" s="27"/>
      <c r="X1174" s="27"/>
      <c r="Y1174" s="27"/>
      <c r="Z1174" s="27"/>
    </row>
    <row r="1175" spans="7:26" ht="13" x14ac:dyDescent="0.15">
      <c r="G1175" s="27"/>
      <c r="H1175" s="27"/>
      <c r="I1175" s="27"/>
      <c r="J1175" s="27"/>
      <c r="K1175" s="27"/>
      <c r="L1175" s="27"/>
      <c r="M1175" s="27"/>
      <c r="N1175" s="27"/>
      <c r="O1175" s="27"/>
      <c r="P1175" s="27"/>
      <c r="Q1175" s="27"/>
      <c r="R1175" s="27"/>
      <c r="S1175" s="27"/>
      <c r="T1175" s="27"/>
      <c r="U1175" s="27"/>
      <c r="V1175" s="27"/>
      <c r="W1175" s="27"/>
      <c r="X1175" s="27"/>
      <c r="Y1175" s="27"/>
      <c r="Z1175" s="27"/>
    </row>
    <row r="1176" spans="7:26" ht="13" x14ac:dyDescent="0.15">
      <c r="G1176" s="27"/>
      <c r="H1176" s="27"/>
      <c r="I1176" s="27"/>
      <c r="J1176" s="27"/>
      <c r="K1176" s="27"/>
      <c r="L1176" s="27"/>
      <c r="M1176" s="27"/>
      <c r="N1176" s="27"/>
      <c r="O1176" s="27"/>
      <c r="P1176" s="27"/>
      <c r="Q1176" s="27"/>
      <c r="R1176" s="27"/>
      <c r="S1176" s="27"/>
      <c r="T1176" s="27"/>
      <c r="U1176" s="27"/>
      <c r="V1176" s="27"/>
      <c r="W1176" s="27"/>
      <c r="X1176" s="27"/>
      <c r="Y1176" s="27"/>
      <c r="Z1176" s="27"/>
    </row>
    <row r="1177" spans="7:26" ht="13" x14ac:dyDescent="0.15">
      <c r="G1177" s="27"/>
      <c r="H1177" s="27"/>
      <c r="I1177" s="27"/>
      <c r="J1177" s="27"/>
      <c r="K1177" s="27"/>
      <c r="L1177" s="27"/>
      <c r="M1177" s="27"/>
      <c r="N1177" s="27"/>
      <c r="O1177" s="27"/>
      <c r="P1177" s="27"/>
      <c r="Q1177" s="27"/>
      <c r="R1177" s="27"/>
      <c r="S1177" s="27"/>
      <c r="T1177" s="27"/>
      <c r="U1177" s="27"/>
      <c r="V1177" s="27"/>
      <c r="W1177" s="27"/>
      <c r="X1177" s="27"/>
      <c r="Y1177" s="27"/>
      <c r="Z1177" s="27"/>
    </row>
    <row r="1178" spans="7:26" ht="13" x14ac:dyDescent="0.15">
      <c r="G1178" s="27"/>
      <c r="H1178" s="27"/>
      <c r="I1178" s="27"/>
      <c r="J1178" s="27"/>
      <c r="K1178" s="27"/>
      <c r="L1178" s="27"/>
      <c r="M1178" s="27"/>
      <c r="N1178" s="27"/>
      <c r="O1178" s="27"/>
      <c r="P1178" s="27"/>
      <c r="Q1178" s="27"/>
      <c r="R1178" s="27"/>
      <c r="S1178" s="27"/>
      <c r="T1178" s="27"/>
      <c r="U1178" s="27"/>
      <c r="V1178" s="27"/>
      <c r="W1178" s="27"/>
      <c r="X1178" s="27"/>
      <c r="Y1178" s="27"/>
      <c r="Z1178" s="27"/>
    </row>
    <row r="1179" spans="7:26" ht="13" x14ac:dyDescent="0.15">
      <c r="G1179" s="27"/>
      <c r="H1179" s="27"/>
      <c r="I1179" s="27"/>
      <c r="J1179" s="27"/>
      <c r="K1179" s="27"/>
      <c r="L1179" s="27"/>
      <c r="M1179" s="27"/>
      <c r="N1179" s="27"/>
      <c r="O1179" s="27"/>
      <c r="P1179" s="27"/>
      <c r="Q1179" s="27"/>
      <c r="R1179" s="27"/>
      <c r="S1179" s="27"/>
      <c r="T1179" s="27"/>
      <c r="U1179" s="27"/>
      <c r="V1179" s="27"/>
      <c r="W1179" s="27"/>
      <c r="X1179" s="27"/>
      <c r="Y1179" s="27"/>
      <c r="Z1179" s="27"/>
    </row>
    <row r="1180" spans="7:26" ht="13" x14ac:dyDescent="0.15">
      <c r="G1180" s="27"/>
      <c r="H1180" s="27"/>
      <c r="I1180" s="27"/>
      <c r="J1180" s="27"/>
      <c r="K1180" s="27"/>
      <c r="L1180" s="27"/>
      <c r="M1180" s="27"/>
      <c r="N1180" s="27"/>
      <c r="O1180" s="27"/>
      <c r="P1180" s="27"/>
      <c r="Q1180" s="27"/>
      <c r="R1180" s="27"/>
      <c r="S1180" s="27"/>
      <c r="T1180" s="27"/>
      <c r="U1180" s="27"/>
      <c r="V1180" s="27"/>
      <c r="W1180" s="27"/>
      <c r="X1180" s="27"/>
      <c r="Y1180" s="27"/>
      <c r="Z1180" s="27"/>
    </row>
    <row r="1181" spans="7:26" ht="13" x14ac:dyDescent="0.15">
      <c r="G1181" s="27"/>
      <c r="H1181" s="27"/>
      <c r="I1181" s="27"/>
      <c r="J1181" s="27"/>
      <c r="K1181" s="27"/>
      <c r="L1181" s="27"/>
      <c r="M1181" s="27"/>
      <c r="N1181" s="27"/>
      <c r="O1181" s="27"/>
      <c r="P1181" s="27"/>
      <c r="Q1181" s="27"/>
      <c r="R1181" s="27"/>
      <c r="S1181" s="27"/>
      <c r="T1181" s="27"/>
      <c r="U1181" s="27"/>
      <c r="V1181" s="27"/>
      <c r="W1181" s="27"/>
      <c r="X1181" s="27"/>
      <c r="Y1181" s="27"/>
      <c r="Z1181" s="27"/>
    </row>
    <row r="1182" spans="7:26" ht="13" x14ac:dyDescent="0.15">
      <c r="G1182" s="27"/>
      <c r="H1182" s="27"/>
      <c r="I1182" s="27"/>
      <c r="J1182" s="27"/>
      <c r="K1182" s="27"/>
      <c r="L1182" s="27"/>
      <c r="M1182" s="27"/>
      <c r="N1182" s="27"/>
      <c r="O1182" s="27"/>
      <c r="P1182" s="27"/>
      <c r="Q1182" s="27"/>
      <c r="R1182" s="27"/>
      <c r="S1182" s="27"/>
      <c r="T1182" s="27"/>
      <c r="U1182" s="27"/>
      <c r="V1182" s="27"/>
      <c r="W1182" s="27"/>
      <c r="X1182" s="27"/>
      <c r="Y1182" s="27"/>
      <c r="Z1182" s="27"/>
    </row>
    <row r="1183" spans="7:26" ht="13" x14ac:dyDescent="0.15">
      <c r="G1183" s="27"/>
      <c r="H1183" s="27"/>
      <c r="I1183" s="27"/>
      <c r="J1183" s="27"/>
      <c r="K1183" s="27"/>
      <c r="L1183" s="27"/>
      <c r="M1183" s="27"/>
      <c r="N1183" s="27"/>
      <c r="O1183" s="27"/>
      <c r="P1183" s="27"/>
      <c r="Q1183" s="27"/>
      <c r="R1183" s="27"/>
      <c r="S1183" s="27"/>
      <c r="T1183" s="27"/>
      <c r="U1183" s="27"/>
      <c r="V1183" s="27"/>
      <c r="W1183" s="27"/>
      <c r="X1183" s="27"/>
      <c r="Y1183" s="27"/>
      <c r="Z1183" s="27"/>
    </row>
    <row r="1184" spans="7:26" ht="13" x14ac:dyDescent="0.15">
      <c r="G1184" s="27"/>
      <c r="H1184" s="27"/>
      <c r="I1184" s="27"/>
      <c r="J1184" s="27"/>
      <c r="K1184" s="27"/>
      <c r="L1184" s="27"/>
      <c r="M1184" s="27"/>
      <c r="N1184" s="27"/>
      <c r="O1184" s="27"/>
      <c r="P1184" s="27"/>
      <c r="Q1184" s="27"/>
      <c r="R1184" s="27"/>
      <c r="S1184" s="27"/>
      <c r="T1184" s="27"/>
      <c r="U1184" s="27"/>
      <c r="V1184" s="27"/>
      <c r="W1184" s="27"/>
      <c r="X1184" s="27"/>
      <c r="Y1184" s="27"/>
      <c r="Z1184" s="27"/>
    </row>
    <row r="1185" spans="7:26" ht="13" x14ac:dyDescent="0.15">
      <c r="G1185" s="27"/>
      <c r="H1185" s="27"/>
      <c r="I1185" s="27"/>
      <c r="J1185" s="27"/>
      <c r="K1185" s="27"/>
      <c r="L1185" s="27"/>
      <c r="M1185" s="27"/>
      <c r="N1185" s="27"/>
      <c r="O1185" s="27"/>
      <c r="P1185" s="27"/>
      <c r="Q1185" s="27"/>
      <c r="R1185" s="27"/>
      <c r="S1185" s="27"/>
      <c r="T1185" s="27"/>
      <c r="U1185" s="27"/>
      <c r="V1185" s="27"/>
      <c r="W1185" s="27"/>
      <c r="X1185" s="27"/>
      <c r="Y1185" s="27"/>
      <c r="Z1185" s="27"/>
    </row>
    <row r="1186" spans="7:26" ht="13" x14ac:dyDescent="0.15">
      <c r="G1186" s="27"/>
      <c r="H1186" s="27"/>
      <c r="I1186" s="27"/>
      <c r="J1186" s="27"/>
      <c r="K1186" s="27"/>
      <c r="L1186" s="27"/>
      <c r="M1186" s="27"/>
      <c r="N1186" s="27"/>
      <c r="O1186" s="27"/>
      <c r="P1186" s="27"/>
      <c r="Q1186" s="27"/>
      <c r="R1186" s="27"/>
      <c r="S1186" s="27"/>
      <c r="T1186" s="27"/>
      <c r="U1186" s="27"/>
      <c r="V1186" s="27"/>
      <c r="W1186" s="27"/>
      <c r="X1186" s="27"/>
      <c r="Y1186" s="27"/>
      <c r="Z1186" s="27"/>
    </row>
    <row r="1187" spans="7:26" ht="13" x14ac:dyDescent="0.15">
      <c r="G1187" s="27"/>
      <c r="H1187" s="27"/>
      <c r="I1187" s="27"/>
      <c r="J1187" s="27"/>
      <c r="K1187" s="27"/>
      <c r="L1187" s="27"/>
      <c r="M1187" s="27"/>
      <c r="N1187" s="27"/>
      <c r="O1187" s="27"/>
      <c r="P1187" s="27"/>
      <c r="Q1187" s="27"/>
      <c r="R1187" s="27"/>
      <c r="S1187" s="27"/>
      <c r="T1187" s="27"/>
      <c r="U1187" s="27"/>
      <c r="V1187" s="27"/>
      <c r="W1187" s="27"/>
      <c r="X1187" s="27"/>
      <c r="Y1187" s="27"/>
      <c r="Z1187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2" sqref="B2:G2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3" t="s">
        <v>4</v>
      </c>
      <c r="B1" s="3" t="s">
        <v>6</v>
      </c>
      <c r="C1" s="3" t="s">
        <v>7</v>
      </c>
      <c r="D1" s="3" t="s">
        <v>8</v>
      </c>
      <c r="E1" s="3" t="s">
        <v>9</v>
      </c>
      <c r="F1" s="5" t="s">
        <v>10</v>
      </c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.75" customHeight="1" x14ac:dyDescent="0.15">
      <c r="A2" s="9" t="s">
        <v>17</v>
      </c>
      <c r="B2" s="71">
        <v>7.0000000000000007E-2</v>
      </c>
      <c r="C2" s="71">
        <v>0.05</v>
      </c>
      <c r="D2" s="71">
        <v>0.13</v>
      </c>
      <c r="E2" s="71" t="s">
        <v>21</v>
      </c>
      <c r="F2" s="71" t="s">
        <v>129</v>
      </c>
      <c r="G2" s="72" t="s">
        <v>30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customHeight="1" x14ac:dyDescent="0.15">
      <c r="A3" s="9" t="s">
        <v>33</v>
      </c>
      <c r="B3" s="11">
        <v>1</v>
      </c>
      <c r="C3" s="11">
        <v>0.5</v>
      </c>
      <c r="D3" s="11">
        <v>1.5</v>
      </c>
      <c r="E3" s="9" t="s">
        <v>34</v>
      </c>
      <c r="F3" s="20" t="s">
        <v>35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15">
      <c r="A4" s="9" t="s">
        <v>36</v>
      </c>
      <c r="B4" s="11">
        <v>3</v>
      </c>
      <c r="C4" s="11">
        <v>2</v>
      </c>
      <c r="D4" s="11">
        <v>4</v>
      </c>
      <c r="E4" s="9" t="s">
        <v>37</v>
      </c>
      <c r="F4" s="20" t="s">
        <v>35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customHeight="1" x14ac:dyDescent="0.15">
      <c r="A5" s="9" t="s">
        <v>38</v>
      </c>
      <c r="B5" s="11">
        <v>300</v>
      </c>
      <c r="C5" s="11">
        <v>100</v>
      </c>
      <c r="D5" s="11">
        <v>1000</v>
      </c>
      <c r="E5" s="9" t="s">
        <v>39</v>
      </c>
      <c r="F5" s="20" t="s">
        <v>35</v>
      </c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ht="15.75" customHeight="1" x14ac:dyDescent="0.15">
      <c r="A6" s="9" t="s">
        <v>40</v>
      </c>
      <c r="B6" s="11">
        <f>33*1.4</f>
        <v>46.199999999999996</v>
      </c>
      <c r="C6" s="11">
        <f>B6*0.5</f>
        <v>23.099999999999998</v>
      </c>
      <c r="D6" s="11">
        <f>B6*1.5</f>
        <v>69.3</v>
      </c>
      <c r="E6" s="9" t="s">
        <v>54</v>
      </c>
      <c r="F6" s="31" t="s">
        <v>55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ht="15.75" customHeight="1" x14ac:dyDescent="0.15">
      <c r="A7" s="9" t="s">
        <v>57</v>
      </c>
      <c r="B7" s="11">
        <v>0</v>
      </c>
      <c r="C7" s="11">
        <v>0</v>
      </c>
      <c r="D7" s="11">
        <v>0</v>
      </c>
      <c r="E7" s="9" t="s">
        <v>58</v>
      </c>
      <c r="F7" s="20" t="s">
        <v>59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5.75" customHeight="1" x14ac:dyDescent="0.15">
      <c r="A8" s="9" t="s">
        <v>61</v>
      </c>
      <c r="B8" s="11">
        <v>0</v>
      </c>
      <c r="C8" s="11">
        <v>0</v>
      </c>
      <c r="D8" s="11">
        <v>0</v>
      </c>
      <c r="E8" s="9" t="s">
        <v>62</v>
      </c>
      <c r="F8" s="31" t="s">
        <v>63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5.75" customHeight="1" x14ac:dyDescent="0.15">
      <c r="A9" s="9" t="s">
        <v>64</v>
      </c>
      <c r="B9" s="11">
        <v>15</v>
      </c>
      <c r="C9" s="11">
        <v>15</v>
      </c>
      <c r="D9" s="11">
        <v>39</v>
      </c>
      <c r="E9" s="9" t="s">
        <v>65</v>
      </c>
      <c r="F9" s="31" t="s">
        <v>66</v>
      </c>
      <c r="G9" s="20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5.75" customHeight="1" x14ac:dyDescent="0.15">
      <c r="A10" s="9" t="s">
        <v>68</v>
      </c>
      <c r="B10" s="11">
        <v>7</v>
      </c>
      <c r="C10" s="11">
        <v>7</v>
      </c>
      <c r="D10" s="11">
        <v>7</v>
      </c>
      <c r="E10" s="9" t="s">
        <v>71</v>
      </c>
      <c r="F10" s="20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5.75" customHeight="1" x14ac:dyDescent="0.15">
      <c r="A11" s="9" t="s">
        <v>74</v>
      </c>
      <c r="B11" s="11">
        <v>0</v>
      </c>
      <c r="C11" s="11">
        <v>0</v>
      </c>
      <c r="D11" s="11">
        <v>0</v>
      </c>
      <c r="E11" s="9" t="s">
        <v>76</v>
      </c>
      <c r="F11" s="20" t="s">
        <v>78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5.75" customHeight="1" x14ac:dyDescent="0.15">
      <c r="A12" s="9" t="s">
        <v>80</v>
      </c>
      <c r="B12" s="11">
        <v>0</v>
      </c>
      <c r="C12" s="11">
        <v>0</v>
      </c>
      <c r="D12" s="11">
        <v>0</v>
      </c>
      <c r="E12" s="9" t="s">
        <v>82</v>
      </c>
      <c r="F12" s="20" t="s">
        <v>78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5.75" customHeight="1" x14ac:dyDescent="0.15">
      <c r="A13" s="9" t="s">
        <v>88</v>
      </c>
      <c r="B13" s="11">
        <f>8760*0.5</f>
        <v>4380</v>
      </c>
      <c r="C13" s="11">
        <f>8760*0.2</f>
        <v>1752</v>
      </c>
      <c r="D13" s="11">
        <f>8760*0.8</f>
        <v>7008</v>
      </c>
      <c r="E13" s="9" t="s">
        <v>90</v>
      </c>
      <c r="F13" s="20" t="s">
        <v>91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.75" customHeight="1" x14ac:dyDescent="0.1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5.75" customHeight="1" x14ac:dyDescent="0.1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5.75" customHeight="1" x14ac:dyDescent="0.1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5.7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5.75" customHeight="1" x14ac:dyDescent="0.1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5.75" customHeight="1" x14ac:dyDescent="0.1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5.75" customHeight="1" x14ac:dyDescent="0.1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1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1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1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1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1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1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1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1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1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1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1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3" x14ac:dyDescent="0.1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3" x14ac:dyDescent="0.1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3" x14ac:dyDescent="0.1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3" x14ac:dyDescent="0.1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3" x14ac:dyDescent="0.1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3" x14ac:dyDescent="0.1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3" x14ac:dyDescent="0.1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3" x14ac:dyDescent="0.1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3" x14ac:dyDescent="0.1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3" x14ac:dyDescent="0.1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3" x14ac:dyDescent="0.1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3" x14ac:dyDescent="0.1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3" x14ac:dyDescent="0.1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3" x14ac:dyDescent="0.1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3" x14ac:dyDescent="0.1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3" x14ac:dyDescent="0.1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3" x14ac:dyDescent="0.1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3" x14ac:dyDescent="0.1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3" x14ac:dyDescent="0.1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3" x14ac:dyDescent="0.1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3" x14ac:dyDescent="0.1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3" x14ac:dyDescent="0.1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3" x14ac:dyDescent="0.1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3" x14ac:dyDescent="0.1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3" x14ac:dyDescent="0.1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3" x14ac:dyDescent="0.1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3" x14ac:dyDescent="0.1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3" x14ac:dyDescent="0.1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3" x14ac:dyDescent="0.1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3" x14ac:dyDescent="0.1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3" x14ac:dyDescent="0.1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3" x14ac:dyDescent="0.1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3" x14ac:dyDescent="0.1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3" x14ac:dyDescent="0.1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3" x14ac:dyDescent="0.1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3" x14ac:dyDescent="0.1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3" x14ac:dyDescent="0.1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3" x14ac:dyDescent="0.1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3" x14ac:dyDescent="0.1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3" x14ac:dyDescent="0.1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3" x14ac:dyDescent="0.1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3" x14ac:dyDescent="0.1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3" x14ac:dyDescent="0.1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3" x14ac:dyDescent="0.1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3" x14ac:dyDescent="0.1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3" x14ac:dyDescent="0.1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3" x14ac:dyDescent="0.1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3" x14ac:dyDescent="0.1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3" x14ac:dyDescent="0.1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3" x14ac:dyDescent="0.1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3" x14ac:dyDescent="0.1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3" x14ac:dyDescent="0.1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3" x14ac:dyDescent="0.1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3" x14ac:dyDescent="0.1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3" x14ac:dyDescent="0.1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3" x14ac:dyDescent="0.1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3" x14ac:dyDescent="0.1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3" x14ac:dyDescent="0.1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3" x14ac:dyDescent="0.1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3" x14ac:dyDescent="0.1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3" x14ac:dyDescent="0.1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3" x14ac:dyDescent="0.1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3" x14ac:dyDescent="0.1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3" x14ac:dyDescent="0.1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3" x14ac:dyDescent="0.1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3" x14ac:dyDescent="0.1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3" x14ac:dyDescent="0.1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3" x14ac:dyDescent="0.1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3" x14ac:dyDescent="0.1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3" x14ac:dyDescent="0.1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3" x14ac:dyDescent="0.1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3" x14ac:dyDescent="0.1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3" x14ac:dyDescent="0.1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3" x14ac:dyDescent="0.1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3" x14ac:dyDescent="0.1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3" x14ac:dyDescent="0.1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3" x14ac:dyDescent="0.1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3" x14ac:dyDescent="0.1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3" x14ac:dyDescent="0.1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3" x14ac:dyDescent="0.1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3" x14ac:dyDescent="0.1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3" x14ac:dyDescent="0.1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3" x14ac:dyDescent="0.1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3" x14ac:dyDescent="0.1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3" x14ac:dyDescent="0.1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3" x14ac:dyDescent="0.1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3" x14ac:dyDescent="0.1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3" x14ac:dyDescent="0.1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3" x14ac:dyDescent="0.1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3" x14ac:dyDescent="0.1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3" x14ac:dyDescent="0.1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3" x14ac:dyDescent="0.1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3" x14ac:dyDescent="0.1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3" x14ac:dyDescent="0.1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3" x14ac:dyDescent="0.1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3" x14ac:dyDescent="0.1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3" x14ac:dyDescent="0.1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3" x14ac:dyDescent="0.1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3" x14ac:dyDescent="0.1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3" x14ac:dyDescent="0.1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3" x14ac:dyDescent="0.1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3" x14ac:dyDescent="0.1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3" x14ac:dyDescent="0.1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3" x14ac:dyDescent="0.1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3" x14ac:dyDescent="0.1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3" x14ac:dyDescent="0.1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3" x14ac:dyDescent="0.1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3" x14ac:dyDescent="0.1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3" x14ac:dyDescent="0.1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3" x14ac:dyDescent="0.1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3" x14ac:dyDescent="0.1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3" x14ac:dyDescent="0.1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3" x14ac:dyDescent="0.1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3" x14ac:dyDescent="0.1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3" x14ac:dyDescent="0.1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3" x14ac:dyDescent="0.1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3" x14ac:dyDescent="0.1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3" x14ac:dyDescent="0.1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3" x14ac:dyDescent="0.1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3" x14ac:dyDescent="0.1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3" x14ac:dyDescent="0.1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3" x14ac:dyDescent="0.1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3" x14ac:dyDescent="0.1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3" x14ac:dyDescent="0.1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3" x14ac:dyDescent="0.1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3" x14ac:dyDescent="0.1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3" x14ac:dyDescent="0.1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3" x14ac:dyDescent="0.1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3" x14ac:dyDescent="0.1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3" x14ac:dyDescent="0.1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3" x14ac:dyDescent="0.1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3" x14ac:dyDescent="0.1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3" x14ac:dyDescent="0.1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3" x14ac:dyDescent="0.1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3" x14ac:dyDescent="0.1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3" x14ac:dyDescent="0.1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3" x14ac:dyDescent="0.1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3" x14ac:dyDescent="0.1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3" x14ac:dyDescent="0.1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3" x14ac:dyDescent="0.1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3" x14ac:dyDescent="0.1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3" x14ac:dyDescent="0.1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3" x14ac:dyDescent="0.1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3" x14ac:dyDescent="0.1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3" x14ac:dyDescent="0.1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3" x14ac:dyDescent="0.1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3" x14ac:dyDescent="0.1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3" x14ac:dyDescent="0.1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3" x14ac:dyDescent="0.1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3" x14ac:dyDescent="0.1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3" x14ac:dyDescent="0.1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3" x14ac:dyDescent="0.1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3" x14ac:dyDescent="0.1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3" x14ac:dyDescent="0.1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3" x14ac:dyDescent="0.1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3" x14ac:dyDescent="0.1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3" x14ac:dyDescent="0.1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3" x14ac:dyDescent="0.1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3" x14ac:dyDescent="0.1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3" x14ac:dyDescent="0.1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3" x14ac:dyDescent="0.1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3" x14ac:dyDescent="0.1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3" x14ac:dyDescent="0.1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3" x14ac:dyDescent="0.1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3" x14ac:dyDescent="0.1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3" x14ac:dyDescent="0.1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3" x14ac:dyDescent="0.1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3" x14ac:dyDescent="0.1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3" x14ac:dyDescent="0.1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3" x14ac:dyDescent="0.1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3" x14ac:dyDescent="0.1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3" x14ac:dyDescent="0.1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3" x14ac:dyDescent="0.1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3" x14ac:dyDescent="0.1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3" x14ac:dyDescent="0.1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3" x14ac:dyDescent="0.1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3" x14ac:dyDescent="0.1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3" x14ac:dyDescent="0.1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3" x14ac:dyDescent="0.1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3" x14ac:dyDescent="0.1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3" x14ac:dyDescent="0.1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3" x14ac:dyDescent="0.1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3" x14ac:dyDescent="0.1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3" x14ac:dyDescent="0.1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3" x14ac:dyDescent="0.1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3" x14ac:dyDescent="0.1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3" x14ac:dyDescent="0.1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3" x14ac:dyDescent="0.1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3" x14ac:dyDescent="0.1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3" x14ac:dyDescent="0.1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3" x14ac:dyDescent="0.1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3" x14ac:dyDescent="0.1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3" x14ac:dyDescent="0.1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3" x14ac:dyDescent="0.1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3" x14ac:dyDescent="0.1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3" x14ac:dyDescent="0.1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3" x14ac:dyDescent="0.1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3" x14ac:dyDescent="0.1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3" x14ac:dyDescent="0.1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3" x14ac:dyDescent="0.1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3" x14ac:dyDescent="0.1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3" x14ac:dyDescent="0.1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3" x14ac:dyDescent="0.1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3" x14ac:dyDescent="0.1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3" x14ac:dyDescent="0.1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3" x14ac:dyDescent="0.1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3" x14ac:dyDescent="0.1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3" x14ac:dyDescent="0.1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3" x14ac:dyDescent="0.1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3" x14ac:dyDescent="0.1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3" x14ac:dyDescent="0.1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3" x14ac:dyDescent="0.1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3" x14ac:dyDescent="0.1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3" x14ac:dyDescent="0.1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3" x14ac:dyDescent="0.1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3" x14ac:dyDescent="0.1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3" x14ac:dyDescent="0.1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3" x14ac:dyDescent="0.1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3" x14ac:dyDescent="0.1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3" x14ac:dyDescent="0.1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3" x14ac:dyDescent="0.1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3" x14ac:dyDescent="0.1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3" x14ac:dyDescent="0.1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3" x14ac:dyDescent="0.1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3" x14ac:dyDescent="0.1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3" x14ac:dyDescent="0.1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3" x14ac:dyDescent="0.1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3" x14ac:dyDescent="0.1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3" x14ac:dyDescent="0.1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3" x14ac:dyDescent="0.1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3" x14ac:dyDescent="0.1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3" x14ac:dyDescent="0.1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3" x14ac:dyDescent="0.1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3" x14ac:dyDescent="0.1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3" x14ac:dyDescent="0.1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3" x14ac:dyDescent="0.1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3" x14ac:dyDescent="0.1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3" x14ac:dyDescent="0.1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3" x14ac:dyDescent="0.1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3" x14ac:dyDescent="0.1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3" x14ac:dyDescent="0.1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3" x14ac:dyDescent="0.1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3" x14ac:dyDescent="0.1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3" x14ac:dyDescent="0.1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3" x14ac:dyDescent="0.1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3" x14ac:dyDescent="0.1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3" x14ac:dyDescent="0.1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3" x14ac:dyDescent="0.1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3" x14ac:dyDescent="0.1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3" x14ac:dyDescent="0.1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3" x14ac:dyDescent="0.1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3" x14ac:dyDescent="0.1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3" x14ac:dyDescent="0.1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3" x14ac:dyDescent="0.1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3" x14ac:dyDescent="0.1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3" x14ac:dyDescent="0.1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3" x14ac:dyDescent="0.1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3" x14ac:dyDescent="0.1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3" x14ac:dyDescent="0.1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3" x14ac:dyDescent="0.1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3" x14ac:dyDescent="0.1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3" x14ac:dyDescent="0.1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3" x14ac:dyDescent="0.1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3" x14ac:dyDescent="0.1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3" x14ac:dyDescent="0.1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3" x14ac:dyDescent="0.1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3" x14ac:dyDescent="0.1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3" x14ac:dyDescent="0.1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3" x14ac:dyDescent="0.1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3" x14ac:dyDescent="0.1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3" x14ac:dyDescent="0.1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3" x14ac:dyDescent="0.1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3" x14ac:dyDescent="0.1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3" x14ac:dyDescent="0.1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3" x14ac:dyDescent="0.1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3" x14ac:dyDescent="0.1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3" x14ac:dyDescent="0.1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3" x14ac:dyDescent="0.1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3" x14ac:dyDescent="0.1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3" x14ac:dyDescent="0.1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3" x14ac:dyDescent="0.1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3" x14ac:dyDescent="0.1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3" x14ac:dyDescent="0.1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3" x14ac:dyDescent="0.1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3" x14ac:dyDescent="0.1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3" x14ac:dyDescent="0.1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3" x14ac:dyDescent="0.1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3" x14ac:dyDescent="0.1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3" x14ac:dyDescent="0.1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3" x14ac:dyDescent="0.1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3" x14ac:dyDescent="0.1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3" x14ac:dyDescent="0.1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3" x14ac:dyDescent="0.1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3" x14ac:dyDescent="0.1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3" x14ac:dyDescent="0.1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3" x14ac:dyDescent="0.1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3" x14ac:dyDescent="0.1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3" x14ac:dyDescent="0.1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3" x14ac:dyDescent="0.1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3" x14ac:dyDescent="0.1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3" x14ac:dyDescent="0.1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3" x14ac:dyDescent="0.1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3" x14ac:dyDescent="0.1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3" x14ac:dyDescent="0.1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3" x14ac:dyDescent="0.1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3" x14ac:dyDescent="0.1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3" x14ac:dyDescent="0.1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3" x14ac:dyDescent="0.1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3" x14ac:dyDescent="0.1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3" x14ac:dyDescent="0.1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3" x14ac:dyDescent="0.1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3" x14ac:dyDescent="0.1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3" x14ac:dyDescent="0.1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3" x14ac:dyDescent="0.1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3" x14ac:dyDescent="0.1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3" x14ac:dyDescent="0.1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3" x14ac:dyDescent="0.1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3" x14ac:dyDescent="0.1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3" x14ac:dyDescent="0.1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3" x14ac:dyDescent="0.1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3" x14ac:dyDescent="0.1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3" x14ac:dyDescent="0.1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3" x14ac:dyDescent="0.1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3" x14ac:dyDescent="0.1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3" x14ac:dyDescent="0.1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3" x14ac:dyDescent="0.1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3" x14ac:dyDescent="0.1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3" x14ac:dyDescent="0.1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3" x14ac:dyDescent="0.1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3" x14ac:dyDescent="0.1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3" x14ac:dyDescent="0.1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3" x14ac:dyDescent="0.1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3" x14ac:dyDescent="0.1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3" x14ac:dyDescent="0.1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3" x14ac:dyDescent="0.1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3" x14ac:dyDescent="0.1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3" x14ac:dyDescent="0.1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3" x14ac:dyDescent="0.1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3" x14ac:dyDescent="0.1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3" x14ac:dyDescent="0.1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3" x14ac:dyDescent="0.1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3" x14ac:dyDescent="0.1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3" x14ac:dyDescent="0.1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3" x14ac:dyDescent="0.1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3" x14ac:dyDescent="0.1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3" x14ac:dyDescent="0.1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3" x14ac:dyDescent="0.1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3" x14ac:dyDescent="0.1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3" x14ac:dyDescent="0.1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3" x14ac:dyDescent="0.1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3" x14ac:dyDescent="0.1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3" x14ac:dyDescent="0.1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3" x14ac:dyDescent="0.1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3" x14ac:dyDescent="0.1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3" x14ac:dyDescent="0.1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3" x14ac:dyDescent="0.1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3" x14ac:dyDescent="0.1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3" x14ac:dyDescent="0.1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3" x14ac:dyDescent="0.1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3" x14ac:dyDescent="0.1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3" x14ac:dyDescent="0.1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3" x14ac:dyDescent="0.1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3" x14ac:dyDescent="0.1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3" x14ac:dyDescent="0.1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3" x14ac:dyDescent="0.1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3" x14ac:dyDescent="0.1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3" x14ac:dyDescent="0.1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3" x14ac:dyDescent="0.1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3" x14ac:dyDescent="0.1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3" x14ac:dyDescent="0.1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3" x14ac:dyDescent="0.1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3" x14ac:dyDescent="0.1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3" x14ac:dyDescent="0.1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3" x14ac:dyDescent="0.1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3" x14ac:dyDescent="0.1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3" x14ac:dyDescent="0.1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3" x14ac:dyDescent="0.1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3" x14ac:dyDescent="0.1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3" x14ac:dyDescent="0.1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3" x14ac:dyDescent="0.1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3" x14ac:dyDescent="0.1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3" x14ac:dyDescent="0.1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3" x14ac:dyDescent="0.1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3" x14ac:dyDescent="0.1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3" x14ac:dyDescent="0.1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3" x14ac:dyDescent="0.1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3" x14ac:dyDescent="0.1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3" x14ac:dyDescent="0.1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3" x14ac:dyDescent="0.1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3" x14ac:dyDescent="0.1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3" x14ac:dyDescent="0.1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3" x14ac:dyDescent="0.1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3" x14ac:dyDescent="0.1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3" x14ac:dyDescent="0.1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3" x14ac:dyDescent="0.1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3" x14ac:dyDescent="0.1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3" x14ac:dyDescent="0.1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3" x14ac:dyDescent="0.1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3" x14ac:dyDescent="0.1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3" x14ac:dyDescent="0.1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3" x14ac:dyDescent="0.1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3" x14ac:dyDescent="0.1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3" x14ac:dyDescent="0.1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3" x14ac:dyDescent="0.1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3" x14ac:dyDescent="0.1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3" x14ac:dyDescent="0.1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3" x14ac:dyDescent="0.1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3" x14ac:dyDescent="0.1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3" x14ac:dyDescent="0.1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3" x14ac:dyDescent="0.1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3" x14ac:dyDescent="0.1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3" x14ac:dyDescent="0.1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3" x14ac:dyDescent="0.1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3" x14ac:dyDescent="0.1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3" x14ac:dyDescent="0.1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3" x14ac:dyDescent="0.1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3" x14ac:dyDescent="0.1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3" x14ac:dyDescent="0.1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3" x14ac:dyDescent="0.1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3" x14ac:dyDescent="0.1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3" x14ac:dyDescent="0.1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3" x14ac:dyDescent="0.1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3" x14ac:dyDescent="0.1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3" x14ac:dyDescent="0.1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3" x14ac:dyDescent="0.1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3" x14ac:dyDescent="0.1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3" x14ac:dyDescent="0.1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3" x14ac:dyDescent="0.1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3" x14ac:dyDescent="0.1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3" x14ac:dyDescent="0.1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3" x14ac:dyDescent="0.1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3" x14ac:dyDescent="0.1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3" x14ac:dyDescent="0.1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3" x14ac:dyDescent="0.1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3" x14ac:dyDescent="0.1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3" x14ac:dyDescent="0.1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3" x14ac:dyDescent="0.1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3" x14ac:dyDescent="0.1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3" x14ac:dyDescent="0.1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3" x14ac:dyDescent="0.1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3" x14ac:dyDescent="0.1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3" x14ac:dyDescent="0.1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3" x14ac:dyDescent="0.1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3" x14ac:dyDescent="0.1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3" x14ac:dyDescent="0.1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3" x14ac:dyDescent="0.1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3" x14ac:dyDescent="0.1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3" x14ac:dyDescent="0.1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3" x14ac:dyDescent="0.1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3" x14ac:dyDescent="0.1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3" x14ac:dyDescent="0.1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3" x14ac:dyDescent="0.1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3" x14ac:dyDescent="0.1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3" x14ac:dyDescent="0.1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3" x14ac:dyDescent="0.1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3" x14ac:dyDescent="0.1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3" x14ac:dyDescent="0.1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3" x14ac:dyDescent="0.1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3" x14ac:dyDescent="0.1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3" x14ac:dyDescent="0.1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3" x14ac:dyDescent="0.1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3" x14ac:dyDescent="0.1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3" x14ac:dyDescent="0.1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3" x14ac:dyDescent="0.1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3" x14ac:dyDescent="0.1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3" x14ac:dyDescent="0.1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3" x14ac:dyDescent="0.1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3" x14ac:dyDescent="0.1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3" x14ac:dyDescent="0.1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3" x14ac:dyDescent="0.1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3" x14ac:dyDescent="0.1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3" x14ac:dyDescent="0.1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3" x14ac:dyDescent="0.1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3" x14ac:dyDescent="0.1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3" x14ac:dyDescent="0.1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3" x14ac:dyDescent="0.1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3" x14ac:dyDescent="0.1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3" x14ac:dyDescent="0.1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3" x14ac:dyDescent="0.1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3" x14ac:dyDescent="0.1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3" x14ac:dyDescent="0.1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3" x14ac:dyDescent="0.1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3" x14ac:dyDescent="0.1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3" x14ac:dyDescent="0.1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3" x14ac:dyDescent="0.1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3" x14ac:dyDescent="0.1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3" x14ac:dyDescent="0.1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3" x14ac:dyDescent="0.1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3" x14ac:dyDescent="0.1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3" x14ac:dyDescent="0.1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3" x14ac:dyDescent="0.1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3" x14ac:dyDescent="0.1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3" x14ac:dyDescent="0.1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3" x14ac:dyDescent="0.1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3" x14ac:dyDescent="0.1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3" x14ac:dyDescent="0.1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3" x14ac:dyDescent="0.1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3" x14ac:dyDescent="0.1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3" x14ac:dyDescent="0.1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3" x14ac:dyDescent="0.1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3" x14ac:dyDescent="0.1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3" x14ac:dyDescent="0.1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3" x14ac:dyDescent="0.1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3" x14ac:dyDescent="0.1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3" x14ac:dyDescent="0.1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3" x14ac:dyDescent="0.1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3" x14ac:dyDescent="0.1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3" x14ac:dyDescent="0.1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3" x14ac:dyDescent="0.1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3" x14ac:dyDescent="0.1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3" x14ac:dyDescent="0.1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3" x14ac:dyDescent="0.1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3" x14ac:dyDescent="0.1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3" x14ac:dyDescent="0.1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3" x14ac:dyDescent="0.1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3" x14ac:dyDescent="0.1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3" x14ac:dyDescent="0.1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3" x14ac:dyDescent="0.1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3" x14ac:dyDescent="0.1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3" x14ac:dyDescent="0.1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3" x14ac:dyDescent="0.1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3" x14ac:dyDescent="0.1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3" x14ac:dyDescent="0.1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3" x14ac:dyDescent="0.1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3" x14ac:dyDescent="0.1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3" x14ac:dyDescent="0.1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3" x14ac:dyDescent="0.1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3" x14ac:dyDescent="0.1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3" x14ac:dyDescent="0.1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3" x14ac:dyDescent="0.1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3" x14ac:dyDescent="0.1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3" x14ac:dyDescent="0.1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3" x14ac:dyDescent="0.1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3" x14ac:dyDescent="0.1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3" x14ac:dyDescent="0.1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3" x14ac:dyDescent="0.1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3" x14ac:dyDescent="0.1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3" x14ac:dyDescent="0.1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3" x14ac:dyDescent="0.1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3" x14ac:dyDescent="0.1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3" x14ac:dyDescent="0.1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3" x14ac:dyDescent="0.1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3" x14ac:dyDescent="0.1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3" x14ac:dyDescent="0.1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3" x14ac:dyDescent="0.1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3" x14ac:dyDescent="0.1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3" x14ac:dyDescent="0.1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3" x14ac:dyDescent="0.1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3" x14ac:dyDescent="0.1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3" x14ac:dyDescent="0.1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3" x14ac:dyDescent="0.1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3" x14ac:dyDescent="0.1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3" x14ac:dyDescent="0.1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3" x14ac:dyDescent="0.1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3" x14ac:dyDescent="0.1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3" x14ac:dyDescent="0.1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3" x14ac:dyDescent="0.1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3" x14ac:dyDescent="0.1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3" x14ac:dyDescent="0.1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3" x14ac:dyDescent="0.1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3" x14ac:dyDescent="0.1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3" x14ac:dyDescent="0.1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3" x14ac:dyDescent="0.1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3" x14ac:dyDescent="0.1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3" x14ac:dyDescent="0.1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3" x14ac:dyDescent="0.1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3" x14ac:dyDescent="0.1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3" x14ac:dyDescent="0.1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3" x14ac:dyDescent="0.1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3" x14ac:dyDescent="0.1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3" x14ac:dyDescent="0.1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3" x14ac:dyDescent="0.1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3" x14ac:dyDescent="0.1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3" x14ac:dyDescent="0.1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3" x14ac:dyDescent="0.1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3" x14ac:dyDescent="0.1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3" x14ac:dyDescent="0.1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3" x14ac:dyDescent="0.1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3" x14ac:dyDescent="0.1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3" x14ac:dyDescent="0.1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3" x14ac:dyDescent="0.1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3" x14ac:dyDescent="0.1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3" x14ac:dyDescent="0.1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3" x14ac:dyDescent="0.1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3" x14ac:dyDescent="0.1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3" x14ac:dyDescent="0.1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3" x14ac:dyDescent="0.1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3" x14ac:dyDescent="0.1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3" x14ac:dyDescent="0.1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3" x14ac:dyDescent="0.1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3" x14ac:dyDescent="0.1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3" x14ac:dyDescent="0.1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3" x14ac:dyDescent="0.1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3" x14ac:dyDescent="0.1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3" x14ac:dyDescent="0.1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3" x14ac:dyDescent="0.1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3" x14ac:dyDescent="0.1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3" x14ac:dyDescent="0.1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3" x14ac:dyDescent="0.1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3" x14ac:dyDescent="0.1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3" x14ac:dyDescent="0.1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3" x14ac:dyDescent="0.1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3" x14ac:dyDescent="0.1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3" x14ac:dyDescent="0.1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3" x14ac:dyDescent="0.1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3" x14ac:dyDescent="0.1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3" x14ac:dyDescent="0.1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3" x14ac:dyDescent="0.1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3" x14ac:dyDescent="0.1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3" x14ac:dyDescent="0.1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3" x14ac:dyDescent="0.1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3" x14ac:dyDescent="0.1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3" x14ac:dyDescent="0.1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3" x14ac:dyDescent="0.1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3" x14ac:dyDescent="0.1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3" x14ac:dyDescent="0.1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3" x14ac:dyDescent="0.1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3" x14ac:dyDescent="0.1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3" x14ac:dyDescent="0.1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3" x14ac:dyDescent="0.1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3" x14ac:dyDescent="0.1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3" x14ac:dyDescent="0.1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3" x14ac:dyDescent="0.1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3" x14ac:dyDescent="0.1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3" x14ac:dyDescent="0.1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3" x14ac:dyDescent="0.1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3" x14ac:dyDescent="0.1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3" x14ac:dyDescent="0.1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3" x14ac:dyDescent="0.1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3" x14ac:dyDescent="0.1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3" x14ac:dyDescent="0.1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3" x14ac:dyDescent="0.1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3" x14ac:dyDescent="0.1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3" x14ac:dyDescent="0.1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3" x14ac:dyDescent="0.1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3" x14ac:dyDescent="0.1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3" x14ac:dyDescent="0.1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3" x14ac:dyDescent="0.1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3" x14ac:dyDescent="0.1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3" x14ac:dyDescent="0.1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3" x14ac:dyDescent="0.1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3" x14ac:dyDescent="0.1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3" x14ac:dyDescent="0.1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3" x14ac:dyDescent="0.1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3" x14ac:dyDescent="0.1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3" x14ac:dyDescent="0.1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3" x14ac:dyDescent="0.1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3" x14ac:dyDescent="0.1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3" x14ac:dyDescent="0.1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3" x14ac:dyDescent="0.1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3" x14ac:dyDescent="0.1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3" x14ac:dyDescent="0.1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3" x14ac:dyDescent="0.1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3" x14ac:dyDescent="0.1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3" x14ac:dyDescent="0.1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3" x14ac:dyDescent="0.1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3" x14ac:dyDescent="0.1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3" x14ac:dyDescent="0.1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3" x14ac:dyDescent="0.1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3" x14ac:dyDescent="0.1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3" x14ac:dyDescent="0.1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3" x14ac:dyDescent="0.1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3" x14ac:dyDescent="0.1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3" x14ac:dyDescent="0.1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3" x14ac:dyDescent="0.1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3" x14ac:dyDescent="0.1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3" x14ac:dyDescent="0.1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3" x14ac:dyDescent="0.1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3" x14ac:dyDescent="0.1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3" x14ac:dyDescent="0.1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3" x14ac:dyDescent="0.1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3" x14ac:dyDescent="0.1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3" x14ac:dyDescent="0.1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3" x14ac:dyDescent="0.1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3" x14ac:dyDescent="0.1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3" x14ac:dyDescent="0.1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3" x14ac:dyDescent="0.1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3" x14ac:dyDescent="0.1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3" x14ac:dyDescent="0.1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3" x14ac:dyDescent="0.1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3" x14ac:dyDescent="0.1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3" x14ac:dyDescent="0.1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3" x14ac:dyDescent="0.1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3" x14ac:dyDescent="0.1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3" x14ac:dyDescent="0.1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3" x14ac:dyDescent="0.1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3" x14ac:dyDescent="0.1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3" x14ac:dyDescent="0.1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3" x14ac:dyDescent="0.1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3" x14ac:dyDescent="0.1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3" x14ac:dyDescent="0.1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3" x14ac:dyDescent="0.1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3" x14ac:dyDescent="0.1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3" x14ac:dyDescent="0.1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3" x14ac:dyDescent="0.1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3" x14ac:dyDescent="0.1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3" x14ac:dyDescent="0.1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3" x14ac:dyDescent="0.1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3" x14ac:dyDescent="0.1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3" x14ac:dyDescent="0.1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3" x14ac:dyDescent="0.1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3" x14ac:dyDescent="0.1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3" x14ac:dyDescent="0.1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3" x14ac:dyDescent="0.1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3" x14ac:dyDescent="0.1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3" x14ac:dyDescent="0.1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3" x14ac:dyDescent="0.1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3" x14ac:dyDescent="0.1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3" x14ac:dyDescent="0.1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3" x14ac:dyDescent="0.1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3" x14ac:dyDescent="0.1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3" x14ac:dyDescent="0.1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3" x14ac:dyDescent="0.1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3" x14ac:dyDescent="0.1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3" x14ac:dyDescent="0.1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3" x14ac:dyDescent="0.1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3" x14ac:dyDescent="0.1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3" x14ac:dyDescent="0.1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3" x14ac:dyDescent="0.1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3" x14ac:dyDescent="0.1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3" x14ac:dyDescent="0.1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3" x14ac:dyDescent="0.1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3" x14ac:dyDescent="0.1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3" x14ac:dyDescent="0.1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3" x14ac:dyDescent="0.1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3" x14ac:dyDescent="0.1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3" x14ac:dyDescent="0.1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3" x14ac:dyDescent="0.1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3" x14ac:dyDescent="0.1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3" x14ac:dyDescent="0.1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3" x14ac:dyDescent="0.1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3" x14ac:dyDescent="0.1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3" x14ac:dyDescent="0.1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3" x14ac:dyDescent="0.1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3" x14ac:dyDescent="0.1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3" x14ac:dyDescent="0.1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3" x14ac:dyDescent="0.1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3" x14ac:dyDescent="0.1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3" x14ac:dyDescent="0.1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3" x14ac:dyDescent="0.1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3" x14ac:dyDescent="0.1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3" x14ac:dyDescent="0.1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3" x14ac:dyDescent="0.1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3" x14ac:dyDescent="0.1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3" x14ac:dyDescent="0.1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3" x14ac:dyDescent="0.1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3" x14ac:dyDescent="0.1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3" x14ac:dyDescent="0.1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3" x14ac:dyDescent="0.1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3" x14ac:dyDescent="0.1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3" x14ac:dyDescent="0.1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3" x14ac:dyDescent="0.1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3" x14ac:dyDescent="0.1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3" x14ac:dyDescent="0.1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3" x14ac:dyDescent="0.1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3" x14ac:dyDescent="0.1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3" x14ac:dyDescent="0.1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3" x14ac:dyDescent="0.1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3" x14ac:dyDescent="0.1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3" x14ac:dyDescent="0.1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3" x14ac:dyDescent="0.1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3" x14ac:dyDescent="0.1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3" x14ac:dyDescent="0.1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3" x14ac:dyDescent="0.1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3" x14ac:dyDescent="0.1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3" x14ac:dyDescent="0.1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3" x14ac:dyDescent="0.1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3" x14ac:dyDescent="0.1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3" x14ac:dyDescent="0.1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3" x14ac:dyDescent="0.1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3" x14ac:dyDescent="0.1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3" x14ac:dyDescent="0.1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3" x14ac:dyDescent="0.1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3" x14ac:dyDescent="0.1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3" x14ac:dyDescent="0.1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3" x14ac:dyDescent="0.1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3" x14ac:dyDescent="0.1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3" x14ac:dyDescent="0.1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3" x14ac:dyDescent="0.1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3" x14ac:dyDescent="0.1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3" x14ac:dyDescent="0.1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3" x14ac:dyDescent="0.1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3" x14ac:dyDescent="0.1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3" x14ac:dyDescent="0.1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3" x14ac:dyDescent="0.1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3" x14ac:dyDescent="0.1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3" x14ac:dyDescent="0.1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3" x14ac:dyDescent="0.1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3" x14ac:dyDescent="0.1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3" x14ac:dyDescent="0.1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3" x14ac:dyDescent="0.1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3" x14ac:dyDescent="0.1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3" x14ac:dyDescent="0.1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3" x14ac:dyDescent="0.1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3" x14ac:dyDescent="0.1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3" x14ac:dyDescent="0.1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3" x14ac:dyDescent="0.1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3" x14ac:dyDescent="0.1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3" x14ac:dyDescent="0.1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3" x14ac:dyDescent="0.1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3" x14ac:dyDescent="0.1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3" x14ac:dyDescent="0.1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3" x14ac:dyDescent="0.1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3" x14ac:dyDescent="0.1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3" x14ac:dyDescent="0.1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3" x14ac:dyDescent="0.1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3" x14ac:dyDescent="0.1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3" x14ac:dyDescent="0.1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3" x14ac:dyDescent="0.1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3" x14ac:dyDescent="0.1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3" x14ac:dyDescent="0.1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3" x14ac:dyDescent="0.1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3" x14ac:dyDescent="0.1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3" x14ac:dyDescent="0.1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3" x14ac:dyDescent="0.1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3" x14ac:dyDescent="0.1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3" x14ac:dyDescent="0.1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3" x14ac:dyDescent="0.1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3" x14ac:dyDescent="0.1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3" x14ac:dyDescent="0.1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3" x14ac:dyDescent="0.1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3" x14ac:dyDescent="0.1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3" x14ac:dyDescent="0.1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3" x14ac:dyDescent="0.1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3" x14ac:dyDescent="0.1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3" x14ac:dyDescent="0.1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3" x14ac:dyDescent="0.1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3" x14ac:dyDescent="0.1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3" x14ac:dyDescent="0.1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3" x14ac:dyDescent="0.1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3" x14ac:dyDescent="0.1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3" x14ac:dyDescent="0.1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3" x14ac:dyDescent="0.1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3" x14ac:dyDescent="0.1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3" x14ac:dyDescent="0.1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3" x14ac:dyDescent="0.1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3" x14ac:dyDescent="0.1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3" x14ac:dyDescent="0.1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3" x14ac:dyDescent="0.1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3" x14ac:dyDescent="0.1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3" x14ac:dyDescent="0.1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3" x14ac:dyDescent="0.1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3" x14ac:dyDescent="0.1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3" x14ac:dyDescent="0.1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3" x14ac:dyDescent="0.1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3" x14ac:dyDescent="0.1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3" x14ac:dyDescent="0.1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3" x14ac:dyDescent="0.1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3" x14ac:dyDescent="0.1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3" x14ac:dyDescent="0.1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3" x14ac:dyDescent="0.1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3" x14ac:dyDescent="0.1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3" x14ac:dyDescent="0.1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3" x14ac:dyDescent="0.1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3" x14ac:dyDescent="0.1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3" x14ac:dyDescent="0.1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3" x14ac:dyDescent="0.1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3" x14ac:dyDescent="0.1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3" x14ac:dyDescent="0.1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3" x14ac:dyDescent="0.1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3" x14ac:dyDescent="0.1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3" x14ac:dyDescent="0.1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3" x14ac:dyDescent="0.1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3" x14ac:dyDescent="0.1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3" x14ac:dyDescent="0.1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3" x14ac:dyDescent="0.1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3" x14ac:dyDescent="0.15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3" x14ac:dyDescent="0.15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3" x14ac:dyDescent="0.15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3" x14ac:dyDescent="0.15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3" x14ac:dyDescent="0.15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3" x14ac:dyDescent="0.15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3" x14ac:dyDescent="0.15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3" x14ac:dyDescent="0.1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3" x14ac:dyDescent="0.15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3" x14ac:dyDescent="0.15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3" x14ac:dyDescent="0.15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3" x14ac:dyDescent="0.15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3" x14ac:dyDescent="0.15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3" x14ac:dyDescent="0.15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3" x14ac:dyDescent="0.15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3" x14ac:dyDescent="0.15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3" x14ac:dyDescent="0.15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3" x14ac:dyDescent="0.1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3" x14ac:dyDescent="0.15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3" x14ac:dyDescent="0.15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3" x14ac:dyDescent="0.15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3" x14ac:dyDescent="0.15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3" x14ac:dyDescent="0.15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3" x14ac:dyDescent="0.15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3" x14ac:dyDescent="0.15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3" x14ac:dyDescent="0.15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3" x14ac:dyDescent="0.15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3" x14ac:dyDescent="0.1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3" x14ac:dyDescent="0.15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3" x14ac:dyDescent="0.15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3" x14ac:dyDescent="0.15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3" x14ac:dyDescent="0.15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3" x14ac:dyDescent="0.15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3" x14ac:dyDescent="0.15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3" x14ac:dyDescent="0.15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3" x14ac:dyDescent="0.15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3" x14ac:dyDescent="0.15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3" x14ac:dyDescent="0.1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3" x14ac:dyDescent="0.15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3" x14ac:dyDescent="0.15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3" x14ac:dyDescent="0.15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3" x14ac:dyDescent="0.15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3" x14ac:dyDescent="0.15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3" x14ac:dyDescent="0.15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3" x14ac:dyDescent="0.15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3" x14ac:dyDescent="0.15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3" x14ac:dyDescent="0.15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3" x14ac:dyDescent="0.1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3" x14ac:dyDescent="0.15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3" x14ac:dyDescent="0.15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3" x14ac:dyDescent="0.15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3" x14ac:dyDescent="0.15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3" x14ac:dyDescent="0.15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3" x14ac:dyDescent="0.15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3" x14ac:dyDescent="0.15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3" x14ac:dyDescent="0.15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3" x14ac:dyDescent="0.15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3" x14ac:dyDescent="0.1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3" x14ac:dyDescent="0.15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3" x14ac:dyDescent="0.15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3" x14ac:dyDescent="0.15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3" x14ac:dyDescent="0.15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3" x14ac:dyDescent="0.15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3" x14ac:dyDescent="0.15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3" x14ac:dyDescent="0.15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3" x14ac:dyDescent="0.15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3" x14ac:dyDescent="0.15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3" x14ac:dyDescent="0.1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3" x14ac:dyDescent="0.15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3" x14ac:dyDescent="0.15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3" x14ac:dyDescent="0.15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3" x14ac:dyDescent="0.15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3" x14ac:dyDescent="0.15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3" x14ac:dyDescent="0.15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3" x14ac:dyDescent="0.15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3" x14ac:dyDescent="0.15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3" x14ac:dyDescent="0.15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3" x14ac:dyDescent="0.1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3" x14ac:dyDescent="0.15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3" x14ac:dyDescent="0.15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3" x14ac:dyDescent="0.15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3" x14ac:dyDescent="0.15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3" x14ac:dyDescent="0.15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hyperlinks>
    <hyperlink ref="G2" r:id="rId1" xr:uid="{00000000-0004-0000-02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2018-06-28T20:54:49Z</dcterms:modified>
</cp:coreProperties>
</file>