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xel Schmitt\Dropbox\work\Nephrite_project\Manuscript_Methods\"/>
    </mc:Choice>
  </mc:AlternateContent>
  <bookViews>
    <workbookView xWindow="0" yWindow="0" windowWidth="28800" windowHeight="14220"/>
  </bookViews>
  <sheets>
    <sheet name="Tabelle1" sheetId="1" r:id="rId1"/>
  </sheets>
  <definedNames>
    <definedName name="_xlnm._FilterDatabase" localSheetId="0" hidden="1">Tabelle1!#REF!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9" i="1" l="1"/>
  <c r="W134" i="1"/>
  <c r="W129" i="1"/>
  <c r="W124" i="1"/>
  <c r="W114" i="1"/>
  <c r="W109" i="1"/>
  <c r="W104" i="1"/>
  <c r="W99" i="1"/>
  <c r="W94" i="1"/>
  <c r="W425" i="1"/>
  <c r="W421" i="1"/>
  <c r="W417" i="1"/>
  <c r="W413" i="1"/>
  <c r="W409" i="1"/>
  <c r="W405" i="1"/>
  <c r="W401" i="1"/>
  <c r="W392" i="1"/>
  <c r="W388" i="1"/>
  <c r="W384" i="1"/>
  <c r="W380" i="1"/>
  <c r="W376" i="1"/>
  <c r="W372" i="1"/>
  <c r="W368" i="1"/>
  <c r="W364" i="1"/>
  <c r="W360" i="1"/>
  <c r="W338" i="1"/>
  <c r="W331" i="1"/>
  <c r="W322" i="1"/>
  <c r="W288" i="1"/>
  <c r="W282" i="1"/>
  <c r="W276" i="1"/>
  <c r="W270" i="1"/>
  <c r="W264" i="1"/>
  <c r="W258" i="1"/>
  <c r="W252" i="1"/>
  <c r="W246" i="1"/>
  <c r="W241" i="1"/>
  <c r="W236" i="1"/>
  <c r="W231" i="1"/>
  <c r="W226" i="1"/>
  <c r="W221" i="1"/>
  <c r="W216" i="1"/>
  <c r="W211" i="1"/>
  <c r="W206" i="1"/>
  <c r="W201" i="1"/>
  <c r="W196" i="1"/>
  <c r="W20" i="1"/>
  <c r="W18" i="1"/>
  <c r="W16" i="1"/>
  <c r="W14" i="1"/>
  <c r="W12" i="1"/>
  <c r="W10" i="1"/>
  <c r="W8" i="1"/>
  <c r="W6" i="1"/>
  <c r="U417" i="1" l="1"/>
  <c r="T417" i="1"/>
  <c r="S417" i="1"/>
  <c r="R417" i="1"/>
  <c r="R413" i="1"/>
  <c r="R425" i="1"/>
  <c r="R421" i="1"/>
  <c r="R409" i="1"/>
  <c r="R405" i="1"/>
  <c r="R401" i="1"/>
  <c r="R392" i="1"/>
  <c r="R388" i="1"/>
  <c r="R384" i="1"/>
  <c r="R380" i="1"/>
  <c r="R376" i="1"/>
  <c r="R372" i="1"/>
  <c r="R368" i="1"/>
  <c r="R364" i="1"/>
  <c r="R360" i="1"/>
  <c r="R338" i="1"/>
  <c r="R331" i="1"/>
  <c r="R322" i="1"/>
  <c r="R288" i="1"/>
  <c r="R282" i="1"/>
  <c r="R276" i="1"/>
  <c r="R270" i="1"/>
  <c r="R264" i="1"/>
  <c r="R258" i="1"/>
  <c r="R252" i="1"/>
  <c r="R246" i="1"/>
  <c r="R241" i="1"/>
  <c r="R236" i="1"/>
  <c r="R231" i="1"/>
  <c r="R226" i="1"/>
  <c r="R221" i="1"/>
  <c r="R216" i="1"/>
  <c r="R211" i="1"/>
  <c r="R206" i="1"/>
  <c r="R201" i="1"/>
  <c r="R196" i="1"/>
  <c r="R139" i="1"/>
  <c r="R134" i="1"/>
  <c r="R129" i="1"/>
  <c r="R124" i="1"/>
  <c r="R114" i="1"/>
  <c r="R109" i="1"/>
  <c r="R104" i="1"/>
  <c r="R99" i="1"/>
  <c r="R94" i="1"/>
  <c r="R20" i="1"/>
  <c r="R18" i="1"/>
  <c r="R16" i="1"/>
  <c r="R14" i="1"/>
  <c r="R12" i="1"/>
  <c r="R10" i="1"/>
  <c r="R8" i="1"/>
  <c r="R6" i="1"/>
  <c r="U425" i="1"/>
  <c r="U421" i="1"/>
  <c r="U413" i="1"/>
  <c r="U409" i="1"/>
  <c r="U405" i="1"/>
  <c r="U401" i="1"/>
  <c r="U392" i="1"/>
  <c r="U388" i="1"/>
  <c r="U384" i="1"/>
  <c r="U380" i="1"/>
  <c r="U376" i="1"/>
  <c r="U372" i="1"/>
  <c r="U368" i="1"/>
  <c r="U364" i="1"/>
  <c r="U360" i="1"/>
  <c r="U338" i="1"/>
  <c r="U331" i="1"/>
  <c r="U322" i="1"/>
  <c r="U288" i="1"/>
  <c r="U282" i="1"/>
  <c r="U276" i="1"/>
  <c r="U270" i="1"/>
  <c r="U264" i="1"/>
  <c r="U258" i="1"/>
  <c r="U252" i="1"/>
  <c r="U246" i="1"/>
  <c r="U241" i="1"/>
  <c r="U236" i="1"/>
  <c r="U231" i="1"/>
  <c r="U226" i="1"/>
  <c r="U221" i="1"/>
  <c r="U216" i="1"/>
  <c r="U211" i="1"/>
  <c r="U206" i="1"/>
  <c r="U201" i="1"/>
  <c r="U196" i="1"/>
  <c r="U139" i="1"/>
  <c r="U134" i="1"/>
  <c r="U129" i="1"/>
  <c r="U124" i="1"/>
  <c r="U114" i="1"/>
  <c r="U109" i="1"/>
  <c r="U104" i="1"/>
  <c r="U99" i="1"/>
  <c r="U94" i="1"/>
  <c r="U20" i="1"/>
  <c r="U18" i="1"/>
  <c r="U16" i="1"/>
  <c r="U14" i="1"/>
  <c r="U12" i="1"/>
  <c r="U10" i="1"/>
  <c r="U8" i="1"/>
  <c r="U6" i="1"/>
  <c r="T425" i="1" l="1"/>
  <c r="S425" i="1"/>
  <c r="T421" i="1"/>
  <c r="S421" i="1"/>
  <c r="T413" i="1"/>
  <c r="S413" i="1"/>
  <c r="T409" i="1"/>
  <c r="S409" i="1"/>
  <c r="T405" i="1"/>
  <c r="S405" i="1"/>
  <c r="T401" i="1"/>
  <c r="S401" i="1"/>
  <c r="T392" i="1"/>
  <c r="S392" i="1"/>
  <c r="T388" i="1"/>
  <c r="S388" i="1"/>
  <c r="T384" i="1"/>
  <c r="S384" i="1"/>
  <c r="T380" i="1"/>
  <c r="S380" i="1"/>
  <c r="T376" i="1"/>
  <c r="S376" i="1"/>
  <c r="T372" i="1"/>
  <c r="S372" i="1"/>
  <c r="T368" i="1"/>
  <c r="S368" i="1"/>
  <c r="T364" i="1"/>
  <c r="S364" i="1"/>
  <c r="T360" i="1"/>
  <c r="S360" i="1"/>
  <c r="T338" i="1"/>
  <c r="S338" i="1"/>
  <c r="T331" i="1"/>
  <c r="S331" i="1"/>
  <c r="T322" i="1"/>
  <c r="S322" i="1"/>
  <c r="T288" i="1"/>
  <c r="S288" i="1"/>
  <c r="T282" i="1"/>
  <c r="S282" i="1"/>
  <c r="T276" i="1"/>
  <c r="S276" i="1"/>
  <c r="T270" i="1"/>
  <c r="S270" i="1"/>
  <c r="T264" i="1"/>
  <c r="S264" i="1"/>
  <c r="T258" i="1"/>
  <c r="S258" i="1"/>
  <c r="S252" i="1"/>
  <c r="T252" i="1"/>
  <c r="T246" i="1"/>
  <c r="S246" i="1"/>
  <c r="T241" i="1"/>
  <c r="S241" i="1"/>
  <c r="T236" i="1"/>
  <c r="S236" i="1"/>
  <c r="T231" i="1"/>
  <c r="S231" i="1"/>
  <c r="T226" i="1"/>
  <c r="S226" i="1"/>
  <c r="T221" i="1"/>
  <c r="S221" i="1"/>
  <c r="T216" i="1"/>
  <c r="S216" i="1"/>
  <c r="T211" i="1"/>
  <c r="S211" i="1"/>
  <c r="T206" i="1"/>
  <c r="S206" i="1"/>
  <c r="T201" i="1"/>
  <c r="S201" i="1"/>
  <c r="T196" i="1"/>
  <c r="S196" i="1"/>
  <c r="S139" i="1"/>
  <c r="T139" i="1"/>
  <c r="T134" i="1"/>
  <c r="S134" i="1"/>
  <c r="T129" i="1"/>
  <c r="S129" i="1"/>
  <c r="T124" i="1"/>
  <c r="S124" i="1"/>
  <c r="T114" i="1"/>
  <c r="S114" i="1"/>
  <c r="T109" i="1"/>
  <c r="S109" i="1"/>
  <c r="T104" i="1"/>
  <c r="S104" i="1"/>
  <c r="T99" i="1"/>
  <c r="S99" i="1"/>
  <c r="T94" i="1"/>
  <c r="S94" i="1"/>
  <c r="T20" i="1"/>
  <c r="S20" i="1"/>
  <c r="T18" i="1"/>
  <c r="S18" i="1"/>
  <c r="T16" i="1"/>
  <c r="S16" i="1"/>
  <c r="T14" i="1"/>
  <c r="S14" i="1"/>
  <c r="T12" i="1"/>
  <c r="S12" i="1"/>
  <c r="T10" i="1"/>
  <c r="S10" i="1"/>
  <c r="S8" i="1"/>
  <c r="T8" i="1"/>
  <c r="T6" i="1"/>
  <c r="S6" i="1"/>
</calcChain>
</file>

<file path=xl/sharedStrings.xml><?xml version="1.0" encoding="utf-8"?>
<sst xmlns="http://schemas.openxmlformats.org/spreadsheetml/2006/main" count="485" uniqueCount="85">
  <si>
    <t>IMF</t>
  </si>
  <si>
    <t>Sample</t>
  </si>
  <si>
    <t>I prim ini</t>
  </si>
  <si>
    <t>I prim fin</t>
  </si>
  <si>
    <t>Pos X</t>
  </si>
  <si>
    <t>Pos Y</t>
  </si>
  <si>
    <t>BKL-GG-01</t>
  </si>
  <si>
    <t>BKL-GG-02</t>
  </si>
  <si>
    <t>BKL-GG-03</t>
  </si>
  <si>
    <t>BKL-GG-04</t>
  </si>
  <si>
    <t>BKL-GG-05</t>
  </si>
  <si>
    <t>BKL-GOLI-01</t>
  </si>
  <si>
    <t>BKL-KHAI-01</t>
  </si>
  <si>
    <t>BKL-KHAM-06</t>
  </si>
  <si>
    <t>BKL-BALD-03</t>
  </si>
  <si>
    <t>BKL-BALD-04</t>
  </si>
  <si>
    <t>BKL-GG-08</t>
  </si>
  <si>
    <t>BKL-KHOKH-01</t>
  </si>
  <si>
    <t>BKL-KAV-02</t>
  </si>
  <si>
    <t>BKL-GOLI-02</t>
  </si>
  <si>
    <t>BKL-BOR-03</t>
  </si>
  <si>
    <t>BKL-GG-14</t>
  </si>
  <si>
    <t>BKL-OSP-04</t>
  </si>
  <si>
    <t>BKL-OSP-06</t>
  </si>
  <si>
    <t>BKL-GG-06</t>
  </si>
  <si>
    <t>BKL-GG-07</t>
  </si>
  <si>
    <t>BKL-GG-10</t>
  </si>
  <si>
    <t>BKL-GG-12</t>
  </si>
  <si>
    <t>BKL-GG-21</t>
  </si>
  <si>
    <t>BKL-GG-22</t>
  </si>
  <si>
    <t>BKL-KHAI-02</t>
  </si>
  <si>
    <t>BKL-ULANK-02</t>
  </si>
  <si>
    <t>BKL-BOR-01</t>
  </si>
  <si>
    <t>BKL-KHAM-01</t>
  </si>
  <si>
    <t>BKL-BOR-02</t>
  </si>
  <si>
    <t>BKL-AKZH-02</t>
  </si>
  <si>
    <t>BKL-AKZH-04</t>
  </si>
  <si>
    <t>BKL-AKZH-05</t>
  </si>
  <si>
    <t>BKL-KHAM-03</t>
  </si>
  <si>
    <t>BKL-KHAM-04</t>
  </si>
  <si>
    <t>BKL-KHAM-05</t>
  </si>
  <si>
    <t>BKL-BALD-01</t>
  </si>
  <si>
    <t>BKL-BALD-02</t>
  </si>
  <si>
    <t>BKL-AKZH-03</t>
  </si>
  <si>
    <t>BKL-AKZH-06</t>
  </si>
  <si>
    <t>BKL-GG-23</t>
  </si>
  <si>
    <t>BKL-OSP-03</t>
  </si>
  <si>
    <t>BKL-OSP-05</t>
  </si>
  <si>
    <t>BKL-OSP-09</t>
  </si>
  <si>
    <t>BKL-OSP-02</t>
  </si>
  <si>
    <t>BKL-KAV-01</t>
  </si>
  <si>
    <t>BKL-OSP-13</t>
  </si>
  <si>
    <t>BKL-GG-16</t>
  </si>
  <si>
    <t>BKL-KHAM-02</t>
  </si>
  <si>
    <t>BKL-KHARG-01</t>
  </si>
  <si>
    <t>BKL-KHARG-02</t>
  </si>
  <si>
    <t>BKL-ULANK-03</t>
  </si>
  <si>
    <t>BKL-OSP-01</t>
  </si>
  <si>
    <t>BKL-ULANK-01</t>
  </si>
  <si>
    <t>BKL-OSP-07</t>
  </si>
  <si>
    <t>BKL-OSP-10</t>
  </si>
  <si>
    <t>Session</t>
  </si>
  <si>
    <t>Sequence</t>
  </si>
  <si>
    <t>cps</t>
  </si>
  <si>
    <t>1 s.e.</t>
  </si>
  <si>
    <t>raw</t>
  </si>
  <si>
    <t>IMF corrected</t>
  </si>
  <si>
    <t>internal</t>
  </si>
  <si>
    <t>external</t>
  </si>
  <si>
    <r>
      <rPr>
        <vertAlign val="super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>O</t>
    </r>
  </si>
  <si>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</si>
  <si>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O/</t>
    </r>
    <r>
      <rPr>
        <vertAlign val="super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>O</t>
    </r>
  </si>
  <si>
    <t>‰</t>
  </si>
  <si>
    <t>average</t>
  </si>
  <si>
    <t>1 s.d.</t>
  </si>
  <si>
    <t>BKL-OSP-11</t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</si>
  <si>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VSMOW</t>
    </r>
    <r>
      <rPr>
        <sz val="11"/>
        <color theme="1"/>
        <rFont val="Calibri"/>
        <family val="2"/>
        <scheme val="minor"/>
      </rPr>
      <t>*</t>
    </r>
  </si>
  <si>
    <r>
      <rPr>
        <sz val="11"/>
        <color theme="1"/>
        <rFont val="Calibri"/>
        <family val="2"/>
      </rPr>
      <t>δ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VSMOW</t>
    </r>
    <r>
      <rPr>
        <sz val="11"/>
        <color theme="1"/>
        <rFont val="Calibri"/>
        <family val="2"/>
      </rPr>
      <t>†</t>
    </r>
  </si>
  <si>
    <t>BKL-GG-01 primary reference for all sessions except session 2 where BKL-KAV-01 was used</t>
  </si>
  <si>
    <t>mising sequence numbers are from archaeological samples (not included here)</t>
  </si>
  <si>
    <t>† corrected for IMF including matrix effect (these are numbers presented in Table 2)</t>
  </si>
  <si>
    <t>* corrected for IMF using primary reference only</t>
  </si>
  <si>
    <t>n</t>
  </si>
  <si>
    <t>averages</t>
  </si>
  <si>
    <r>
      <t>(Mg+Ca)</t>
    </r>
    <r>
      <rPr>
        <vertAlign val="subscript"/>
        <sz val="11"/>
        <color theme="1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</si>
</sst>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E+00"/>
    <numFmt numFmtId="165" formatCode="0.0000E+00"/>
    <numFmt numFmtId="166" formatCode="0.000"/>
  </numFmts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7"/>
  <sheetViews>
    <sheetView tabSelected="1" topLeftCell="L1" workbookViewId="0">
      <selection activeCell="Y10" sqref="Y10"/>
    </sheetView>
  </sheetViews>
  <sheetFormatPr baseColWidth="10" defaultColWidth="11.42578125" defaultRowHeight="15" x14ac:dyDescent="0.25"/>
  <cols>
    <col min="1" max="1" width="14" bestFit="1" customWidth="1"/>
    <col min="13" max="13" width="13.140625" bestFit="1" customWidth="1"/>
    <col min="14" max="14" width="12.7109375" bestFit="1" customWidth="1"/>
    <col min="15" max="15" width="12.85546875" bestFit="1" customWidth="1"/>
    <col min="16" max="16" width="13.28515625" bestFit="1" customWidth="1"/>
    <col min="18" max="18" width="14" bestFit="1" customWidth="1"/>
    <col min="19" max="19" width="13.85546875" bestFit="1" customWidth="1"/>
    <col min="23" max="23" width="12.7109375" bestFit="1" customWidth="1"/>
  </cols>
  <sheetData>
    <row r="1" spans="1:23" ht="18.75" x14ac:dyDescent="0.35">
      <c r="B1" s="6"/>
      <c r="C1" s="6"/>
      <c r="D1" s="6"/>
      <c r="E1" s="6"/>
      <c r="F1" s="6"/>
      <c r="G1" s="6"/>
      <c r="H1" s="6" t="s">
        <v>69</v>
      </c>
      <c r="I1" s="6" t="s">
        <v>70</v>
      </c>
      <c r="J1" s="6" t="s">
        <v>71</v>
      </c>
      <c r="K1" s="6"/>
      <c r="L1" s="6" t="s">
        <v>0</v>
      </c>
      <c r="M1" s="6" t="s">
        <v>71</v>
      </c>
      <c r="N1" s="6" t="s">
        <v>76</v>
      </c>
      <c r="O1" s="6" t="s">
        <v>64</v>
      </c>
      <c r="P1" s="6" t="s">
        <v>64</v>
      </c>
      <c r="S1" s="6" t="s">
        <v>76</v>
      </c>
      <c r="T1" s="6" t="s">
        <v>74</v>
      </c>
      <c r="U1" s="6" t="s">
        <v>82</v>
      </c>
      <c r="V1" s="6" t="s">
        <v>84</v>
      </c>
      <c r="W1" s="6" t="s">
        <v>77</v>
      </c>
    </row>
    <row r="2" spans="1:23" x14ac:dyDescent="0.25">
      <c r="A2" t="s">
        <v>1</v>
      </c>
      <c r="B2" s="6" t="s">
        <v>61</v>
      </c>
      <c r="C2" s="6" t="s">
        <v>62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63</v>
      </c>
      <c r="I2" s="6" t="s">
        <v>63</v>
      </c>
      <c r="J2" s="6" t="s">
        <v>65</v>
      </c>
      <c r="K2" s="6" t="s">
        <v>64</v>
      </c>
      <c r="L2" s="6"/>
      <c r="M2" s="6" t="s">
        <v>66</v>
      </c>
      <c r="N2" s="7" t="s">
        <v>72</v>
      </c>
      <c r="O2" s="6" t="s">
        <v>67</v>
      </c>
      <c r="P2" s="6" t="s">
        <v>68</v>
      </c>
      <c r="S2" s="7" t="s">
        <v>72</v>
      </c>
      <c r="W2" s="7" t="s">
        <v>72</v>
      </c>
    </row>
    <row r="3" spans="1:23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R3" s="7" t="s">
        <v>83</v>
      </c>
      <c r="W3" s="7" t="s">
        <v>73</v>
      </c>
    </row>
    <row r="4" spans="1:23" x14ac:dyDescent="0.25">
      <c r="A4" t="s">
        <v>6</v>
      </c>
      <c r="B4">
        <v>1</v>
      </c>
      <c r="C4">
        <v>1</v>
      </c>
      <c r="D4" s="1">
        <v>4.698324E-9</v>
      </c>
      <c r="E4" s="1">
        <v>4.7325599999999996E-9</v>
      </c>
      <c r="F4">
        <v>2233</v>
      </c>
      <c r="G4">
        <v>4923</v>
      </c>
      <c r="H4" s="1">
        <v>3245358000</v>
      </c>
      <c r="I4" s="1">
        <v>6379725</v>
      </c>
      <c r="J4" s="2">
        <v>1.9658000000000002E-3</v>
      </c>
      <c r="K4" s="1">
        <v>1.005699E-7</v>
      </c>
      <c r="L4" s="5">
        <v>1.0014951338871703</v>
      </c>
      <c r="M4" s="2">
        <v>1.9631089196197192E-3</v>
      </c>
      <c r="N4" s="3">
        <v>-20.990963684560548</v>
      </c>
      <c r="O4" s="3">
        <v>5.1159782276935593E-2</v>
      </c>
      <c r="P4" s="3">
        <v>0.16771461802450904</v>
      </c>
    </row>
    <row r="5" spans="1:23" x14ac:dyDescent="0.25">
      <c r="A5" t="s">
        <v>6</v>
      </c>
      <c r="B5">
        <v>1</v>
      </c>
      <c r="C5">
        <v>2</v>
      </c>
      <c r="D5" s="1">
        <v>4.7305460000000003E-9</v>
      </c>
      <c r="E5" s="1">
        <v>4.7486710000000002E-9</v>
      </c>
      <c r="F5">
        <v>2333</v>
      </c>
      <c r="G5">
        <v>5023</v>
      </c>
      <c r="H5" s="1">
        <v>3243741000</v>
      </c>
      <c r="I5" s="1">
        <v>6374102</v>
      </c>
      <c r="J5" s="2">
        <v>1.9650470000000001E-3</v>
      </c>
      <c r="K5" s="1">
        <v>1.3260089999999999E-7</v>
      </c>
      <c r="L5" s="5">
        <v>1.0011115110182025</v>
      </c>
      <c r="M5" s="2">
        <v>1.9623569504384829E-3</v>
      </c>
      <c r="N5" s="3">
        <v>-21.365973250307757</v>
      </c>
      <c r="O5" s="3">
        <v>6.7479760026096069E-2</v>
      </c>
      <c r="P5" s="3">
        <v>0.16771461802450904</v>
      </c>
    </row>
    <row r="6" spans="1:23" x14ac:dyDescent="0.25">
      <c r="A6" t="s">
        <v>7</v>
      </c>
      <c r="B6">
        <v>1</v>
      </c>
      <c r="C6">
        <v>3</v>
      </c>
      <c r="D6" s="1">
        <v>4.770823E-9</v>
      </c>
      <c r="E6" s="1">
        <v>4.7949900000000002E-9</v>
      </c>
      <c r="F6">
        <v>2533</v>
      </c>
      <c r="G6">
        <v>1023</v>
      </c>
      <c r="H6" s="1">
        <v>3416868000</v>
      </c>
      <c r="I6" s="1">
        <v>6901510</v>
      </c>
      <c r="J6" s="2">
        <v>2.0198339999999999E-3</v>
      </c>
      <c r="K6" s="1">
        <v>1.1475149999999999E-7</v>
      </c>
      <c r="L6" s="5"/>
      <c r="M6" s="2">
        <v>2.0170689498174663E-3</v>
      </c>
      <c r="N6" s="3">
        <v>5.9190852869870358</v>
      </c>
      <c r="O6" s="3">
        <v>5.6812342004342938E-2</v>
      </c>
      <c r="P6" s="3">
        <v>0.16771461802450904</v>
      </c>
      <c r="R6" t="str">
        <f>A6</f>
        <v>BKL-GG-02</v>
      </c>
      <c r="S6" s="3">
        <f>AVERAGE(N6:N7,N24:N25,N42:N43,N60:N61,N78:N79)</f>
        <v>6.0925956889873465</v>
      </c>
      <c r="T6" s="3">
        <f>STDEV(N6:N7,N24:N25,N42:N43,N60:N61,N78:N79)</f>
        <v>0.51694413507908443</v>
      </c>
      <c r="U6" s="9">
        <f>COUNT(N6:N7,N24:N25,N42:N43,N60:N61,N78:N79)</f>
        <v>10</v>
      </c>
      <c r="V6">
        <v>0.99199999999999999</v>
      </c>
      <c r="W6" s="3">
        <f>S6-(19.04*V6-17.98)</f>
        <v>5.1849156889873473</v>
      </c>
    </row>
    <row r="7" spans="1:23" x14ac:dyDescent="0.25">
      <c r="A7" t="s">
        <v>7</v>
      </c>
      <c r="B7">
        <v>1</v>
      </c>
      <c r="C7">
        <v>4</v>
      </c>
      <c r="D7" s="1">
        <v>4.7929760000000001E-9</v>
      </c>
      <c r="E7" s="1">
        <v>4.7869339999999998E-9</v>
      </c>
      <c r="F7">
        <v>2633</v>
      </c>
      <c r="G7">
        <v>1023</v>
      </c>
      <c r="H7" s="1">
        <v>3486217000</v>
      </c>
      <c r="I7" s="1">
        <v>7045233</v>
      </c>
      <c r="J7" s="2">
        <v>2.0208819999999999E-3</v>
      </c>
      <c r="K7" s="1">
        <v>1.2497950000000001E-7</v>
      </c>
      <c r="L7" s="5"/>
      <c r="M7" s="2">
        <v>2.0181155151586818E-3</v>
      </c>
      <c r="N7" s="3">
        <v>6.4410109508685753</v>
      </c>
      <c r="O7" s="3">
        <v>6.1844036415782823E-2</v>
      </c>
      <c r="P7" s="3">
        <v>0.16771461802450904</v>
      </c>
      <c r="U7" s="9"/>
    </row>
    <row r="8" spans="1:23" x14ac:dyDescent="0.25">
      <c r="A8" t="s">
        <v>8</v>
      </c>
      <c r="B8">
        <v>1</v>
      </c>
      <c r="C8">
        <v>5</v>
      </c>
      <c r="D8" s="1">
        <v>4.7929760000000001E-9</v>
      </c>
      <c r="E8" s="1">
        <v>4.797003E-9</v>
      </c>
      <c r="F8">
        <v>1858</v>
      </c>
      <c r="G8">
        <v>-2877</v>
      </c>
      <c r="H8" s="1">
        <v>3311652000</v>
      </c>
      <c r="I8" s="1">
        <v>6692035</v>
      </c>
      <c r="J8" s="2">
        <v>2.020754E-3</v>
      </c>
      <c r="K8" s="1">
        <v>2.005886E-7</v>
      </c>
      <c r="L8" s="5"/>
      <c r="M8" s="2">
        <v>2.0179876903841823E-3</v>
      </c>
      <c r="N8" s="3">
        <v>6.3772643048984889</v>
      </c>
      <c r="O8" s="3">
        <v>9.9264235033061921E-2</v>
      </c>
      <c r="P8" s="3">
        <v>0.16771461802450904</v>
      </c>
      <c r="R8" t="str">
        <f>A8</f>
        <v>BKL-GG-03</v>
      </c>
      <c r="S8" s="3">
        <f>AVERAGE(N8:N9,N26:N27,N44:N45,N62:N63,N80:N81)</f>
        <v>6.147527369069584</v>
      </c>
      <c r="T8" s="3">
        <f>STDEV(N8:N9,N26:N27,N44:N45,N62:N63,N80:N81)</f>
        <v>0.27280362921644735</v>
      </c>
      <c r="U8" s="9">
        <f>COUNT(N8:N9,N26:N27,N44:N45,N62:N63,N80:N81)</f>
        <v>10</v>
      </c>
      <c r="V8">
        <v>0.97299999999999998</v>
      </c>
      <c r="W8" s="3">
        <f>S8-(19.04*V8-17.98)</f>
        <v>5.6016073690695851</v>
      </c>
    </row>
    <row r="9" spans="1:23" x14ac:dyDescent="0.25">
      <c r="A9" t="s">
        <v>8</v>
      </c>
      <c r="B9">
        <v>1</v>
      </c>
      <c r="C9">
        <v>6</v>
      </c>
      <c r="D9" s="1">
        <v>4.7949900000000002E-9</v>
      </c>
      <c r="E9" s="1">
        <v>4.797003E-9</v>
      </c>
      <c r="F9">
        <v>1933</v>
      </c>
      <c r="G9">
        <v>-2852</v>
      </c>
      <c r="H9" s="1">
        <v>3292886000</v>
      </c>
      <c r="I9" s="1">
        <v>6653891</v>
      </c>
      <c r="J9" s="2">
        <v>2.0206859999999998E-3</v>
      </c>
      <c r="K9" s="1">
        <v>1.2996740000000001E-7</v>
      </c>
      <c r="L9" s="5"/>
      <c r="M9" s="2">
        <v>2.0179197834727289E-3</v>
      </c>
      <c r="N9" s="3">
        <v>6.3433988992265267</v>
      </c>
      <c r="O9" s="3">
        <v>6.4318454227920638E-2</v>
      </c>
      <c r="P9" s="3">
        <v>0.16771461802450904</v>
      </c>
      <c r="U9" s="9"/>
    </row>
    <row r="10" spans="1:23" x14ac:dyDescent="0.25">
      <c r="A10" t="s">
        <v>9</v>
      </c>
      <c r="B10">
        <v>1</v>
      </c>
      <c r="C10">
        <v>7</v>
      </c>
      <c r="D10" s="1">
        <v>4.8191560000000001E-9</v>
      </c>
      <c r="E10" s="1">
        <v>4.8090869999999999E-9</v>
      </c>
      <c r="F10">
        <v>-1767</v>
      </c>
      <c r="G10">
        <v>-5127</v>
      </c>
      <c r="H10" s="1">
        <v>3318551000</v>
      </c>
      <c r="I10" s="1">
        <v>6715256</v>
      </c>
      <c r="J10" s="2">
        <v>2.0235510000000002E-3</v>
      </c>
      <c r="K10" s="1">
        <v>1.8681069999999999E-7</v>
      </c>
      <c r="L10" s="5"/>
      <c r="M10" s="2">
        <v>2.0207808614332089E-3</v>
      </c>
      <c r="N10" s="3">
        <v>7.7702281234834913</v>
      </c>
      <c r="O10" s="3">
        <v>9.2318256372090429E-2</v>
      </c>
      <c r="P10" s="3">
        <v>0.16771461802450904</v>
      </c>
      <c r="R10" t="str">
        <f>A10</f>
        <v>BKL-GG-04</v>
      </c>
      <c r="S10" s="3">
        <f>AVERAGE(N10:N11,N28:N29,N46:N47,N64:N65,N82:N83)</f>
        <v>7.376243970146712</v>
      </c>
      <c r="T10" s="3">
        <f>STDEV(N10:N11,N28:N29,N46:N47,N64:N65,N82:N83)</f>
        <v>0.50047068672339201</v>
      </c>
      <c r="U10" s="9">
        <f>COUNT(N10:N11,N28:N29,N46:N47,N64:N65,N82:N83)</f>
        <v>10</v>
      </c>
      <c r="V10">
        <v>0.97550000000000003</v>
      </c>
      <c r="W10" s="3">
        <f>S10-(19.04*V10-17.98)</f>
        <v>6.7827239701467139</v>
      </c>
    </row>
    <row r="11" spans="1:23" x14ac:dyDescent="0.25">
      <c r="A11" t="s">
        <v>9</v>
      </c>
      <c r="B11">
        <v>1</v>
      </c>
      <c r="C11">
        <v>8</v>
      </c>
      <c r="D11" s="1">
        <v>4.8110999999999997E-9</v>
      </c>
      <c r="E11" s="1">
        <v>4.8272110000000002E-9</v>
      </c>
      <c r="F11">
        <v>-1767</v>
      </c>
      <c r="G11">
        <v>-5047</v>
      </c>
      <c r="H11" s="1">
        <v>3320417000</v>
      </c>
      <c r="I11" s="1">
        <v>6712513</v>
      </c>
      <c r="J11" s="2">
        <v>2.0215889999999999E-3</v>
      </c>
      <c r="K11" s="1">
        <v>2.278124E-7</v>
      </c>
      <c r="L11" s="5"/>
      <c r="M11" s="2">
        <v>2.018821547311582E-3</v>
      </c>
      <c r="N11" s="3">
        <v>6.7931115657200447</v>
      </c>
      <c r="O11" s="3">
        <v>0.11268977027476901</v>
      </c>
      <c r="P11" s="3">
        <v>0.16771461802450904</v>
      </c>
      <c r="U11" s="9"/>
    </row>
    <row r="12" spans="1:23" x14ac:dyDescent="0.25">
      <c r="A12" t="s">
        <v>10</v>
      </c>
      <c r="B12">
        <v>1</v>
      </c>
      <c r="C12">
        <v>9</v>
      </c>
      <c r="D12" s="1">
        <v>4.8312389999999996E-9</v>
      </c>
      <c r="E12" s="1">
        <v>4.8090869999999999E-9</v>
      </c>
      <c r="F12">
        <v>-1942</v>
      </c>
      <c r="G12">
        <v>98</v>
      </c>
      <c r="H12" s="1">
        <v>3285566000</v>
      </c>
      <c r="I12" s="1">
        <v>6651930</v>
      </c>
      <c r="J12" s="2">
        <v>2.0245929999999999E-3</v>
      </c>
      <c r="K12" s="1">
        <v>2.2925579999999999E-7</v>
      </c>
      <c r="L12" s="5"/>
      <c r="M12" s="2">
        <v>2.0218214349881193E-3</v>
      </c>
      <c r="N12" s="3">
        <v>8.2891656633350408</v>
      </c>
      <c r="O12" s="3">
        <v>0.11323549967820692</v>
      </c>
      <c r="P12" s="3">
        <v>0.16771461802450904</v>
      </c>
      <c r="R12" t="str">
        <f>A12</f>
        <v>BKL-GG-05</v>
      </c>
      <c r="S12" s="3">
        <f>AVERAGE(N12:N13,N30:N31,N48:N49,N66:N67,N84:N85)</f>
        <v>7.4772923644230049</v>
      </c>
      <c r="T12" s="3">
        <f>STDEV(N12:N13,N30:N31,N48:N49,N66:N67,N84:N85)</f>
        <v>0.45814526193351379</v>
      </c>
      <c r="U12" s="9">
        <f>COUNT(N12:N13,N30:N31,N48:N49,N66:N67,N84:N85)</f>
        <v>10</v>
      </c>
      <c r="V12">
        <v>0.96450000000000002</v>
      </c>
      <c r="W12" s="3">
        <f>S12-(19.04*V12-17.98)</f>
        <v>7.0932123644230041</v>
      </c>
    </row>
    <row r="13" spans="1:23" x14ac:dyDescent="0.25">
      <c r="A13" t="s">
        <v>10</v>
      </c>
      <c r="B13">
        <v>1</v>
      </c>
      <c r="C13">
        <v>10</v>
      </c>
      <c r="D13" s="1">
        <v>4.8191560000000001E-9</v>
      </c>
      <c r="E13" s="1">
        <v>4.7466570000000001E-9</v>
      </c>
      <c r="F13">
        <v>-1917</v>
      </c>
      <c r="G13">
        <v>48</v>
      </c>
      <c r="H13" s="1">
        <v>3246896000</v>
      </c>
      <c r="I13" s="1">
        <v>6573577</v>
      </c>
      <c r="J13" s="2">
        <v>2.0245720000000001E-3</v>
      </c>
      <c r="K13" s="1">
        <v>2.7447759999999998E-7</v>
      </c>
      <c r="L13" s="5"/>
      <c r="M13" s="2">
        <v>2.0218004637360533E-3</v>
      </c>
      <c r="N13" s="3">
        <v>8.2787072292307418</v>
      </c>
      <c r="O13" s="3">
        <v>0.13557314829998635</v>
      </c>
      <c r="P13" s="3">
        <v>0.16771461802450904</v>
      </c>
      <c r="U13" s="9"/>
    </row>
    <row r="14" spans="1:23" x14ac:dyDescent="0.25">
      <c r="A14" t="s">
        <v>57</v>
      </c>
      <c r="B14">
        <v>1</v>
      </c>
      <c r="C14">
        <v>11</v>
      </c>
      <c r="D14" s="1">
        <v>4.7547120000000002E-9</v>
      </c>
      <c r="E14" s="1">
        <v>4.7506850000000003E-9</v>
      </c>
      <c r="F14">
        <v>-1417</v>
      </c>
      <c r="G14">
        <v>3523</v>
      </c>
      <c r="H14" s="1">
        <v>3293118000</v>
      </c>
      <c r="I14" s="1">
        <v>6661652</v>
      </c>
      <c r="J14" s="2">
        <v>2.0229010000000001E-3</v>
      </c>
      <c r="K14" s="1">
        <v>1.7493879999999999E-7</v>
      </c>
      <c r="L14" s="5"/>
      <c r="M14" s="2">
        <v>2.0201317512502032E-3</v>
      </c>
      <c r="N14" s="3">
        <v>7.4465146869155951</v>
      </c>
      <c r="O14" s="3">
        <v>8.6479170260927246E-2</v>
      </c>
      <c r="P14" s="3">
        <v>0.16771461802450904</v>
      </c>
      <c r="R14" t="str">
        <f>A14</f>
        <v>BKL-OSP-01</v>
      </c>
      <c r="S14" s="3">
        <f>AVERAGE(N14:N15,N32:N33,N50:N51,N68:N69,N86:N87)</f>
        <v>7.3243004140943766</v>
      </c>
      <c r="T14" s="3">
        <f>STDEV(N14:N15,N32:N33,N50:N51,N68:N69,N86:N87)</f>
        <v>0.25402951319197398</v>
      </c>
      <c r="U14" s="9">
        <f>COUNT(N14:N15,N32:N33,N50:N51,N68:N69,N86:N87)</f>
        <v>10</v>
      </c>
      <c r="V14">
        <v>0.98799999999999999</v>
      </c>
      <c r="W14" s="3">
        <f>S14-(19.04*V14-17.98)</f>
        <v>6.492780414094379</v>
      </c>
    </row>
    <row r="15" spans="1:23" x14ac:dyDescent="0.25">
      <c r="A15" t="s">
        <v>57</v>
      </c>
      <c r="B15">
        <v>1</v>
      </c>
      <c r="C15">
        <v>12</v>
      </c>
      <c r="D15" s="1">
        <v>4.7869339999999998E-9</v>
      </c>
      <c r="E15" s="1">
        <v>4.7849199999999996E-9</v>
      </c>
      <c r="F15">
        <v>-1317</v>
      </c>
      <c r="G15">
        <v>3523</v>
      </c>
      <c r="H15" s="1">
        <v>3291137000</v>
      </c>
      <c r="I15" s="1">
        <v>6659206</v>
      </c>
      <c r="J15" s="2">
        <v>2.023375E-3</v>
      </c>
      <c r="K15" s="1">
        <v>1.5128639999999999E-7</v>
      </c>
      <c r="L15" s="5"/>
      <c r="M15" s="2">
        <v>2.0206051023682718E-3</v>
      </c>
      <c r="N15" s="3">
        <v>7.6825764852741507</v>
      </c>
      <c r="O15" s="3">
        <v>7.4769333415703951E-2</v>
      </c>
      <c r="P15" s="3">
        <v>0.16771461802450904</v>
      </c>
      <c r="U15" s="9"/>
    </row>
    <row r="16" spans="1:23" x14ac:dyDescent="0.25">
      <c r="A16" t="s">
        <v>58</v>
      </c>
      <c r="B16">
        <v>1</v>
      </c>
      <c r="C16">
        <v>13</v>
      </c>
      <c r="D16" s="1">
        <v>4.7869339999999998E-9</v>
      </c>
      <c r="E16" s="1">
        <v>4.7688089999999999E-9</v>
      </c>
      <c r="F16">
        <v>-1467</v>
      </c>
      <c r="G16">
        <v>7123</v>
      </c>
      <c r="H16" s="1">
        <v>3316931000</v>
      </c>
      <c r="I16" s="1">
        <v>6693911</v>
      </c>
      <c r="J16" s="2">
        <v>2.0181040000000002E-3</v>
      </c>
      <c r="K16" s="1">
        <v>1.719568E-7</v>
      </c>
      <c r="L16" s="5"/>
      <c r="M16" s="2">
        <v>2.0153413180996203E-3</v>
      </c>
      <c r="N16" s="3">
        <v>5.0575095250451341</v>
      </c>
      <c r="O16" s="3">
        <v>8.5207105282978479E-2</v>
      </c>
      <c r="P16" s="3">
        <v>0.16771461802450904</v>
      </c>
      <c r="R16" t="str">
        <f>A16</f>
        <v>BKL-ULANK-01</v>
      </c>
      <c r="S16" s="3">
        <f>AVERAGE(N16:N17,N34:N35,N52:N53,N70:N71,N88:N89)</f>
        <v>5.4761457016278881</v>
      </c>
      <c r="T16" s="3">
        <f>STDEV(N16:N17,N34:N35,N52:N53,N70:N71,N88:N89)</f>
        <v>0.41105694223035949</v>
      </c>
      <c r="U16" s="9">
        <f>COUNT(N16:N17,N34:N35,N52:N53,N70:N71,N88:N89)</f>
        <v>10</v>
      </c>
      <c r="V16">
        <v>1</v>
      </c>
      <c r="W16" s="3">
        <f>S16-(19.04*V16-17.98)</f>
        <v>4.4161457016278893</v>
      </c>
    </row>
    <row r="17" spans="1:23" x14ac:dyDescent="0.25">
      <c r="A17" t="s">
        <v>58</v>
      </c>
      <c r="B17">
        <v>1</v>
      </c>
      <c r="C17">
        <v>14</v>
      </c>
      <c r="D17" s="1">
        <v>4.7949900000000002E-9</v>
      </c>
      <c r="E17" s="1">
        <v>4.7990170000000001E-9</v>
      </c>
      <c r="F17">
        <v>-1417</v>
      </c>
      <c r="G17">
        <v>7173</v>
      </c>
      <c r="H17" s="1">
        <v>3511531000</v>
      </c>
      <c r="I17" s="1">
        <v>7091861</v>
      </c>
      <c r="J17" s="2">
        <v>2.0195920000000002E-3</v>
      </c>
      <c r="K17" s="1">
        <v>1.3623849999999999E-7</v>
      </c>
      <c r="L17" s="5"/>
      <c r="M17" s="2">
        <v>2.0168272811031782E-3</v>
      </c>
      <c r="N17" s="3">
        <v>5.7985642844495811</v>
      </c>
      <c r="O17" s="3">
        <v>6.7458427246691405E-2</v>
      </c>
      <c r="P17" s="3">
        <v>0.16771461802450904</v>
      </c>
      <c r="U17" s="9"/>
    </row>
    <row r="18" spans="1:23" x14ac:dyDescent="0.25">
      <c r="A18" t="s">
        <v>12</v>
      </c>
      <c r="B18">
        <v>1</v>
      </c>
      <c r="C18">
        <v>15</v>
      </c>
      <c r="D18" s="1">
        <v>4.797003E-9</v>
      </c>
      <c r="E18" s="1">
        <v>4.7889479999999999E-9</v>
      </c>
      <c r="F18">
        <v>-5917</v>
      </c>
      <c r="G18">
        <v>723</v>
      </c>
      <c r="H18" s="1">
        <v>3187633000</v>
      </c>
      <c r="I18" s="1">
        <v>6279071</v>
      </c>
      <c r="J18" s="2">
        <v>1.969822E-3</v>
      </c>
      <c r="K18" s="1">
        <v>1.2878979999999999E-7</v>
      </c>
      <c r="L18" s="5"/>
      <c r="M18" s="2">
        <v>1.9671254137059485E-3</v>
      </c>
      <c r="N18" s="3">
        <v>-18.98792454321341</v>
      </c>
      <c r="O18" s="3">
        <v>6.5381440556557896E-2</v>
      </c>
      <c r="P18" s="3">
        <v>0.16771461802450904</v>
      </c>
      <c r="R18" t="str">
        <f>A18</f>
        <v>BKL-KHAI-01</v>
      </c>
      <c r="S18" s="3">
        <f>AVERAGE(N18:N19,N36:N37,N54:N55,N72:N73,N90:N91)</f>
        <v>-18.849175984093581</v>
      </c>
      <c r="T18" s="3">
        <f>STDEV(N18:N19,N36:N37,N54:N55,N72:N73,N90:N91)</f>
        <v>0.3750938237012435</v>
      </c>
      <c r="U18" s="9">
        <f>COUNT(N18:N19,N36:N37,N54:N55,N72:N73,N90:N91)</f>
        <v>10</v>
      </c>
      <c r="V18">
        <v>1</v>
      </c>
      <c r="W18" s="3">
        <f>S18-(19.04*V18-17.98)</f>
        <v>-19.909175984093579</v>
      </c>
    </row>
    <row r="19" spans="1:23" x14ac:dyDescent="0.25">
      <c r="A19" t="s">
        <v>12</v>
      </c>
      <c r="B19">
        <v>1</v>
      </c>
      <c r="C19">
        <v>16</v>
      </c>
      <c r="D19" s="1">
        <v>4.817142E-9</v>
      </c>
      <c r="E19" s="1">
        <v>4.8090869999999999E-9</v>
      </c>
      <c r="F19">
        <v>-5967</v>
      </c>
      <c r="G19">
        <v>773</v>
      </c>
      <c r="H19" s="1">
        <v>3172016000</v>
      </c>
      <c r="I19" s="1">
        <v>6249121</v>
      </c>
      <c r="J19" s="2">
        <v>1.970079E-3</v>
      </c>
      <c r="K19" s="1">
        <v>1.039082E-7</v>
      </c>
      <c r="L19" s="5"/>
      <c r="M19" s="2">
        <v>1.9673820618859987E-3</v>
      </c>
      <c r="N19" s="3">
        <v>-18.85993323060109</v>
      </c>
      <c r="O19" s="3">
        <v>5.2743164106617051E-2</v>
      </c>
      <c r="P19" s="3">
        <v>0.16771461802450904</v>
      </c>
      <c r="U19" s="9"/>
    </row>
    <row r="20" spans="1:23" x14ac:dyDescent="0.25">
      <c r="A20" t="s">
        <v>11</v>
      </c>
      <c r="B20">
        <v>1</v>
      </c>
      <c r="C20">
        <v>17</v>
      </c>
      <c r="D20" s="1">
        <v>4.8231840000000003E-9</v>
      </c>
      <c r="E20" s="1">
        <v>4.8010310000000002E-9</v>
      </c>
      <c r="F20">
        <v>-6017</v>
      </c>
      <c r="G20">
        <v>-3427</v>
      </c>
      <c r="H20" s="1">
        <v>3174063000</v>
      </c>
      <c r="I20" s="1">
        <v>6244529</v>
      </c>
      <c r="J20" s="2">
        <v>1.9673609999999999E-3</v>
      </c>
      <c r="K20" s="1">
        <v>1.359205E-7</v>
      </c>
      <c r="L20" s="5"/>
      <c r="M20" s="2">
        <v>1.9646677826899834E-3</v>
      </c>
      <c r="N20" s="3">
        <v>-20.213553416126405</v>
      </c>
      <c r="O20" s="3">
        <v>6.9087727163443829E-2</v>
      </c>
      <c r="P20" s="3">
        <v>0.16771461802450904</v>
      </c>
      <c r="R20" t="str">
        <f>A20</f>
        <v>BKL-GOLI-01</v>
      </c>
      <c r="S20" s="3">
        <f>AVERAGE(N20:N21,N38:N39,N56:N57,N74:N75,N92:N93)</f>
        <v>-19.514631205542766</v>
      </c>
      <c r="T20" s="3">
        <f>STDEV(N20:N21,N38:N39,N56:N57,N74:N75,N92:N93)</f>
        <v>0.91490526223283453</v>
      </c>
      <c r="U20" s="9">
        <f>COUNT(N20:N21,N38:N39,N56:N57,N74:N75,N92:N93)</f>
        <v>10</v>
      </c>
      <c r="V20">
        <v>1</v>
      </c>
      <c r="W20" s="3">
        <f>S20-(19.04*V20-17.98)</f>
        <v>-20.574631205542765</v>
      </c>
    </row>
    <row r="21" spans="1:23" x14ac:dyDescent="0.25">
      <c r="A21" t="s">
        <v>11</v>
      </c>
      <c r="B21">
        <v>1</v>
      </c>
      <c r="C21">
        <v>18</v>
      </c>
      <c r="D21" s="1">
        <v>4.817142E-9</v>
      </c>
      <c r="E21" s="1">
        <v>4.8070729999999997E-9</v>
      </c>
      <c r="F21">
        <v>-5967</v>
      </c>
      <c r="G21">
        <v>-3377</v>
      </c>
      <c r="H21" s="1">
        <v>3174630000</v>
      </c>
      <c r="I21" s="1">
        <v>6242176</v>
      </c>
      <c r="J21" s="2">
        <v>1.9662690000000001E-3</v>
      </c>
      <c r="K21" s="1">
        <v>1.646068E-7</v>
      </c>
      <c r="L21" s="5"/>
      <c r="M21" s="2">
        <v>1.963577277582534E-3</v>
      </c>
      <c r="N21" s="3">
        <v>-20.757391989560169</v>
      </c>
      <c r="O21" s="3">
        <v>8.3715300398877257E-2</v>
      </c>
      <c r="P21" s="3">
        <v>0.16771461802450904</v>
      </c>
      <c r="U21" s="9"/>
    </row>
    <row r="22" spans="1:23" x14ac:dyDescent="0.25">
      <c r="A22" t="s">
        <v>6</v>
      </c>
      <c r="B22">
        <v>1</v>
      </c>
      <c r="C22">
        <v>19</v>
      </c>
      <c r="D22" s="1">
        <v>4.8251970000000001E-9</v>
      </c>
      <c r="E22" s="1">
        <v>4.8191560000000001E-9</v>
      </c>
      <c r="F22">
        <v>2433</v>
      </c>
      <c r="G22">
        <v>4923</v>
      </c>
      <c r="H22" s="1">
        <v>3279591000</v>
      </c>
      <c r="I22" s="1">
        <v>6445097</v>
      </c>
      <c r="J22" s="2">
        <v>1.9652139999999998E-3</v>
      </c>
      <c r="K22" s="1">
        <v>1.113902E-7</v>
      </c>
      <c r="L22" s="5">
        <v>1.0011965907248659</v>
      </c>
      <c r="M22" s="2">
        <v>1.9625237218239629E-3</v>
      </c>
      <c r="N22" s="3">
        <v>-21.282803798143402</v>
      </c>
      <c r="O22" s="3">
        <v>5.6680951794562832E-2</v>
      </c>
      <c r="P22" s="3">
        <v>0.16771461802450904</v>
      </c>
      <c r="U22" s="9"/>
    </row>
    <row r="23" spans="1:23" x14ac:dyDescent="0.25">
      <c r="A23" t="s">
        <v>6</v>
      </c>
      <c r="B23">
        <v>1</v>
      </c>
      <c r="C23">
        <v>20</v>
      </c>
      <c r="D23" s="1">
        <v>4.8151279999999999E-9</v>
      </c>
      <c r="E23" s="1">
        <v>4.8070729999999997E-9</v>
      </c>
      <c r="F23">
        <v>2533</v>
      </c>
      <c r="G23">
        <v>5023</v>
      </c>
      <c r="H23" s="1">
        <v>3280497000</v>
      </c>
      <c r="I23" s="1">
        <v>6448606</v>
      </c>
      <c r="J23" s="2">
        <v>1.965741E-3</v>
      </c>
      <c r="K23" s="1">
        <v>2.1424960000000001E-7</v>
      </c>
      <c r="L23" s="5">
        <v>1.0014650757872112</v>
      </c>
      <c r="M23" s="2">
        <v>1.9630500003877229E-3</v>
      </c>
      <c r="N23" s="3">
        <v>-21.020346904187637</v>
      </c>
      <c r="O23" s="3">
        <v>0.10899177460306317</v>
      </c>
      <c r="P23" s="3">
        <v>0.16771461802450904</v>
      </c>
      <c r="U23" s="9"/>
    </row>
    <row r="24" spans="1:23" x14ac:dyDescent="0.25">
      <c r="A24" t="s">
        <v>7</v>
      </c>
      <c r="B24">
        <v>1</v>
      </c>
      <c r="C24">
        <v>21</v>
      </c>
      <c r="D24" s="1">
        <v>4.8292250000000004E-9</v>
      </c>
      <c r="E24" s="1">
        <v>4.8050589999999996E-9</v>
      </c>
      <c r="F24">
        <v>2683</v>
      </c>
      <c r="G24">
        <v>1073</v>
      </c>
      <c r="H24" s="1">
        <v>3470615000</v>
      </c>
      <c r="I24" s="1">
        <v>7016624</v>
      </c>
      <c r="J24" s="2">
        <v>2.0217239999999999E-3</v>
      </c>
      <c r="K24" s="1">
        <v>2.058559E-7</v>
      </c>
      <c r="L24" s="5"/>
      <c r="M24" s="2">
        <v>2.0189563625034367E-3</v>
      </c>
      <c r="N24" s="3">
        <v>6.8603443563917121</v>
      </c>
      <c r="O24" s="3">
        <v>0.10182195987187173</v>
      </c>
      <c r="P24" s="3">
        <v>0.16771461802450904</v>
      </c>
      <c r="U24" s="9"/>
    </row>
    <row r="25" spans="1:23" x14ac:dyDescent="0.25">
      <c r="A25" t="s">
        <v>7</v>
      </c>
      <c r="B25">
        <v>1</v>
      </c>
      <c r="C25">
        <v>22</v>
      </c>
      <c r="D25" s="1">
        <v>4.8090869999999999E-9</v>
      </c>
      <c r="E25" s="1">
        <v>4.8151279999999999E-9</v>
      </c>
      <c r="F25">
        <v>2783</v>
      </c>
      <c r="G25">
        <v>1073</v>
      </c>
      <c r="H25" s="1">
        <v>3355555000</v>
      </c>
      <c r="I25" s="1">
        <v>6778541</v>
      </c>
      <c r="J25" s="2">
        <v>2.020095E-3</v>
      </c>
      <c r="K25" s="1">
        <v>2.5962570000000002E-7</v>
      </c>
      <c r="L25" s="5"/>
      <c r="M25" s="2">
        <v>2.0173295925217192E-3</v>
      </c>
      <c r="N25" s="3">
        <v>6.0490686822856077</v>
      </c>
      <c r="O25" s="3">
        <v>0.12852152992804797</v>
      </c>
      <c r="P25" s="3">
        <v>0.16771461802450904</v>
      </c>
      <c r="U25" s="9"/>
    </row>
    <row r="26" spans="1:23" x14ac:dyDescent="0.25">
      <c r="A26" t="s">
        <v>8</v>
      </c>
      <c r="B26">
        <v>1</v>
      </c>
      <c r="C26">
        <v>23</v>
      </c>
      <c r="D26" s="1">
        <v>4.8251970000000001E-9</v>
      </c>
      <c r="E26" s="1">
        <v>4.8151279999999999E-9</v>
      </c>
      <c r="F26">
        <v>1958</v>
      </c>
      <c r="G26">
        <v>-2752</v>
      </c>
      <c r="H26" s="1">
        <v>3358685000</v>
      </c>
      <c r="I26" s="1">
        <v>6785601</v>
      </c>
      <c r="J26" s="2">
        <v>2.0203140000000001E-3</v>
      </c>
      <c r="K26" s="1">
        <v>1.5858829999999999E-7</v>
      </c>
      <c r="L26" s="5"/>
      <c r="M26" s="2">
        <v>2.0175482927218399E-3</v>
      </c>
      <c r="N26" s="3">
        <v>6.1581352093755815</v>
      </c>
      <c r="O26" s="3">
        <v>7.8496857419193253E-2</v>
      </c>
      <c r="P26" s="3">
        <v>0.16771461802450904</v>
      </c>
      <c r="U26" s="9"/>
    </row>
    <row r="27" spans="1:23" x14ac:dyDescent="0.25">
      <c r="A27" t="s">
        <v>8</v>
      </c>
      <c r="B27">
        <v>1</v>
      </c>
      <c r="C27">
        <v>24</v>
      </c>
      <c r="D27" s="1">
        <v>4.8050589999999996E-9</v>
      </c>
      <c r="E27" s="1">
        <v>4.8070729999999997E-9</v>
      </c>
      <c r="F27">
        <v>2058</v>
      </c>
      <c r="G27">
        <v>-2752</v>
      </c>
      <c r="H27" s="1">
        <v>3327675000</v>
      </c>
      <c r="I27" s="1">
        <v>6721956</v>
      </c>
      <c r="J27" s="2">
        <v>2.020015E-3</v>
      </c>
      <c r="K27" s="1">
        <v>1.9107419999999999E-7</v>
      </c>
      <c r="L27" s="5"/>
      <c r="M27" s="2">
        <v>2.0172497020376572E-3</v>
      </c>
      <c r="N27" s="3">
        <v>6.0092270285543314</v>
      </c>
      <c r="O27" s="3">
        <v>9.4590485714214981E-2</v>
      </c>
      <c r="P27" s="3">
        <v>0.16771461802450904</v>
      </c>
      <c r="U27" s="9"/>
    </row>
    <row r="28" spans="1:23" x14ac:dyDescent="0.25">
      <c r="A28" t="s">
        <v>9</v>
      </c>
      <c r="B28">
        <v>1</v>
      </c>
      <c r="C28">
        <v>25</v>
      </c>
      <c r="D28" s="1">
        <v>4.8312389999999996E-9</v>
      </c>
      <c r="E28" s="1">
        <v>4.8131139999999998E-9</v>
      </c>
      <c r="F28">
        <v>-1727</v>
      </c>
      <c r="G28">
        <v>-5047</v>
      </c>
      <c r="H28" s="1">
        <v>3270914000</v>
      </c>
      <c r="I28" s="1">
        <v>6613744</v>
      </c>
      <c r="J28" s="2">
        <v>2.0219859999999999E-3</v>
      </c>
      <c r="K28" s="1">
        <v>1.500702E-7</v>
      </c>
      <c r="L28" s="5"/>
      <c r="M28" s="2">
        <v>2.0192180038387407E-3</v>
      </c>
      <c r="N28" s="3">
        <v>6.9908257723623191</v>
      </c>
      <c r="O28" s="3">
        <v>7.4219208243776175E-2</v>
      </c>
      <c r="P28" s="3">
        <v>0.16771461802450904</v>
      </c>
      <c r="U28" s="9"/>
    </row>
    <row r="29" spans="1:23" x14ac:dyDescent="0.25">
      <c r="A29" t="s">
        <v>9</v>
      </c>
      <c r="B29">
        <v>1</v>
      </c>
      <c r="C29">
        <v>26</v>
      </c>
      <c r="D29" s="1">
        <v>4.817142E-9</v>
      </c>
      <c r="E29" s="1">
        <v>4.8131139999999998E-9</v>
      </c>
      <c r="F29">
        <v>-2097</v>
      </c>
      <c r="G29">
        <v>-4912</v>
      </c>
      <c r="H29" s="1">
        <v>3302305000</v>
      </c>
      <c r="I29" s="1">
        <v>6680125</v>
      </c>
      <c r="J29" s="2">
        <v>2.0228669999999998E-3</v>
      </c>
      <c r="K29" s="1">
        <v>1.3220770000000001E-7</v>
      </c>
      <c r="L29" s="5"/>
      <c r="M29" s="2">
        <v>2.0200977977944761E-3</v>
      </c>
      <c r="N29" s="3">
        <v>7.429581984079503</v>
      </c>
      <c r="O29" s="3">
        <v>6.5356595366872869E-2</v>
      </c>
      <c r="P29" s="3">
        <v>0.16771461802450904</v>
      </c>
      <c r="U29" s="9"/>
    </row>
    <row r="30" spans="1:23" x14ac:dyDescent="0.25">
      <c r="A30" t="s">
        <v>10</v>
      </c>
      <c r="B30">
        <v>1</v>
      </c>
      <c r="C30">
        <v>27</v>
      </c>
      <c r="D30" s="1">
        <v>4.8272110000000002E-9</v>
      </c>
      <c r="E30" s="1">
        <v>4.8151279999999999E-9</v>
      </c>
      <c r="F30">
        <v>-1867</v>
      </c>
      <c r="G30">
        <v>48</v>
      </c>
      <c r="H30" s="1">
        <v>3266968000</v>
      </c>
      <c r="I30" s="1">
        <v>6609358</v>
      </c>
      <c r="J30" s="2">
        <v>2.023085E-3</v>
      </c>
      <c r="K30" s="1">
        <v>1.154406E-7</v>
      </c>
      <c r="L30" s="5"/>
      <c r="M30" s="2">
        <v>2.0203154993635461E-3</v>
      </c>
      <c r="N30" s="3">
        <v>7.5381504904978858</v>
      </c>
      <c r="O30" s="3">
        <v>5.7061665723387792E-2</v>
      </c>
      <c r="P30" s="3">
        <v>0.16771461802450904</v>
      </c>
      <c r="U30" s="9"/>
    </row>
    <row r="31" spans="1:23" x14ac:dyDescent="0.25">
      <c r="A31" t="s">
        <v>10</v>
      </c>
      <c r="B31">
        <v>1</v>
      </c>
      <c r="C31">
        <v>28</v>
      </c>
      <c r="D31" s="1">
        <v>4.8513770000000001E-9</v>
      </c>
      <c r="E31" s="1">
        <v>4.8131139999999998E-9</v>
      </c>
      <c r="F31">
        <v>-1742</v>
      </c>
      <c r="G31">
        <v>-77</v>
      </c>
      <c r="H31" s="1">
        <v>3296360000</v>
      </c>
      <c r="I31" s="1">
        <v>6667483</v>
      </c>
      <c r="J31" s="2">
        <v>2.0226799999999998E-3</v>
      </c>
      <c r="K31" s="1">
        <v>1.013311E-7</v>
      </c>
      <c r="L31" s="5"/>
      <c r="M31" s="2">
        <v>2.0199110537879807E-3</v>
      </c>
      <c r="N31" s="3">
        <v>7.3364521184822173</v>
      </c>
      <c r="O31" s="3">
        <v>5.0097444973994903E-2</v>
      </c>
      <c r="P31" s="3">
        <v>0.16771461802450904</v>
      </c>
      <c r="U31" s="9"/>
    </row>
    <row r="32" spans="1:23" x14ac:dyDescent="0.25">
      <c r="A32" t="s">
        <v>57</v>
      </c>
      <c r="B32">
        <v>1</v>
      </c>
      <c r="C32">
        <v>29</v>
      </c>
      <c r="D32" s="1">
        <v>4.8392939999999998E-9</v>
      </c>
      <c r="E32" s="1">
        <v>4.817142E-9</v>
      </c>
      <c r="F32">
        <v>-1467</v>
      </c>
      <c r="G32">
        <v>3473</v>
      </c>
      <c r="H32" s="1">
        <v>3331793000</v>
      </c>
      <c r="I32" s="1">
        <v>6740263</v>
      </c>
      <c r="J32" s="2">
        <v>2.0230130000000002E-3</v>
      </c>
      <c r="K32" s="1">
        <v>1.280464E-7</v>
      </c>
      <c r="L32" s="5"/>
      <c r="M32" s="2">
        <v>2.0202435979278901E-3</v>
      </c>
      <c r="N32" s="3">
        <v>7.5022930021395595</v>
      </c>
      <c r="O32" s="3">
        <v>6.3294897264624603E-2</v>
      </c>
      <c r="P32" s="3">
        <v>0.16771461802450904</v>
      </c>
      <c r="U32" s="9"/>
    </row>
    <row r="33" spans="1:21" x14ac:dyDescent="0.25">
      <c r="A33" t="s">
        <v>57</v>
      </c>
      <c r="B33">
        <v>1</v>
      </c>
      <c r="C33">
        <v>30</v>
      </c>
      <c r="D33" s="1">
        <v>4.8352669999999999E-9</v>
      </c>
      <c r="E33" s="1">
        <v>4.8272110000000002E-9</v>
      </c>
      <c r="F33">
        <v>-1367</v>
      </c>
      <c r="G33">
        <v>3473</v>
      </c>
      <c r="H33" s="1">
        <v>3312790000</v>
      </c>
      <c r="I33" s="1">
        <v>6702479</v>
      </c>
      <c r="J33" s="2">
        <v>2.0232129999999998E-3</v>
      </c>
      <c r="K33" s="1">
        <v>1.3112900000000001E-7</v>
      </c>
      <c r="L33" s="5"/>
      <c r="M33" s="2">
        <v>2.0204433241380456E-3</v>
      </c>
      <c r="N33" s="3">
        <v>7.6018971364679722</v>
      </c>
      <c r="O33" s="3">
        <v>6.4812256544417232E-2</v>
      </c>
      <c r="P33" s="3">
        <v>0.16771461802450904</v>
      </c>
      <c r="U33" s="9"/>
    </row>
    <row r="34" spans="1:21" x14ac:dyDescent="0.25">
      <c r="A34" t="s">
        <v>58</v>
      </c>
      <c r="B34">
        <v>1</v>
      </c>
      <c r="C34">
        <v>31</v>
      </c>
      <c r="D34" s="1">
        <v>4.8272110000000002E-9</v>
      </c>
      <c r="E34" s="1">
        <v>4.8332529999999997E-9</v>
      </c>
      <c r="F34">
        <v>-1367</v>
      </c>
      <c r="G34">
        <v>7123</v>
      </c>
      <c r="H34" s="1">
        <v>3338262000</v>
      </c>
      <c r="I34" s="1">
        <v>6740655</v>
      </c>
      <c r="J34" s="2">
        <v>2.0192109999999999E-3</v>
      </c>
      <c r="K34" s="1">
        <v>1.084109E-7</v>
      </c>
      <c r="L34" s="5"/>
      <c r="M34" s="2">
        <v>2.0164468026728313E-3</v>
      </c>
      <c r="N34" s="3">
        <v>5.6088184085534287</v>
      </c>
      <c r="O34" s="3">
        <v>5.3689733267102843E-2</v>
      </c>
      <c r="P34" s="3">
        <v>0.16771461802450904</v>
      </c>
      <c r="U34" s="9"/>
    </row>
    <row r="35" spans="1:21" x14ac:dyDescent="0.25">
      <c r="A35" t="s">
        <v>58</v>
      </c>
      <c r="B35">
        <v>1</v>
      </c>
      <c r="C35">
        <v>32</v>
      </c>
      <c r="D35" s="1">
        <v>4.8332529999999997E-9</v>
      </c>
      <c r="E35" s="1">
        <v>4.843322E-9</v>
      </c>
      <c r="F35">
        <v>-1317</v>
      </c>
      <c r="G35">
        <v>7073</v>
      </c>
      <c r="H35" s="1">
        <v>3346917000</v>
      </c>
      <c r="I35" s="1">
        <v>6756177</v>
      </c>
      <c r="J35" s="2">
        <v>2.0186259999999999E-3</v>
      </c>
      <c r="K35" s="1">
        <v>1.1843680000000001E-7</v>
      </c>
      <c r="L35" s="5"/>
      <c r="M35" s="2">
        <v>2.0158626035081261E-3</v>
      </c>
      <c r="N35" s="3">
        <v>5.3174763156422777</v>
      </c>
      <c r="O35" s="3">
        <v>5.8671987777825119E-2</v>
      </c>
      <c r="P35" s="3">
        <v>0.16771461802450904</v>
      </c>
      <c r="U35" s="9"/>
    </row>
    <row r="36" spans="1:21" x14ac:dyDescent="0.25">
      <c r="A36" t="s">
        <v>12</v>
      </c>
      <c r="B36">
        <v>1</v>
      </c>
      <c r="C36">
        <v>33</v>
      </c>
      <c r="D36" s="1">
        <v>4.863461E-9</v>
      </c>
      <c r="E36" s="1">
        <v>4.8493640000000003E-9</v>
      </c>
      <c r="F36">
        <v>-5917</v>
      </c>
      <c r="G36">
        <v>823</v>
      </c>
      <c r="H36" s="1">
        <v>3279883000</v>
      </c>
      <c r="I36" s="1">
        <v>6464865</v>
      </c>
      <c r="J36" s="2">
        <v>1.9710660000000001E-3</v>
      </c>
      <c r="K36" s="1">
        <v>7.8548659999999995E-8</v>
      </c>
      <c r="L36" s="5"/>
      <c r="M36" s="2">
        <v>1.9683677107331168E-3</v>
      </c>
      <c r="N36" s="3">
        <v>-18.368386827689598</v>
      </c>
      <c r="O36" s="3">
        <v>3.9850852279933804E-2</v>
      </c>
      <c r="P36" s="3">
        <v>0.16771461802450904</v>
      </c>
      <c r="U36" s="9"/>
    </row>
    <row r="37" spans="1:21" x14ac:dyDescent="0.25">
      <c r="A37" t="s">
        <v>12</v>
      </c>
      <c r="B37">
        <v>1</v>
      </c>
      <c r="C37">
        <v>34</v>
      </c>
      <c r="D37" s="1">
        <v>4.8554050000000004E-9</v>
      </c>
      <c r="E37" s="1">
        <v>4.8352669999999999E-9</v>
      </c>
      <c r="F37">
        <v>-5917</v>
      </c>
      <c r="G37">
        <v>923</v>
      </c>
      <c r="H37" s="1">
        <v>3208492000</v>
      </c>
      <c r="I37" s="1">
        <v>6323935</v>
      </c>
      <c r="J37" s="2">
        <v>1.9709990000000002E-3</v>
      </c>
      <c r="K37" s="1">
        <v>1.620027E-7</v>
      </c>
      <c r="L37" s="5"/>
      <c r="M37" s="2">
        <v>1.9683008024527146E-3</v>
      </c>
      <c r="N37" s="3">
        <v>-18.401754212689635</v>
      </c>
      <c r="O37" s="3">
        <v>8.2193192386196018E-2</v>
      </c>
      <c r="P37" s="3">
        <v>0.16771461802450904</v>
      </c>
      <c r="U37" s="9"/>
    </row>
    <row r="38" spans="1:21" x14ac:dyDescent="0.25">
      <c r="A38" t="s">
        <v>11</v>
      </c>
      <c r="B38">
        <v>1</v>
      </c>
      <c r="C38">
        <v>35</v>
      </c>
      <c r="D38" s="1">
        <v>4.8735300000000002E-9</v>
      </c>
      <c r="E38" s="1">
        <v>4.843322E-9</v>
      </c>
      <c r="F38">
        <v>-5967</v>
      </c>
      <c r="G38">
        <v>-3477</v>
      </c>
      <c r="H38" s="1">
        <v>3217417000</v>
      </c>
      <c r="I38" s="1">
        <v>6327722</v>
      </c>
      <c r="J38" s="2">
        <v>1.9667080000000002E-3</v>
      </c>
      <c r="K38" s="1">
        <v>1.6370250000000001E-7</v>
      </c>
      <c r="L38" s="5"/>
      <c r="M38" s="2">
        <v>1.9640156766138257E-3</v>
      </c>
      <c r="N38" s="3">
        <v>-20.538760914708853</v>
      </c>
      <c r="O38" s="3">
        <v>8.3236809938231793E-2</v>
      </c>
      <c r="P38" s="3">
        <v>0.16771461802450904</v>
      </c>
      <c r="U38" s="9"/>
    </row>
    <row r="39" spans="1:21" x14ac:dyDescent="0.25">
      <c r="A39" t="s">
        <v>11</v>
      </c>
      <c r="B39">
        <v>1</v>
      </c>
      <c r="C39">
        <v>36</v>
      </c>
      <c r="D39" s="1">
        <v>4.8654739999999998E-9</v>
      </c>
      <c r="E39" s="1">
        <v>4.8674879999999999E-9</v>
      </c>
      <c r="F39">
        <v>-5867</v>
      </c>
      <c r="G39">
        <v>-3477</v>
      </c>
      <c r="H39" s="1">
        <v>3189747000</v>
      </c>
      <c r="I39" s="1">
        <v>6272845</v>
      </c>
      <c r="J39" s="2">
        <v>1.9665640000000001E-3</v>
      </c>
      <c r="K39" s="1">
        <v>1.770772E-7</v>
      </c>
      <c r="L39" s="5"/>
      <c r="M39" s="2">
        <v>1.9638718737425135E-3</v>
      </c>
      <c r="N39" s="3">
        <v>-20.610475891425505</v>
      </c>
      <c r="O39" s="3">
        <v>9.0043954836964368E-2</v>
      </c>
      <c r="P39" s="3">
        <v>0.16771461802450904</v>
      </c>
      <c r="U39" s="9"/>
    </row>
    <row r="40" spans="1:21" x14ac:dyDescent="0.25">
      <c r="A40" t="s">
        <v>6</v>
      </c>
      <c r="B40">
        <v>1</v>
      </c>
      <c r="C40">
        <v>37</v>
      </c>
      <c r="D40" s="1">
        <v>4.8795710000000003E-9</v>
      </c>
      <c r="E40" s="1">
        <v>4.8473500000000002E-9</v>
      </c>
      <c r="F40">
        <v>2633</v>
      </c>
      <c r="G40">
        <v>4923</v>
      </c>
      <c r="H40" s="1">
        <v>3305917000</v>
      </c>
      <c r="I40" s="1">
        <v>6497463</v>
      </c>
      <c r="J40" s="2">
        <v>1.965404E-3</v>
      </c>
      <c r="K40" s="1">
        <v>1.0391E-7</v>
      </c>
      <c r="L40" s="5">
        <v>1.0012933879959203</v>
      </c>
      <c r="M40" s="2">
        <v>1.9627134617236108E-3</v>
      </c>
      <c r="N40" s="3">
        <v>-21.188179870531233</v>
      </c>
      <c r="O40" s="3">
        <v>5.286953725544468E-2</v>
      </c>
      <c r="P40" s="3">
        <v>0.16771461802450904</v>
      </c>
      <c r="U40" s="9"/>
    </row>
    <row r="41" spans="1:21" x14ac:dyDescent="0.25">
      <c r="A41" t="s">
        <v>6</v>
      </c>
      <c r="B41">
        <v>1</v>
      </c>
      <c r="C41">
        <v>38</v>
      </c>
      <c r="D41" s="1">
        <v>4.8513770000000001E-9</v>
      </c>
      <c r="E41" s="1">
        <v>4.8473500000000002E-9</v>
      </c>
      <c r="F41">
        <v>2733</v>
      </c>
      <c r="G41">
        <v>5023</v>
      </c>
      <c r="H41" s="1">
        <v>3316047000</v>
      </c>
      <c r="I41" s="1">
        <v>6517547</v>
      </c>
      <c r="J41" s="2">
        <v>1.965456E-3</v>
      </c>
      <c r="K41" s="1">
        <v>1.3123550000000001E-7</v>
      </c>
      <c r="L41" s="5">
        <v>1.0013198798806298</v>
      </c>
      <c r="M41" s="2">
        <v>1.962765390538251E-3</v>
      </c>
      <c r="N41" s="3">
        <v>-21.162282795605837</v>
      </c>
      <c r="O41" s="3">
        <v>6.6771019040873986E-2</v>
      </c>
      <c r="P41" s="3">
        <v>0.16771461802450904</v>
      </c>
      <c r="U41" s="9"/>
    </row>
    <row r="42" spans="1:21" x14ac:dyDescent="0.25">
      <c r="A42" t="s">
        <v>7</v>
      </c>
      <c r="B42">
        <v>1</v>
      </c>
      <c r="C42">
        <v>39</v>
      </c>
      <c r="D42" s="1">
        <v>4.8715160000000001E-9</v>
      </c>
      <c r="E42" s="1">
        <v>4.8513770000000001E-9</v>
      </c>
      <c r="F42">
        <v>2833</v>
      </c>
      <c r="G42">
        <v>1123</v>
      </c>
      <c r="H42" s="1">
        <v>3381295000</v>
      </c>
      <c r="I42" s="1">
        <v>6829277</v>
      </c>
      <c r="J42" s="2">
        <v>2.0197219999999998E-3</v>
      </c>
      <c r="K42" s="1">
        <v>2.0402949999999999E-7</v>
      </c>
      <c r="L42" s="5"/>
      <c r="M42" s="2">
        <v>2.016957103139779E-3</v>
      </c>
      <c r="N42" s="3">
        <v>5.8633069717630715</v>
      </c>
      <c r="O42" s="3">
        <v>0.1010186055308602</v>
      </c>
      <c r="P42" s="3">
        <v>0.16771461802450904</v>
      </c>
      <c r="U42" s="9"/>
    </row>
    <row r="43" spans="1:21" x14ac:dyDescent="0.25">
      <c r="A43" t="s">
        <v>7</v>
      </c>
      <c r="B43">
        <v>1</v>
      </c>
      <c r="C43">
        <v>40</v>
      </c>
      <c r="D43" s="1">
        <v>4.8654739999999998E-9</v>
      </c>
      <c r="E43" s="1">
        <v>4.8513770000000001E-9</v>
      </c>
      <c r="F43">
        <v>2908</v>
      </c>
      <c r="G43">
        <v>1173</v>
      </c>
      <c r="H43" s="1">
        <v>3361938000</v>
      </c>
      <c r="I43" s="1">
        <v>6797634</v>
      </c>
      <c r="J43" s="2">
        <v>2.021938E-3</v>
      </c>
      <c r="K43" s="1">
        <v>2.8338380000000001E-7</v>
      </c>
      <c r="L43" s="5"/>
      <c r="M43" s="2">
        <v>2.0191700695483036E-3</v>
      </c>
      <c r="N43" s="3">
        <v>6.9669207801235089</v>
      </c>
      <c r="O43" s="3">
        <v>0.14015454479810954</v>
      </c>
      <c r="P43" s="3">
        <v>0.16771461802450904</v>
      </c>
      <c r="U43" s="9"/>
    </row>
    <row r="44" spans="1:21" x14ac:dyDescent="0.25">
      <c r="A44" t="s">
        <v>8</v>
      </c>
      <c r="B44">
        <v>1</v>
      </c>
      <c r="C44">
        <v>41</v>
      </c>
      <c r="D44" s="1">
        <v>4.8654739999999998E-9</v>
      </c>
      <c r="E44" s="1">
        <v>4.8513770000000001E-9</v>
      </c>
      <c r="F44">
        <v>2058</v>
      </c>
      <c r="G44">
        <v>-2827</v>
      </c>
      <c r="H44" s="1">
        <v>3353169000</v>
      </c>
      <c r="I44" s="1">
        <v>6772772</v>
      </c>
      <c r="J44" s="2">
        <v>2.0198109999999998E-3</v>
      </c>
      <c r="K44" s="1">
        <v>3.4606239999999999E-7</v>
      </c>
      <c r="L44" s="5"/>
      <c r="M44" s="2">
        <v>2.017045981303298E-3</v>
      </c>
      <c r="N44" s="3">
        <v>5.9076308115391107</v>
      </c>
      <c r="O44" s="3">
        <v>0.17133405056215659</v>
      </c>
      <c r="P44" s="3">
        <v>0.16771461802450904</v>
      </c>
      <c r="U44" s="9"/>
    </row>
    <row r="45" spans="1:21" x14ac:dyDescent="0.25">
      <c r="A45" t="s">
        <v>8</v>
      </c>
      <c r="B45">
        <v>1</v>
      </c>
      <c r="C45">
        <v>42</v>
      </c>
      <c r="D45" s="1">
        <v>4.863461E-9</v>
      </c>
      <c r="E45" s="1">
        <v>4.8493640000000003E-9</v>
      </c>
      <c r="F45">
        <v>2133</v>
      </c>
      <c r="G45">
        <v>-2827</v>
      </c>
      <c r="H45" s="1">
        <v>3334805000</v>
      </c>
      <c r="I45" s="1">
        <v>6738684</v>
      </c>
      <c r="J45" s="2">
        <v>2.0207129999999999E-3</v>
      </c>
      <c r="K45" s="1">
        <v>1.736729E-7</v>
      </c>
      <c r="L45" s="5"/>
      <c r="M45" s="2">
        <v>2.0179467465111004E-3</v>
      </c>
      <c r="N45" s="3">
        <v>6.3568454573610378</v>
      </c>
      <c r="O45" s="3">
        <v>8.5946346660807346E-2</v>
      </c>
      <c r="P45" s="3">
        <v>0.16771461802450904</v>
      </c>
      <c r="U45" s="9"/>
    </row>
    <row r="46" spans="1:21" x14ac:dyDescent="0.25">
      <c r="A46" t="s">
        <v>9</v>
      </c>
      <c r="B46">
        <v>1</v>
      </c>
      <c r="C46">
        <v>43</v>
      </c>
      <c r="D46" s="1">
        <v>4.8674879999999999E-9</v>
      </c>
      <c r="E46" s="1">
        <v>4.8292250000000004E-9</v>
      </c>
      <c r="F46">
        <v>-2147</v>
      </c>
      <c r="G46">
        <v>-4852</v>
      </c>
      <c r="H46" s="1">
        <v>3340143000</v>
      </c>
      <c r="I46" s="1">
        <v>6761244</v>
      </c>
      <c r="J46" s="2">
        <v>2.0242379999999998E-3</v>
      </c>
      <c r="K46" s="1">
        <v>9.949544E-8</v>
      </c>
      <c r="L46" s="5"/>
      <c r="M46" s="2">
        <v>2.0214669209650932E-3</v>
      </c>
      <c r="N46" s="3">
        <v>8.1123683249018086</v>
      </c>
      <c r="O46" s="3">
        <v>4.9152046350280948E-2</v>
      </c>
      <c r="P46" s="3">
        <v>0.16771461802450904</v>
      </c>
      <c r="U46" s="9"/>
    </row>
    <row r="47" spans="1:21" x14ac:dyDescent="0.25">
      <c r="A47" t="s">
        <v>9</v>
      </c>
      <c r="B47">
        <v>1</v>
      </c>
      <c r="C47">
        <v>44</v>
      </c>
      <c r="D47" s="1">
        <v>4.8493640000000003E-9</v>
      </c>
      <c r="E47" s="1">
        <v>4.8533910000000002E-9</v>
      </c>
      <c r="F47">
        <v>-2097</v>
      </c>
      <c r="G47">
        <v>-4822</v>
      </c>
      <c r="H47" s="1">
        <v>3320102000</v>
      </c>
      <c r="I47" s="1">
        <v>6718982</v>
      </c>
      <c r="J47" s="2">
        <v>2.0237279999999998E-3</v>
      </c>
      <c r="K47" s="1">
        <v>1.5608300000000001E-7</v>
      </c>
      <c r="L47" s="5"/>
      <c r="M47" s="2">
        <v>2.0209576191291961E-3</v>
      </c>
      <c r="N47" s="3">
        <v>7.8583777823639789</v>
      </c>
      <c r="O47" s="3">
        <v>7.7126471541630118E-2</v>
      </c>
      <c r="P47" s="3">
        <v>0.16771461802450904</v>
      </c>
      <c r="U47" s="9"/>
    </row>
    <row r="48" spans="1:21" x14ac:dyDescent="0.25">
      <c r="A48" t="s">
        <v>10</v>
      </c>
      <c r="B48">
        <v>1</v>
      </c>
      <c r="C48">
        <v>45</v>
      </c>
      <c r="D48" s="1">
        <v>4.8815850000000004E-9</v>
      </c>
      <c r="E48" s="1">
        <v>4.8715160000000001E-9</v>
      </c>
      <c r="F48">
        <v>-1692</v>
      </c>
      <c r="G48">
        <v>-2</v>
      </c>
      <c r="H48" s="1">
        <v>3325313000</v>
      </c>
      <c r="I48" s="1">
        <v>6725670</v>
      </c>
      <c r="J48" s="2">
        <v>2.0225659999999999E-3</v>
      </c>
      <c r="K48" s="1">
        <v>1.2329159999999999E-7</v>
      </c>
      <c r="L48" s="5"/>
      <c r="M48" s="2">
        <v>2.019797209848192E-3</v>
      </c>
      <c r="N48" s="3">
        <v>7.279677761915071</v>
      </c>
      <c r="O48" s="3">
        <v>6.0958010764543651E-2</v>
      </c>
      <c r="P48" s="3">
        <v>0.16771461802450904</v>
      </c>
      <c r="U48" s="9"/>
    </row>
    <row r="49" spans="1:21" x14ac:dyDescent="0.25">
      <c r="A49" t="s">
        <v>10</v>
      </c>
      <c r="B49">
        <v>1</v>
      </c>
      <c r="C49">
        <v>46</v>
      </c>
      <c r="D49" s="1">
        <v>4.915821E-9</v>
      </c>
      <c r="E49" s="1">
        <v>4.8795710000000003E-9</v>
      </c>
      <c r="F49">
        <v>-1667</v>
      </c>
      <c r="G49">
        <v>-127</v>
      </c>
      <c r="H49" s="1">
        <v>3359635000</v>
      </c>
      <c r="I49" s="1">
        <v>6795384</v>
      </c>
      <c r="J49" s="2">
        <v>2.0226549999999999E-3</v>
      </c>
      <c r="K49" s="1">
        <v>1.565728E-7</v>
      </c>
      <c r="L49" s="5"/>
      <c r="M49" s="2">
        <v>2.0198860880117115E-3</v>
      </c>
      <c r="N49" s="3">
        <v>7.3240016016913323</v>
      </c>
      <c r="O49" s="3">
        <v>7.7409543397168573E-2</v>
      </c>
      <c r="P49" s="3">
        <v>0.16771461802450904</v>
      </c>
      <c r="U49" s="9"/>
    </row>
    <row r="50" spans="1:21" x14ac:dyDescent="0.25">
      <c r="A50" t="s">
        <v>57</v>
      </c>
      <c r="B50">
        <v>1</v>
      </c>
      <c r="C50">
        <v>47</v>
      </c>
      <c r="D50" s="1">
        <v>4.9017240000000004E-9</v>
      </c>
      <c r="E50" s="1">
        <v>4.8715160000000001E-9</v>
      </c>
      <c r="F50">
        <v>-1267</v>
      </c>
      <c r="G50">
        <v>3473</v>
      </c>
      <c r="H50" s="1">
        <v>3350726000</v>
      </c>
      <c r="I50" s="1">
        <v>6776013</v>
      </c>
      <c r="J50" s="2">
        <v>2.022252E-3</v>
      </c>
      <c r="K50" s="1">
        <v>2.176706E-7</v>
      </c>
      <c r="L50" s="5"/>
      <c r="M50" s="2">
        <v>2.0194836396982478E-3</v>
      </c>
      <c r="N50" s="3">
        <v>7.1232992710192899</v>
      </c>
      <c r="O50" s="3">
        <v>0.10763772269727016</v>
      </c>
      <c r="P50" s="3">
        <v>0.16771461802450904</v>
      </c>
      <c r="U50" s="9"/>
    </row>
    <row r="51" spans="1:21" x14ac:dyDescent="0.25">
      <c r="A51" t="s">
        <v>57</v>
      </c>
      <c r="B51">
        <v>1</v>
      </c>
      <c r="C51">
        <v>48</v>
      </c>
      <c r="D51" s="1">
        <v>4.889641E-9</v>
      </c>
      <c r="E51" s="1">
        <v>4.8755440000000003E-9</v>
      </c>
      <c r="F51">
        <v>-1167</v>
      </c>
      <c r="G51">
        <v>3423</v>
      </c>
      <c r="H51" s="1">
        <v>3379171000</v>
      </c>
      <c r="I51" s="1">
        <v>6835964</v>
      </c>
      <c r="J51" s="2">
        <v>2.0229710000000001E-3</v>
      </c>
      <c r="K51" s="1">
        <v>1.3450960000000001E-7</v>
      </c>
      <c r="L51" s="5"/>
      <c r="M51" s="2">
        <v>2.0202016554237575E-3</v>
      </c>
      <c r="N51" s="3">
        <v>7.4813761339305174</v>
      </c>
      <c r="O51" s="3">
        <v>6.6491116283921015E-2</v>
      </c>
      <c r="P51" s="3">
        <v>0.16771461802450904</v>
      </c>
      <c r="U51" s="9"/>
    </row>
    <row r="52" spans="1:21" x14ac:dyDescent="0.25">
      <c r="A52" t="s">
        <v>58</v>
      </c>
      <c r="B52">
        <v>1</v>
      </c>
      <c r="C52">
        <v>49</v>
      </c>
      <c r="D52" s="1">
        <v>4.9017240000000004E-9</v>
      </c>
      <c r="E52" s="1">
        <v>4.8815850000000004E-9</v>
      </c>
      <c r="F52">
        <v>-1267</v>
      </c>
      <c r="G52">
        <v>7123</v>
      </c>
      <c r="H52" s="1">
        <v>3320455000</v>
      </c>
      <c r="I52" s="1">
        <v>6701489</v>
      </c>
      <c r="J52" s="2">
        <v>2.0182440000000002E-3</v>
      </c>
      <c r="K52" s="1">
        <v>1.619485E-7</v>
      </c>
      <c r="L52" s="5"/>
      <c r="M52" s="2">
        <v>2.0154811264467293E-3</v>
      </c>
      <c r="N52" s="3">
        <v>5.1272324190752006</v>
      </c>
      <c r="O52" s="3">
        <v>8.0242279922546525E-2</v>
      </c>
      <c r="P52" s="3">
        <v>0.16771461802450904</v>
      </c>
      <c r="U52" s="9"/>
    </row>
    <row r="53" spans="1:21" x14ac:dyDescent="0.25">
      <c r="A53" t="s">
        <v>58</v>
      </c>
      <c r="B53">
        <v>1</v>
      </c>
      <c r="C53">
        <v>50</v>
      </c>
      <c r="D53" s="1">
        <v>4.9117929999999998E-9</v>
      </c>
      <c r="E53" s="1">
        <v>4.8976960000000001E-9</v>
      </c>
      <c r="F53">
        <v>-1267</v>
      </c>
      <c r="G53">
        <v>7023</v>
      </c>
      <c r="H53" s="1">
        <v>3381122000</v>
      </c>
      <c r="I53" s="1">
        <v>6826934</v>
      </c>
      <c r="J53" s="2">
        <v>2.0191319999999999E-3</v>
      </c>
      <c r="K53" s="1">
        <v>1.890326E-7</v>
      </c>
      <c r="L53" s="5"/>
      <c r="M53" s="2">
        <v>2.01636791081982E-3</v>
      </c>
      <c r="N53" s="3">
        <v>5.5694747754937435</v>
      </c>
      <c r="O53" s="3">
        <v>9.3620724152754756E-2</v>
      </c>
      <c r="P53" s="3">
        <v>0.16771461802450904</v>
      </c>
      <c r="U53" s="9"/>
    </row>
    <row r="54" spans="1:21" x14ac:dyDescent="0.25">
      <c r="A54" t="s">
        <v>12</v>
      </c>
      <c r="B54">
        <v>1</v>
      </c>
      <c r="C54">
        <v>51</v>
      </c>
      <c r="D54" s="1">
        <v>4.8936679999999999E-9</v>
      </c>
      <c r="E54" s="1">
        <v>4.8815850000000004E-9</v>
      </c>
      <c r="F54">
        <v>-6017</v>
      </c>
      <c r="G54">
        <v>973</v>
      </c>
      <c r="H54" s="1">
        <v>3217154000</v>
      </c>
      <c r="I54" s="1">
        <v>6338889</v>
      </c>
      <c r="J54" s="2">
        <v>1.9703379999999999E-3</v>
      </c>
      <c r="K54" s="1">
        <v>3.2667870000000001E-7</v>
      </c>
      <c r="L54" s="5"/>
      <c r="M54" s="2">
        <v>1.9676407073281501E-3</v>
      </c>
      <c r="N54" s="3">
        <v>-18.730945876645588</v>
      </c>
      <c r="O54" s="3">
        <v>0.16579830465635848</v>
      </c>
      <c r="P54" s="3">
        <v>0.16771461802450904</v>
      </c>
      <c r="U54" s="9"/>
    </row>
    <row r="55" spans="1:21" x14ac:dyDescent="0.25">
      <c r="A55" t="s">
        <v>12</v>
      </c>
      <c r="B55">
        <v>1</v>
      </c>
      <c r="C55">
        <v>52</v>
      </c>
      <c r="D55" s="1">
        <v>4.9258900000000002E-9</v>
      </c>
      <c r="E55" s="1">
        <v>4.8835989999999997E-9</v>
      </c>
      <c r="F55">
        <v>-6017</v>
      </c>
      <c r="G55">
        <v>1073</v>
      </c>
      <c r="H55" s="1">
        <v>3237775000</v>
      </c>
      <c r="I55" s="1">
        <v>6373741</v>
      </c>
      <c r="J55" s="2">
        <v>1.9685570000000001E-3</v>
      </c>
      <c r="K55" s="1">
        <v>2.6449699999999999E-7</v>
      </c>
      <c r="L55" s="5"/>
      <c r="M55" s="2">
        <v>1.9658621454267142E-3</v>
      </c>
      <c r="N55" s="3">
        <v>-19.617920692841516</v>
      </c>
      <c r="O55" s="3">
        <v>0.13436085416881499</v>
      </c>
      <c r="P55" s="3">
        <v>0.16771461802450904</v>
      </c>
      <c r="U55" s="9"/>
    </row>
    <row r="56" spans="1:21" x14ac:dyDescent="0.25">
      <c r="A56" t="s">
        <v>11</v>
      </c>
      <c r="B56">
        <v>1</v>
      </c>
      <c r="C56">
        <v>53</v>
      </c>
      <c r="D56" s="1">
        <v>4.921862E-9</v>
      </c>
      <c r="E56" s="1">
        <v>4.8735300000000002E-9</v>
      </c>
      <c r="F56">
        <v>-5867</v>
      </c>
      <c r="G56">
        <v>-3377</v>
      </c>
      <c r="H56" s="1">
        <v>3209875000</v>
      </c>
      <c r="I56" s="1">
        <v>6322005</v>
      </c>
      <c r="J56" s="2">
        <v>1.9695479999999998E-3</v>
      </c>
      <c r="K56" s="1">
        <v>1.037771E-7</v>
      </c>
      <c r="L56" s="5"/>
      <c r="M56" s="2">
        <v>1.9668517887980351E-3</v>
      </c>
      <c r="N56" s="3">
        <v>-19.124382207243663</v>
      </c>
      <c r="O56" s="3">
        <v>5.2690820431896053E-2</v>
      </c>
      <c r="P56" s="3">
        <v>0.16771461802450904</v>
      </c>
      <c r="U56" s="9"/>
    </row>
    <row r="57" spans="1:21" x14ac:dyDescent="0.25">
      <c r="A57" t="s">
        <v>11</v>
      </c>
      <c r="B57">
        <v>1</v>
      </c>
      <c r="C57">
        <v>54</v>
      </c>
      <c r="D57" s="1">
        <v>4.9178350000000001E-9</v>
      </c>
      <c r="E57" s="1">
        <v>4.8916550000000001E-9</v>
      </c>
      <c r="F57">
        <v>-5767</v>
      </c>
      <c r="G57">
        <v>-3377</v>
      </c>
      <c r="H57" s="1">
        <v>3400742000</v>
      </c>
      <c r="I57" s="1">
        <v>6701672</v>
      </c>
      <c r="J57" s="2">
        <v>1.9706509999999999E-3</v>
      </c>
      <c r="K57" s="1">
        <v>1.32964E-7</v>
      </c>
      <c r="L57" s="5"/>
      <c r="M57" s="2">
        <v>1.9679532788470437E-3</v>
      </c>
      <c r="N57" s="3">
        <v>-18.575065406421398</v>
      </c>
      <c r="O57" s="3">
        <v>6.7472119619354204E-2</v>
      </c>
      <c r="P57" s="3">
        <v>0.16771461802450904</v>
      </c>
      <c r="U57" s="9"/>
    </row>
    <row r="58" spans="1:21" x14ac:dyDescent="0.25">
      <c r="A58" t="s">
        <v>6</v>
      </c>
      <c r="B58">
        <v>1</v>
      </c>
      <c r="C58">
        <v>55</v>
      </c>
      <c r="D58" s="1">
        <v>4.9017240000000004E-9</v>
      </c>
      <c r="E58" s="1">
        <v>4.889641E-9</v>
      </c>
      <c r="F58">
        <v>2833</v>
      </c>
      <c r="G58">
        <v>4923</v>
      </c>
      <c r="H58" s="1">
        <v>3310390000</v>
      </c>
      <c r="I58" s="1">
        <v>6506413</v>
      </c>
      <c r="J58" s="2">
        <v>1.9654529999999998E-3</v>
      </c>
      <c r="K58" s="1">
        <v>2.4856190000000001E-7</v>
      </c>
      <c r="L58" s="5">
        <v>1.0013183515026658</v>
      </c>
      <c r="M58" s="2">
        <v>1.9627623946450986E-3</v>
      </c>
      <c r="N58" s="3">
        <v>-21.163776857620832</v>
      </c>
      <c r="O58" s="3">
        <v>0.12646545096728337</v>
      </c>
      <c r="P58" s="3">
        <v>0.16771461802450904</v>
      </c>
      <c r="U58" s="9"/>
    </row>
    <row r="59" spans="1:21" x14ac:dyDescent="0.25">
      <c r="A59" t="s">
        <v>6</v>
      </c>
      <c r="B59">
        <v>1</v>
      </c>
      <c r="C59">
        <v>56</v>
      </c>
      <c r="D59" s="1">
        <v>4.9097789999999997E-9</v>
      </c>
      <c r="E59" s="1">
        <v>4.8976960000000001E-9</v>
      </c>
      <c r="F59">
        <v>2733</v>
      </c>
      <c r="G59">
        <v>4823</v>
      </c>
      <c r="H59" s="1">
        <v>3326429000</v>
      </c>
      <c r="I59" s="1">
        <v>6537888</v>
      </c>
      <c r="J59" s="2">
        <v>1.965437E-3</v>
      </c>
      <c r="K59" s="1">
        <v>1.466004E-7</v>
      </c>
      <c r="L59" s="5">
        <v>1.0013102001535243</v>
      </c>
      <c r="M59" s="2">
        <v>1.9627464165482863E-3</v>
      </c>
      <c r="N59" s="3">
        <v>-21.171745188367062</v>
      </c>
      <c r="O59" s="3">
        <v>7.4589213492978909E-2</v>
      </c>
      <c r="P59" s="3">
        <v>0.16771461802450904</v>
      </c>
      <c r="U59" s="9"/>
    </row>
    <row r="60" spans="1:21" x14ac:dyDescent="0.25">
      <c r="A60" t="s">
        <v>7</v>
      </c>
      <c r="B60">
        <v>1</v>
      </c>
      <c r="C60">
        <v>57</v>
      </c>
      <c r="D60" s="1">
        <v>4.9178350000000001E-9</v>
      </c>
      <c r="E60" s="1">
        <v>4.8997100000000002E-9</v>
      </c>
      <c r="F60">
        <v>2458</v>
      </c>
      <c r="G60">
        <v>698</v>
      </c>
      <c r="H60" s="1">
        <v>3410284000</v>
      </c>
      <c r="I60" s="1">
        <v>6884052</v>
      </c>
      <c r="J60" s="2">
        <v>2.0186150000000001E-3</v>
      </c>
      <c r="K60" s="1">
        <v>1.4722739999999999E-7</v>
      </c>
      <c r="L60" s="5"/>
      <c r="M60" s="2">
        <v>2.0158516185665677E-3</v>
      </c>
      <c r="N60" s="3">
        <v>5.3119980882543327</v>
      </c>
      <c r="O60" s="3">
        <v>7.293485880170314E-2</v>
      </c>
      <c r="P60" s="3">
        <v>0.16771461802450904</v>
      </c>
      <c r="U60" s="9"/>
    </row>
    <row r="61" spans="1:21" x14ac:dyDescent="0.25">
      <c r="A61" t="s">
        <v>7</v>
      </c>
      <c r="B61">
        <v>1</v>
      </c>
      <c r="C61">
        <v>58</v>
      </c>
      <c r="D61" s="1">
        <v>4.8856129999999998E-9</v>
      </c>
      <c r="E61" s="1">
        <v>4.9017240000000004E-9</v>
      </c>
      <c r="F61">
        <v>2533</v>
      </c>
      <c r="G61">
        <v>698</v>
      </c>
      <c r="H61" s="1">
        <v>3439949000</v>
      </c>
      <c r="I61" s="1">
        <v>6948643</v>
      </c>
      <c r="J61" s="2">
        <v>2.0199829999999999E-3</v>
      </c>
      <c r="K61" s="1">
        <v>1.9027860000000001E-7</v>
      </c>
      <c r="L61" s="5"/>
      <c r="M61" s="2">
        <v>2.0172177458440323E-3</v>
      </c>
      <c r="N61" s="3">
        <v>5.9932903670618654</v>
      </c>
      <c r="O61" s="3">
        <v>9.4198119489124432E-2</v>
      </c>
      <c r="P61" s="3">
        <v>0.16771461802450904</v>
      </c>
      <c r="U61" s="9"/>
    </row>
    <row r="62" spans="1:21" x14ac:dyDescent="0.25">
      <c r="A62" t="s">
        <v>8</v>
      </c>
      <c r="B62">
        <v>1</v>
      </c>
      <c r="C62">
        <v>59</v>
      </c>
      <c r="D62" s="1">
        <v>4.9117929999999998E-9</v>
      </c>
      <c r="E62" s="1">
        <v>4.8916550000000001E-9</v>
      </c>
      <c r="F62">
        <v>2233</v>
      </c>
      <c r="G62">
        <v>-2727</v>
      </c>
      <c r="H62" s="1">
        <v>3355626000</v>
      </c>
      <c r="I62" s="1">
        <v>6782690</v>
      </c>
      <c r="J62" s="2">
        <v>2.0212889999999999E-3</v>
      </c>
      <c r="K62" s="1">
        <v>1.0958369999999999E-7</v>
      </c>
      <c r="L62" s="5"/>
      <c r="M62" s="2">
        <v>2.0185219579963486E-3</v>
      </c>
      <c r="N62" s="3">
        <v>6.6437053642274257</v>
      </c>
      <c r="O62" s="3">
        <v>5.4214760976782642E-2</v>
      </c>
      <c r="P62" s="3">
        <v>0.16771461802450904</v>
      </c>
      <c r="U62" s="9"/>
    </row>
    <row r="63" spans="1:21" x14ac:dyDescent="0.25">
      <c r="A63" t="s">
        <v>8</v>
      </c>
      <c r="B63">
        <v>1</v>
      </c>
      <c r="C63">
        <v>60</v>
      </c>
      <c r="D63" s="1">
        <v>4.9017240000000004E-9</v>
      </c>
      <c r="E63" s="1">
        <v>4.8876269999999999E-9</v>
      </c>
      <c r="F63">
        <v>2283</v>
      </c>
      <c r="G63">
        <v>-2777</v>
      </c>
      <c r="H63" s="1">
        <v>3350978000</v>
      </c>
      <c r="I63" s="1">
        <v>6768644</v>
      </c>
      <c r="J63" s="2">
        <v>2.0199020000000001E-3</v>
      </c>
      <c r="K63" s="1">
        <v>1.5444179999999999E-7</v>
      </c>
      <c r="L63" s="5"/>
      <c r="M63" s="2">
        <v>2.0171368567289192E-3</v>
      </c>
      <c r="N63" s="3">
        <v>5.9529506926587761</v>
      </c>
      <c r="O63" s="3">
        <v>7.646004608144355E-2</v>
      </c>
      <c r="P63" s="3">
        <v>0.16771461802450904</v>
      </c>
      <c r="U63" s="9"/>
    </row>
    <row r="64" spans="1:21" x14ac:dyDescent="0.25">
      <c r="A64" t="s">
        <v>9</v>
      </c>
      <c r="B64">
        <v>1</v>
      </c>
      <c r="C64">
        <v>61</v>
      </c>
      <c r="D64" s="1">
        <v>4.9037379999999996E-9</v>
      </c>
      <c r="E64" s="1">
        <v>4.8775579999999996E-9</v>
      </c>
      <c r="F64">
        <v>-2097</v>
      </c>
      <c r="G64">
        <v>-4722</v>
      </c>
      <c r="H64" s="1">
        <v>3331665000</v>
      </c>
      <c r="I64" s="1">
        <v>6737930</v>
      </c>
      <c r="J64" s="2">
        <v>2.0223910000000001E-3</v>
      </c>
      <c r="K64" s="1">
        <v>1.5168609999999999E-7</v>
      </c>
      <c r="L64" s="5"/>
      <c r="M64" s="2">
        <v>2.0196224494143061E-3</v>
      </c>
      <c r="N64" s="3">
        <v>7.1925241443777654</v>
      </c>
      <c r="O64" s="3">
        <v>7.5003349995129517E-2</v>
      </c>
      <c r="P64" s="3">
        <v>0.16771461802450904</v>
      </c>
      <c r="U64" s="9"/>
    </row>
    <row r="65" spans="1:21" x14ac:dyDescent="0.25">
      <c r="A65" t="s">
        <v>9</v>
      </c>
      <c r="B65">
        <v>1</v>
      </c>
      <c r="C65">
        <v>62</v>
      </c>
      <c r="D65" s="1">
        <v>4.8936679999999999E-9</v>
      </c>
      <c r="E65" s="1">
        <v>4.8916550000000001E-9</v>
      </c>
      <c r="F65">
        <v>-1872</v>
      </c>
      <c r="G65">
        <v>-4747</v>
      </c>
      <c r="H65" s="1">
        <v>3356686000</v>
      </c>
      <c r="I65" s="1">
        <v>6786199</v>
      </c>
      <c r="J65" s="2">
        <v>2.0216959999999999E-3</v>
      </c>
      <c r="K65" s="1">
        <v>1.575998E-7</v>
      </c>
      <c r="L65" s="5"/>
      <c r="M65" s="2">
        <v>2.018928400834015E-3</v>
      </c>
      <c r="N65" s="3">
        <v>6.8463997775858321</v>
      </c>
      <c r="O65" s="3">
        <v>7.7954252271360283E-2</v>
      </c>
      <c r="P65" s="3">
        <v>0.16771461802450904</v>
      </c>
      <c r="U65" s="9"/>
    </row>
    <row r="66" spans="1:21" x14ac:dyDescent="0.25">
      <c r="A66" t="s">
        <v>10</v>
      </c>
      <c r="B66">
        <v>1</v>
      </c>
      <c r="C66">
        <v>63</v>
      </c>
      <c r="D66" s="1">
        <v>4.8976960000000001E-9</v>
      </c>
      <c r="E66" s="1">
        <v>4.8090869999999999E-9</v>
      </c>
      <c r="F66">
        <v>-1667</v>
      </c>
      <c r="G66">
        <v>-602</v>
      </c>
      <c r="H66" s="1">
        <v>3303059000</v>
      </c>
      <c r="I66" s="1">
        <v>6682096</v>
      </c>
      <c r="J66" s="2">
        <v>2.0230019999999999E-3</v>
      </c>
      <c r="K66" s="1">
        <v>2.361531E-7</v>
      </c>
      <c r="L66" s="5"/>
      <c r="M66" s="2">
        <v>2.0202326129863312E-3</v>
      </c>
      <c r="N66" s="3">
        <v>7.4968147747513925</v>
      </c>
      <c r="O66" s="3">
        <v>0.11673399235393739</v>
      </c>
      <c r="P66" s="3">
        <v>0.16771461802450904</v>
      </c>
      <c r="U66" s="9"/>
    </row>
    <row r="67" spans="1:21" x14ac:dyDescent="0.25">
      <c r="A67" t="s">
        <v>10</v>
      </c>
      <c r="B67">
        <v>1</v>
      </c>
      <c r="C67">
        <v>64</v>
      </c>
      <c r="D67" s="1">
        <v>4.843322E-9</v>
      </c>
      <c r="E67" s="1">
        <v>4.8936679999999999E-9</v>
      </c>
      <c r="F67">
        <v>-1532</v>
      </c>
      <c r="G67">
        <v>-527</v>
      </c>
      <c r="H67" s="1">
        <v>3299071000</v>
      </c>
      <c r="I67" s="1">
        <v>6672003</v>
      </c>
      <c r="J67" s="2">
        <v>2.022388E-3</v>
      </c>
      <c r="K67" s="1">
        <v>1.574658E-7</v>
      </c>
      <c r="L67" s="5"/>
      <c r="M67" s="2">
        <v>2.0196194535211536E-3</v>
      </c>
      <c r="N67" s="3">
        <v>7.1910300823627704</v>
      </c>
      <c r="O67" s="3">
        <v>7.7861320379669988E-2</v>
      </c>
      <c r="P67" s="3">
        <v>0.16771461802450904</v>
      </c>
      <c r="U67" s="9"/>
    </row>
    <row r="68" spans="1:21" x14ac:dyDescent="0.25">
      <c r="A68" t="s">
        <v>57</v>
      </c>
      <c r="B68">
        <v>1</v>
      </c>
      <c r="C68">
        <v>65</v>
      </c>
      <c r="D68" s="1">
        <v>4.9057519999999997E-9</v>
      </c>
      <c r="E68" s="1">
        <v>4.8936679999999999E-9</v>
      </c>
      <c r="F68">
        <v>-1367</v>
      </c>
      <c r="G68">
        <v>3323</v>
      </c>
      <c r="H68" s="1">
        <v>3359019000</v>
      </c>
      <c r="I68" s="1">
        <v>6792061</v>
      </c>
      <c r="J68" s="2">
        <v>2.022037E-3</v>
      </c>
      <c r="K68" s="1">
        <v>1.059509E-7</v>
      </c>
      <c r="L68" s="5"/>
      <c r="M68" s="2">
        <v>2.0192689340223307E-3</v>
      </c>
      <c r="N68" s="3">
        <v>7.0162248266161242</v>
      </c>
      <c r="O68" s="3">
        <v>5.2398101518419296E-2</v>
      </c>
      <c r="P68" s="3">
        <v>0.16771461802450904</v>
      </c>
      <c r="U68" s="9"/>
    </row>
    <row r="69" spans="1:21" x14ac:dyDescent="0.25">
      <c r="A69" t="s">
        <v>57</v>
      </c>
      <c r="B69">
        <v>1</v>
      </c>
      <c r="C69">
        <v>66</v>
      </c>
      <c r="D69" s="1">
        <v>4.9097789999999997E-9</v>
      </c>
      <c r="E69" s="1">
        <v>4.8795710000000003E-9</v>
      </c>
      <c r="F69">
        <v>-1267</v>
      </c>
      <c r="G69">
        <v>3323</v>
      </c>
      <c r="H69" s="1">
        <v>3504080000</v>
      </c>
      <c r="I69" s="1">
        <v>7087475</v>
      </c>
      <c r="J69" s="2">
        <v>2.0226340000000002E-3</v>
      </c>
      <c r="K69" s="1">
        <v>1.30285E-7</v>
      </c>
      <c r="L69" s="5"/>
      <c r="M69" s="2">
        <v>2.0198651167596454E-3</v>
      </c>
      <c r="N69" s="3">
        <v>7.3135431675870333</v>
      </c>
      <c r="O69" s="3">
        <v>6.4413532057702977E-2</v>
      </c>
      <c r="P69" s="3">
        <v>0.16771461802450904</v>
      </c>
      <c r="U69" s="9"/>
    </row>
    <row r="70" spans="1:21" x14ac:dyDescent="0.25">
      <c r="A70" t="s">
        <v>58</v>
      </c>
      <c r="B70">
        <v>1</v>
      </c>
      <c r="C70">
        <v>67</v>
      </c>
      <c r="D70" s="1">
        <v>4.8997100000000002E-9</v>
      </c>
      <c r="E70" s="1">
        <v>4.8755440000000003E-9</v>
      </c>
      <c r="F70">
        <v>-1217</v>
      </c>
      <c r="G70">
        <v>7323</v>
      </c>
      <c r="H70" s="1">
        <v>3366010000</v>
      </c>
      <c r="I70" s="1">
        <v>6795797</v>
      </c>
      <c r="J70" s="2">
        <v>2.0189470000000001E-3</v>
      </c>
      <c r="K70" s="1">
        <v>1.5718499999999999E-7</v>
      </c>
      <c r="L70" s="5"/>
      <c r="M70" s="2">
        <v>2.0161831640754259E-3</v>
      </c>
      <c r="N70" s="3">
        <v>5.4773409512398619</v>
      </c>
      <c r="O70" s="3">
        <v>7.7854941214405324E-2</v>
      </c>
      <c r="P70" s="3">
        <v>0.16771461802450904</v>
      </c>
      <c r="U70" s="9"/>
    </row>
    <row r="71" spans="1:21" x14ac:dyDescent="0.25">
      <c r="A71" t="s">
        <v>58</v>
      </c>
      <c r="B71">
        <v>1</v>
      </c>
      <c r="C71">
        <v>68</v>
      </c>
      <c r="D71" s="1">
        <v>4.889641E-9</v>
      </c>
      <c r="E71" s="1">
        <v>4.8856129999999998E-9</v>
      </c>
      <c r="F71">
        <v>-1017</v>
      </c>
      <c r="G71">
        <v>7323</v>
      </c>
      <c r="H71" s="1">
        <v>3365407000</v>
      </c>
      <c r="I71" s="1">
        <v>6792113</v>
      </c>
      <c r="J71" s="2">
        <v>2.0182139999999999E-3</v>
      </c>
      <c r="K71" s="1">
        <v>1.030285E-7</v>
      </c>
      <c r="L71" s="5"/>
      <c r="M71" s="2">
        <v>2.0154511675152054E-3</v>
      </c>
      <c r="N71" s="3">
        <v>5.1122917989254724</v>
      </c>
      <c r="O71" s="3">
        <v>5.10493436275836E-2</v>
      </c>
      <c r="P71" s="3">
        <v>0.16771461802450904</v>
      </c>
      <c r="U71" s="9"/>
    </row>
    <row r="72" spans="1:21" x14ac:dyDescent="0.25">
      <c r="A72" t="s">
        <v>12</v>
      </c>
      <c r="B72">
        <v>1</v>
      </c>
      <c r="C72">
        <v>69</v>
      </c>
      <c r="D72" s="1">
        <v>4.8976960000000001E-9</v>
      </c>
      <c r="E72" s="1">
        <v>4.889641E-9</v>
      </c>
      <c r="F72">
        <v>-6217</v>
      </c>
      <c r="G72">
        <v>1123</v>
      </c>
      <c r="H72" s="1">
        <v>3221189000</v>
      </c>
      <c r="I72" s="1">
        <v>6347568</v>
      </c>
      <c r="J72" s="2">
        <v>1.9705669999999999E-3</v>
      </c>
      <c r="K72" s="1">
        <v>1.095723E-7</v>
      </c>
      <c r="L72" s="5"/>
      <c r="M72" s="2">
        <v>1.9678693938387781E-3</v>
      </c>
      <c r="N72" s="3">
        <v>-18.616899142839483</v>
      </c>
      <c r="O72" s="3">
        <v>5.5604452931567412E-2</v>
      </c>
      <c r="P72" s="3">
        <v>0.16771461802450904</v>
      </c>
      <c r="U72" s="9"/>
    </row>
    <row r="73" spans="1:21" x14ac:dyDescent="0.25">
      <c r="A73" t="s">
        <v>12</v>
      </c>
      <c r="B73">
        <v>1</v>
      </c>
      <c r="C73">
        <v>70</v>
      </c>
      <c r="D73" s="1">
        <v>4.889641E-9</v>
      </c>
      <c r="E73" s="1">
        <v>4.889641E-9</v>
      </c>
      <c r="F73">
        <v>-6267</v>
      </c>
      <c r="G73">
        <v>1173</v>
      </c>
      <c r="H73" s="1">
        <v>3205446000</v>
      </c>
      <c r="I73" s="1">
        <v>6314832</v>
      </c>
      <c r="J73" s="2">
        <v>1.970032E-3</v>
      </c>
      <c r="K73" s="1">
        <v>1.4101069999999999E-7</v>
      </c>
      <c r="L73" s="5"/>
      <c r="M73" s="2">
        <v>1.9673351262266122E-3</v>
      </c>
      <c r="N73" s="3">
        <v>-18.883340202168199</v>
      </c>
      <c r="O73" s="3">
        <v>7.1577872846735474E-2</v>
      </c>
      <c r="P73" s="3">
        <v>0.16771461802450904</v>
      </c>
      <c r="U73" s="9"/>
    </row>
    <row r="74" spans="1:21" x14ac:dyDescent="0.25">
      <c r="A74" t="s">
        <v>11</v>
      </c>
      <c r="B74">
        <v>1</v>
      </c>
      <c r="C74">
        <v>71</v>
      </c>
      <c r="D74" s="1">
        <v>4.8795710000000003E-9</v>
      </c>
      <c r="E74" s="1">
        <v>4.8856129999999998E-9</v>
      </c>
      <c r="F74">
        <v>-5717</v>
      </c>
      <c r="G74">
        <v>-3327</v>
      </c>
      <c r="H74" s="1">
        <v>3322028000</v>
      </c>
      <c r="I74" s="1">
        <v>6544318</v>
      </c>
      <c r="J74" s="2">
        <v>1.9699769999999999E-3</v>
      </c>
      <c r="K74" s="1">
        <v>1.4839779999999999E-7</v>
      </c>
      <c r="L74" s="5"/>
      <c r="M74" s="2">
        <v>1.9672802015188191E-3</v>
      </c>
      <c r="N74" s="3">
        <v>-18.910731339108811</v>
      </c>
      <c r="O74" s="3">
        <v>7.5329711971256513E-2</v>
      </c>
      <c r="P74" s="3">
        <v>0.16771461802450904</v>
      </c>
      <c r="U74" s="9"/>
    </row>
    <row r="75" spans="1:21" x14ac:dyDescent="0.25">
      <c r="A75" t="s">
        <v>11</v>
      </c>
      <c r="B75">
        <v>1</v>
      </c>
      <c r="C75">
        <v>72</v>
      </c>
      <c r="D75" s="1">
        <v>4.895682E-9</v>
      </c>
      <c r="E75" s="1">
        <v>4.895682E-9</v>
      </c>
      <c r="F75">
        <v>-5617</v>
      </c>
      <c r="G75">
        <v>-3327</v>
      </c>
      <c r="H75" s="1">
        <v>3123045000</v>
      </c>
      <c r="I75" s="1">
        <v>6150468</v>
      </c>
      <c r="J75" s="2">
        <v>1.969382E-3</v>
      </c>
      <c r="K75" s="1">
        <v>1.252049E-7</v>
      </c>
      <c r="L75" s="5"/>
      <c r="M75" s="2">
        <v>1.9666860160436062E-3</v>
      </c>
      <c r="N75" s="3">
        <v>-19.207053638736205</v>
      </c>
      <c r="O75" s="3">
        <v>6.3575730863793811E-2</v>
      </c>
      <c r="P75" s="3">
        <v>0.16771461802450904</v>
      </c>
      <c r="U75" s="9"/>
    </row>
    <row r="76" spans="1:21" x14ac:dyDescent="0.25">
      <c r="A76" t="s">
        <v>6</v>
      </c>
      <c r="B76">
        <v>1</v>
      </c>
      <c r="C76">
        <v>73</v>
      </c>
      <c r="D76" s="1">
        <v>4.8976960000000001E-9</v>
      </c>
      <c r="E76" s="1">
        <v>4.8997100000000002E-9</v>
      </c>
      <c r="F76">
        <v>2633</v>
      </c>
      <c r="G76">
        <v>4723</v>
      </c>
      <c r="H76" s="1">
        <v>3325912000</v>
      </c>
      <c r="I76" s="1">
        <v>6538045</v>
      </c>
      <c r="J76" s="2">
        <v>1.9657899999999998E-3</v>
      </c>
      <c r="K76" s="1">
        <v>7.4563569999999994E-8</v>
      </c>
      <c r="L76" s="5">
        <v>1.0014900392939567</v>
      </c>
      <c r="M76" s="2">
        <v>1.9630989333092107E-3</v>
      </c>
      <c r="N76" s="3">
        <v>-20.995943891277346</v>
      </c>
      <c r="O76" s="3">
        <v>3.7930587702653895E-2</v>
      </c>
      <c r="P76" s="3">
        <v>0.16771461802450904</v>
      </c>
      <c r="U76" s="9"/>
    </row>
    <row r="77" spans="1:21" x14ac:dyDescent="0.25">
      <c r="A77" t="s">
        <v>6</v>
      </c>
      <c r="B77">
        <v>1</v>
      </c>
      <c r="C77">
        <v>74</v>
      </c>
      <c r="D77" s="1">
        <v>4.9138069999999999E-9</v>
      </c>
      <c r="E77" s="1">
        <v>4.9017240000000004E-9</v>
      </c>
      <c r="F77">
        <v>2733</v>
      </c>
      <c r="G77">
        <v>4623</v>
      </c>
      <c r="H77" s="1">
        <v>3322637000</v>
      </c>
      <c r="I77" s="1">
        <v>6533027</v>
      </c>
      <c r="J77" s="2">
        <v>1.966218E-3</v>
      </c>
      <c r="K77" s="1">
        <v>8.7436380000000005E-8</v>
      </c>
      <c r="L77" s="5">
        <v>1.0017080878834899</v>
      </c>
      <c r="M77" s="2">
        <v>1.963526347398944E-3</v>
      </c>
      <c r="N77" s="3">
        <v>-20.782791043814086</v>
      </c>
      <c r="O77" s="3">
        <v>4.4469321306182731E-2</v>
      </c>
      <c r="P77" s="3">
        <v>0.16771461802450904</v>
      </c>
      <c r="U77" s="9"/>
    </row>
    <row r="78" spans="1:21" x14ac:dyDescent="0.25">
      <c r="A78" t="s">
        <v>7</v>
      </c>
      <c r="B78">
        <v>1</v>
      </c>
      <c r="C78">
        <v>75</v>
      </c>
      <c r="D78" s="1">
        <v>4.9198490000000002E-9</v>
      </c>
      <c r="E78" s="1">
        <v>4.8997100000000002E-9</v>
      </c>
      <c r="F78">
        <v>2533</v>
      </c>
      <c r="G78">
        <v>748</v>
      </c>
      <c r="H78" s="1">
        <v>3421604000</v>
      </c>
      <c r="I78" s="1">
        <v>6909622</v>
      </c>
      <c r="J78" s="2">
        <v>2.019411E-3</v>
      </c>
      <c r="K78" s="1">
        <v>1.8624929999999999E-7</v>
      </c>
      <c r="L78" s="5"/>
      <c r="M78" s="2">
        <v>2.0166465288829873E-3</v>
      </c>
      <c r="N78" s="3">
        <v>5.7084225428822855</v>
      </c>
      <c r="O78" s="3">
        <v>9.2229516428305083E-2</v>
      </c>
      <c r="P78" s="3">
        <v>0.16771461802450904</v>
      </c>
      <c r="U78" s="9"/>
    </row>
    <row r="79" spans="1:21" x14ac:dyDescent="0.25">
      <c r="A79" t="s">
        <v>7</v>
      </c>
      <c r="B79">
        <v>1</v>
      </c>
      <c r="C79">
        <v>76</v>
      </c>
      <c r="D79" s="1">
        <v>4.921862E-9</v>
      </c>
      <c r="E79" s="1">
        <v>4.8936679999999999E-9</v>
      </c>
      <c r="F79">
        <v>2533</v>
      </c>
      <c r="G79">
        <v>798</v>
      </c>
      <c r="H79" s="1">
        <v>3428667000</v>
      </c>
      <c r="I79" s="1">
        <v>6924603</v>
      </c>
      <c r="J79" s="2">
        <v>2.0196200000000002E-3</v>
      </c>
      <c r="K79" s="1">
        <v>1.319069E-7</v>
      </c>
      <c r="L79" s="5"/>
      <c r="M79" s="2">
        <v>2.0168552427725999E-3</v>
      </c>
      <c r="N79" s="3">
        <v>5.8125088632554611</v>
      </c>
      <c r="O79" s="3">
        <v>6.5312732098117471E-2</v>
      </c>
      <c r="P79" s="3">
        <v>0.16771461802450904</v>
      </c>
      <c r="U79" s="9"/>
    </row>
    <row r="80" spans="1:21" x14ac:dyDescent="0.25">
      <c r="A80" t="s">
        <v>8</v>
      </c>
      <c r="B80">
        <v>1</v>
      </c>
      <c r="C80">
        <v>77</v>
      </c>
      <c r="D80" s="1">
        <v>4.9017240000000004E-9</v>
      </c>
      <c r="E80" s="1">
        <v>4.9138069999999999E-9</v>
      </c>
      <c r="F80">
        <v>2383</v>
      </c>
      <c r="G80">
        <v>-2777</v>
      </c>
      <c r="H80" s="1">
        <v>3324696000</v>
      </c>
      <c r="I80" s="1">
        <v>6714441</v>
      </c>
      <c r="J80" s="2">
        <v>2.0195650000000001E-3</v>
      </c>
      <c r="K80" s="1">
        <v>8.5093719999999998E-8</v>
      </c>
      <c r="L80" s="5"/>
      <c r="M80" s="2">
        <v>2.0168003180648071E-3</v>
      </c>
      <c r="N80" s="3">
        <v>5.7851177263150699</v>
      </c>
      <c r="O80" s="3">
        <v>4.2134677517188107E-2</v>
      </c>
      <c r="P80" s="3">
        <v>0.16771461802450904</v>
      </c>
      <c r="U80" s="9"/>
    </row>
    <row r="81" spans="1:23" x14ac:dyDescent="0.25">
      <c r="A81" t="s">
        <v>8</v>
      </c>
      <c r="B81">
        <v>1</v>
      </c>
      <c r="C81">
        <v>78</v>
      </c>
      <c r="D81" s="1">
        <v>4.915821E-9</v>
      </c>
      <c r="E81" s="1">
        <v>4.8997100000000002E-9</v>
      </c>
      <c r="F81">
        <v>2333</v>
      </c>
      <c r="G81">
        <v>-2677</v>
      </c>
      <c r="H81" s="1">
        <v>3324773000</v>
      </c>
      <c r="I81" s="1">
        <v>6715638</v>
      </c>
      <c r="J81" s="2">
        <v>2.0198780000000001E-3</v>
      </c>
      <c r="K81" s="1">
        <v>1.317027E-7</v>
      </c>
      <c r="L81" s="5"/>
      <c r="M81" s="2">
        <v>2.0171128895837007E-3</v>
      </c>
      <c r="N81" s="3">
        <v>5.940998196539482</v>
      </c>
      <c r="O81" s="3">
        <v>6.5203294456397859E-2</v>
      </c>
      <c r="P81" s="3">
        <v>0.16771461802450904</v>
      </c>
      <c r="U81" s="9"/>
    </row>
    <row r="82" spans="1:23" x14ac:dyDescent="0.25">
      <c r="A82" t="s">
        <v>9</v>
      </c>
      <c r="B82">
        <v>1</v>
      </c>
      <c r="C82">
        <v>79</v>
      </c>
      <c r="D82" s="1">
        <v>4.9299179999999996E-9</v>
      </c>
      <c r="E82" s="1">
        <v>4.9258900000000002E-9</v>
      </c>
      <c r="F82">
        <v>-1867</v>
      </c>
      <c r="G82">
        <v>-4882</v>
      </c>
      <c r="H82" s="1">
        <v>3334297000</v>
      </c>
      <c r="I82" s="1">
        <v>6747945</v>
      </c>
      <c r="J82" s="2">
        <v>2.0237990000000002E-3</v>
      </c>
      <c r="K82" s="1">
        <v>1.189536E-7</v>
      </c>
      <c r="L82" s="5"/>
      <c r="M82" s="2">
        <v>2.021028521933802E-3</v>
      </c>
      <c r="N82" s="3">
        <v>7.8937372500509362</v>
      </c>
      <c r="O82" s="3">
        <v>5.8777378583545099E-2</v>
      </c>
      <c r="P82" s="3">
        <v>0.16771461802450904</v>
      </c>
      <c r="U82" s="9"/>
    </row>
    <row r="83" spans="1:23" x14ac:dyDescent="0.25">
      <c r="A83" t="s">
        <v>9</v>
      </c>
      <c r="B83">
        <v>1</v>
      </c>
      <c r="C83">
        <v>80</v>
      </c>
      <c r="D83" s="1">
        <v>4.9097789999999997E-9</v>
      </c>
      <c r="E83" s="1">
        <v>4.8976960000000001E-9</v>
      </c>
      <c r="F83">
        <v>-2167</v>
      </c>
      <c r="G83">
        <v>-4582</v>
      </c>
      <c r="H83" s="1">
        <v>3411384000</v>
      </c>
      <c r="I83" s="1">
        <v>6896979</v>
      </c>
      <c r="J83" s="2">
        <v>2.0217540000000002E-3</v>
      </c>
      <c r="K83" s="1">
        <v>7.5391939999999998E-8</v>
      </c>
      <c r="L83" s="5"/>
      <c r="M83" s="2">
        <v>2.0189863214349606E-3</v>
      </c>
      <c r="N83" s="3">
        <v>6.8752849765414403</v>
      </c>
      <c r="O83" s="3">
        <v>3.7290362724644047E-2</v>
      </c>
      <c r="P83" s="3">
        <v>0.16771461802450904</v>
      </c>
      <c r="U83" s="9"/>
    </row>
    <row r="84" spans="1:23" x14ac:dyDescent="0.25">
      <c r="A84" t="s">
        <v>10</v>
      </c>
      <c r="B84">
        <v>1</v>
      </c>
      <c r="C84">
        <v>81</v>
      </c>
      <c r="D84" s="1">
        <v>4.8876269999999999E-9</v>
      </c>
      <c r="E84" s="1">
        <v>4.915821E-9</v>
      </c>
      <c r="F84">
        <v>-1462</v>
      </c>
      <c r="G84">
        <v>-687</v>
      </c>
      <c r="H84" s="1">
        <v>3320649000</v>
      </c>
      <c r="I84" s="1">
        <v>6714472</v>
      </c>
      <c r="J84" s="2">
        <v>2.0220350000000002E-3</v>
      </c>
      <c r="K84" s="1">
        <v>9.7034759999999998E-8</v>
      </c>
      <c r="L84" s="5"/>
      <c r="M84" s="2">
        <v>2.0192669367602293E-3</v>
      </c>
      <c r="N84" s="3">
        <v>7.0152287852729422</v>
      </c>
      <c r="O84" s="3">
        <v>4.7988664884633547E-2</v>
      </c>
      <c r="P84" s="3">
        <v>0.16771461802450904</v>
      </c>
      <c r="U84" s="9"/>
    </row>
    <row r="85" spans="1:23" x14ac:dyDescent="0.25">
      <c r="A85" t="s">
        <v>10</v>
      </c>
      <c r="B85">
        <v>1</v>
      </c>
      <c r="C85">
        <v>82</v>
      </c>
      <c r="D85" s="1">
        <v>4.8997100000000002E-9</v>
      </c>
      <c r="E85" s="1">
        <v>4.9017240000000004E-9</v>
      </c>
      <c r="F85">
        <v>-1372</v>
      </c>
      <c r="G85">
        <v>-667</v>
      </c>
      <c r="H85" s="1">
        <v>3310265000</v>
      </c>
      <c r="I85" s="1">
        <v>6693532</v>
      </c>
      <c r="J85" s="2">
        <v>2.0220519999999999E-3</v>
      </c>
      <c r="K85" s="1">
        <v>1.423399E-7</v>
      </c>
      <c r="L85" s="5"/>
      <c r="M85" s="2">
        <v>2.0192839134880922E-3</v>
      </c>
      <c r="N85" s="3">
        <v>7.0236951366906553</v>
      </c>
      <c r="O85" s="3">
        <v>7.0393788092492193E-2</v>
      </c>
      <c r="P85" s="3">
        <v>0.16771461802450904</v>
      </c>
      <c r="U85" s="9"/>
    </row>
    <row r="86" spans="1:23" x14ac:dyDescent="0.25">
      <c r="A86" t="s">
        <v>57</v>
      </c>
      <c r="B86">
        <v>1</v>
      </c>
      <c r="C86">
        <v>83</v>
      </c>
      <c r="D86" s="1">
        <v>4.9279040000000004E-9</v>
      </c>
      <c r="E86" s="1">
        <v>4.9017240000000004E-9</v>
      </c>
      <c r="F86">
        <v>-1217</v>
      </c>
      <c r="G86">
        <v>3273</v>
      </c>
      <c r="H86" s="1">
        <v>3325135000</v>
      </c>
      <c r="I86" s="1">
        <v>6723998</v>
      </c>
      <c r="J86" s="2">
        <v>2.0221729999999999E-3</v>
      </c>
      <c r="K86" s="1">
        <v>1.7967790000000001E-7</v>
      </c>
      <c r="L86" s="5"/>
      <c r="M86" s="2">
        <v>2.0194047478452365E-3</v>
      </c>
      <c r="N86" s="3">
        <v>7.0839556379596047</v>
      </c>
      <c r="O86" s="3">
        <v>8.8853871553027361E-2</v>
      </c>
      <c r="P86" s="3">
        <v>0.16771461802450904</v>
      </c>
      <c r="U86" s="9"/>
    </row>
    <row r="87" spans="1:23" x14ac:dyDescent="0.25">
      <c r="A87" t="s">
        <v>57</v>
      </c>
      <c r="B87">
        <v>1</v>
      </c>
      <c r="C87">
        <v>84</v>
      </c>
      <c r="D87" s="1">
        <v>4.9198490000000002E-9</v>
      </c>
      <c r="E87" s="1">
        <v>4.8554050000000004E-9</v>
      </c>
      <c r="F87">
        <v>-1167</v>
      </c>
      <c r="G87">
        <v>3173</v>
      </c>
      <c r="H87" s="1">
        <v>3355092000</v>
      </c>
      <c r="I87" s="1">
        <v>6783953</v>
      </c>
      <c r="J87" s="2">
        <v>2.0219869999999998E-3</v>
      </c>
      <c r="K87" s="1">
        <v>1.13205E-7</v>
      </c>
      <c r="L87" s="5"/>
      <c r="M87" s="2">
        <v>2.0192190024697913E-3</v>
      </c>
      <c r="N87" s="3">
        <v>6.9913237930339101</v>
      </c>
      <c r="O87" s="3">
        <v>5.5987006840301154E-2</v>
      </c>
      <c r="P87" s="3">
        <v>0.16771461802450904</v>
      </c>
      <c r="U87" s="9"/>
    </row>
    <row r="88" spans="1:23" x14ac:dyDescent="0.25">
      <c r="A88" t="s">
        <v>58</v>
      </c>
      <c r="B88">
        <v>1</v>
      </c>
      <c r="C88">
        <v>85</v>
      </c>
      <c r="D88" s="1">
        <v>4.921862E-9</v>
      </c>
      <c r="E88" s="1">
        <v>4.8936679999999999E-9</v>
      </c>
      <c r="F88">
        <v>-1017</v>
      </c>
      <c r="G88">
        <v>7223</v>
      </c>
      <c r="H88" s="1">
        <v>3369897000</v>
      </c>
      <c r="I88" s="1">
        <v>6802247</v>
      </c>
      <c r="J88" s="2">
        <v>2.0185329999999999E-3</v>
      </c>
      <c r="K88" s="1">
        <v>1.7479039999999999E-7</v>
      </c>
      <c r="L88" s="5"/>
      <c r="M88" s="2">
        <v>2.0157697308204039E-3</v>
      </c>
      <c r="N88" s="3">
        <v>5.2711603931796525</v>
      </c>
      <c r="O88" s="3">
        <v>8.6592787930640722E-2</v>
      </c>
      <c r="P88" s="3">
        <v>0.16771461802450904</v>
      </c>
      <c r="U88" s="9"/>
    </row>
    <row r="89" spans="1:23" x14ac:dyDescent="0.25">
      <c r="A89" t="s">
        <v>58</v>
      </c>
      <c r="B89">
        <v>1</v>
      </c>
      <c r="C89">
        <v>86</v>
      </c>
      <c r="D89" s="1">
        <v>4.9560979999999996E-9</v>
      </c>
      <c r="E89" s="1">
        <v>4.8413079999999999E-9</v>
      </c>
      <c r="F89">
        <v>-917</v>
      </c>
      <c r="G89">
        <v>7223</v>
      </c>
      <c r="H89" s="1">
        <v>3488542000</v>
      </c>
      <c r="I89" s="1">
        <v>7049784</v>
      </c>
      <c r="J89" s="2">
        <v>2.020843E-3</v>
      </c>
      <c r="K89" s="1">
        <v>2.5528539999999999E-7</v>
      </c>
      <c r="L89" s="5"/>
      <c r="M89" s="2">
        <v>2.0180765685477013E-3</v>
      </c>
      <c r="N89" s="3">
        <v>6.4215881446745282</v>
      </c>
      <c r="O89" s="3">
        <v>0.1263261915943</v>
      </c>
      <c r="P89" s="3">
        <v>0.16771461802450904</v>
      </c>
      <c r="U89" s="9"/>
    </row>
    <row r="90" spans="1:23" x14ac:dyDescent="0.25">
      <c r="A90" t="s">
        <v>12</v>
      </c>
      <c r="B90">
        <v>1</v>
      </c>
      <c r="C90">
        <v>87</v>
      </c>
      <c r="D90" s="1">
        <v>4.8735300000000002E-9</v>
      </c>
      <c r="E90" s="1">
        <v>4.9399869999999999E-9</v>
      </c>
      <c r="F90">
        <v>-6167</v>
      </c>
      <c r="G90">
        <v>1273</v>
      </c>
      <c r="H90" s="1">
        <v>3249538000</v>
      </c>
      <c r="I90" s="1">
        <v>6402329</v>
      </c>
      <c r="J90" s="2">
        <v>1.9702270000000002E-3</v>
      </c>
      <c r="K90" s="1">
        <v>9.705864E-8</v>
      </c>
      <c r="L90" s="5"/>
      <c r="M90" s="2">
        <v>1.967529859281514E-3</v>
      </c>
      <c r="N90" s="3">
        <v>-18.78622617119785</v>
      </c>
      <c r="O90" s="3">
        <v>4.9262668717868545E-2</v>
      </c>
      <c r="P90" s="3">
        <v>0.16771461802450904</v>
      </c>
      <c r="U90" s="9"/>
    </row>
    <row r="91" spans="1:23" x14ac:dyDescent="0.25">
      <c r="A91" t="s">
        <v>12</v>
      </c>
      <c r="B91">
        <v>1</v>
      </c>
      <c r="C91">
        <v>88</v>
      </c>
      <c r="D91" s="1">
        <v>4.9359589999999997E-9</v>
      </c>
      <c r="E91" s="1">
        <v>4.9581119999999998E-9</v>
      </c>
      <c r="F91">
        <v>-6117</v>
      </c>
      <c r="G91">
        <v>1373</v>
      </c>
      <c r="H91" s="1">
        <v>3237968000</v>
      </c>
      <c r="I91" s="1">
        <v>6376590</v>
      </c>
      <c r="J91" s="2">
        <v>1.9693190000000002E-3</v>
      </c>
      <c r="K91" s="1">
        <v>1.4499130000000001E-7</v>
      </c>
      <c r="L91" s="5"/>
      <c r="M91" s="2">
        <v>1.9666231022874075E-3</v>
      </c>
      <c r="N91" s="3">
        <v>-19.238428941049435</v>
      </c>
      <c r="O91" s="3">
        <v>7.3625095781841329E-2</v>
      </c>
      <c r="P91" s="3">
        <v>0.16771461802450904</v>
      </c>
      <c r="U91" s="9"/>
    </row>
    <row r="92" spans="1:23" x14ac:dyDescent="0.25">
      <c r="A92" t="s">
        <v>11</v>
      </c>
      <c r="B92">
        <v>1</v>
      </c>
      <c r="C92">
        <v>89</v>
      </c>
      <c r="D92" s="1">
        <v>4.942001E-9</v>
      </c>
      <c r="E92" s="1">
        <v>4.921862E-9</v>
      </c>
      <c r="F92">
        <v>-5567</v>
      </c>
      <c r="G92">
        <v>-3427</v>
      </c>
      <c r="H92" s="1">
        <v>3186343000</v>
      </c>
      <c r="I92" s="1">
        <v>6277554</v>
      </c>
      <c r="J92" s="2">
        <v>1.9701440000000001E-3</v>
      </c>
      <c r="K92" s="1">
        <v>1.012398E-7</v>
      </c>
      <c r="L92" s="5"/>
      <c r="M92" s="2">
        <v>1.9674469729042991E-3</v>
      </c>
      <c r="N92" s="3">
        <v>-18.827561886944345</v>
      </c>
      <c r="O92" s="3">
        <v>5.1387005213832083E-2</v>
      </c>
      <c r="P92" s="3">
        <v>0.16771461802450904</v>
      </c>
      <c r="U92" s="9"/>
    </row>
    <row r="93" spans="1:23" x14ac:dyDescent="0.25">
      <c r="A93" t="s">
        <v>11</v>
      </c>
      <c r="B93">
        <v>1</v>
      </c>
      <c r="C93">
        <v>90</v>
      </c>
      <c r="D93" s="1">
        <v>4.9500560000000001E-9</v>
      </c>
      <c r="E93" s="1">
        <v>4.9480430000000003E-9</v>
      </c>
      <c r="F93">
        <v>-5467</v>
      </c>
      <c r="G93">
        <v>-3427</v>
      </c>
      <c r="H93" s="1">
        <v>3198504000</v>
      </c>
      <c r="I93" s="1">
        <v>6304367</v>
      </c>
      <c r="J93" s="2">
        <v>1.9710399999999999E-3</v>
      </c>
      <c r="K93" s="1">
        <v>1.4991630000000001E-7</v>
      </c>
      <c r="L93" s="5"/>
      <c r="M93" s="2">
        <v>1.9683417463257965E-3</v>
      </c>
      <c r="N93" s="3">
        <v>-18.381335365152296</v>
      </c>
      <c r="O93" s="3">
        <v>7.6059491435993193E-2</v>
      </c>
      <c r="P93" s="3">
        <v>0.16771461802450904</v>
      </c>
      <c r="U93" s="9"/>
    </row>
    <row r="94" spans="1:23" x14ac:dyDescent="0.25">
      <c r="A94" t="s">
        <v>49</v>
      </c>
      <c r="B94">
        <v>2</v>
      </c>
      <c r="C94">
        <v>1</v>
      </c>
      <c r="D94" s="1">
        <v>2.7509260000000001E-9</v>
      </c>
      <c r="E94" s="1">
        <v>2.7791199999999998E-9</v>
      </c>
      <c r="F94">
        <v>2343</v>
      </c>
      <c r="G94">
        <v>5138</v>
      </c>
      <c r="H94" s="1">
        <v>1501915000</v>
      </c>
      <c r="I94" s="1">
        <v>3042099</v>
      </c>
      <c r="J94" s="2">
        <v>2.025481E-3</v>
      </c>
      <c r="K94" s="2">
        <v>2.5463759999999999E-7</v>
      </c>
      <c r="L94" s="5"/>
      <c r="M94" s="2">
        <v>2.0193129857311808E-3</v>
      </c>
      <c r="N94" s="3">
        <v>7.0381935623284875</v>
      </c>
      <c r="O94" s="3">
        <v>0.12571710127125357</v>
      </c>
      <c r="P94" s="3">
        <v>0.42367518653223502</v>
      </c>
      <c r="R94" t="str">
        <f>A94</f>
        <v>BKL-OSP-02</v>
      </c>
      <c r="S94" s="3">
        <f>AVERAGE(N94:N98,N144:N148)</f>
        <v>7.3735446525424972</v>
      </c>
      <c r="T94" s="3">
        <f>STDEV(N94:N98,N144:N148)</f>
        <v>0.3030982586872642</v>
      </c>
      <c r="U94" s="9">
        <f>COUNT(N94:N98,N144:N148)</f>
        <v>10</v>
      </c>
      <c r="V94">
        <v>0.98850000000000005</v>
      </c>
      <c r="W94" s="3">
        <f>(S94-(19.04*V94-17.98))+1.1</f>
        <v>7.6325046525424973</v>
      </c>
    </row>
    <row r="95" spans="1:23" x14ac:dyDescent="0.25">
      <c r="A95" t="s">
        <v>49</v>
      </c>
      <c r="B95">
        <v>2</v>
      </c>
      <c r="C95">
        <v>2</v>
      </c>
      <c r="D95" s="1">
        <v>2.7771060000000001E-9</v>
      </c>
      <c r="E95" s="1">
        <v>2.783148E-9</v>
      </c>
      <c r="F95">
        <v>2413</v>
      </c>
      <c r="G95">
        <v>5238</v>
      </c>
      <c r="H95" s="1">
        <v>1524632000</v>
      </c>
      <c r="I95" s="1">
        <v>3089627</v>
      </c>
      <c r="J95" s="2">
        <v>2.026473E-3</v>
      </c>
      <c r="K95" s="2">
        <v>2.302198E-7</v>
      </c>
      <c r="L95" s="5"/>
      <c r="M95" s="2">
        <v>2.0203019648832171E-3</v>
      </c>
      <c r="N95" s="3">
        <v>7.5314007995297416</v>
      </c>
      <c r="O95" s="3">
        <v>0.11360615216684357</v>
      </c>
      <c r="P95" s="3">
        <v>0.42367518653223502</v>
      </c>
      <c r="U95" s="9"/>
    </row>
    <row r="96" spans="1:23" x14ac:dyDescent="0.25">
      <c r="A96" t="s">
        <v>49</v>
      </c>
      <c r="B96">
        <v>2</v>
      </c>
      <c r="C96">
        <v>3</v>
      </c>
      <c r="D96" s="1">
        <v>2.78919E-9</v>
      </c>
      <c r="E96" s="1">
        <v>2.8073139999999999E-9</v>
      </c>
      <c r="F96">
        <v>2463</v>
      </c>
      <c r="G96">
        <v>5238</v>
      </c>
      <c r="H96" s="1">
        <v>1528155000</v>
      </c>
      <c r="I96" s="1">
        <v>3097148</v>
      </c>
      <c r="J96" s="2">
        <v>2.0267250000000001E-3</v>
      </c>
      <c r="K96" s="2">
        <v>1.68375E-7</v>
      </c>
      <c r="L96" s="5"/>
      <c r="M96" s="2">
        <v>2.0205531974903878E-3</v>
      </c>
      <c r="N96" s="3">
        <v>7.6566913476898701</v>
      </c>
      <c r="O96" s="3">
        <v>8.3077378529400878E-2</v>
      </c>
      <c r="P96" s="3">
        <v>0.42367518653223502</v>
      </c>
      <c r="U96" s="9"/>
    </row>
    <row r="97" spans="1:23" x14ac:dyDescent="0.25">
      <c r="A97" t="s">
        <v>49</v>
      </c>
      <c r="B97">
        <v>2</v>
      </c>
      <c r="C97">
        <v>4</v>
      </c>
      <c r="D97" s="1">
        <v>2.7932169999999999E-9</v>
      </c>
      <c r="E97" s="1">
        <v>2.8073139999999999E-9</v>
      </c>
      <c r="F97">
        <v>2613</v>
      </c>
      <c r="G97">
        <v>5088</v>
      </c>
      <c r="H97" s="1">
        <v>1543110000</v>
      </c>
      <c r="I97" s="1">
        <v>3126706</v>
      </c>
      <c r="J97" s="2">
        <v>2.0262370000000002E-3</v>
      </c>
      <c r="K97" s="2">
        <v>2.2354600000000001E-7</v>
      </c>
      <c r="L97" s="5"/>
      <c r="M97" s="2">
        <v>2.0200666835526928E-3</v>
      </c>
      <c r="N97" s="3">
        <v>7.414065206808651</v>
      </c>
      <c r="O97" s="3">
        <v>0.11032569240419556</v>
      </c>
      <c r="P97" s="3">
        <v>0.42367518653223502</v>
      </c>
      <c r="U97" s="9"/>
    </row>
    <row r="98" spans="1:23" x14ac:dyDescent="0.25">
      <c r="A98" t="s">
        <v>49</v>
      </c>
      <c r="B98">
        <v>2</v>
      </c>
      <c r="C98">
        <v>5</v>
      </c>
      <c r="D98" s="1">
        <v>2.8073139999999999E-9</v>
      </c>
      <c r="E98" s="1">
        <v>2.795231E-9</v>
      </c>
      <c r="F98">
        <v>2663</v>
      </c>
      <c r="G98">
        <v>5138</v>
      </c>
      <c r="H98" s="1">
        <v>1538100000</v>
      </c>
      <c r="I98" s="1">
        <v>3115509</v>
      </c>
      <c r="J98" s="2">
        <v>2.0255569999999999E-3</v>
      </c>
      <c r="K98" s="2">
        <v>2.2649210000000001E-7</v>
      </c>
      <c r="L98" s="5"/>
      <c r="M98" s="2">
        <v>2.0193887542952482E-3</v>
      </c>
      <c r="N98" s="3">
        <v>7.0759796006623077</v>
      </c>
      <c r="O98" s="3">
        <v>0.11181719398664171</v>
      </c>
      <c r="P98" s="3">
        <v>0.42367518653223502</v>
      </c>
      <c r="U98" s="9"/>
    </row>
    <row r="99" spans="1:23" x14ac:dyDescent="0.25">
      <c r="A99" t="s">
        <v>59</v>
      </c>
      <c r="B99">
        <v>2</v>
      </c>
      <c r="C99">
        <v>6</v>
      </c>
      <c r="D99" s="1">
        <v>2.7932169999999999E-9</v>
      </c>
      <c r="E99" s="1">
        <v>2.8173840000000001E-9</v>
      </c>
      <c r="F99">
        <v>2363</v>
      </c>
      <c r="G99">
        <v>908</v>
      </c>
      <c r="H99" s="1">
        <v>1569727000</v>
      </c>
      <c r="I99" s="1">
        <v>3179708</v>
      </c>
      <c r="J99" s="2">
        <v>2.0256440000000001E-3</v>
      </c>
      <c r="K99" s="2">
        <v>2.0364369999999999E-7</v>
      </c>
      <c r="L99" s="5"/>
      <c r="M99" s="2">
        <v>2.0194754893620094E-3</v>
      </c>
      <c r="N99" s="3">
        <v>7.1192346708603971</v>
      </c>
      <c r="O99" s="3">
        <v>0.1005328182049758</v>
      </c>
      <c r="P99" s="3">
        <v>0.42367518653223502</v>
      </c>
      <c r="R99" t="str">
        <f>A99</f>
        <v>BKL-OSP-07</v>
      </c>
      <c r="S99" s="3">
        <f>AVERAGE(N99:N103,N149:N153)</f>
        <v>7.3195503925020278</v>
      </c>
      <c r="T99" s="3">
        <f>STDEV(N99:N103,N149:N153)</f>
        <v>0.31994929437387526</v>
      </c>
      <c r="U99" s="9">
        <f>COUNT(N99:N103,N149:N153)</f>
        <v>10</v>
      </c>
      <c r="V99">
        <v>1</v>
      </c>
      <c r="W99" s="3">
        <f>(S99-(19.04*V99-17.98))+1.1</f>
        <v>7.3595503925020296</v>
      </c>
    </row>
    <row r="100" spans="1:23" x14ac:dyDescent="0.25">
      <c r="A100" t="s">
        <v>59</v>
      </c>
      <c r="B100">
        <v>2</v>
      </c>
      <c r="C100">
        <v>7</v>
      </c>
      <c r="D100" s="1">
        <v>2.8073139999999999E-9</v>
      </c>
      <c r="E100" s="1">
        <v>2.7972450000000001E-9</v>
      </c>
      <c r="F100">
        <v>2413</v>
      </c>
      <c r="G100">
        <v>908</v>
      </c>
      <c r="H100" s="1">
        <v>1565642000</v>
      </c>
      <c r="I100" s="1">
        <v>3172282</v>
      </c>
      <c r="J100" s="2">
        <v>2.0261849999999998E-3</v>
      </c>
      <c r="K100" s="2">
        <v>2.5318380000000001E-7</v>
      </c>
      <c r="L100" s="5"/>
      <c r="M100" s="2">
        <v>2.0200148419035934E-3</v>
      </c>
      <c r="N100" s="3">
        <v>7.3882116016323884</v>
      </c>
      <c r="O100" s="3">
        <v>0.12495591468696099</v>
      </c>
      <c r="P100" s="3">
        <v>0.42367518653223502</v>
      </c>
      <c r="U100" s="9"/>
    </row>
    <row r="101" spans="1:23" x14ac:dyDescent="0.25">
      <c r="A101" t="s">
        <v>59</v>
      </c>
      <c r="B101">
        <v>2</v>
      </c>
      <c r="C101">
        <v>8</v>
      </c>
      <c r="D101" s="1">
        <v>2.795231E-9</v>
      </c>
      <c r="E101" s="1">
        <v>2.803287E-9</v>
      </c>
      <c r="F101">
        <v>2363</v>
      </c>
      <c r="G101">
        <v>758</v>
      </c>
      <c r="H101" s="1">
        <v>1545184000</v>
      </c>
      <c r="I101" s="1">
        <v>3131543</v>
      </c>
      <c r="J101" s="2">
        <v>2.0266469999999999E-3</v>
      </c>
      <c r="K101" s="2">
        <v>2.3891730000000002E-7</v>
      </c>
      <c r="L101" s="5"/>
      <c r="M101" s="2">
        <v>2.0204754350167395E-3</v>
      </c>
      <c r="N101" s="3">
        <v>7.6179109399259204</v>
      </c>
      <c r="O101" s="3">
        <v>0.11788796963654748</v>
      </c>
      <c r="P101" s="3">
        <v>0.42367518653223502</v>
      </c>
      <c r="U101" s="9"/>
    </row>
    <row r="102" spans="1:23" x14ac:dyDescent="0.25">
      <c r="A102" t="s">
        <v>59</v>
      </c>
      <c r="B102">
        <v>2</v>
      </c>
      <c r="C102">
        <v>9</v>
      </c>
      <c r="D102" s="1">
        <v>2.8113420000000002E-9</v>
      </c>
      <c r="E102" s="1">
        <v>2.8133559999999999E-9</v>
      </c>
      <c r="F102">
        <v>2438</v>
      </c>
      <c r="G102">
        <v>833</v>
      </c>
      <c r="H102" s="1">
        <v>1554939000</v>
      </c>
      <c r="I102" s="1">
        <v>3149818</v>
      </c>
      <c r="J102" s="2">
        <v>2.0256860000000001E-3</v>
      </c>
      <c r="K102" s="2">
        <v>2.293605E-7</v>
      </c>
      <c r="L102" s="5"/>
      <c r="M102" s="2">
        <v>2.0195173614632046E-3</v>
      </c>
      <c r="N102" s="3">
        <v>7.1401164288871222</v>
      </c>
      <c r="O102" s="3">
        <v>0.11322608736003506</v>
      </c>
      <c r="P102" s="3">
        <v>0.42367518653223502</v>
      </c>
      <c r="U102" s="9"/>
    </row>
    <row r="103" spans="1:23" x14ac:dyDescent="0.25">
      <c r="A103" t="s">
        <v>59</v>
      </c>
      <c r="B103">
        <v>2</v>
      </c>
      <c r="C103">
        <v>10</v>
      </c>
      <c r="D103" s="1">
        <v>2.803287E-9</v>
      </c>
      <c r="E103" s="1">
        <v>2.8012729999999999E-9</v>
      </c>
      <c r="F103">
        <v>2513</v>
      </c>
      <c r="G103">
        <v>908</v>
      </c>
      <c r="H103" s="1">
        <v>1546072000</v>
      </c>
      <c r="I103" s="1">
        <v>3134422</v>
      </c>
      <c r="J103" s="2">
        <v>2.0273470000000001E-3</v>
      </c>
      <c r="K103" s="2">
        <v>2.6278329999999998E-7</v>
      </c>
      <c r="L103" s="5"/>
      <c r="M103" s="2">
        <v>2.0211733033699908E-3</v>
      </c>
      <c r="N103" s="3">
        <v>7.9659402403704505</v>
      </c>
      <c r="O103" s="3">
        <v>0.1296193004946859</v>
      </c>
      <c r="P103" s="3">
        <v>0.42367518653223502</v>
      </c>
      <c r="U103" s="9"/>
    </row>
    <row r="104" spans="1:23" x14ac:dyDescent="0.25">
      <c r="A104" t="s">
        <v>60</v>
      </c>
      <c r="B104">
        <v>2</v>
      </c>
      <c r="C104">
        <v>11</v>
      </c>
      <c r="D104" s="1">
        <v>2.8133559999999999E-9</v>
      </c>
      <c r="E104" s="1">
        <v>2.803287E-9</v>
      </c>
      <c r="F104">
        <v>2263</v>
      </c>
      <c r="G104">
        <v>-3737</v>
      </c>
      <c r="H104" s="1">
        <v>1578411000</v>
      </c>
      <c r="I104" s="1">
        <v>3198145</v>
      </c>
      <c r="J104" s="2">
        <v>2.0261810000000002E-3</v>
      </c>
      <c r="K104" s="2">
        <v>2.571013E-7</v>
      </c>
      <c r="L104" s="5"/>
      <c r="M104" s="2">
        <v>2.0200108540844326E-3</v>
      </c>
      <c r="N104" s="3">
        <v>7.3862228627730175</v>
      </c>
      <c r="O104" s="3">
        <v>0.12688960166934737</v>
      </c>
      <c r="P104" s="3">
        <v>0.42367518653223502</v>
      </c>
      <c r="R104" t="str">
        <f>A104</f>
        <v>BKL-OSP-10</v>
      </c>
      <c r="S104" s="3">
        <f>AVERAGE(N104:N108,N154:N158)</f>
        <v>7.2333882814062944</v>
      </c>
      <c r="T104" s="3">
        <f>STDEV(N104:N108,N154:N158)</f>
        <v>0.31000566273167351</v>
      </c>
      <c r="U104" s="9">
        <f>COUNT(N104:N108,N154:N158)</f>
        <v>10</v>
      </c>
      <c r="V104">
        <v>0.97950000000000004</v>
      </c>
      <c r="W104" s="3">
        <f>(S104-(19.04*V104-17.98))+1.1</f>
        <v>7.6637082814062953</v>
      </c>
    </row>
    <row r="105" spans="1:23" x14ac:dyDescent="0.25">
      <c r="A105" t="s">
        <v>60</v>
      </c>
      <c r="B105">
        <v>2</v>
      </c>
      <c r="C105">
        <v>12</v>
      </c>
      <c r="D105" s="1">
        <v>2.809328E-9</v>
      </c>
      <c r="E105" s="1">
        <v>2.7992589999999998E-9</v>
      </c>
      <c r="F105">
        <v>2288</v>
      </c>
      <c r="G105">
        <v>-3687</v>
      </c>
      <c r="H105" s="1">
        <v>1569365000</v>
      </c>
      <c r="I105" s="1">
        <v>3177811</v>
      </c>
      <c r="J105" s="2">
        <v>2.0249019999999999E-3</v>
      </c>
      <c r="K105" s="2">
        <v>1.4480109999999999E-7</v>
      </c>
      <c r="L105" s="5"/>
      <c r="M105" s="2">
        <v>2.0187357489075629E-3</v>
      </c>
      <c r="N105" s="3">
        <v>6.750323612389364</v>
      </c>
      <c r="O105" s="3">
        <v>7.1510176788802615E-2</v>
      </c>
      <c r="P105" s="3">
        <v>0.42367518653223502</v>
      </c>
      <c r="U105" s="9"/>
    </row>
    <row r="106" spans="1:23" x14ac:dyDescent="0.25">
      <c r="A106" t="s">
        <v>60</v>
      </c>
      <c r="B106">
        <v>2</v>
      </c>
      <c r="C106">
        <v>13</v>
      </c>
      <c r="D106" s="1">
        <v>2.8173840000000001E-9</v>
      </c>
      <c r="E106" s="1">
        <v>2.7992589999999998E-9</v>
      </c>
      <c r="F106">
        <v>2313</v>
      </c>
      <c r="G106">
        <v>-3662</v>
      </c>
      <c r="H106" s="1">
        <v>1542290000</v>
      </c>
      <c r="I106" s="1">
        <v>3124393</v>
      </c>
      <c r="J106" s="2">
        <v>2.0258149999999998E-3</v>
      </c>
      <c r="K106" s="2">
        <v>2.0214059999999999E-7</v>
      </c>
      <c r="L106" s="5"/>
      <c r="M106" s="2">
        <v>2.0196459686311606E-3</v>
      </c>
      <c r="N106" s="3">
        <v>7.2042532571117146</v>
      </c>
      <c r="O106" s="3">
        <v>9.9782359198643519E-2</v>
      </c>
      <c r="P106" s="3">
        <v>0.42367518653223502</v>
      </c>
      <c r="U106" s="9"/>
    </row>
    <row r="107" spans="1:23" x14ac:dyDescent="0.25">
      <c r="A107" t="s">
        <v>60</v>
      </c>
      <c r="B107">
        <v>2</v>
      </c>
      <c r="C107">
        <v>14</v>
      </c>
      <c r="D107" s="1">
        <v>2.8012729999999999E-9</v>
      </c>
      <c r="E107" s="1">
        <v>2.7912030000000002E-9</v>
      </c>
      <c r="F107">
        <v>2338</v>
      </c>
      <c r="G107">
        <v>-3712</v>
      </c>
      <c r="H107" s="1">
        <v>1554830000</v>
      </c>
      <c r="I107" s="1">
        <v>3151158</v>
      </c>
      <c r="J107" s="2">
        <v>2.0266910000000002E-3</v>
      </c>
      <c r="K107" s="2">
        <v>2.5896529999999999E-7</v>
      </c>
      <c r="L107" s="5"/>
      <c r="M107" s="2">
        <v>2.0205193010275155E-3</v>
      </c>
      <c r="N107" s="3">
        <v>7.639787067382553</v>
      </c>
      <c r="O107" s="3">
        <v>0.12777739675165084</v>
      </c>
      <c r="P107" s="3">
        <v>0.42367518653223502</v>
      </c>
      <c r="U107" s="9"/>
    </row>
    <row r="108" spans="1:23" x14ac:dyDescent="0.25">
      <c r="A108" t="s">
        <v>60</v>
      </c>
      <c r="B108">
        <v>2</v>
      </c>
      <c r="C108">
        <v>15</v>
      </c>
      <c r="D108" s="1">
        <v>2.8012729999999999E-9</v>
      </c>
      <c r="E108" s="1">
        <v>2.809328E-9</v>
      </c>
      <c r="F108">
        <v>2413</v>
      </c>
      <c r="G108">
        <v>-3687</v>
      </c>
      <c r="H108" s="1">
        <v>1548316000</v>
      </c>
      <c r="I108" s="1">
        <v>3135646</v>
      </c>
      <c r="J108" s="2">
        <v>2.0251980000000002E-3</v>
      </c>
      <c r="K108" s="2">
        <v>2.308744E-7</v>
      </c>
      <c r="L108" s="5"/>
      <c r="M108" s="2">
        <v>2.0190308475255096E-3</v>
      </c>
      <c r="N108" s="3">
        <v>6.8974902880061251</v>
      </c>
      <c r="O108" s="3">
        <v>0.11400090262779243</v>
      </c>
      <c r="P108" s="3">
        <v>0.42367518653223502</v>
      </c>
      <c r="U108" s="9"/>
    </row>
    <row r="109" spans="1:23" x14ac:dyDescent="0.25">
      <c r="A109" t="s">
        <v>51</v>
      </c>
      <c r="B109">
        <v>2</v>
      </c>
      <c r="C109">
        <v>16</v>
      </c>
      <c r="D109" s="1">
        <v>2.809328E-9</v>
      </c>
      <c r="E109" s="1">
        <v>2.8073139999999999E-9</v>
      </c>
      <c r="F109">
        <v>-1137</v>
      </c>
      <c r="G109">
        <v>-5212</v>
      </c>
      <c r="H109" s="1">
        <v>1569184000</v>
      </c>
      <c r="I109" s="1">
        <v>3178563</v>
      </c>
      <c r="J109" s="2">
        <v>2.0256150000000001E-3</v>
      </c>
      <c r="K109" s="2">
        <v>2.2845089999999999E-7</v>
      </c>
      <c r="L109" s="5"/>
      <c r="M109" s="2">
        <v>2.0194465776730893E-3</v>
      </c>
      <c r="N109" s="3">
        <v>7.1048163141278486</v>
      </c>
      <c r="O109" s="3">
        <v>0.11278100724965009</v>
      </c>
      <c r="P109" s="3">
        <v>0.42367518653223502</v>
      </c>
      <c r="R109" t="str">
        <f>A109</f>
        <v>BKL-OSP-13</v>
      </c>
      <c r="S109" s="3">
        <f>AVERAGE(N109:N113,N159:N163)</f>
        <v>7.1955028061294595</v>
      </c>
      <c r="T109" s="3">
        <f>STDEV(N109:N113,N159:N163)</f>
        <v>0.20985948972618274</v>
      </c>
      <c r="U109" s="9">
        <f>COUNT(N109:N113,N159:N163)</f>
        <v>10</v>
      </c>
      <c r="V109">
        <v>0.99050000000000005</v>
      </c>
      <c r="W109" s="3">
        <f>(S109-(19.04*V109-17.98))+1.1</f>
        <v>7.4163828061294588</v>
      </c>
    </row>
    <row r="110" spans="1:23" x14ac:dyDescent="0.25">
      <c r="A110" t="s">
        <v>51</v>
      </c>
      <c r="B110">
        <v>2</v>
      </c>
      <c r="C110">
        <v>17</v>
      </c>
      <c r="D110" s="1">
        <v>2.809328E-9</v>
      </c>
      <c r="E110" s="1">
        <v>2.803287E-9</v>
      </c>
      <c r="F110">
        <v>-1187</v>
      </c>
      <c r="G110">
        <v>-5312</v>
      </c>
      <c r="H110" s="1">
        <v>1559822000</v>
      </c>
      <c r="I110" s="1">
        <v>3159109</v>
      </c>
      <c r="J110" s="2">
        <v>2.0253010000000002E-3</v>
      </c>
      <c r="K110" s="2">
        <v>1.5220449999999999E-7</v>
      </c>
      <c r="L110" s="5"/>
      <c r="M110" s="2">
        <v>2.0191335338689167E-3</v>
      </c>
      <c r="N110" s="3">
        <v>6.9487003136430303</v>
      </c>
      <c r="O110" s="3">
        <v>7.5151545375230638E-2</v>
      </c>
      <c r="P110" s="3">
        <v>0.42367518653223502</v>
      </c>
      <c r="U110" s="9"/>
    </row>
    <row r="111" spans="1:23" x14ac:dyDescent="0.25">
      <c r="A111" t="s">
        <v>51</v>
      </c>
      <c r="B111">
        <v>2</v>
      </c>
      <c r="C111">
        <v>18</v>
      </c>
      <c r="D111" s="1">
        <v>2.7932169999999999E-9</v>
      </c>
      <c r="E111" s="1">
        <v>2.8012729999999999E-9</v>
      </c>
      <c r="F111">
        <v>-1087</v>
      </c>
      <c r="G111">
        <v>-5362</v>
      </c>
      <c r="H111" s="1">
        <v>1558907000</v>
      </c>
      <c r="I111" s="1">
        <v>3158452</v>
      </c>
      <c r="J111" s="2">
        <v>2.0260679999999998E-3</v>
      </c>
      <c r="K111" s="2">
        <v>2.1100660000000001E-7</v>
      </c>
      <c r="L111" s="5"/>
      <c r="M111" s="2">
        <v>2.0198981981931216E-3</v>
      </c>
      <c r="N111" s="3">
        <v>7.3300409899867969</v>
      </c>
      <c r="O111" s="3">
        <v>0.10414586282395261</v>
      </c>
      <c r="P111" s="3">
        <v>0.42367518653223502</v>
      </c>
      <c r="U111" s="9"/>
    </row>
    <row r="112" spans="1:23" x14ac:dyDescent="0.25">
      <c r="A112" t="s">
        <v>51</v>
      </c>
      <c r="B112">
        <v>2</v>
      </c>
      <c r="C112">
        <v>19</v>
      </c>
      <c r="D112" s="1">
        <v>2.78919E-9</v>
      </c>
      <c r="E112" s="1">
        <v>2.8073139999999999E-9</v>
      </c>
      <c r="F112">
        <v>-987</v>
      </c>
      <c r="G112">
        <v>-5312</v>
      </c>
      <c r="H112" s="1">
        <v>1550714000</v>
      </c>
      <c r="I112" s="1">
        <v>3141847</v>
      </c>
      <c r="J112" s="2">
        <v>2.0260650000000001E-3</v>
      </c>
      <c r="K112" s="2">
        <v>2.349408E-7</v>
      </c>
      <c r="L112" s="5"/>
      <c r="M112" s="2">
        <v>2.0198952073287508E-3</v>
      </c>
      <c r="N112" s="3">
        <v>7.3285494358421577</v>
      </c>
      <c r="O112" s="3">
        <v>0.11595916221838885</v>
      </c>
      <c r="P112" s="3">
        <v>0.42367518653223502</v>
      </c>
      <c r="U112" s="9"/>
    </row>
    <row r="113" spans="1:23" x14ac:dyDescent="0.25">
      <c r="A113" t="s">
        <v>51</v>
      </c>
      <c r="B113">
        <v>2</v>
      </c>
      <c r="C113">
        <v>20</v>
      </c>
      <c r="D113" s="1">
        <v>2.803287E-9</v>
      </c>
      <c r="E113" s="1">
        <v>2.809328E-9</v>
      </c>
      <c r="F113">
        <v>-937</v>
      </c>
      <c r="G113">
        <v>-5162</v>
      </c>
      <c r="H113" s="1">
        <v>1560211000</v>
      </c>
      <c r="I113" s="1">
        <v>3161169</v>
      </c>
      <c r="J113" s="2">
        <v>2.0261150000000002E-3</v>
      </c>
      <c r="K113" s="2">
        <v>1.851133E-7</v>
      </c>
      <c r="L113" s="5"/>
      <c r="M113" s="2">
        <v>2.0199450550682689E-3</v>
      </c>
      <c r="N113" s="3">
        <v>7.3534086715882907</v>
      </c>
      <c r="O113" s="3">
        <v>9.1363668893424108E-2</v>
      </c>
      <c r="P113" s="3">
        <v>0.42367518653223502</v>
      </c>
      <c r="U113" s="9"/>
    </row>
    <row r="114" spans="1:23" x14ac:dyDescent="0.25">
      <c r="A114" t="s">
        <v>52</v>
      </c>
      <c r="B114">
        <v>2</v>
      </c>
      <c r="C114">
        <v>21</v>
      </c>
      <c r="D114" s="1">
        <v>2.809328E-9</v>
      </c>
      <c r="E114" s="1">
        <v>2.8012729999999999E-9</v>
      </c>
      <c r="F114">
        <v>-1737</v>
      </c>
      <c r="G114">
        <v>-912</v>
      </c>
      <c r="H114" s="1">
        <v>1543312000</v>
      </c>
      <c r="I114" s="1">
        <v>3122558</v>
      </c>
      <c r="J114" s="2">
        <v>2.0232840000000002E-3</v>
      </c>
      <c r="K114" s="2">
        <v>2.5445229999999998E-7</v>
      </c>
      <c r="L114" s="5"/>
      <c r="M114" s="2">
        <v>2.0171226760567623E-3</v>
      </c>
      <c r="N114" s="3">
        <v>5.9458787436477145</v>
      </c>
      <c r="O114" s="3">
        <v>0.12576202846461493</v>
      </c>
      <c r="P114" s="3">
        <v>0.42367518653223502</v>
      </c>
      <c r="R114" t="str">
        <f>A114</f>
        <v>BKL-GG-16</v>
      </c>
      <c r="S114" s="3">
        <f>AVERAGE(N114:N118,N164:N168)</f>
        <v>6.1948191304084697</v>
      </c>
      <c r="T114" s="3">
        <f>STDEV(N114:N118,N164:N168)</f>
        <v>0.3889359680011425</v>
      </c>
      <c r="U114" s="9">
        <f>COUNT(N114:N118,N164:N168)</f>
        <v>10</v>
      </c>
      <c r="V114">
        <v>0.99250000000000005</v>
      </c>
      <c r="W114" s="3">
        <f>(S114-(19.04*V114-17.98))+1.1</f>
        <v>6.3776191304084691</v>
      </c>
    </row>
    <row r="115" spans="1:23" x14ac:dyDescent="0.25">
      <c r="A115" t="s">
        <v>52</v>
      </c>
      <c r="B115">
        <v>2</v>
      </c>
      <c r="C115">
        <v>22</v>
      </c>
      <c r="D115" s="1">
        <v>2.8052999999999998E-9</v>
      </c>
      <c r="E115" s="1">
        <v>2.809328E-9</v>
      </c>
      <c r="F115">
        <v>-1737</v>
      </c>
      <c r="G115">
        <v>-812</v>
      </c>
      <c r="H115" s="1">
        <v>1543637000</v>
      </c>
      <c r="I115" s="1">
        <v>3122568</v>
      </c>
      <c r="J115" s="2">
        <v>2.0228640000000001E-3</v>
      </c>
      <c r="K115" s="2">
        <v>1.3872720000000001E-7</v>
      </c>
      <c r="L115" s="5"/>
      <c r="M115" s="2">
        <v>2.0167039550448114E-3</v>
      </c>
      <c r="N115" s="3">
        <v>5.7370611633809077</v>
      </c>
      <c r="O115" s="3">
        <v>6.8579598035260897E-2</v>
      </c>
      <c r="P115" s="3">
        <v>0.42367518653223502</v>
      </c>
      <c r="U115" s="9"/>
    </row>
    <row r="116" spans="1:23" x14ac:dyDescent="0.25">
      <c r="A116" t="s">
        <v>52</v>
      </c>
      <c r="B116">
        <v>2</v>
      </c>
      <c r="C116">
        <v>23</v>
      </c>
      <c r="D116" s="1">
        <v>2.8113420000000002E-9</v>
      </c>
      <c r="E116" s="1">
        <v>2.8012729999999999E-9</v>
      </c>
      <c r="F116">
        <v>-1637</v>
      </c>
      <c r="G116">
        <v>-712</v>
      </c>
      <c r="H116" s="1">
        <v>1555252000</v>
      </c>
      <c r="I116" s="1">
        <v>3148332</v>
      </c>
      <c r="J116" s="2">
        <v>2.0243219999999998E-3</v>
      </c>
      <c r="K116" s="2">
        <v>1.3732709999999999E-7</v>
      </c>
      <c r="L116" s="5"/>
      <c r="M116" s="2">
        <v>2.0181575151291546E-3</v>
      </c>
      <c r="N116" s="3">
        <v>6.4619564777352867</v>
      </c>
      <c r="O116" s="3">
        <v>6.7838565208499443E-2</v>
      </c>
      <c r="P116" s="3">
        <v>0.42367518653223502</v>
      </c>
      <c r="U116" s="9"/>
    </row>
    <row r="117" spans="1:23" x14ac:dyDescent="0.25">
      <c r="A117" t="s">
        <v>52</v>
      </c>
      <c r="B117">
        <v>2</v>
      </c>
      <c r="C117">
        <v>24</v>
      </c>
      <c r="D117" s="1">
        <v>2.8052999999999998E-9</v>
      </c>
      <c r="E117" s="1">
        <v>2.81537E-9</v>
      </c>
      <c r="F117">
        <v>-1587</v>
      </c>
      <c r="G117">
        <v>-762</v>
      </c>
      <c r="H117" s="1">
        <v>1558268000</v>
      </c>
      <c r="I117" s="1">
        <v>3152031</v>
      </c>
      <c r="J117" s="2">
        <v>2.0227779999999998E-3</v>
      </c>
      <c r="K117" s="2">
        <v>2.3231809999999999E-7</v>
      </c>
      <c r="L117" s="5"/>
      <c r="M117" s="2">
        <v>2.0166182169328406E-3</v>
      </c>
      <c r="N117" s="3">
        <v>5.694303277897772</v>
      </c>
      <c r="O117" s="3">
        <v>0.11485101182631016</v>
      </c>
      <c r="P117" s="3">
        <v>0.42367518653223502</v>
      </c>
      <c r="U117" s="9"/>
    </row>
    <row r="118" spans="1:23" x14ac:dyDescent="0.25">
      <c r="A118" t="s">
        <v>52</v>
      </c>
      <c r="B118">
        <v>2</v>
      </c>
      <c r="C118">
        <v>25</v>
      </c>
      <c r="D118" s="1">
        <v>2.8173840000000001E-9</v>
      </c>
      <c r="E118" s="1">
        <v>2.8012729999999999E-9</v>
      </c>
      <c r="F118">
        <v>-1487</v>
      </c>
      <c r="G118">
        <v>-712</v>
      </c>
      <c r="H118" s="1">
        <v>1550288000</v>
      </c>
      <c r="I118" s="1">
        <v>3139153</v>
      </c>
      <c r="J118" s="2">
        <v>2.0248829999999999E-3</v>
      </c>
      <c r="K118" s="2">
        <v>2.1669960000000001E-7</v>
      </c>
      <c r="L118" s="5"/>
      <c r="M118" s="2">
        <v>2.0187168067665462E-3</v>
      </c>
      <c r="N118" s="3">
        <v>6.7408771028059089</v>
      </c>
      <c r="O118" s="3">
        <v>0.10701833142951964</v>
      </c>
      <c r="P118" s="3">
        <v>0.42367518653223502</v>
      </c>
      <c r="U118" s="9"/>
    </row>
    <row r="119" spans="1:23" x14ac:dyDescent="0.25">
      <c r="A119" t="s">
        <v>50</v>
      </c>
      <c r="B119">
        <v>2</v>
      </c>
      <c r="C119">
        <v>26</v>
      </c>
      <c r="D119" s="1">
        <v>2.8073139999999999E-9</v>
      </c>
      <c r="E119" s="1">
        <v>2.8073139999999999E-9</v>
      </c>
      <c r="F119">
        <v>-1837</v>
      </c>
      <c r="G119">
        <v>2888</v>
      </c>
      <c r="H119" s="1">
        <v>1496920000</v>
      </c>
      <c r="I119" s="1">
        <v>2947481</v>
      </c>
      <c r="J119" s="2">
        <v>1.969031E-3</v>
      </c>
      <c r="K119" s="2">
        <v>2.3904240000000003E-7</v>
      </c>
      <c r="L119" s="5">
        <v>1.0030850261727147</v>
      </c>
      <c r="M119" s="2">
        <v>1.9630348878154143E-3</v>
      </c>
      <c r="N119" s="3">
        <v>-21.027883594946005</v>
      </c>
      <c r="O119" s="3">
        <v>0.12140103431586401</v>
      </c>
      <c r="P119" s="3">
        <v>0.42367518653223502</v>
      </c>
      <c r="U119" s="9"/>
    </row>
    <row r="120" spans="1:23" x14ac:dyDescent="0.25">
      <c r="A120" t="s">
        <v>50</v>
      </c>
      <c r="B120">
        <v>2</v>
      </c>
      <c r="C120">
        <v>27</v>
      </c>
      <c r="D120" s="1">
        <v>2.8113420000000002E-9</v>
      </c>
      <c r="E120" s="1">
        <v>2.8133559999999999E-9</v>
      </c>
      <c r="F120">
        <v>-1737</v>
      </c>
      <c r="G120">
        <v>2838</v>
      </c>
      <c r="H120" s="1">
        <v>1501220000</v>
      </c>
      <c r="I120" s="1">
        <v>2956887</v>
      </c>
      <c r="J120" s="2">
        <v>1.9696560000000002E-3</v>
      </c>
      <c r="K120" s="2">
        <v>2.303996E-7</v>
      </c>
      <c r="L120" s="5">
        <v>1.0034034204191018</v>
      </c>
      <c r="M120" s="2">
        <v>1.963657984559389E-3</v>
      </c>
      <c r="N120" s="3">
        <v>-20.717143148120343</v>
      </c>
      <c r="O120" s="3">
        <v>0.11697453768576847</v>
      </c>
      <c r="P120" s="3">
        <v>0.42367518653223502</v>
      </c>
      <c r="U120" s="9"/>
    </row>
    <row r="121" spans="1:23" x14ac:dyDescent="0.25">
      <c r="A121" t="s">
        <v>50</v>
      </c>
      <c r="B121">
        <v>2</v>
      </c>
      <c r="C121">
        <v>28</v>
      </c>
      <c r="D121" s="1">
        <v>2.8073139999999999E-9</v>
      </c>
      <c r="E121" s="1">
        <v>2.803287E-9</v>
      </c>
      <c r="F121">
        <v>-1687</v>
      </c>
      <c r="G121">
        <v>2938</v>
      </c>
      <c r="H121" s="1">
        <v>1512369000</v>
      </c>
      <c r="I121" s="1">
        <v>2977334</v>
      </c>
      <c r="J121" s="2">
        <v>1.9686550000000001E-3</v>
      </c>
      <c r="K121" s="2">
        <v>1.9556710000000001E-7</v>
      </c>
      <c r="L121" s="5">
        <v>1.0028934801940881</v>
      </c>
      <c r="M121" s="2">
        <v>1.9626600328142394E-3</v>
      </c>
      <c r="N121" s="3">
        <v>-21.214825047756179</v>
      </c>
      <c r="O121" s="3">
        <v>9.9340463412837698E-2</v>
      </c>
      <c r="P121" s="3">
        <v>0.42367518653223502</v>
      </c>
      <c r="U121" s="9"/>
    </row>
    <row r="122" spans="1:23" x14ac:dyDescent="0.25">
      <c r="A122" t="s">
        <v>50</v>
      </c>
      <c r="B122">
        <v>2</v>
      </c>
      <c r="C122">
        <v>29</v>
      </c>
      <c r="D122" s="1">
        <v>2.8073139999999999E-9</v>
      </c>
      <c r="E122" s="1">
        <v>2.8052999999999998E-9</v>
      </c>
      <c r="F122">
        <v>-1587</v>
      </c>
      <c r="G122">
        <v>2938</v>
      </c>
      <c r="H122" s="1">
        <v>1507697000</v>
      </c>
      <c r="I122" s="1">
        <v>2968652</v>
      </c>
      <c r="J122" s="2">
        <v>1.9689970000000001E-3</v>
      </c>
      <c r="K122" s="2">
        <v>2.1109520000000001E-7</v>
      </c>
      <c r="L122" s="5">
        <v>1.0030677055257111</v>
      </c>
      <c r="M122" s="2">
        <v>1.9630009913525421E-3</v>
      </c>
      <c r="N122" s="3">
        <v>-21.044787875253324</v>
      </c>
      <c r="O122" s="3">
        <v>0.10720950819122629</v>
      </c>
      <c r="P122" s="3">
        <v>0.42367518653223502</v>
      </c>
      <c r="U122" s="9"/>
    </row>
    <row r="123" spans="1:23" x14ac:dyDescent="0.25">
      <c r="A123" t="s">
        <v>50</v>
      </c>
      <c r="B123">
        <v>2</v>
      </c>
      <c r="C123">
        <v>30</v>
      </c>
      <c r="D123" s="1">
        <v>2.8052999999999998E-9</v>
      </c>
      <c r="E123" s="1">
        <v>2.8012729999999999E-9</v>
      </c>
      <c r="F123">
        <v>-1587</v>
      </c>
      <c r="G123">
        <v>2838</v>
      </c>
      <c r="H123" s="1">
        <v>1503755000</v>
      </c>
      <c r="I123" s="1">
        <v>2958846</v>
      </c>
      <c r="J123" s="2">
        <v>1.9676379999999999E-3</v>
      </c>
      <c r="K123" s="2">
        <v>2.1341200000000001E-7</v>
      </c>
      <c r="L123" s="5">
        <v>1.0023753890763669</v>
      </c>
      <c r="M123" s="2">
        <v>1.9616461297924442E-3</v>
      </c>
      <c r="N123" s="3">
        <v>-21.7204619028305</v>
      </c>
      <c r="O123" s="3">
        <v>0.10846100756338312</v>
      </c>
      <c r="P123" s="3">
        <v>0.42367518653223502</v>
      </c>
      <c r="U123" s="9"/>
    </row>
    <row r="124" spans="1:23" x14ac:dyDescent="0.25">
      <c r="A124" t="s">
        <v>53</v>
      </c>
      <c r="B124">
        <v>2</v>
      </c>
      <c r="C124">
        <v>31</v>
      </c>
      <c r="D124" s="1">
        <v>2.8113420000000002E-9</v>
      </c>
      <c r="E124" s="1">
        <v>2.8012729999999999E-9</v>
      </c>
      <c r="F124">
        <v>-1537</v>
      </c>
      <c r="G124">
        <v>6688</v>
      </c>
      <c r="H124" s="1">
        <v>1544879000</v>
      </c>
      <c r="I124" s="1">
        <v>3144709</v>
      </c>
      <c r="J124" s="2">
        <v>2.03557E-3</v>
      </c>
      <c r="K124" s="2">
        <v>1.9858760000000001E-7</v>
      </c>
      <c r="L124" s="5"/>
      <c r="M124" s="2">
        <v>2.0293712626111133E-3</v>
      </c>
      <c r="N124" s="3">
        <v>12.054290151163549</v>
      </c>
      <c r="O124" s="3">
        <v>9.7558718196868691E-2</v>
      </c>
      <c r="P124" s="3">
        <v>0.42367518653223502</v>
      </c>
      <c r="R124" t="str">
        <f>A124</f>
        <v>BKL-KHAM-02</v>
      </c>
      <c r="S124" s="3">
        <f>AVERAGE(N124:N128,N174:N178)</f>
        <v>11.719287090250006</v>
      </c>
      <c r="T124" s="3">
        <f>STDEV(N124:N128,N174:N178)</f>
        <v>0.32223875789841622</v>
      </c>
      <c r="U124" s="9">
        <f>COUNT(N124:N128,N174:N178)</f>
        <v>10</v>
      </c>
      <c r="V124">
        <v>1</v>
      </c>
      <c r="W124" s="3">
        <f>(S124-(19.04*V124-17.98))+1.1</f>
        <v>11.759287090250007</v>
      </c>
    </row>
    <row r="125" spans="1:23" x14ac:dyDescent="0.25">
      <c r="A125" t="s">
        <v>53</v>
      </c>
      <c r="B125">
        <v>2</v>
      </c>
      <c r="C125">
        <v>32</v>
      </c>
      <c r="D125" s="1">
        <v>2.803287E-9</v>
      </c>
      <c r="E125" s="1">
        <v>2.8012729999999999E-9</v>
      </c>
      <c r="F125">
        <v>-1487</v>
      </c>
      <c r="G125">
        <v>6738</v>
      </c>
      <c r="H125" s="1">
        <v>1550947000</v>
      </c>
      <c r="I125" s="1">
        <v>3155769</v>
      </c>
      <c r="J125" s="2">
        <v>2.0347379999999999E-3</v>
      </c>
      <c r="K125" s="2">
        <v>2.5611640000000001E-7</v>
      </c>
      <c r="L125" s="5"/>
      <c r="M125" s="2">
        <v>2.0285417962255343E-3</v>
      </c>
      <c r="N125" s="3">
        <v>11.640632468349565</v>
      </c>
      <c r="O125" s="3">
        <v>0.12587193044018447</v>
      </c>
      <c r="P125" s="3">
        <v>0.42367518653223502</v>
      </c>
      <c r="U125" s="9"/>
    </row>
    <row r="126" spans="1:23" x14ac:dyDescent="0.25">
      <c r="A126" t="s">
        <v>53</v>
      </c>
      <c r="B126">
        <v>2</v>
      </c>
      <c r="C126">
        <v>33</v>
      </c>
      <c r="D126" s="1">
        <v>2.8052999999999998E-9</v>
      </c>
      <c r="E126" s="1">
        <v>2.803287E-9</v>
      </c>
      <c r="F126">
        <v>-1487</v>
      </c>
      <c r="G126">
        <v>6838</v>
      </c>
      <c r="H126" s="1">
        <v>1554174000</v>
      </c>
      <c r="I126" s="1">
        <v>3161734</v>
      </c>
      <c r="J126" s="2">
        <v>2.0343499999999999E-3</v>
      </c>
      <c r="K126" s="2">
        <v>2.9827459999999999E-7</v>
      </c>
      <c r="L126" s="5"/>
      <c r="M126" s="2">
        <v>2.0281549777668752E-3</v>
      </c>
      <c r="N126" s="3">
        <v>11.44772479896039</v>
      </c>
      <c r="O126" s="3">
        <v>0.14661911667117264</v>
      </c>
      <c r="P126" s="3">
        <v>0.42367518653223502</v>
      </c>
      <c r="U126" s="9"/>
    </row>
    <row r="127" spans="1:23" x14ac:dyDescent="0.25">
      <c r="A127" t="s">
        <v>53</v>
      </c>
      <c r="B127">
        <v>2</v>
      </c>
      <c r="C127">
        <v>34</v>
      </c>
      <c r="D127" s="1">
        <v>2.8073139999999999E-9</v>
      </c>
      <c r="E127" s="1">
        <v>2.809328E-9</v>
      </c>
      <c r="F127">
        <v>-1387</v>
      </c>
      <c r="G127">
        <v>6838</v>
      </c>
      <c r="H127" s="1">
        <v>1552449000</v>
      </c>
      <c r="I127" s="1">
        <v>3158574</v>
      </c>
      <c r="J127" s="2">
        <v>2.0345749999999998E-3</v>
      </c>
      <c r="K127" s="2">
        <v>2.222777E-7</v>
      </c>
      <c r="L127" s="5"/>
      <c r="M127" s="2">
        <v>2.0283792925947057E-3</v>
      </c>
      <c r="N127" s="3">
        <v>11.559591359817434</v>
      </c>
      <c r="O127" s="3">
        <v>0.10925018738557193</v>
      </c>
      <c r="P127" s="3">
        <v>0.42367518653223502</v>
      </c>
      <c r="U127" s="9"/>
    </row>
    <row r="128" spans="1:23" x14ac:dyDescent="0.25">
      <c r="A128" t="s">
        <v>53</v>
      </c>
      <c r="B128">
        <v>2</v>
      </c>
      <c r="C128">
        <v>35</v>
      </c>
      <c r="D128" s="1">
        <v>2.8012729999999999E-9</v>
      </c>
      <c r="E128" s="1">
        <v>2.8073139999999999E-9</v>
      </c>
      <c r="F128">
        <v>-1287</v>
      </c>
      <c r="G128">
        <v>6838</v>
      </c>
      <c r="H128" s="1">
        <v>1545776000</v>
      </c>
      <c r="I128" s="1">
        <v>3145640</v>
      </c>
      <c r="J128" s="2">
        <v>2.0349919999999998E-3</v>
      </c>
      <c r="K128" s="2">
        <v>2.4791790000000002E-7</v>
      </c>
      <c r="L128" s="5"/>
      <c r="M128" s="2">
        <v>2.0287950227422854E-3</v>
      </c>
      <c r="N128" s="3">
        <v>11.766917385939379</v>
      </c>
      <c r="O128" s="3">
        <v>0.12182745681555507</v>
      </c>
      <c r="P128" s="3">
        <v>0.42367518653223502</v>
      </c>
      <c r="U128" s="9"/>
    </row>
    <row r="129" spans="1:23" x14ac:dyDescent="0.25">
      <c r="A129" t="s">
        <v>54</v>
      </c>
      <c r="B129">
        <v>2</v>
      </c>
      <c r="C129">
        <v>36</v>
      </c>
      <c r="D129" s="1">
        <v>2.8173840000000001E-9</v>
      </c>
      <c r="E129" s="1">
        <v>2.78919E-9</v>
      </c>
      <c r="F129">
        <v>-5737</v>
      </c>
      <c r="G129">
        <v>4688</v>
      </c>
      <c r="H129" s="1">
        <v>1542672000</v>
      </c>
      <c r="I129" s="1">
        <v>3135743</v>
      </c>
      <c r="J129" s="2">
        <v>2.0326720000000001E-3</v>
      </c>
      <c r="K129" s="2">
        <v>2.8223639999999998E-7</v>
      </c>
      <c r="L129" s="5"/>
      <c r="M129" s="2">
        <v>2.0264820876286531E-3</v>
      </c>
      <c r="N129" s="3">
        <v>10.613448847323514</v>
      </c>
      <c r="O129" s="3">
        <v>0.13884994726153554</v>
      </c>
      <c r="P129" s="3">
        <v>0.42367518653223502</v>
      </c>
      <c r="R129" t="str">
        <f>A129</f>
        <v>BKL-KHARG-01</v>
      </c>
      <c r="S129" s="3">
        <f>AVERAGE(N129:N133,N179:N183)</f>
        <v>10.960980963052956</v>
      </c>
      <c r="T129" s="3">
        <f>STDEV(N129:N133,N179:N183)</f>
        <v>0.2637405453630412</v>
      </c>
      <c r="U129" s="9">
        <f>COUNT(N129:N133,N179:N183)</f>
        <v>10</v>
      </c>
      <c r="V129">
        <v>1</v>
      </c>
      <c r="W129" s="3">
        <f>(S129-(19.04*V129-17.98))+1.1</f>
        <v>11.000980963052957</v>
      </c>
    </row>
    <row r="130" spans="1:23" x14ac:dyDescent="0.25">
      <c r="A130" t="s">
        <v>54</v>
      </c>
      <c r="B130">
        <v>2</v>
      </c>
      <c r="C130">
        <v>37</v>
      </c>
      <c r="D130" s="1">
        <v>2.8052999999999998E-9</v>
      </c>
      <c r="E130" s="1">
        <v>2.7912030000000002E-9</v>
      </c>
      <c r="F130">
        <v>-5687</v>
      </c>
      <c r="G130">
        <v>4738</v>
      </c>
      <c r="H130" s="1">
        <v>1548398000</v>
      </c>
      <c r="I130" s="1">
        <v>3147254</v>
      </c>
      <c r="J130" s="2">
        <v>2.0325880000000001E-3</v>
      </c>
      <c r="K130" s="2">
        <v>2.2248579999999999E-7</v>
      </c>
      <c r="L130" s="5"/>
      <c r="M130" s="2">
        <v>2.0263983434262627E-3</v>
      </c>
      <c r="N130" s="3">
        <v>10.571685331270064</v>
      </c>
      <c r="O130" s="3">
        <v>0.10945936904084839</v>
      </c>
      <c r="P130" s="3">
        <v>0.42367518653223502</v>
      </c>
      <c r="U130" s="9"/>
    </row>
    <row r="131" spans="1:23" x14ac:dyDescent="0.25">
      <c r="A131" t="s">
        <v>54</v>
      </c>
      <c r="B131">
        <v>2</v>
      </c>
      <c r="C131">
        <v>38</v>
      </c>
      <c r="D131" s="1">
        <v>2.7932169999999999E-9</v>
      </c>
      <c r="E131" s="1">
        <v>2.8052999999999998E-9</v>
      </c>
      <c r="F131">
        <v>-5637</v>
      </c>
      <c r="G131">
        <v>4788</v>
      </c>
      <c r="H131" s="1">
        <v>1548050000</v>
      </c>
      <c r="I131" s="1">
        <v>3147740</v>
      </c>
      <c r="J131" s="2">
        <v>2.0333579999999999E-3</v>
      </c>
      <c r="K131" s="2">
        <v>2.164089E-7</v>
      </c>
      <c r="L131" s="5"/>
      <c r="M131" s="2">
        <v>2.0271659986148389E-3</v>
      </c>
      <c r="N131" s="3">
        <v>10.954517561758914</v>
      </c>
      <c r="O131" s="3">
        <v>0.10642931544764866</v>
      </c>
      <c r="P131" s="3">
        <v>0.42367518653223502</v>
      </c>
      <c r="U131" s="9"/>
    </row>
    <row r="132" spans="1:23" x14ac:dyDescent="0.25">
      <c r="A132" t="s">
        <v>54</v>
      </c>
      <c r="B132">
        <v>2</v>
      </c>
      <c r="C132">
        <v>39</v>
      </c>
      <c r="D132" s="1">
        <v>2.7972450000000001E-9</v>
      </c>
      <c r="E132" s="1">
        <v>2.8012729999999999E-9</v>
      </c>
      <c r="F132">
        <v>-5587</v>
      </c>
      <c r="G132">
        <v>4888</v>
      </c>
      <c r="H132" s="1">
        <v>1552860000</v>
      </c>
      <c r="I132" s="1">
        <v>3157451</v>
      </c>
      <c r="J132" s="2">
        <v>2.0333159999999999E-3</v>
      </c>
      <c r="K132" s="2">
        <v>2.3851139999999998E-7</v>
      </c>
      <c r="L132" s="5"/>
      <c r="M132" s="2">
        <v>2.0271241265136437E-3</v>
      </c>
      <c r="N132" s="3">
        <v>10.933635803732189</v>
      </c>
      <c r="O132" s="3">
        <v>0.11730168847340994</v>
      </c>
      <c r="P132" s="3">
        <v>0.42367518653223502</v>
      </c>
      <c r="U132" s="9"/>
    </row>
    <row r="133" spans="1:23" x14ac:dyDescent="0.25">
      <c r="A133" t="s">
        <v>54</v>
      </c>
      <c r="B133">
        <v>2</v>
      </c>
      <c r="C133">
        <v>40</v>
      </c>
      <c r="D133" s="1">
        <v>2.8012729999999999E-9</v>
      </c>
      <c r="E133" s="1">
        <v>2.809328E-9</v>
      </c>
      <c r="F133">
        <v>-5537</v>
      </c>
      <c r="G133">
        <v>4838</v>
      </c>
      <c r="H133" s="1">
        <v>1555621000</v>
      </c>
      <c r="I133" s="1">
        <v>3163689</v>
      </c>
      <c r="J133" s="2">
        <v>2.0337150000000002E-3</v>
      </c>
      <c r="K133" s="2">
        <v>1.8647190000000001E-7</v>
      </c>
      <c r="L133" s="5"/>
      <c r="M133" s="2">
        <v>2.0275219114749975E-3</v>
      </c>
      <c r="N133" s="3">
        <v>11.132012504985855</v>
      </c>
      <c r="O133" s="3">
        <v>9.169028108658292E-2</v>
      </c>
      <c r="P133" s="3">
        <v>0.42367518653223502</v>
      </c>
      <c r="U133" s="9"/>
    </row>
    <row r="134" spans="1:23" x14ac:dyDescent="0.25">
      <c r="A134" t="s">
        <v>55</v>
      </c>
      <c r="B134">
        <v>2</v>
      </c>
      <c r="C134">
        <v>41</v>
      </c>
      <c r="D134" s="1">
        <v>2.8113420000000002E-9</v>
      </c>
      <c r="E134" s="1">
        <v>2.809328E-9</v>
      </c>
      <c r="F134">
        <v>-6037</v>
      </c>
      <c r="G134">
        <v>538</v>
      </c>
      <c r="H134" s="1">
        <v>1545409000</v>
      </c>
      <c r="I134" s="1">
        <v>3143735</v>
      </c>
      <c r="J134" s="2">
        <v>2.034241E-3</v>
      </c>
      <c r="K134" s="2">
        <v>2.6135030000000002E-7</v>
      </c>
      <c r="L134" s="5"/>
      <c r="M134" s="2">
        <v>2.028046309694726E-3</v>
      </c>
      <c r="N134" s="3">
        <v>11.393531665033985</v>
      </c>
      <c r="O134" s="3">
        <v>0.12847558376809828</v>
      </c>
      <c r="P134" s="3">
        <v>0.42367518653223502</v>
      </c>
      <c r="R134" t="str">
        <f>A134</f>
        <v>BKL-KHARG-02</v>
      </c>
      <c r="S134" s="3">
        <f>AVERAGE(N134:N138,N184:N188)</f>
        <v>10.891325384492555</v>
      </c>
      <c r="T134" s="3">
        <f>STDEV(N134:N138,N184:N188)</f>
        <v>0.52101702758853452</v>
      </c>
      <c r="U134" s="9">
        <f>COUNT(N134:N138,N184:N188)</f>
        <v>10</v>
      </c>
      <c r="V134">
        <v>0.97050000000000003</v>
      </c>
      <c r="W134" s="3">
        <f>(S134-(19.04*V134-17.98))+1.1</f>
        <v>11.493005384492555</v>
      </c>
    </row>
    <row r="135" spans="1:23" x14ac:dyDescent="0.25">
      <c r="A135" t="s">
        <v>55</v>
      </c>
      <c r="B135">
        <v>2</v>
      </c>
      <c r="C135">
        <v>42</v>
      </c>
      <c r="D135" s="1">
        <v>2.809328E-9</v>
      </c>
      <c r="E135" s="1">
        <v>2.7992589999999998E-9</v>
      </c>
      <c r="F135">
        <v>-5937</v>
      </c>
      <c r="G135">
        <v>588</v>
      </c>
      <c r="H135" s="1">
        <v>1549205000</v>
      </c>
      <c r="I135" s="1">
        <v>3150617</v>
      </c>
      <c r="J135" s="2">
        <v>2.0336989999999999E-3</v>
      </c>
      <c r="K135" s="2">
        <v>3.4559200000000002E-7</v>
      </c>
      <c r="L135" s="5"/>
      <c r="M135" s="2">
        <v>2.0275059601983516E-3</v>
      </c>
      <c r="N135" s="3">
        <v>11.12405754954704</v>
      </c>
      <c r="O135" s="3">
        <v>0.16993271865698908</v>
      </c>
      <c r="P135" s="3">
        <v>0.42367518653223502</v>
      </c>
      <c r="U135" s="9"/>
    </row>
    <row r="136" spans="1:23" x14ac:dyDescent="0.25">
      <c r="A136" t="s">
        <v>55</v>
      </c>
      <c r="B136">
        <v>2</v>
      </c>
      <c r="C136">
        <v>43</v>
      </c>
      <c r="D136" s="1">
        <v>2.803287E-9</v>
      </c>
      <c r="E136" s="1">
        <v>2.8133559999999999E-9</v>
      </c>
      <c r="F136">
        <v>-5887</v>
      </c>
      <c r="G136">
        <v>688</v>
      </c>
      <c r="H136" s="1">
        <v>1539646000</v>
      </c>
      <c r="I136" s="1">
        <v>3129018</v>
      </c>
      <c r="J136" s="2">
        <v>2.0322959999999998E-3</v>
      </c>
      <c r="K136" s="2">
        <v>2.7843310000000001E-7</v>
      </c>
      <c r="L136" s="5"/>
      <c r="M136" s="2">
        <v>2.0261072326274777E-3</v>
      </c>
      <c r="N136" s="3">
        <v>10.426507394513118</v>
      </c>
      <c r="O136" s="3">
        <v>0.13700420608021668</v>
      </c>
      <c r="P136" s="3">
        <v>0.42367518653223502</v>
      </c>
      <c r="U136" s="9"/>
    </row>
    <row r="137" spans="1:23" x14ac:dyDescent="0.25">
      <c r="A137" t="s">
        <v>55</v>
      </c>
      <c r="B137">
        <v>2</v>
      </c>
      <c r="C137">
        <v>44</v>
      </c>
      <c r="D137" s="1">
        <v>2.809328E-9</v>
      </c>
      <c r="E137" s="1">
        <v>2.81537E-9</v>
      </c>
      <c r="F137">
        <v>-5737</v>
      </c>
      <c r="G137">
        <v>688</v>
      </c>
      <c r="H137" s="1">
        <v>1540349000</v>
      </c>
      <c r="I137" s="1">
        <v>3133365</v>
      </c>
      <c r="J137" s="2">
        <v>2.03419E-3</v>
      </c>
      <c r="K137" s="2">
        <v>1.753533E-7</v>
      </c>
      <c r="L137" s="5"/>
      <c r="M137" s="2">
        <v>2.0279954650004178E-3</v>
      </c>
      <c r="N137" s="3">
        <v>11.36817524457312</v>
      </c>
      <c r="O137" s="3">
        <v>8.6203009551713464E-2</v>
      </c>
      <c r="P137" s="3">
        <v>0.42367518653223502</v>
      </c>
      <c r="U137" s="9"/>
    </row>
    <row r="138" spans="1:23" x14ac:dyDescent="0.25">
      <c r="A138" t="s">
        <v>55</v>
      </c>
      <c r="B138">
        <v>2</v>
      </c>
      <c r="C138">
        <v>45</v>
      </c>
      <c r="D138" s="1">
        <v>2.81537E-9</v>
      </c>
      <c r="E138" s="1">
        <v>2.8113420000000002E-9</v>
      </c>
      <c r="F138">
        <v>-5737</v>
      </c>
      <c r="G138">
        <v>588</v>
      </c>
      <c r="H138" s="1">
        <v>1546669000</v>
      </c>
      <c r="I138" s="1">
        <v>3145595</v>
      </c>
      <c r="J138" s="2">
        <v>2.033787E-3</v>
      </c>
      <c r="K138" s="2">
        <v>2.131892E-7</v>
      </c>
      <c r="L138" s="5"/>
      <c r="M138" s="2">
        <v>2.0275936922199032E-3</v>
      </c>
      <c r="N138" s="3">
        <v>11.167809804460083</v>
      </c>
      <c r="O138" s="3">
        <v>0.10482375981358913</v>
      </c>
      <c r="P138" s="3">
        <v>0.42367518653223502</v>
      </c>
      <c r="U138" s="9"/>
    </row>
    <row r="139" spans="1:23" x14ac:dyDescent="0.25">
      <c r="A139" t="s">
        <v>56</v>
      </c>
      <c r="B139">
        <v>2</v>
      </c>
      <c r="C139">
        <v>46</v>
      </c>
      <c r="D139" s="1">
        <v>2.8073139999999999E-9</v>
      </c>
      <c r="E139" s="1">
        <v>2.8173840000000001E-9</v>
      </c>
      <c r="F139">
        <v>-5387</v>
      </c>
      <c r="G139">
        <v>-3512</v>
      </c>
      <c r="H139" s="1">
        <v>1527606000</v>
      </c>
      <c r="I139" s="1">
        <v>3091833</v>
      </c>
      <c r="J139" s="2">
        <v>2.0239730000000001E-3</v>
      </c>
      <c r="K139" s="2">
        <v>2.302133E-7</v>
      </c>
      <c r="L139" s="5"/>
      <c r="M139" s="2">
        <v>2.0178095779073198E-3</v>
      </c>
      <c r="N139" s="3">
        <v>6.2884390122281975</v>
      </c>
      <c r="O139" s="3">
        <v>0.11374326633803909</v>
      </c>
      <c r="P139" s="3">
        <v>0.42367518653223502</v>
      </c>
      <c r="R139" t="str">
        <f>A139</f>
        <v>BKL-ULANK-03</v>
      </c>
      <c r="S139" s="3">
        <f>AVERAGE(N139:N143,N189:N193)</f>
        <v>6.0018617425478205</v>
      </c>
      <c r="T139" s="3">
        <f>STDEV(N139:N143,N189:N193)</f>
        <v>0.31305456218379274</v>
      </c>
      <c r="U139" s="9">
        <f>COUNT(N139:N143,N189:N193)</f>
        <v>10</v>
      </c>
      <c r="V139">
        <v>0.98899999999999999</v>
      </c>
      <c r="W139" s="3">
        <f>(S139-(19.04*V139-17.98))+1.1</f>
        <v>6.2513017425478221</v>
      </c>
    </row>
    <row r="140" spans="1:23" x14ac:dyDescent="0.25">
      <c r="A140" t="s">
        <v>56</v>
      </c>
      <c r="B140">
        <v>2</v>
      </c>
      <c r="C140">
        <v>47</v>
      </c>
      <c r="D140" s="1">
        <v>2.7992589999999998E-9</v>
      </c>
      <c r="E140" s="1">
        <v>2.7992589999999998E-9</v>
      </c>
      <c r="F140">
        <v>-5337</v>
      </c>
      <c r="G140">
        <v>-3562</v>
      </c>
      <c r="H140" s="1">
        <v>1492648000</v>
      </c>
      <c r="I140" s="1">
        <v>3021706</v>
      </c>
      <c r="J140" s="2">
        <v>2.0243930000000002E-3</v>
      </c>
      <c r="K140" s="2">
        <v>3.3700109999999998E-7</v>
      </c>
      <c r="L140" s="5"/>
      <c r="M140" s="2">
        <v>2.0182282989192708E-3</v>
      </c>
      <c r="N140" s="3">
        <v>6.4972565924950043</v>
      </c>
      <c r="O140" s="3">
        <v>0.16647019625141954</v>
      </c>
      <c r="P140" s="3">
        <v>0.42367518653223502</v>
      </c>
      <c r="U140" s="9"/>
    </row>
    <row r="141" spans="1:23" x14ac:dyDescent="0.25">
      <c r="A141" t="s">
        <v>56</v>
      </c>
      <c r="B141">
        <v>2</v>
      </c>
      <c r="C141">
        <v>48</v>
      </c>
      <c r="D141" s="1">
        <v>2.8052999999999998E-9</v>
      </c>
      <c r="E141" s="1">
        <v>2.8133559999999999E-9</v>
      </c>
      <c r="F141">
        <v>-5287</v>
      </c>
      <c r="G141">
        <v>-3412</v>
      </c>
      <c r="H141" s="1">
        <v>1499699000</v>
      </c>
      <c r="I141" s="1">
        <v>3034319</v>
      </c>
      <c r="J141" s="2">
        <v>2.0232850000000001E-3</v>
      </c>
      <c r="K141" s="2">
        <v>2.228198E-7</v>
      </c>
      <c r="L141" s="5"/>
      <c r="M141" s="2">
        <v>2.0171236730115527E-3</v>
      </c>
      <c r="N141" s="3">
        <v>5.9463759283626683</v>
      </c>
      <c r="O141" s="3">
        <v>0.11012773781251776</v>
      </c>
      <c r="P141" s="3">
        <v>0.42367518653223502</v>
      </c>
      <c r="U141" s="9"/>
    </row>
    <row r="142" spans="1:23" x14ac:dyDescent="0.25">
      <c r="A142" t="s">
        <v>56</v>
      </c>
      <c r="B142">
        <v>2</v>
      </c>
      <c r="C142">
        <v>49</v>
      </c>
      <c r="D142" s="1">
        <v>2.8073139999999999E-9</v>
      </c>
      <c r="E142" s="1">
        <v>2.7912030000000002E-9</v>
      </c>
      <c r="F142">
        <v>-5187</v>
      </c>
      <c r="G142">
        <v>-3412</v>
      </c>
      <c r="H142" s="1">
        <v>1516721000</v>
      </c>
      <c r="I142" s="1">
        <v>3069834</v>
      </c>
      <c r="J142" s="2">
        <v>2.0239939999999999E-3</v>
      </c>
      <c r="K142" s="2">
        <v>2.116235E-7</v>
      </c>
      <c r="L142" s="5"/>
      <c r="M142" s="2">
        <v>2.017830513957917E-3</v>
      </c>
      <c r="N142" s="3">
        <v>6.298879891241338</v>
      </c>
      <c r="O142" s="3">
        <v>0.1045573751700845</v>
      </c>
      <c r="P142" s="3">
        <v>0.42367518653223502</v>
      </c>
      <c r="U142" s="9"/>
    </row>
    <row r="143" spans="1:23" x14ac:dyDescent="0.25">
      <c r="A143" t="s">
        <v>56</v>
      </c>
      <c r="B143">
        <v>2</v>
      </c>
      <c r="C143">
        <v>50</v>
      </c>
      <c r="D143" s="1">
        <v>2.8073139999999999E-9</v>
      </c>
      <c r="E143" s="1">
        <v>2.803287E-9</v>
      </c>
      <c r="F143">
        <v>-5237</v>
      </c>
      <c r="G143">
        <v>-3562</v>
      </c>
      <c r="H143" s="1">
        <v>1497175000</v>
      </c>
      <c r="I143" s="1">
        <v>3030084</v>
      </c>
      <c r="J143" s="2">
        <v>2.0238690000000002E-3</v>
      </c>
      <c r="K143" s="2">
        <v>3.129081E-7</v>
      </c>
      <c r="L143" s="5"/>
      <c r="M143" s="2">
        <v>2.0177058946091223E-3</v>
      </c>
      <c r="N143" s="3">
        <v>6.2367318018763385</v>
      </c>
      <c r="O143" s="3">
        <v>0.15460887043578411</v>
      </c>
      <c r="P143" s="3">
        <v>0.42367518653223502</v>
      </c>
      <c r="U143" s="9"/>
    </row>
    <row r="144" spans="1:23" x14ac:dyDescent="0.25">
      <c r="A144" t="s">
        <v>49</v>
      </c>
      <c r="B144">
        <v>2</v>
      </c>
      <c r="C144">
        <v>51</v>
      </c>
      <c r="D144" s="1">
        <v>2.78919E-9</v>
      </c>
      <c r="E144" s="1">
        <v>2.7932169999999999E-9</v>
      </c>
      <c r="F144">
        <v>2523</v>
      </c>
      <c r="G144">
        <v>5028</v>
      </c>
      <c r="H144" s="1">
        <v>1451978000</v>
      </c>
      <c r="I144" s="1">
        <v>2942971</v>
      </c>
      <c r="J144" s="2">
        <v>2.0268690000000002E-3</v>
      </c>
      <c r="K144" s="2">
        <v>2.392503E-7</v>
      </c>
      <c r="L144" s="5"/>
      <c r="M144" s="2">
        <v>2.0206967589801996E-3</v>
      </c>
      <c r="N144" s="3">
        <v>7.7282859466385467</v>
      </c>
      <c r="O144" s="3">
        <v>0.11803935034775311</v>
      </c>
      <c r="P144" s="3">
        <v>0.42367518653223502</v>
      </c>
      <c r="U144" s="9"/>
    </row>
    <row r="145" spans="1:21" x14ac:dyDescent="0.25">
      <c r="A145" t="s">
        <v>49</v>
      </c>
      <c r="B145">
        <v>2</v>
      </c>
      <c r="C145">
        <v>52</v>
      </c>
      <c r="D145" s="1">
        <v>2.795231E-9</v>
      </c>
      <c r="E145" s="1">
        <v>2.7791199999999998E-9</v>
      </c>
      <c r="F145">
        <v>2623</v>
      </c>
      <c r="G145">
        <v>5078</v>
      </c>
      <c r="H145" s="1">
        <v>1441003000</v>
      </c>
      <c r="I145" s="1">
        <v>2918437</v>
      </c>
      <c r="J145" s="2">
        <v>2.0252820000000002E-3</v>
      </c>
      <c r="K145" s="2">
        <v>2.124104E-7</v>
      </c>
      <c r="L145" s="5"/>
      <c r="M145" s="2">
        <v>2.0191145917279E-3</v>
      </c>
      <c r="N145" s="3">
        <v>6.9392538040595753</v>
      </c>
      <c r="O145" s="3">
        <v>0.10487941926112018</v>
      </c>
      <c r="P145" s="3">
        <v>0.42367518653223502</v>
      </c>
      <c r="U145" s="9"/>
    </row>
    <row r="146" spans="1:21" x14ac:dyDescent="0.25">
      <c r="A146" t="s">
        <v>49</v>
      </c>
      <c r="B146">
        <v>2</v>
      </c>
      <c r="C146">
        <v>53</v>
      </c>
      <c r="D146" s="1">
        <v>2.7932169999999999E-9</v>
      </c>
      <c r="E146" s="1">
        <v>2.7992589999999998E-9</v>
      </c>
      <c r="F146">
        <v>2673</v>
      </c>
      <c r="G146">
        <v>5128</v>
      </c>
      <c r="H146" s="1">
        <v>1462482000</v>
      </c>
      <c r="I146" s="1">
        <v>2964307</v>
      </c>
      <c r="J146" s="2">
        <v>2.0269009999999998E-3</v>
      </c>
      <c r="K146" s="2">
        <v>1.5969009999999999E-7</v>
      </c>
      <c r="L146" s="5"/>
      <c r="M146" s="2">
        <v>2.0207286615334906E-3</v>
      </c>
      <c r="N146" s="3">
        <v>7.7441958575157344</v>
      </c>
      <c r="O146" s="3">
        <v>7.8785347681016485E-2</v>
      </c>
      <c r="P146" s="3">
        <v>0.42367518653223502</v>
      </c>
      <c r="U146" s="9"/>
    </row>
    <row r="147" spans="1:21" x14ac:dyDescent="0.25">
      <c r="A147" t="s">
        <v>49</v>
      </c>
      <c r="B147">
        <v>2</v>
      </c>
      <c r="C147">
        <v>54</v>
      </c>
      <c r="D147" s="1">
        <v>2.7972450000000001E-9</v>
      </c>
      <c r="E147" s="1">
        <v>2.795231E-9</v>
      </c>
      <c r="F147">
        <v>2723</v>
      </c>
      <c r="G147">
        <v>5103</v>
      </c>
      <c r="H147" s="1">
        <v>1457100000</v>
      </c>
      <c r="I147" s="1">
        <v>2951609</v>
      </c>
      <c r="J147" s="2">
        <v>2.0256739999999999E-3</v>
      </c>
      <c r="K147" s="2">
        <v>2.630543E-7</v>
      </c>
      <c r="L147" s="5"/>
      <c r="M147" s="2">
        <v>2.0195053980057204E-3</v>
      </c>
      <c r="N147" s="3">
        <v>7.1341502123081213</v>
      </c>
      <c r="O147" s="3">
        <v>0.12986013544133951</v>
      </c>
      <c r="P147" s="3">
        <v>0.42367518653223502</v>
      </c>
      <c r="U147" s="9"/>
    </row>
    <row r="148" spans="1:21" x14ac:dyDescent="0.25">
      <c r="A148" t="s">
        <v>49</v>
      </c>
      <c r="B148">
        <v>2</v>
      </c>
      <c r="C148">
        <v>55</v>
      </c>
      <c r="D148" s="1">
        <v>2.8052999999999998E-9</v>
      </c>
      <c r="E148" s="1">
        <v>2.8052999999999998E-9</v>
      </c>
      <c r="F148">
        <v>2743</v>
      </c>
      <c r="G148">
        <v>4933</v>
      </c>
      <c r="H148" s="1">
        <v>1470725000</v>
      </c>
      <c r="I148" s="1">
        <v>2980211</v>
      </c>
      <c r="J148" s="2">
        <v>2.026356E-3</v>
      </c>
      <c r="K148" s="2">
        <v>1.8291040000000001E-7</v>
      </c>
      <c r="L148" s="5"/>
      <c r="M148" s="2">
        <v>2.0201853211727449E-3</v>
      </c>
      <c r="N148" s="3">
        <v>7.473230187883928</v>
      </c>
      <c r="O148" s="3">
        <v>9.0265678883670986E-2</v>
      </c>
      <c r="P148" s="3">
        <v>0.42367518653223502</v>
      </c>
      <c r="U148" s="9"/>
    </row>
    <row r="149" spans="1:21" x14ac:dyDescent="0.25">
      <c r="A149" t="s">
        <v>59</v>
      </c>
      <c r="B149">
        <v>2</v>
      </c>
      <c r="C149">
        <v>56</v>
      </c>
      <c r="D149" s="1">
        <v>2.809328E-9</v>
      </c>
      <c r="E149" s="1">
        <v>2.7871759999999998E-9</v>
      </c>
      <c r="F149">
        <v>2588</v>
      </c>
      <c r="G149">
        <v>1113</v>
      </c>
      <c r="H149" s="1">
        <v>1448556000</v>
      </c>
      <c r="I149" s="1">
        <v>2934725</v>
      </c>
      <c r="J149" s="2">
        <v>2.025967E-3</v>
      </c>
      <c r="K149" s="2">
        <v>2.4417580000000002E-7</v>
      </c>
      <c r="L149" s="5"/>
      <c r="M149" s="2">
        <v>2.0197975057592954E-3</v>
      </c>
      <c r="N149" s="3">
        <v>7.2798253337797991</v>
      </c>
      <c r="O149" s="3">
        <v>0.12052308848071069</v>
      </c>
      <c r="P149" s="3">
        <v>0.42367518653223502</v>
      </c>
      <c r="U149" s="9"/>
    </row>
    <row r="150" spans="1:21" x14ac:dyDescent="0.25">
      <c r="A150" t="s">
        <v>59</v>
      </c>
      <c r="B150">
        <v>2</v>
      </c>
      <c r="C150">
        <v>57</v>
      </c>
      <c r="D150" s="1">
        <v>2.78919E-9</v>
      </c>
      <c r="E150" s="1">
        <v>2.7730790000000002E-9</v>
      </c>
      <c r="F150">
        <v>2613</v>
      </c>
      <c r="G150">
        <v>1063</v>
      </c>
      <c r="H150" s="1">
        <v>1406252000</v>
      </c>
      <c r="I150" s="1">
        <v>2849164</v>
      </c>
      <c r="J150" s="2">
        <v>2.026066E-3</v>
      </c>
      <c r="K150" s="2">
        <v>4.0796130000000001E-7</v>
      </c>
      <c r="L150" s="5"/>
      <c r="M150" s="2">
        <v>2.0198962042835412E-3</v>
      </c>
      <c r="N150" s="3">
        <v>7.3290466205571114</v>
      </c>
      <c r="O150" s="3">
        <v>0.20135637239852996</v>
      </c>
      <c r="P150" s="3">
        <v>0.42367518653223502</v>
      </c>
      <c r="U150" s="9"/>
    </row>
    <row r="151" spans="1:21" x14ac:dyDescent="0.25">
      <c r="A151" t="s">
        <v>59</v>
      </c>
      <c r="B151">
        <v>2</v>
      </c>
      <c r="C151">
        <v>58</v>
      </c>
      <c r="D151" s="1">
        <v>2.7912030000000002E-9</v>
      </c>
      <c r="E151" s="1">
        <v>2.7932169999999999E-9</v>
      </c>
      <c r="F151">
        <v>2663</v>
      </c>
      <c r="G151">
        <v>1038</v>
      </c>
      <c r="H151" s="1">
        <v>1422208000</v>
      </c>
      <c r="I151" s="1">
        <v>2881747</v>
      </c>
      <c r="J151" s="2">
        <v>2.0262489999999999E-3</v>
      </c>
      <c r="K151" s="2">
        <v>1.7515119999999999E-7</v>
      </c>
      <c r="L151" s="5"/>
      <c r="M151" s="2">
        <v>2.0200786470101766E-3</v>
      </c>
      <c r="N151" s="3">
        <v>7.4200314233874298</v>
      </c>
      <c r="O151" s="3">
        <v>8.6441103734042554E-2</v>
      </c>
      <c r="P151" s="3">
        <v>0.42367518653223502</v>
      </c>
      <c r="U151" s="9"/>
    </row>
    <row r="152" spans="1:21" x14ac:dyDescent="0.25">
      <c r="A152" t="s">
        <v>59</v>
      </c>
      <c r="B152">
        <v>2</v>
      </c>
      <c r="C152">
        <v>59</v>
      </c>
      <c r="D152" s="1">
        <v>2.7871759999999998E-9</v>
      </c>
      <c r="E152" s="1">
        <v>2.78919E-9</v>
      </c>
      <c r="F152">
        <v>2663</v>
      </c>
      <c r="G152">
        <v>1163</v>
      </c>
      <c r="H152" s="1">
        <v>1435220000</v>
      </c>
      <c r="I152" s="1">
        <v>2907375</v>
      </c>
      <c r="J152" s="2">
        <v>2.0257360000000002E-3</v>
      </c>
      <c r="K152" s="2">
        <v>2.3053599999999999E-7</v>
      </c>
      <c r="L152" s="5"/>
      <c r="M152" s="2">
        <v>2.0195672092027227E-3</v>
      </c>
      <c r="N152" s="3">
        <v>7.1649756646332552</v>
      </c>
      <c r="O152" s="3">
        <v>0.11380357558931666</v>
      </c>
      <c r="P152" s="3">
        <v>0.42367518653223502</v>
      </c>
      <c r="U152" s="9"/>
    </row>
    <row r="153" spans="1:21" x14ac:dyDescent="0.25">
      <c r="A153" t="s">
        <v>59</v>
      </c>
      <c r="B153">
        <v>2</v>
      </c>
      <c r="C153">
        <v>60</v>
      </c>
      <c r="D153" s="1">
        <v>2.78919E-9</v>
      </c>
      <c r="E153" s="1">
        <v>2.7972450000000001E-9</v>
      </c>
      <c r="F153">
        <v>2713</v>
      </c>
      <c r="G153">
        <v>1163</v>
      </c>
      <c r="H153" s="1">
        <v>1430664000</v>
      </c>
      <c r="I153" s="1">
        <v>2897011</v>
      </c>
      <c r="J153" s="2">
        <v>2.0249420000000001E-3</v>
      </c>
      <c r="K153" s="2">
        <v>1.905544E-7</v>
      </c>
      <c r="L153" s="5"/>
      <c r="M153" s="2">
        <v>2.0187756270991777E-3</v>
      </c>
      <c r="N153" s="3">
        <v>6.7702110009864036</v>
      </c>
      <c r="O153" s="3">
        <v>9.4103633585554555E-2</v>
      </c>
      <c r="P153" s="3">
        <v>0.42367518653223502</v>
      </c>
      <c r="U153" s="9"/>
    </row>
    <row r="154" spans="1:21" x14ac:dyDescent="0.25">
      <c r="A154" t="s">
        <v>60</v>
      </c>
      <c r="B154">
        <v>2</v>
      </c>
      <c r="C154">
        <v>61</v>
      </c>
      <c r="D154" s="1">
        <v>2.7912030000000002E-9</v>
      </c>
      <c r="E154" s="1">
        <v>2.78919E-9</v>
      </c>
      <c r="F154">
        <v>2463</v>
      </c>
      <c r="G154">
        <v>-3412</v>
      </c>
      <c r="H154" s="1">
        <v>1445376000</v>
      </c>
      <c r="I154" s="1">
        <v>2928654</v>
      </c>
      <c r="J154" s="2">
        <v>2.0262240000000001E-3</v>
      </c>
      <c r="K154" s="2">
        <v>2.5688849999999998E-7</v>
      </c>
      <c r="L154" s="5"/>
      <c r="M154" s="2">
        <v>2.0200537231404177E-3</v>
      </c>
      <c r="N154" s="3">
        <v>7.4076018055144743</v>
      </c>
      <c r="O154" s="3">
        <v>0.12678188591192285</v>
      </c>
      <c r="P154" s="3">
        <v>0.42367518653223502</v>
      </c>
      <c r="U154" s="9"/>
    </row>
    <row r="155" spans="1:21" x14ac:dyDescent="0.25">
      <c r="A155" t="s">
        <v>60</v>
      </c>
      <c r="B155">
        <v>2</v>
      </c>
      <c r="C155">
        <v>62</v>
      </c>
      <c r="D155" s="1">
        <v>2.7972450000000001E-9</v>
      </c>
      <c r="E155" s="1">
        <v>2.7851620000000001E-9</v>
      </c>
      <c r="F155">
        <v>2563</v>
      </c>
      <c r="G155">
        <v>-3412</v>
      </c>
      <c r="H155" s="1">
        <v>1471668000</v>
      </c>
      <c r="I155" s="1">
        <v>2980465</v>
      </c>
      <c r="J155" s="2">
        <v>2.025228E-3</v>
      </c>
      <c r="K155" s="2">
        <v>1.7443259999999999E-7</v>
      </c>
      <c r="L155" s="5"/>
      <c r="M155" s="2">
        <v>2.0190607561692202E-3</v>
      </c>
      <c r="N155" s="3">
        <v>6.9124058294536272</v>
      </c>
      <c r="O155" s="3">
        <v>8.6129857971546903E-2</v>
      </c>
      <c r="P155" s="3">
        <v>0.42367518653223502</v>
      </c>
      <c r="U155" s="9"/>
    </row>
    <row r="156" spans="1:21" x14ac:dyDescent="0.25">
      <c r="A156" t="s">
        <v>60</v>
      </c>
      <c r="B156">
        <v>2</v>
      </c>
      <c r="C156">
        <v>63</v>
      </c>
      <c r="D156" s="1">
        <v>2.809328E-9</v>
      </c>
      <c r="E156" s="1">
        <v>2.78919E-9</v>
      </c>
      <c r="F156">
        <v>2613</v>
      </c>
      <c r="G156">
        <v>-3362</v>
      </c>
      <c r="H156" s="1">
        <v>1460800000</v>
      </c>
      <c r="I156" s="1">
        <v>2960505</v>
      </c>
      <c r="J156" s="2">
        <v>2.0266339999999998E-3</v>
      </c>
      <c r="K156" s="2">
        <v>2.9976269999999998E-7</v>
      </c>
      <c r="L156" s="5"/>
      <c r="M156" s="2">
        <v>2.0204624746044649E-3</v>
      </c>
      <c r="N156" s="3">
        <v>7.6114475386319658</v>
      </c>
      <c r="O156" s="3">
        <v>0.14791161107531009</v>
      </c>
      <c r="P156" s="3">
        <v>0.42367518653223502</v>
      </c>
      <c r="U156" s="9"/>
    </row>
    <row r="157" spans="1:21" x14ac:dyDescent="0.25">
      <c r="A157" t="s">
        <v>60</v>
      </c>
      <c r="B157">
        <v>2</v>
      </c>
      <c r="C157">
        <v>64</v>
      </c>
      <c r="D157" s="1">
        <v>2.7912030000000002E-9</v>
      </c>
      <c r="E157" s="1">
        <v>2.795231E-9</v>
      </c>
      <c r="F157">
        <v>2663</v>
      </c>
      <c r="G157">
        <v>-3312</v>
      </c>
      <c r="H157" s="1">
        <v>1466286000</v>
      </c>
      <c r="I157" s="1">
        <v>2970124</v>
      </c>
      <c r="J157" s="2">
        <v>2.0256089999999998E-3</v>
      </c>
      <c r="K157" s="2">
        <v>1.9946580000000001E-7</v>
      </c>
      <c r="L157" s="5"/>
      <c r="M157" s="2">
        <v>2.0194405959443468E-3</v>
      </c>
      <c r="N157" s="3">
        <v>7.1018332058381262</v>
      </c>
      <c r="O157" s="3">
        <v>9.8472015082871386E-2</v>
      </c>
      <c r="P157" s="3">
        <v>0.42367518653223502</v>
      </c>
      <c r="U157" s="9"/>
    </row>
    <row r="158" spans="1:21" x14ac:dyDescent="0.25">
      <c r="A158" t="s">
        <v>60</v>
      </c>
      <c r="B158">
        <v>2</v>
      </c>
      <c r="C158">
        <v>65</v>
      </c>
      <c r="D158" s="1">
        <v>2.7871759999999998E-9</v>
      </c>
      <c r="E158" s="1">
        <v>2.7972450000000001E-9</v>
      </c>
      <c r="F158">
        <v>2713</v>
      </c>
      <c r="G158">
        <v>-3362</v>
      </c>
      <c r="H158" s="1">
        <v>1469805000</v>
      </c>
      <c r="I158" s="1">
        <v>2978199</v>
      </c>
      <c r="J158" s="2">
        <v>2.0262539999999999E-3</v>
      </c>
      <c r="K158" s="2">
        <v>2.6878190000000001E-7</v>
      </c>
      <c r="L158" s="5"/>
      <c r="M158" s="2">
        <v>2.0200836317841283E-3</v>
      </c>
      <c r="N158" s="3">
        <v>7.4225173469619765</v>
      </c>
      <c r="O158" s="3">
        <v>0.13264965794021877</v>
      </c>
      <c r="P158" s="3">
        <v>0.42367518653223502</v>
      </c>
      <c r="U158" s="9"/>
    </row>
    <row r="159" spans="1:21" x14ac:dyDescent="0.25">
      <c r="A159" t="s">
        <v>51</v>
      </c>
      <c r="B159">
        <v>2</v>
      </c>
      <c r="C159">
        <v>66</v>
      </c>
      <c r="D159" s="1">
        <v>2.8073139999999999E-9</v>
      </c>
      <c r="E159" s="1">
        <v>2.8012729999999999E-9</v>
      </c>
      <c r="F159">
        <v>-1537</v>
      </c>
      <c r="G159">
        <v>-5512</v>
      </c>
      <c r="H159" s="1">
        <v>1485647000</v>
      </c>
      <c r="I159" s="1">
        <v>3010013</v>
      </c>
      <c r="J159" s="2">
        <v>2.0260600000000001E-3</v>
      </c>
      <c r="K159" s="2">
        <v>1.5006130000000001E-7</v>
      </c>
      <c r="L159" s="5"/>
      <c r="M159" s="2">
        <v>2.0198902225547991E-3</v>
      </c>
      <c r="N159" s="3">
        <v>7.326063512267611</v>
      </c>
      <c r="O159" s="3">
        <v>7.4065575550575996E-2</v>
      </c>
      <c r="P159" s="3">
        <v>0.42367518653223502</v>
      </c>
      <c r="U159" s="9"/>
    </row>
    <row r="160" spans="1:21" x14ac:dyDescent="0.25">
      <c r="A160" t="s">
        <v>51</v>
      </c>
      <c r="B160">
        <v>2</v>
      </c>
      <c r="C160">
        <v>67</v>
      </c>
      <c r="D160" s="1">
        <v>2.803287E-9</v>
      </c>
      <c r="E160" s="1">
        <v>2.8012729999999999E-9</v>
      </c>
      <c r="F160">
        <v>-1537</v>
      </c>
      <c r="G160">
        <v>-5612</v>
      </c>
      <c r="H160" s="1">
        <v>1488876000</v>
      </c>
      <c r="I160" s="1">
        <v>3015579</v>
      </c>
      <c r="J160" s="2">
        <v>2.025406E-3</v>
      </c>
      <c r="K160" s="2">
        <v>1.9363560000000001E-7</v>
      </c>
      <c r="L160" s="5"/>
      <c r="M160" s="2">
        <v>2.0192382141219043E-3</v>
      </c>
      <c r="N160" s="3">
        <v>7.000904708709399</v>
      </c>
      <c r="O160" s="3">
        <v>9.5603350636859971E-2</v>
      </c>
      <c r="P160" s="3">
        <v>0.42367518653223502</v>
      </c>
      <c r="U160" s="9"/>
    </row>
    <row r="161" spans="1:21" x14ac:dyDescent="0.25">
      <c r="A161" t="s">
        <v>51</v>
      </c>
      <c r="B161">
        <v>2</v>
      </c>
      <c r="C161">
        <v>68</v>
      </c>
      <c r="D161" s="1">
        <v>2.803287E-9</v>
      </c>
      <c r="E161" s="1">
        <v>2.809328E-9</v>
      </c>
      <c r="F161">
        <v>-1437</v>
      </c>
      <c r="G161">
        <v>-5612</v>
      </c>
      <c r="H161" s="1">
        <v>1494235000</v>
      </c>
      <c r="I161" s="1">
        <v>3026690</v>
      </c>
      <c r="J161" s="2">
        <v>2.0255770000000002E-3</v>
      </c>
      <c r="K161" s="2">
        <v>2.6466430000000002E-7</v>
      </c>
      <c r="L161" s="5"/>
      <c r="M161" s="2">
        <v>2.0194086933910558E-3</v>
      </c>
      <c r="N161" s="3">
        <v>7.0859232949609385</v>
      </c>
      <c r="O161" s="3">
        <v>0.13066118937961874</v>
      </c>
      <c r="P161" s="3">
        <v>0.42367518653223502</v>
      </c>
      <c r="U161" s="9"/>
    </row>
    <row r="162" spans="1:21" x14ac:dyDescent="0.25">
      <c r="A162" t="s">
        <v>51</v>
      </c>
      <c r="B162">
        <v>2</v>
      </c>
      <c r="C162">
        <v>69</v>
      </c>
      <c r="D162" s="1">
        <v>2.8073139999999999E-9</v>
      </c>
      <c r="E162" s="1">
        <v>2.8133559999999999E-9</v>
      </c>
      <c r="F162">
        <v>-1437</v>
      </c>
      <c r="G162">
        <v>-5512</v>
      </c>
      <c r="H162" s="1">
        <v>1500789000</v>
      </c>
      <c r="I162" s="1">
        <v>3039478</v>
      </c>
      <c r="J162" s="2">
        <v>2.0252540000000002E-3</v>
      </c>
      <c r="K162" s="2">
        <v>2.4684839999999998E-7</v>
      </c>
      <c r="L162" s="5"/>
      <c r="M162" s="2">
        <v>2.0190866769937699E-3</v>
      </c>
      <c r="N162" s="3">
        <v>6.9253326320417585</v>
      </c>
      <c r="O162" s="3">
        <v>0.12188515613350225</v>
      </c>
      <c r="P162" s="3">
        <v>0.42367518653223502</v>
      </c>
      <c r="U162" s="9"/>
    </row>
    <row r="163" spans="1:21" x14ac:dyDescent="0.25">
      <c r="A163" t="s">
        <v>51</v>
      </c>
      <c r="B163">
        <v>2</v>
      </c>
      <c r="C163">
        <v>70</v>
      </c>
      <c r="D163" s="1">
        <v>2.8073139999999999E-9</v>
      </c>
      <c r="E163" s="1">
        <v>2.81537E-9</v>
      </c>
      <c r="F163">
        <v>-1437</v>
      </c>
      <c r="G163">
        <v>-5412</v>
      </c>
      <c r="H163" s="1">
        <v>1487552000</v>
      </c>
      <c r="I163" s="1">
        <v>3014543</v>
      </c>
      <c r="J163" s="2">
        <v>2.0265130000000002E-3</v>
      </c>
      <c r="K163" s="2">
        <v>1.4367709999999999E-7</v>
      </c>
      <c r="L163" s="5"/>
      <c r="M163" s="2">
        <v>2.0203418430748319E-3</v>
      </c>
      <c r="N163" s="3">
        <v>7.5512881881267813</v>
      </c>
      <c r="O163" s="3">
        <v>7.0898681627011503E-2</v>
      </c>
      <c r="P163" s="3">
        <v>0.42367518653223502</v>
      </c>
      <c r="U163" s="9"/>
    </row>
    <row r="164" spans="1:21" x14ac:dyDescent="0.25">
      <c r="A164" t="s">
        <v>52</v>
      </c>
      <c r="B164">
        <v>2</v>
      </c>
      <c r="C164">
        <v>71</v>
      </c>
      <c r="D164" s="1">
        <v>2.795231E-9</v>
      </c>
      <c r="E164" s="1">
        <v>2.7972450000000001E-9</v>
      </c>
      <c r="F164">
        <v>-1737</v>
      </c>
      <c r="G164">
        <v>-1112</v>
      </c>
      <c r="H164" s="1">
        <v>1484113000</v>
      </c>
      <c r="I164" s="1">
        <v>3003067</v>
      </c>
      <c r="J164" s="2">
        <v>2.0234749999999998E-3</v>
      </c>
      <c r="K164" s="2">
        <v>2.5222740000000002E-7</v>
      </c>
      <c r="L164" s="5"/>
      <c r="M164" s="2">
        <v>2.0173130944217206E-3</v>
      </c>
      <c r="N164" s="3">
        <v>6.0408410241974408</v>
      </c>
      <c r="O164" s="3">
        <v>0.12465061342492498</v>
      </c>
      <c r="P164" s="3">
        <v>0.42367518653223502</v>
      </c>
      <c r="U164" s="9"/>
    </row>
    <row r="165" spans="1:21" x14ac:dyDescent="0.25">
      <c r="A165" t="s">
        <v>52</v>
      </c>
      <c r="B165">
        <v>2</v>
      </c>
      <c r="C165">
        <v>72</v>
      </c>
      <c r="D165" s="1">
        <v>2.795231E-9</v>
      </c>
      <c r="E165" s="1">
        <v>2.7972450000000001E-9</v>
      </c>
      <c r="F165">
        <v>-1637</v>
      </c>
      <c r="G165">
        <v>-1162</v>
      </c>
      <c r="H165" s="1">
        <v>1475017000</v>
      </c>
      <c r="I165" s="1">
        <v>2986564</v>
      </c>
      <c r="J165" s="2">
        <v>2.0247659999999999E-3</v>
      </c>
      <c r="K165" s="2">
        <v>2.8403490000000002E-7</v>
      </c>
      <c r="L165" s="5"/>
      <c r="M165" s="2">
        <v>2.018600163056074E-3</v>
      </c>
      <c r="N165" s="3">
        <v>6.6827064911600953</v>
      </c>
      <c r="O165" s="3">
        <v>0.14028035832288771</v>
      </c>
      <c r="P165" s="3">
        <v>0.42367518653223502</v>
      </c>
      <c r="U165" s="9"/>
    </row>
    <row r="166" spans="1:21" x14ac:dyDescent="0.25">
      <c r="A166" t="s">
        <v>52</v>
      </c>
      <c r="B166">
        <v>2</v>
      </c>
      <c r="C166">
        <v>73</v>
      </c>
      <c r="D166" s="1">
        <v>2.7972450000000001E-9</v>
      </c>
      <c r="E166" s="1">
        <v>2.8012729999999999E-9</v>
      </c>
      <c r="F166">
        <v>-1637</v>
      </c>
      <c r="G166">
        <v>-1062</v>
      </c>
      <c r="H166" s="1">
        <v>1475327000</v>
      </c>
      <c r="I166" s="1">
        <v>2986036</v>
      </c>
      <c r="J166" s="2">
        <v>2.0239820000000001E-3</v>
      </c>
      <c r="K166" s="2">
        <v>3.2971229999999998E-7</v>
      </c>
      <c r="L166" s="5"/>
      <c r="M166" s="2">
        <v>2.0178185505004328E-3</v>
      </c>
      <c r="N166" s="3">
        <v>6.2929136746623371</v>
      </c>
      <c r="O166" s="3">
        <v>0.1629027827322575</v>
      </c>
      <c r="P166" s="3">
        <v>0.42367518653223502</v>
      </c>
      <c r="U166" s="9"/>
    </row>
    <row r="167" spans="1:21" x14ac:dyDescent="0.25">
      <c r="A167" t="s">
        <v>52</v>
      </c>
      <c r="B167">
        <v>2</v>
      </c>
      <c r="C167">
        <v>74</v>
      </c>
      <c r="D167" s="1">
        <v>2.795231E-9</v>
      </c>
      <c r="E167" s="1">
        <v>2.803287E-9</v>
      </c>
      <c r="F167">
        <v>-1587</v>
      </c>
      <c r="G167">
        <v>-1012</v>
      </c>
      <c r="H167" s="1">
        <v>1463427000</v>
      </c>
      <c r="I167" s="1">
        <v>2960679</v>
      </c>
      <c r="J167" s="2">
        <v>2.0231139999999999E-3</v>
      </c>
      <c r="K167" s="2">
        <v>1.723065E-7</v>
      </c>
      <c r="L167" s="5"/>
      <c r="M167" s="2">
        <v>2.0169531937424012E-3</v>
      </c>
      <c r="N167" s="3">
        <v>5.8613573421111287</v>
      </c>
      <c r="O167" s="3">
        <v>8.5168952416917673E-2</v>
      </c>
      <c r="P167" s="3">
        <v>0.42367518653223502</v>
      </c>
      <c r="U167" s="9"/>
    </row>
    <row r="168" spans="1:21" x14ac:dyDescent="0.25">
      <c r="A168" t="s">
        <v>52</v>
      </c>
      <c r="B168">
        <v>2</v>
      </c>
      <c r="C168">
        <v>75</v>
      </c>
      <c r="D168" s="1">
        <v>2.8012729999999999E-9</v>
      </c>
      <c r="E168" s="1">
        <v>2.7932169999999999E-9</v>
      </c>
      <c r="F168">
        <v>-1537</v>
      </c>
      <c r="G168">
        <v>-962</v>
      </c>
      <c r="H168" s="1">
        <v>1459528000</v>
      </c>
      <c r="I168" s="1">
        <v>2954639</v>
      </c>
      <c r="J168" s="2">
        <v>2.0243790000000002E-3</v>
      </c>
      <c r="K168" s="2">
        <v>2.6006709999999999E-7</v>
      </c>
      <c r="L168" s="5"/>
      <c r="M168" s="2">
        <v>2.0182143415522057E-3</v>
      </c>
      <c r="N168" s="3">
        <v>6.4902960064860959</v>
      </c>
      <c r="O168" s="3">
        <v>0.12846759425977053</v>
      </c>
      <c r="P168" s="3">
        <v>0.42367518653223502</v>
      </c>
      <c r="U168" s="9"/>
    </row>
    <row r="169" spans="1:21" x14ac:dyDescent="0.25">
      <c r="A169" t="s">
        <v>50</v>
      </c>
      <c r="B169">
        <v>2</v>
      </c>
      <c r="C169">
        <v>76</v>
      </c>
      <c r="D169" s="1">
        <v>2.795231E-9</v>
      </c>
      <c r="E169" s="1">
        <v>2.8012729999999999E-9</v>
      </c>
      <c r="F169">
        <v>-1637</v>
      </c>
      <c r="G169">
        <v>2688</v>
      </c>
      <c r="H169" s="1">
        <v>1410595000</v>
      </c>
      <c r="I169" s="1">
        <v>2776749</v>
      </c>
      <c r="J169" s="2">
        <v>1.9684939999999999E-3</v>
      </c>
      <c r="K169" s="2">
        <v>2.5559840000000001E-7</v>
      </c>
      <c r="L169" s="5">
        <v>1.0028114618362187</v>
      </c>
      <c r="M169" s="2">
        <v>1.9624995230929912E-3</v>
      </c>
      <c r="N169" s="3">
        <v>-21.294871786858515</v>
      </c>
      <c r="O169" s="3">
        <v>0.12984464265575613</v>
      </c>
      <c r="P169" s="3">
        <v>0.42367518653223502</v>
      </c>
      <c r="U169" s="9"/>
    </row>
    <row r="170" spans="1:21" x14ac:dyDescent="0.25">
      <c r="A170" t="s">
        <v>50</v>
      </c>
      <c r="B170">
        <v>2</v>
      </c>
      <c r="C170">
        <v>77</v>
      </c>
      <c r="D170" s="1">
        <v>2.7972450000000001E-9</v>
      </c>
      <c r="E170" s="1">
        <v>2.8012729999999999E-9</v>
      </c>
      <c r="F170">
        <v>-1562</v>
      </c>
      <c r="G170">
        <v>2663</v>
      </c>
      <c r="H170" s="1">
        <v>1413061000</v>
      </c>
      <c r="I170" s="1">
        <v>2780951</v>
      </c>
      <c r="J170" s="2">
        <v>1.968034E-3</v>
      </c>
      <c r="K170" s="2">
        <v>1.7782129999999999E-7</v>
      </c>
      <c r="L170" s="5">
        <v>1.0025771236708778</v>
      </c>
      <c r="M170" s="2">
        <v>1.9620409238894263E-3</v>
      </c>
      <c r="N170" s="3">
        <v>-21.523576755721919</v>
      </c>
      <c r="O170" s="3">
        <v>9.0354790618454764E-2</v>
      </c>
      <c r="P170" s="3">
        <v>0.42367518653223502</v>
      </c>
      <c r="U170" s="9"/>
    </row>
    <row r="171" spans="1:21" x14ac:dyDescent="0.25">
      <c r="A171" t="s">
        <v>50</v>
      </c>
      <c r="B171">
        <v>2</v>
      </c>
      <c r="C171">
        <v>78</v>
      </c>
      <c r="D171" s="1">
        <v>2.7972450000000001E-9</v>
      </c>
      <c r="E171" s="1">
        <v>2.7992589999999998E-9</v>
      </c>
      <c r="F171">
        <v>-1587</v>
      </c>
      <c r="G171">
        <v>2613</v>
      </c>
      <c r="H171" s="1">
        <v>1407178000</v>
      </c>
      <c r="I171" s="1">
        <v>2771944</v>
      </c>
      <c r="J171" s="2">
        <v>1.969859E-3</v>
      </c>
      <c r="K171" s="2">
        <v>2.6468390000000002E-7</v>
      </c>
      <c r="L171" s="5">
        <v>1.0035068348703284</v>
      </c>
      <c r="M171" s="2">
        <v>1.9638603663818316E-3</v>
      </c>
      <c r="N171" s="3">
        <v>-20.616214650991616</v>
      </c>
      <c r="O171" s="3">
        <v>0.13436692676988557</v>
      </c>
      <c r="P171" s="3">
        <v>0.42367518653223502</v>
      </c>
      <c r="U171" s="9"/>
    </row>
    <row r="172" spans="1:21" x14ac:dyDescent="0.25">
      <c r="A172" t="s">
        <v>50</v>
      </c>
      <c r="B172">
        <v>2</v>
      </c>
      <c r="C172">
        <v>79</v>
      </c>
      <c r="D172" s="1">
        <v>2.7791199999999998E-9</v>
      </c>
      <c r="E172" s="1">
        <v>2.7791199999999998E-9</v>
      </c>
      <c r="F172">
        <v>-1587</v>
      </c>
      <c r="G172">
        <v>2563</v>
      </c>
      <c r="H172" s="1">
        <v>1400636000</v>
      </c>
      <c r="I172" s="1">
        <v>2757664</v>
      </c>
      <c r="J172" s="2">
        <v>1.9688660000000001E-3</v>
      </c>
      <c r="K172" s="2">
        <v>2.0002809999999999E-7</v>
      </c>
      <c r="L172" s="5">
        <v>1.0030009700916684</v>
      </c>
      <c r="M172" s="2">
        <v>1.9628703902750053E-3</v>
      </c>
      <c r="N172" s="3">
        <v>-21.109919072907822</v>
      </c>
      <c r="O172" s="3">
        <v>0.10159558852659348</v>
      </c>
      <c r="P172" s="3">
        <v>0.42367518653223502</v>
      </c>
      <c r="U172" s="9"/>
    </row>
    <row r="173" spans="1:21" x14ac:dyDescent="0.25">
      <c r="A173" t="s">
        <v>50</v>
      </c>
      <c r="B173">
        <v>2</v>
      </c>
      <c r="C173">
        <v>80</v>
      </c>
      <c r="D173" s="1">
        <v>2.7871759999999998E-9</v>
      </c>
      <c r="E173" s="1">
        <v>2.78919E-9</v>
      </c>
      <c r="F173">
        <v>-1587</v>
      </c>
      <c r="G173">
        <v>2513</v>
      </c>
      <c r="H173" s="1">
        <v>1397341000</v>
      </c>
      <c r="I173" s="1">
        <v>2753435</v>
      </c>
      <c r="J173" s="2">
        <v>1.9704810000000001E-3</v>
      </c>
      <c r="K173" s="2">
        <v>2.784886E-7</v>
      </c>
      <c r="L173" s="5">
        <v>1.0038237008243329</v>
      </c>
      <c r="M173" s="2">
        <v>1.964480472261435E-3</v>
      </c>
      <c r="N173" s="3">
        <v>-20.306965758310813</v>
      </c>
      <c r="O173" s="3">
        <v>0.14133026403198001</v>
      </c>
      <c r="P173" s="3">
        <v>0.42367518653223502</v>
      </c>
      <c r="U173" s="9"/>
    </row>
    <row r="174" spans="1:21" x14ac:dyDescent="0.25">
      <c r="A174" t="s">
        <v>53</v>
      </c>
      <c r="B174">
        <v>2</v>
      </c>
      <c r="C174">
        <v>81</v>
      </c>
      <c r="D174" s="1">
        <v>2.7912030000000002E-9</v>
      </c>
      <c r="E174" s="1">
        <v>2.7932169999999999E-9</v>
      </c>
      <c r="F174">
        <v>-1387</v>
      </c>
      <c r="G174">
        <v>6988</v>
      </c>
      <c r="H174" s="1">
        <v>1430881000</v>
      </c>
      <c r="I174" s="1">
        <v>2912381</v>
      </c>
      <c r="J174" s="2">
        <v>2.0353749999999999E-3</v>
      </c>
      <c r="K174" s="2">
        <v>1.4999829999999999E-7</v>
      </c>
      <c r="L174" s="5"/>
      <c r="M174" s="2">
        <v>2.0291768564269928E-3</v>
      </c>
      <c r="N174" s="3">
        <v>11.957339131753786</v>
      </c>
      <c r="O174" s="3">
        <v>7.3695658048271204E-2</v>
      </c>
      <c r="P174" s="3">
        <v>0.42367518653223502</v>
      </c>
      <c r="U174" s="9"/>
    </row>
    <row r="175" spans="1:21" x14ac:dyDescent="0.25">
      <c r="A175" t="s">
        <v>53</v>
      </c>
      <c r="B175">
        <v>2</v>
      </c>
      <c r="C175">
        <v>82</v>
      </c>
      <c r="D175" s="1">
        <v>2.7992589999999998E-9</v>
      </c>
      <c r="E175" s="1">
        <v>2.7871759999999998E-9</v>
      </c>
      <c r="F175">
        <v>-1337</v>
      </c>
      <c r="G175">
        <v>7013</v>
      </c>
      <c r="H175" s="1">
        <v>1425843000</v>
      </c>
      <c r="I175" s="1">
        <v>2899639</v>
      </c>
      <c r="J175" s="2">
        <v>2.0336310000000002E-3</v>
      </c>
      <c r="K175" s="2">
        <v>2.5902819999999999E-7</v>
      </c>
      <c r="L175" s="5"/>
      <c r="M175" s="2">
        <v>2.0274381672726071E-3</v>
      </c>
      <c r="N175" s="3">
        <v>11.090248988932405</v>
      </c>
      <c r="O175" s="3">
        <v>0.1273722715674574</v>
      </c>
      <c r="P175" s="3">
        <v>0.42367518653223502</v>
      </c>
      <c r="U175" s="9"/>
    </row>
    <row r="176" spans="1:21" x14ac:dyDescent="0.25">
      <c r="A176" t="s">
        <v>53</v>
      </c>
      <c r="B176">
        <v>2</v>
      </c>
      <c r="C176">
        <v>83</v>
      </c>
      <c r="D176" s="1">
        <v>2.7730790000000002E-9</v>
      </c>
      <c r="E176" s="1">
        <v>2.783148E-9</v>
      </c>
      <c r="F176">
        <v>-1237</v>
      </c>
      <c r="G176">
        <v>6613</v>
      </c>
      <c r="H176" s="1">
        <v>1433029000</v>
      </c>
      <c r="I176" s="1">
        <v>2916901</v>
      </c>
      <c r="J176" s="2">
        <v>2.0354800000000001E-3</v>
      </c>
      <c r="K176" s="2">
        <v>2.4237210000000001E-7</v>
      </c>
      <c r="L176" s="5"/>
      <c r="M176" s="2">
        <v>2.0292815366799808E-3</v>
      </c>
      <c r="N176" s="3">
        <v>12.009543526820599</v>
      </c>
      <c r="O176" s="3">
        <v>0.1190736828659579</v>
      </c>
      <c r="P176" s="3">
        <v>0.42367518653223502</v>
      </c>
      <c r="U176" s="9"/>
    </row>
    <row r="177" spans="1:21" x14ac:dyDescent="0.25">
      <c r="A177" t="s">
        <v>53</v>
      </c>
      <c r="B177">
        <v>2</v>
      </c>
      <c r="C177">
        <v>84</v>
      </c>
      <c r="D177" s="1">
        <v>2.7851620000000001E-9</v>
      </c>
      <c r="E177" s="1">
        <v>2.803287E-9</v>
      </c>
      <c r="F177">
        <v>-1137</v>
      </c>
      <c r="G177">
        <v>6813</v>
      </c>
      <c r="H177" s="1">
        <v>1433400000</v>
      </c>
      <c r="I177" s="1">
        <v>2917943</v>
      </c>
      <c r="J177" s="2">
        <v>2.0356800000000002E-3</v>
      </c>
      <c r="K177" s="2">
        <v>2.1142919999999999E-7</v>
      </c>
      <c r="L177" s="5"/>
      <c r="M177" s="2">
        <v>2.0294809276380529E-3</v>
      </c>
      <c r="N177" s="3">
        <v>12.108980469804909</v>
      </c>
      <c r="O177" s="3">
        <v>0.10386170714454136</v>
      </c>
      <c r="P177" s="3">
        <v>0.42367518653223502</v>
      </c>
      <c r="U177" s="9"/>
    </row>
    <row r="178" spans="1:21" x14ac:dyDescent="0.25">
      <c r="A178" t="s">
        <v>53</v>
      </c>
      <c r="B178">
        <v>2</v>
      </c>
      <c r="C178">
        <v>85</v>
      </c>
      <c r="D178" s="1">
        <v>2.7912030000000002E-9</v>
      </c>
      <c r="E178" s="1">
        <v>2.8052999999999998E-9</v>
      </c>
      <c r="F178">
        <v>-1087</v>
      </c>
      <c r="G178">
        <v>7013</v>
      </c>
      <c r="H178" s="1">
        <v>1418339000</v>
      </c>
      <c r="I178" s="1">
        <v>2885713</v>
      </c>
      <c r="J178" s="2">
        <v>2.0345710000000002E-3</v>
      </c>
      <c r="K178" s="2">
        <v>2.6192629999999999E-7</v>
      </c>
      <c r="L178" s="5"/>
      <c r="M178" s="2">
        <v>2.0283753047755449E-3</v>
      </c>
      <c r="N178" s="3">
        <v>11.557602620958063</v>
      </c>
      <c r="O178" s="3">
        <v>0.12873785186164552</v>
      </c>
      <c r="P178" s="3">
        <v>0.42367518653223502</v>
      </c>
      <c r="U178" s="9"/>
    </row>
    <row r="179" spans="1:21" x14ac:dyDescent="0.25">
      <c r="A179" t="s">
        <v>54</v>
      </c>
      <c r="B179">
        <v>2</v>
      </c>
      <c r="C179">
        <v>86</v>
      </c>
      <c r="D179" s="1">
        <v>2.7791199999999998E-9</v>
      </c>
      <c r="E179" s="1">
        <v>2.783148E-9</v>
      </c>
      <c r="F179">
        <v>-5587</v>
      </c>
      <c r="G179">
        <v>4488</v>
      </c>
      <c r="H179" s="1">
        <v>1438093000</v>
      </c>
      <c r="I179" s="1">
        <v>2924951</v>
      </c>
      <c r="J179" s="2">
        <v>2.0339099999999999E-3</v>
      </c>
      <c r="K179" s="2">
        <v>2.5670820000000001E-7</v>
      </c>
      <c r="L179" s="5"/>
      <c r="M179" s="2">
        <v>2.027716317659117E-3</v>
      </c>
      <c r="N179" s="3">
        <v>11.228963524395175</v>
      </c>
      <c r="O179" s="3">
        <v>0.12621413926869923</v>
      </c>
      <c r="P179" s="3">
        <v>0.42367518653223502</v>
      </c>
      <c r="U179" s="9"/>
    </row>
    <row r="180" spans="1:21" x14ac:dyDescent="0.25">
      <c r="A180" t="s">
        <v>54</v>
      </c>
      <c r="B180">
        <v>2</v>
      </c>
      <c r="C180">
        <v>87</v>
      </c>
      <c r="D180" s="1">
        <v>2.5636379999999998E-9</v>
      </c>
      <c r="E180" s="1">
        <v>2.6099569999999998E-9</v>
      </c>
      <c r="F180">
        <v>-5637</v>
      </c>
      <c r="G180">
        <v>4588</v>
      </c>
      <c r="H180" s="1">
        <v>1820008000</v>
      </c>
      <c r="I180" s="1">
        <v>3700650</v>
      </c>
      <c r="J180" s="2">
        <v>2.0333149999999999E-3</v>
      </c>
      <c r="K180" s="2">
        <v>2.6290039999999997E-7</v>
      </c>
      <c r="L180" s="5"/>
      <c r="M180" s="2">
        <v>2.0271231295588537E-3</v>
      </c>
      <c r="N180" s="3">
        <v>10.933138619017457</v>
      </c>
      <c r="O180" s="3">
        <v>0.12929644447613872</v>
      </c>
      <c r="P180" s="3">
        <v>0.42367518653223502</v>
      </c>
      <c r="U180" s="9"/>
    </row>
    <row r="181" spans="1:21" x14ac:dyDescent="0.25">
      <c r="A181" t="s">
        <v>54</v>
      </c>
      <c r="B181">
        <v>2</v>
      </c>
      <c r="C181">
        <v>88</v>
      </c>
      <c r="D181" s="1">
        <v>2.5938460000000001E-9</v>
      </c>
      <c r="E181" s="1">
        <v>2.6220400000000002E-9</v>
      </c>
      <c r="F181">
        <v>-5587</v>
      </c>
      <c r="G181">
        <v>4613</v>
      </c>
      <c r="H181" s="1">
        <v>1799995000</v>
      </c>
      <c r="I181" s="1">
        <v>3660800</v>
      </c>
      <c r="J181" s="2">
        <v>2.0337829999999999E-3</v>
      </c>
      <c r="K181" s="2">
        <v>2.3364050000000001E-7</v>
      </c>
      <c r="L181" s="5"/>
      <c r="M181" s="2">
        <v>2.0275897044007415E-3</v>
      </c>
      <c r="N181" s="3">
        <v>11.165821065600268</v>
      </c>
      <c r="O181" s="3">
        <v>0.11487975855831227</v>
      </c>
      <c r="P181" s="3">
        <v>0.42367518653223502</v>
      </c>
      <c r="U181" s="9"/>
    </row>
    <row r="182" spans="1:21" x14ac:dyDescent="0.25">
      <c r="A182" t="s">
        <v>54</v>
      </c>
      <c r="B182">
        <v>2</v>
      </c>
      <c r="C182">
        <v>89</v>
      </c>
      <c r="D182" s="1">
        <v>2.618012E-9</v>
      </c>
      <c r="E182" s="1">
        <v>2.632109E-9</v>
      </c>
      <c r="F182">
        <v>-5537</v>
      </c>
      <c r="G182">
        <v>4588</v>
      </c>
      <c r="H182" s="1">
        <v>1795934000</v>
      </c>
      <c r="I182" s="1">
        <v>3650946</v>
      </c>
      <c r="J182" s="2">
        <v>2.0328949999999998E-3</v>
      </c>
      <c r="K182" s="2">
        <v>2.1054289999999999E-7</v>
      </c>
      <c r="L182" s="5"/>
      <c r="M182" s="2">
        <v>2.0267044085469027E-3</v>
      </c>
      <c r="N182" s="3">
        <v>10.72432103875065</v>
      </c>
      <c r="O182" s="3">
        <v>0.10356801507210162</v>
      </c>
      <c r="P182" s="3">
        <v>0.42367518653223502</v>
      </c>
      <c r="U182" s="9"/>
    </row>
    <row r="183" spans="1:21" x14ac:dyDescent="0.25">
      <c r="A183" t="s">
        <v>54</v>
      </c>
      <c r="B183">
        <v>2</v>
      </c>
      <c r="C183">
        <v>90</v>
      </c>
      <c r="D183" s="1">
        <v>2.6300949999999999E-9</v>
      </c>
      <c r="E183" s="1">
        <v>2.6280810000000002E-9</v>
      </c>
      <c r="F183">
        <v>-5487</v>
      </c>
      <c r="G183">
        <v>4613</v>
      </c>
      <c r="H183" s="1">
        <v>1792165000</v>
      </c>
      <c r="I183" s="1">
        <v>3645548</v>
      </c>
      <c r="J183" s="2">
        <v>2.0341579999999999E-3</v>
      </c>
      <c r="K183" s="2">
        <v>3.540889E-7</v>
      </c>
      <c r="L183" s="5"/>
      <c r="M183" s="2">
        <v>2.027963562447126E-3</v>
      </c>
      <c r="N183" s="3">
        <v>11.352265333695488</v>
      </c>
      <c r="O183" s="3">
        <v>0.17407148313946114</v>
      </c>
      <c r="P183" s="3">
        <v>0.42367518653223502</v>
      </c>
      <c r="U183" s="9"/>
    </row>
    <row r="184" spans="1:21" x14ac:dyDescent="0.25">
      <c r="A184" t="s">
        <v>55</v>
      </c>
      <c r="B184">
        <v>2</v>
      </c>
      <c r="C184">
        <v>91</v>
      </c>
      <c r="D184" s="1">
        <v>2.624053E-9</v>
      </c>
      <c r="E184" s="1">
        <v>2.632109E-9</v>
      </c>
      <c r="F184">
        <v>-6037</v>
      </c>
      <c r="G184">
        <v>388</v>
      </c>
      <c r="H184" s="1">
        <v>1824335000</v>
      </c>
      <c r="I184" s="1">
        <v>3707636</v>
      </c>
      <c r="J184" s="2">
        <v>2.032322E-3</v>
      </c>
      <c r="K184" s="2">
        <v>1.397337E-7</v>
      </c>
      <c r="L184" s="5"/>
      <c r="M184" s="2">
        <v>2.026133153452027E-3</v>
      </c>
      <c r="N184" s="3">
        <v>10.439434197101027</v>
      </c>
      <c r="O184" s="3">
        <v>6.8755689305139631E-2</v>
      </c>
      <c r="P184" s="3">
        <v>0.42367518653223502</v>
      </c>
      <c r="U184" s="9"/>
    </row>
    <row r="185" spans="1:21" x14ac:dyDescent="0.25">
      <c r="A185" t="s">
        <v>55</v>
      </c>
      <c r="B185">
        <v>2</v>
      </c>
      <c r="C185">
        <v>92</v>
      </c>
      <c r="D185" s="1">
        <v>2.6421779999999998E-9</v>
      </c>
      <c r="E185" s="1">
        <v>2.6341230000000001E-9</v>
      </c>
      <c r="F185">
        <v>-5987</v>
      </c>
      <c r="G185">
        <v>413</v>
      </c>
      <c r="H185" s="1">
        <v>1806893000</v>
      </c>
      <c r="I185" s="1">
        <v>3674894</v>
      </c>
      <c r="J185" s="2">
        <v>2.03382E-3</v>
      </c>
      <c r="K185" s="2">
        <v>1.7301529999999999E-7</v>
      </c>
      <c r="L185" s="5"/>
      <c r="M185" s="2">
        <v>2.027626591727985E-3</v>
      </c>
      <c r="N185" s="3">
        <v>11.184216900052446</v>
      </c>
      <c r="O185" s="3">
        <v>8.5069130994876632E-2</v>
      </c>
      <c r="P185" s="3">
        <v>0.42367518653223502</v>
      </c>
      <c r="U185" s="9"/>
    </row>
    <row r="186" spans="1:21" x14ac:dyDescent="0.25">
      <c r="A186" t="s">
        <v>55</v>
      </c>
      <c r="B186">
        <v>2</v>
      </c>
      <c r="C186">
        <v>93</v>
      </c>
      <c r="D186" s="1">
        <v>2.6401640000000001E-9</v>
      </c>
      <c r="E186" s="1">
        <v>2.6361369999999998E-9</v>
      </c>
      <c r="F186">
        <v>-5937</v>
      </c>
      <c r="G186">
        <v>338</v>
      </c>
      <c r="H186" s="1">
        <v>1861441000</v>
      </c>
      <c r="I186" s="1">
        <v>3780489</v>
      </c>
      <c r="J186" s="2">
        <v>2.030947E-3</v>
      </c>
      <c r="K186" s="2">
        <v>2.5494539999999998E-7</v>
      </c>
      <c r="L186" s="5"/>
      <c r="M186" s="2">
        <v>2.0247623406152832E-3</v>
      </c>
      <c r="N186" s="3">
        <v>9.7558052140849227</v>
      </c>
      <c r="O186" s="3">
        <v>0.12553030679776478</v>
      </c>
      <c r="P186" s="3">
        <v>0.42367518653223502</v>
      </c>
      <c r="U186" s="9"/>
    </row>
    <row r="187" spans="1:21" x14ac:dyDescent="0.25">
      <c r="A187" t="s">
        <v>55</v>
      </c>
      <c r="B187">
        <v>2</v>
      </c>
      <c r="C187">
        <v>94</v>
      </c>
      <c r="D187" s="1">
        <v>2.6341230000000001E-9</v>
      </c>
      <c r="E187" s="1">
        <v>2.63815E-9</v>
      </c>
      <c r="F187">
        <v>-5837</v>
      </c>
      <c r="G187">
        <v>338</v>
      </c>
      <c r="H187" s="1">
        <v>1806102000</v>
      </c>
      <c r="I187" s="1">
        <v>3672784</v>
      </c>
      <c r="J187" s="2">
        <v>2.0335420000000002E-3</v>
      </c>
      <c r="K187" s="2">
        <v>2.9584529999999999E-7</v>
      </c>
      <c r="L187" s="5"/>
      <c r="M187" s="2">
        <v>2.0273494382962651E-3</v>
      </c>
      <c r="N187" s="3">
        <v>11.045999549304408</v>
      </c>
      <c r="O187" s="3">
        <v>0.14548275865460364</v>
      </c>
      <c r="P187" s="3">
        <v>0.42367518653223502</v>
      </c>
      <c r="U187" s="9"/>
    </row>
    <row r="188" spans="1:21" x14ac:dyDescent="0.25">
      <c r="A188" t="s">
        <v>55</v>
      </c>
      <c r="B188">
        <v>2</v>
      </c>
      <c r="C188">
        <v>95</v>
      </c>
      <c r="D188" s="1">
        <v>2.6421779999999998E-9</v>
      </c>
      <c r="E188" s="1">
        <v>2.6421779999999998E-9</v>
      </c>
      <c r="F188">
        <v>-5737</v>
      </c>
      <c r="G188">
        <v>389</v>
      </c>
      <c r="H188" s="1">
        <v>1825283000</v>
      </c>
      <c r="I188" s="1">
        <v>3711651</v>
      </c>
      <c r="J188" s="2">
        <v>2.0334649999999999E-3</v>
      </c>
      <c r="K188" s="2">
        <v>2.474995E-7</v>
      </c>
      <c r="L188" s="5"/>
      <c r="M188" s="2">
        <v>2.0272726727774072E-3</v>
      </c>
      <c r="N188" s="3">
        <v>11.007716326255412</v>
      </c>
      <c r="O188" s="3">
        <v>0.1217131841462725</v>
      </c>
      <c r="P188" s="3">
        <v>0.42367518653223502</v>
      </c>
      <c r="U188" s="9"/>
    </row>
    <row r="189" spans="1:21" x14ac:dyDescent="0.25">
      <c r="A189" t="s">
        <v>56</v>
      </c>
      <c r="B189">
        <v>2</v>
      </c>
      <c r="C189">
        <v>96</v>
      </c>
      <c r="D189" s="1">
        <v>2.6401640000000001E-9</v>
      </c>
      <c r="E189" s="1">
        <v>2.6522470000000001E-9</v>
      </c>
      <c r="F189">
        <v>-5437</v>
      </c>
      <c r="G189">
        <v>-3612</v>
      </c>
      <c r="H189" s="1">
        <v>1787105000</v>
      </c>
      <c r="I189" s="1">
        <v>3614242</v>
      </c>
      <c r="J189" s="2">
        <v>2.0224000000000002E-3</v>
      </c>
      <c r="K189" s="2">
        <v>1.9791049999999999E-7</v>
      </c>
      <c r="L189" s="5"/>
      <c r="M189" s="2">
        <v>2.0162413680220848E-3</v>
      </c>
      <c r="N189" s="3">
        <v>5.5063674556576903</v>
      </c>
      <c r="O189" s="3">
        <v>9.7859226661392407E-2</v>
      </c>
      <c r="P189" s="3">
        <v>0.42367518653223502</v>
      </c>
      <c r="U189" s="9"/>
    </row>
    <row r="190" spans="1:21" x14ac:dyDescent="0.25">
      <c r="A190" t="s">
        <v>56</v>
      </c>
      <c r="B190">
        <v>2</v>
      </c>
      <c r="C190">
        <v>97</v>
      </c>
      <c r="D190" s="1">
        <v>2.644192E-9</v>
      </c>
      <c r="E190" s="1">
        <v>2.6482200000000002E-9</v>
      </c>
      <c r="F190">
        <v>-5387</v>
      </c>
      <c r="G190">
        <v>-3662</v>
      </c>
      <c r="H190" s="1">
        <v>1795840000</v>
      </c>
      <c r="I190" s="1">
        <v>3632650</v>
      </c>
      <c r="J190" s="2">
        <v>2.0228139999999999E-3</v>
      </c>
      <c r="K190" s="2">
        <v>2.2535580000000001E-7</v>
      </c>
      <c r="L190" s="5"/>
      <c r="M190" s="2">
        <v>2.0166541073052937E-3</v>
      </c>
      <c r="N190" s="3">
        <v>5.7122019276349967</v>
      </c>
      <c r="O190" s="3">
        <v>0.11140707944477347</v>
      </c>
      <c r="P190" s="3">
        <v>0.42367518653223502</v>
      </c>
      <c r="U190" s="9"/>
    </row>
    <row r="191" spans="1:21" x14ac:dyDescent="0.25">
      <c r="A191" t="s">
        <v>56</v>
      </c>
      <c r="B191">
        <v>2</v>
      </c>
      <c r="C191">
        <v>98</v>
      </c>
      <c r="D191" s="1">
        <v>2.63815E-9</v>
      </c>
      <c r="E191" s="1">
        <v>2.6421779999999998E-9</v>
      </c>
      <c r="F191">
        <v>-5337</v>
      </c>
      <c r="G191">
        <v>-3712</v>
      </c>
      <c r="H191" s="1">
        <v>1812359000</v>
      </c>
      <c r="I191" s="1">
        <v>3666385</v>
      </c>
      <c r="J191" s="2">
        <v>2.0229900000000001E-3</v>
      </c>
      <c r="K191" s="2">
        <v>1.8917169999999999E-7</v>
      </c>
      <c r="L191" s="5"/>
      <c r="M191" s="2">
        <v>2.0168295713483969E-3</v>
      </c>
      <c r="N191" s="3">
        <v>5.7997064374610829</v>
      </c>
      <c r="O191" s="3">
        <v>9.3510941724872579E-2</v>
      </c>
      <c r="P191" s="3">
        <v>0.42367518653223502</v>
      </c>
      <c r="U191" s="9"/>
    </row>
    <row r="192" spans="1:21" x14ac:dyDescent="0.25">
      <c r="A192" t="s">
        <v>56</v>
      </c>
      <c r="B192">
        <v>2</v>
      </c>
      <c r="C192">
        <v>99</v>
      </c>
      <c r="D192" s="1">
        <v>2.6462060000000001E-9</v>
      </c>
      <c r="E192" s="1">
        <v>2.6341230000000001E-9</v>
      </c>
      <c r="F192">
        <v>-5287</v>
      </c>
      <c r="G192">
        <v>-3662</v>
      </c>
      <c r="H192" s="1">
        <v>1810373000</v>
      </c>
      <c r="I192" s="1">
        <v>3662693</v>
      </c>
      <c r="J192" s="2">
        <v>2.023169E-3</v>
      </c>
      <c r="K192" s="2">
        <v>1.603244E-7</v>
      </c>
      <c r="L192" s="5"/>
      <c r="M192" s="2">
        <v>2.017008026255871E-3</v>
      </c>
      <c r="N192" s="3">
        <v>5.8887025014318084</v>
      </c>
      <c r="O192" s="3">
        <v>7.9244195615887747E-2</v>
      </c>
      <c r="P192" s="3">
        <v>0.42367518653223502</v>
      </c>
      <c r="U192" s="9"/>
    </row>
    <row r="193" spans="1:23" x14ac:dyDescent="0.25">
      <c r="A193" t="s">
        <v>56</v>
      </c>
      <c r="B193">
        <v>2</v>
      </c>
      <c r="C193">
        <v>100</v>
      </c>
      <c r="D193" s="1">
        <v>2.6421779999999998E-9</v>
      </c>
      <c r="E193" s="1">
        <v>2.6562749999999999E-9</v>
      </c>
      <c r="F193">
        <v>-5237</v>
      </c>
      <c r="G193">
        <v>-3712</v>
      </c>
      <c r="H193" s="1">
        <v>1820178000</v>
      </c>
      <c r="I193" s="1">
        <v>3682364</v>
      </c>
      <c r="J193" s="2">
        <v>2.0230790000000001E-3</v>
      </c>
      <c r="K193" s="2">
        <v>2.348445E-7</v>
      </c>
      <c r="L193" s="5"/>
      <c r="M193" s="2">
        <v>2.016918300324739E-3</v>
      </c>
      <c r="N193" s="3">
        <v>5.8439558770890798</v>
      </c>
      <c r="O193" s="3">
        <v>0.11608271352725226</v>
      </c>
      <c r="P193" s="3">
        <v>0.42367518653223502</v>
      </c>
      <c r="U193" s="9"/>
    </row>
    <row r="194" spans="1:23" x14ac:dyDescent="0.25">
      <c r="A194" t="s">
        <v>6</v>
      </c>
      <c r="B194">
        <v>3</v>
      </c>
      <c r="C194">
        <v>1</v>
      </c>
      <c r="D194" s="1">
        <v>3.0409220000000001E-9</v>
      </c>
      <c r="E194" s="1">
        <v>3.0590460000000001E-9</v>
      </c>
      <c r="F194">
        <v>3100</v>
      </c>
      <c r="G194">
        <v>4530</v>
      </c>
      <c r="H194" s="1">
        <v>1899502000</v>
      </c>
      <c r="I194" s="1">
        <v>3736276</v>
      </c>
      <c r="J194" s="2">
        <v>1.9669760000000001E-3</v>
      </c>
      <c r="K194" s="1">
        <v>2.9684050000000002E-7</v>
      </c>
      <c r="L194" s="5">
        <v>1.0020942580490644</v>
      </c>
      <c r="M194" s="2">
        <v>1.9626604539619012E-3</v>
      </c>
      <c r="N194" s="3">
        <v>-21.214615019997328</v>
      </c>
      <c r="O194" s="3">
        <v>0.1509121107730852</v>
      </c>
      <c r="P194" s="3">
        <v>0.29053635134488559</v>
      </c>
      <c r="U194" s="9"/>
    </row>
    <row r="195" spans="1:23" x14ac:dyDescent="0.25">
      <c r="A195" t="s">
        <v>6</v>
      </c>
      <c r="B195">
        <v>3</v>
      </c>
      <c r="C195">
        <v>2</v>
      </c>
      <c r="D195" s="1">
        <v>3.065088E-9</v>
      </c>
      <c r="E195" s="1">
        <v>3.0811990000000002E-9</v>
      </c>
      <c r="F195">
        <v>3100</v>
      </c>
      <c r="G195">
        <v>4430</v>
      </c>
      <c r="H195" s="1">
        <v>1889594000</v>
      </c>
      <c r="I195" s="1">
        <v>3716219</v>
      </c>
      <c r="J195" s="2">
        <v>1.9666750000000002E-3</v>
      </c>
      <c r="K195" s="1">
        <v>2.1151380000000001E-7</v>
      </c>
      <c r="L195" s="5">
        <v>1.0019409107933415</v>
      </c>
      <c r="M195" s="2">
        <v>1.9623601143560075E-3</v>
      </c>
      <c r="N195" s="3">
        <v>-21.364395393971837</v>
      </c>
      <c r="O195" s="3">
        <v>0.10754893411468594</v>
      </c>
      <c r="P195" s="3">
        <v>0.29053635134488559</v>
      </c>
      <c r="U195" s="9"/>
    </row>
    <row r="196" spans="1:23" x14ac:dyDescent="0.25">
      <c r="A196" t="s">
        <v>21</v>
      </c>
      <c r="B196">
        <v>3</v>
      </c>
      <c r="C196">
        <v>3</v>
      </c>
      <c r="D196" s="1">
        <v>3.0731430000000001E-9</v>
      </c>
      <c r="E196" s="1">
        <v>3.0892539999999999E-9</v>
      </c>
      <c r="F196">
        <v>2600</v>
      </c>
      <c r="G196">
        <v>30</v>
      </c>
      <c r="H196" s="1">
        <v>1965531000</v>
      </c>
      <c r="I196" s="1">
        <v>3973162</v>
      </c>
      <c r="J196" s="2">
        <v>2.021419E-3</v>
      </c>
      <c r="K196" s="1">
        <v>2.8351890000000002E-7</v>
      </c>
      <c r="L196" s="5"/>
      <c r="M196" s="2">
        <v>2.0169840060006894E-3</v>
      </c>
      <c r="N196" s="3">
        <v>5.8767235191947709</v>
      </c>
      <c r="O196" s="3">
        <v>0.14025736376278247</v>
      </c>
      <c r="P196" s="3">
        <v>0.29053635134488559</v>
      </c>
      <c r="R196" t="str">
        <f>A196</f>
        <v>BKL-GG-14</v>
      </c>
      <c r="S196" s="3">
        <f>AVERAGE(N196:N198)</f>
        <v>5.8480280544134606</v>
      </c>
      <c r="T196" s="3">
        <f>STDEV(N196:N198)</f>
        <v>6.4448238166996449E-2</v>
      </c>
      <c r="U196" s="9">
        <f>COUNT(N196:N198)</f>
        <v>3</v>
      </c>
      <c r="V196">
        <v>0.99050000000000005</v>
      </c>
      <c r="W196" s="3">
        <f>S196-(19.04*V196-17.98)</f>
        <v>4.9689080544134603</v>
      </c>
    </row>
    <row r="197" spans="1:23" x14ac:dyDescent="0.25">
      <c r="A197" t="s">
        <v>21</v>
      </c>
      <c r="B197">
        <v>3</v>
      </c>
      <c r="C197">
        <v>4</v>
      </c>
      <c r="D197" s="1">
        <v>3.0872400000000002E-9</v>
      </c>
      <c r="E197" s="1">
        <v>3.0852260000000001E-9</v>
      </c>
      <c r="F197">
        <v>2600</v>
      </c>
      <c r="G197">
        <v>130</v>
      </c>
      <c r="H197" s="1">
        <v>1976806000</v>
      </c>
      <c r="I197" s="1">
        <v>3995547</v>
      </c>
      <c r="J197" s="2">
        <v>2.021213E-3</v>
      </c>
      <c r="K197" s="1">
        <v>1.7166720000000001E-7</v>
      </c>
      <c r="L197" s="5"/>
      <c r="M197" s="2">
        <v>2.0167784579647624E-3</v>
      </c>
      <c r="N197" s="3">
        <v>5.7742160207272519</v>
      </c>
      <c r="O197" s="3">
        <v>8.4932760673912158E-2</v>
      </c>
      <c r="P197" s="3">
        <v>0.29053635134488559</v>
      </c>
      <c r="U197" s="9"/>
    </row>
    <row r="198" spans="1:23" x14ac:dyDescent="0.25">
      <c r="A198" t="s">
        <v>21</v>
      </c>
      <c r="B198">
        <v>3</v>
      </c>
      <c r="C198">
        <v>5</v>
      </c>
      <c r="D198" s="1">
        <v>3.0892539999999999E-9</v>
      </c>
      <c r="E198" s="1">
        <v>3.1013369999999998E-9</v>
      </c>
      <c r="F198">
        <v>2700</v>
      </c>
      <c r="G198">
        <v>130</v>
      </c>
      <c r="H198" s="1">
        <v>1964150000</v>
      </c>
      <c r="I198" s="1">
        <v>3970433</v>
      </c>
      <c r="J198" s="2">
        <v>2.021452E-3</v>
      </c>
      <c r="K198" s="1">
        <v>1.7006190000000001E-7</v>
      </c>
      <c r="L198" s="5"/>
      <c r="M198" s="2">
        <v>2.0170169335986779E-3</v>
      </c>
      <c r="N198" s="3">
        <v>5.8931446233183582</v>
      </c>
      <c r="O198" s="3">
        <v>8.4128586778216857E-2</v>
      </c>
      <c r="P198" s="3">
        <v>0.29053635134488559</v>
      </c>
      <c r="U198" s="9"/>
    </row>
    <row r="199" spans="1:23" x14ac:dyDescent="0.25">
      <c r="A199" t="s">
        <v>6</v>
      </c>
      <c r="B199">
        <v>3</v>
      </c>
      <c r="C199">
        <v>6</v>
      </c>
      <c r="D199" s="1">
        <v>3.1033509999999999E-9</v>
      </c>
      <c r="E199" s="1">
        <v>3.1033509999999999E-9</v>
      </c>
      <c r="F199">
        <v>3200</v>
      </c>
      <c r="G199">
        <v>4430</v>
      </c>
      <c r="H199" s="1">
        <v>1858215000</v>
      </c>
      <c r="I199" s="1">
        <v>3656915</v>
      </c>
      <c r="J199" s="2">
        <v>1.9679710000000002E-3</v>
      </c>
      <c r="K199" s="1">
        <v>1.900674E-7</v>
      </c>
      <c r="L199" s="5">
        <v>1.0026011700737962</v>
      </c>
      <c r="M199" s="2">
        <v>1.9636532709315503E-3</v>
      </c>
      <c r="N199" s="3">
        <v>-20.71949385021432</v>
      </c>
      <c r="O199" s="3">
        <v>9.6580386601225324E-2</v>
      </c>
      <c r="P199" s="3">
        <v>0.29053635134488559</v>
      </c>
      <c r="U199" s="9"/>
    </row>
    <row r="200" spans="1:23" x14ac:dyDescent="0.25">
      <c r="A200" t="s">
        <v>6</v>
      </c>
      <c r="B200">
        <v>3</v>
      </c>
      <c r="C200">
        <v>7</v>
      </c>
      <c r="D200" s="1">
        <v>3.0932820000000001E-9</v>
      </c>
      <c r="E200" s="1">
        <v>3.0952959999999998E-9</v>
      </c>
      <c r="F200">
        <v>3300</v>
      </c>
      <c r="G200">
        <v>4330</v>
      </c>
      <c r="H200" s="1">
        <v>1848380000</v>
      </c>
      <c r="I200" s="1">
        <v>3635953</v>
      </c>
      <c r="J200" s="2">
        <v>1.967103E-3</v>
      </c>
      <c r="K200" s="1">
        <v>2.3601370000000001E-7</v>
      </c>
      <c r="L200" s="5">
        <v>1.0021589593828744</v>
      </c>
      <c r="M200" s="2">
        <v>1.962081010929631E-3</v>
      </c>
      <c r="N200" s="3">
        <v>-21.503585213629052</v>
      </c>
      <c r="O200" s="3">
        <v>0.11998034673324173</v>
      </c>
      <c r="P200" s="3">
        <v>0.29053635134488559</v>
      </c>
      <c r="U200" s="9"/>
    </row>
    <row r="201" spans="1:23" x14ac:dyDescent="0.25">
      <c r="A201" t="s">
        <v>20</v>
      </c>
      <c r="B201">
        <v>3</v>
      </c>
      <c r="C201">
        <v>8</v>
      </c>
      <c r="D201" s="1">
        <v>3.0872400000000002E-9</v>
      </c>
      <c r="E201" s="1">
        <v>3.0932820000000001E-9</v>
      </c>
      <c r="F201">
        <v>2600</v>
      </c>
      <c r="G201">
        <v>-3995</v>
      </c>
      <c r="H201" s="1">
        <v>1865219000</v>
      </c>
      <c r="I201" s="1">
        <v>3768844</v>
      </c>
      <c r="J201" s="2">
        <v>2.0205900000000001E-3</v>
      </c>
      <c r="K201" s="1">
        <v>2.309093E-7</v>
      </c>
      <c r="L201" s="5"/>
      <c r="M201" s="2">
        <v>2.0154314592953715E-3</v>
      </c>
      <c r="N201" s="3">
        <v>5.1024632432532524</v>
      </c>
      <c r="O201" s="3">
        <v>0.11427815638006721</v>
      </c>
      <c r="P201" s="3">
        <v>0.29053635134488559</v>
      </c>
      <c r="R201" t="str">
        <f>A201</f>
        <v>BKL-BOR-03</v>
      </c>
      <c r="S201" s="3">
        <f>AVERAGE(N201:N203)</f>
        <v>5.0382947490221763</v>
      </c>
      <c r="T201" s="3">
        <f>STDEV(N201:N203)</f>
        <v>8.1737634016683977E-2</v>
      </c>
      <c r="U201" s="9">
        <f>COUNT(N201:N203)</f>
        <v>3</v>
      </c>
      <c r="V201">
        <v>1</v>
      </c>
      <c r="W201" s="3">
        <f>S201-(19.04*V201-17.98)</f>
        <v>3.9782947490221776</v>
      </c>
    </row>
    <row r="202" spans="1:23" x14ac:dyDescent="0.25">
      <c r="A202" t="s">
        <v>20</v>
      </c>
      <c r="B202">
        <v>3</v>
      </c>
      <c r="C202">
        <v>9</v>
      </c>
      <c r="D202" s="1">
        <v>3.1033509999999999E-9</v>
      </c>
      <c r="E202" s="1">
        <v>3.0832129999999999E-9</v>
      </c>
      <c r="F202">
        <v>2825</v>
      </c>
      <c r="G202">
        <v>-4220</v>
      </c>
      <c r="H202" s="1">
        <v>1868016000</v>
      </c>
      <c r="I202" s="1">
        <v>3773911</v>
      </c>
      <c r="J202" s="2">
        <v>2.0202760000000001E-3</v>
      </c>
      <c r="K202" s="1">
        <v>1.8773419999999999E-7</v>
      </c>
      <c r="L202" s="5"/>
      <c r="M202" s="2">
        <v>2.0151182609333984E-3</v>
      </c>
      <c r="N202" s="3">
        <v>4.9462701642721818</v>
      </c>
      <c r="O202" s="3">
        <v>9.2925026085544746E-2</v>
      </c>
      <c r="P202" s="3">
        <v>0.29053635134488559</v>
      </c>
      <c r="U202" s="9"/>
    </row>
    <row r="203" spans="1:23" x14ac:dyDescent="0.25">
      <c r="A203" t="s">
        <v>20</v>
      </c>
      <c r="B203">
        <v>3</v>
      </c>
      <c r="C203">
        <v>10</v>
      </c>
      <c r="D203" s="1">
        <v>3.0952959999999998E-9</v>
      </c>
      <c r="E203" s="1">
        <v>3.0952959999999998E-9</v>
      </c>
      <c r="F203">
        <v>2850</v>
      </c>
      <c r="G203">
        <v>-4120</v>
      </c>
      <c r="H203" s="1">
        <v>1844843000</v>
      </c>
      <c r="I203" s="1">
        <v>3727538</v>
      </c>
      <c r="J203" s="2">
        <v>2.0205169999999999E-3</v>
      </c>
      <c r="K203" s="1">
        <v>1.2999909999999999E-7</v>
      </c>
      <c r="L203" s="5"/>
      <c r="M203" s="2">
        <v>2.0153586456634477E-3</v>
      </c>
      <c r="N203" s="3">
        <v>5.0661508395410948</v>
      </c>
      <c r="O203" s="3">
        <v>6.4339523003270949E-2</v>
      </c>
      <c r="P203" s="3">
        <v>0.29053635134488559</v>
      </c>
      <c r="U203" s="9"/>
    </row>
    <row r="204" spans="1:23" x14ac:dyDescent="0.25">
      <c r="A204" t="s">
        <v>6</v>
      </c>
      <c r="B204">
        <v>3</v>
      </c>
      <c r="C204">
        <v>11</v>
      </c>
      <c r="D204" s="1">
        <v>3.0791850000000001E-9</v>
      </c>
      <c r="E204" s="1">
        <v>3.0832129999999999E-9</v>
      </c>
      <c r="F204">
        <v>3300</v>
      </c>
      <c r="G204">
        <v>4230</v>
      </c>
      <c r="H204" s="1">
        <v>1846584000</v>
      </c>
      <c r="I204" s="1">
        <v>3634219</v>
      </c>
      <c r="J204" s="2">
        <v>1.9680769999999999E-3</v>
      </c>
      <c r="K204" s="1">
        <v>2.2099679999999999E-7</v>
      </c>
      <c r="L204" s="5">
        <v>1.002655172761858</v>
      </c>
      <c r="M204" s="2">
        <v>1.9630525243199541E-3</v>
      </c>
      <c r="N204" s="3">
        <v>-21.019088210675218</v>
      </c>
      <c r="O204" s="3">
        <v>0.11229072846235183</v>
      </c>
      <c r="P204" s="3">
        <v>0.29053635134488559</v>
      </c>
      <c r="U204" s="9"/>
    </row>
    <row r="205" spans="1:23" x14ac:dyDescent="0.25">
      <c r="A205" t="s">
        <v>6</v>
      </c>
      <c r="B205">
        <v>3</v>
      </c>
      <c r="C205">
        <v>12</v>
      </c>
      <c r="D205" s="1">
        <v>3.0892539999999999E-9</v>
      </c>
      <c r="E205" s="1">
        <v>3.0872400000000002E-9</v>
      </c>
      <c r="F205">
        <v>3300</v>
      </c>
      <c r="G205">
        <v>4130</v>
      </c>
      <c r="H205" s="1">
        <v>1848792000</v>
      </c>
      <c r="I205" s="1">
        <v>3639171</v>
      </c>
      <c r="J205" s="2">
        <v>1.9684059999999998E-3</v>
      </c>
      <c r="K205" s="1">
        <v>2.4185660000000002E-7</v>
      </c>
      <c r="L205" s="5">
        <v>1.0028227848785782</v>
      </c>
      <c r="M205" s="2">
        <v>1.9629043939413475E-3</v>
      </c>
      <c r="N205" s="3">
        <v>-21.092961329868597</v>
      </c>
      <c r="O205" s="3">
        <v>0.1228692657917117</v>
      </c>
      <c r="P205" s="3">
        <v>0.29053635134488559</v>
      </c>
      <c r="U205" s="9"/>
    </row>
    <row r="206" spans="1:23" x14ac:dyDescent="0.25">
      <c r="A206" t="s">
        <v>19</v>
      </c>
      <c r="B206">
        <v>3</v>
      </c>
      <c r="C206">
        <v>13</v>
      </c>
      <c r="D206" s="1">
        <v>3.0872400000000002E-9</v>
      </c>
      <c r="E206" s="1">
        <v>3.0852260000000001E-9</v>
      </c>
      <c r="F206">
        <v>-1400</v>
      </c>
      <c r="G206">
        <v>-5470</v>
      </c>
      <c r="H206" s="1">
        <v>1830380000</v>
      </c>
      <c r="I206" s="1">
        <v>3599683</v>
      </c>
      <c r="J206" s="2">
        <v>1.9666319999999998E-3</v>
      </c>
      <c r="K206" s="1">
        <v>2.211374E-7</v>
      </c>
      <c r="L206" s="5"/>
      <c r="M206" s="2">
        <v>1.9611353521913977E-3</v>
      </c>
      <c r="N206" s="3">
        <v>-21.975188414423585</v>
      </c>
      <c r="O206" s="3">
        <v>0.11244472783927038</v>
      </c>
      <c r="P206" s="3">
        <v>0.29053635134488559</v>
      </c>
      <c r="R206" t="str">
        <f>A206</f>
        <v>BKL-GOLI-02</v>
      </c>
      <c r="S206" s="3">
        <f>AVERAGE(N206:N208)</f>
        <v>-22.20660311003412</v>
      </c>
      <c r="T206" s="3">
        <f>STDEV(N206:N208)</f>
        <v>0.25284720940975858</v>
      </c>
      <c r="U206" s="9">
        <f>COUNT(N206:N208)</f>
        <v>3</v>
      </c>
      <c r="V206">
        <v>0.98349999999999993</v>
      </c>
      <c r="W206" s="3">
        <f>S206-(19.04*V206-17.98)</f>
        <v>-22.952443110034118</v>
      </c>
    </row>
    <row r="207" spans="1:23" x14ac:dyDescent="0.25">
      <c r="A207" t="s">
        <v>19</v>
      </c>
      <c r="B207">
        <v>3</v>
      </c>
      <c r="C207">
        <v>14</v>
      </c>
      <c r="D207" s="1">
        <v>3.0952959999999998E-9</v>
      </c>
      <c r="E207" s="1">
        <v>3.0771709999999999E-9</v>
      </c>
      <c r="F207">
        <v>-1375</v>
      </c>
      <c r="G207">
        <v>-5395</v>
      </c>
      <c r="H207" s="1">
        <v>1818100000</v>
      </c>
      <c r="I207" s="1">
        <v>3574834</v>
      </c>
      <c r="J207" s="2">
        <v>1.9662439999999998E-3</v>
      </c>
      <c r="K207" s="1">
        <v>2.5022989999999999E-7</v>
      </c>
      <c r="L207" s="5"/>
      <c r="M207" s="2">
        <v>1.9607484366339113E-3</v>
      </c>
      <c r="N207" s="3">
        <v>-22.168144507325295</v>
      </c>
      <c r="O207" s="3">
        <v>0.12726289310990904</v>
      </c>
      <c r="P207" s="3">
        <v>0.29053635134488559</v>
      </c>
      <c r="U207" s="9"/>
    </row>
    <row r="208" spans="1:23" x14ac:dyDescent="0.25">
      <c r="A208" t="s">
        <v>19</v>
      </c>
      <c r="B208">
        <v>3</v>
      </c>
      <c r="C208">
        <v>15</v>
      </c>
      <c r="D208" s="1">
        <v>3.0751569999999998E-9</v>
      </c>
      <c r="E208" s="1">
        <v>3.0791850000000001E-9</v>
      </c>
      <c r="F208">
        <v>-1275</v>
      </c>
      <c r="G208">
        <v>-5345</v>
      </c>
      <c r="H208" s="1">
        <v>1833215000</v>
      </c>
      <c r="I208" s="1">
        <v>3603415</v>
      </c>
      <c r="J208" s="2">
        <v>1.965624E-3</v>
      </c>
      <c r="K208" s="1">
        <v>2.5489620000000002E-7</v>
      </c>
      <c r="L208" s="5"/>
      <c r="M208" s="2">
        <v>1.9601301695059696E-3</v>
      </c>
      <c r="N208" s="3">
        <v>-22.476476408353484</v>
      </c>
      <c r="O208" s="3">
        <v>0.12967698807096373</v>
      </c>
      <c r="P208" s="3">
        <v>0.29053635134488559</v>
      </c>
      <c r="U208" s="9"/>
    </row>
    <row r="209" spans="1:23" x14ac:dyDescent="0.25">
      <c r="A209" t="s">
        <v>6</v>
      </c>
      <c r="B209">
        <v>3</v>
      </c>
      <c r="C209">
        <v>16</v>
      </c>
      <c r="D209" s="1">
        <v>3.0832129999999999E-9</v>
      </c>
      <c r="E209" s="1">
        <v>3.0731430000000001E-9</v>
      </c>
      <c r="F209">
        <v>3400</v>
      </c>
      <c r="G209">
        <v>4130</v>
      </c>
      <c r="H209" s="1">
        <v>1831407000</v>
      </c>
      <c r="I209" s="1">
        <v>3604621</v>
      </c>
      <c r="J209" s="2">
        <v>1.9682229999999998E-3</v>
      </c>
      <c r="K209" s="1">
        <v>2.3964370000000002E-7</v>
      </c>
      <c r="L209" s="5">
        <v>1.0027295538227734</v>
      </c>
      <c r="M209" s="2">
        <v>1.9627219054181E-3</v>
      </c>
      <c r="N209" s="3">
        <v>-21.183968971623777</v>
      </c>
      <c r="O209" s="3">
        <v>0.12175637618298335</v>
      </c>
      <c r="P209" s="3">
        <v>0.29053635134488559</v>
      </c>
      <c r="U209" s="9"/>
    </row>
    <row r="210" spans="1:23" x14ac:dyDescent="0.25">
      <c r="A210" t="s">
        <v>6</v>
      </c>
      <c r="B210">
        <v>3</v>
      </c>
      <c r="C210">
        <v>17</v>
      </c>
      <c r="D210" s="1">
        <v>3.0751569999999998E-9</v>
      </c>
      <c r="E210" s="1">
        <v>3.0811990000000002E-9</v>
      </c>
      <c r="F210">
        <v>3400</v>
      </c>
      <c r="G210">
        <v>4230</v>
      </c>
      <c r="H210" s="1">
        <v>1821907000</v>
      </c>
      <c r="I210" s="1">
        <v>3586898</v>
      </c>
      <c r="J210" s="2">
        <v>1.9687609999999999E-3</v>
      </c>
      <c r="K210" s="1">
        <v>2.7079540000000001E-7</v>
      </c>
      <c r="L210" s="5">
        <v>1.0030036429376534</v>
      </c>
      <c r="M210" s="2">
        <v>1.9634945657187753E-3</v>
      </c>
      <c r="N210" s="3">
        <v>-20.798640674857705</v>
      </c>
      <c r="O210" s="3">
        <v>0.13754610132971956</v>
      </c>
      <c r="P210" s="3">
        <v>0.29053635134488559</v>
      </c>
      <c r="U210" s="9"/>
    </row>
    <row r="211" spans="1:23" x14ac:dyDescent="0.25">
      <c r="A211" t="s">
        <v>18</v>
      </c>
      <c r="B211">
        <v>3</v>
      </c>
      <c r="C211">
        <v>18</v>
      </c>
      <c r="D211" s="1">
        <v>3.0872400000000002E-9</v>
      </c>
      <c r="E211" s="1">
        <v>3.071129E-9</v>
      </c>
      <c r="F211">
        <v>-900</v>
      </c>
      <c r="G211">
        <v>-970</v>
      </c>
      <c r="H211" s="1">
        <v>1824742000</v>
      </c>
      <c r="I211" s="1">
        <v>3599595</v>
      </c>
      <c r="J211" s="2">
        <v>1.9726589999999999E-3</v>
      </c>
      <c r="K211" s="1">
        <v>1.92728E-7</v>
      </c>
      <c r="L211" s="5"/>
      <c r="M211" s="2">
        <v>1.967382138571535E-3</v>
      </c>
      <c r="N211" s="3">
        <v>-18.859894987265591</v>
      </c>
      <c r="O211" s="3">
        <v>9.7699602414811695E-2</v>
      </c>
      <c r="P211" s="3">
        <v>0.29053635134488559</v>
      </c>
      <c r="R211" t="str">
        <f>A211</f>
        <v>BKL-KAV-02</v>
      </c>
      <c r="S211" s="3">
        <f>AVERAGE(N211:N213)</f>
        <v>-18.253601761720457</v>
      </c>
      <c r="T211" s="3">
        <f>STDEV(N211:N213)</f>
        <v>0.55662784767430518</v>
      </c>
      <c r="U211" s="9">
        <f>COUNT(N211:N213)</f>
        <v>3</v>
      </c>
      <c r="V211">
        <v>0.99199999999999999</v>
      </c>
      <c r="W211" s="3">
        <f>S211-(19.04*V211-17.98)</f>
        <v>-19.161281761720456</v>
      </c>
    </row>
    <row r="212" spans="1:23" x14ac:dyDescent="0.25">
      <c r="A212" t="s">
        <v>18</v>
      </c>
      <c r="B212">
        <v>3</v>
      </c>
      <c r="C212">
        <v>19</v>
      </c>
      <c r="D212" s="1">
        <v>3.091268E-9</v>
      </c>
      <c r="E212" s="1">
        <v>3.0872400000000002E-9</v>
      </c>
      <c r="F212">
        <v>-850</v>
      </c>
      <c r="G212">
        <v>-995</v>
      </c>
      <c r="H212" s="1">
        <v>1820525000</v>
      </c>
      <c r="I212" s="1">
        <v>3593930</v>
      </c>
      <c r="J212" s="2">
        <v>1.9741160000000002E-3</v>
      </c>
      <c r="K212" s="1">
        <v>1.256062E-7</v>
      </c>
      <c r="L212" s="5"/>
      <c r="M212" s="2">
        <v>1.9688352410975668E-3</v>
      </c>
      <c r="N212" s="3">
        <v>-18.135227858783743</v>
      </c>
      <c r="O212" s="3">
        <v>6.3626554873168553E-2</v>
      </c>
      <c r="P212" s="3">
        <v>0.29053635134488559</v>
      </c>
      <c r="U212" s="9"/>
    </row>
    <row r="213" spans="1:23" x14ac:dyDescent="0.25">
      <c r="A213" t="s">
        <v>18</v>
      </c>
      <c r="B213">
        <v>3</v>
      </c>
      <c r="C213">
        <v>20</v>
      </c>
      <c r="D213" s="1">
        <v>3.091268E-9</v>
      </c>
      <c r="E213" s="1">
        <v>3.0811990000000002E-9</v>
      </c>
      <c r="F213">
        <v>-850</v>
      </c>
      <c r="G213">
        <v>-1070</v>
      </c>
      <c r="H213" s="1">
        <v>1836484000</v>
      </c>
      <c r="I213" s="1">
        <v>3626798</v>
      </c>
      <c r="J213" s="2">
        <v>1.9748589999999998E-3</v>
      </c>
      <c r="K213" s="1">
        <v>1.911999E-7</v>
      </c>
      <c r="L213" s="5"/>
      <c r="M213" s="2">
        <v>1.9695762535730924E-3</v>
      </c>
      <c r="N213" s="3">
        <v>-17.76568243911203</v>
      </c>
      <c r="O213" s="3">
        <v>9.681698794698762E-2</v>
      </c>
      <c r="P213" s="3">
        <v>0.29053635134488559</v>
      </c>
      <c r="U213" s="9"/>
    </row>
    <row r="214" spans="1:23" x14ac:dyDescent="0.25">
      <c r="A214" t="s">
        <v>6</v>
      </c>
      <c r="B214">
        <v>3</v>
      </c>
      <c r="C214">
        <v>21</v>
      </c>
      <c r="D214" s="1">
        <v>3.1013369999999998E-9</v>
      </c>
      <c r="E214" s="1">
        <v>3.0852260000000001E-9</v>
      </c>
      <c r="F214">
        <v>3400</v>
      </c>
      <c r="G214">
        <v>4330</v>
      </c>
      <c r="H214" s="1">
        <v>1825832000</v>
      </c>
      <c r="I214" s="1">
        <v>3593940</v>
      </c>
      <c r="J214" s="2">
        <v>1.9683840000000001E-3</v>
      </c>
      <c r="K214" s="1">
        <v>2.2058319999999999E-7</v>
      </c>
      <c r="L214" s="5">
        <v>1.0028115767735089</v>
      </c>
      <c r="M214" s="2">
        <v>1.963118574193509E-3</v>
      </c>
      <c r="N214" s="3">
        <v>-20.986148916063762</v>
      </c>
      <c r="O214" s="3">
        <v>0.11206309338015345</v>
      </c>
      <c r="P214" s="3">
        <v>0.29053635134488559</v>
      </c>
      <c r="U214" s="9"/>
    </row>
    <row r="215" spans="1:23" x14ac:dyDescent="0.25">
      <c r="A215" t="s">
        <v>6</v>
      </c>
      <c r="B215">
        <v>3</v>
      </c>
      <c r="C215">
        <v>22</v>
      </c>
      <c r="D215" s="1">
        <v>3.0852260000000001E-9</v>
      </c>
      <c r="E215" s="1">
        <v>3.0671020000000001E-9</v>
      </c>
      <c r="F215">
        <v>3400</v>
      </c>
      <c r="G215">
        <v>4430</v>
      </c>
      <c r="H215" s="1">
        <v>1835955000</v>
      </c>
      <c r="I215" s="1">
        <v>3611602</v>
      </c>
      <c r="J215" s="2">
        <v>1.9671519999999998E-3</v>
      </c>
      <c r="K215" s="1">
        <v>1.4809079999999999E-7</v>
      </c>
      <c r="L215" s="5">
        <v>1.0021839228896197</v>
      </c>
      <c r="M215" s="2">
        <v>1.9616132886279801E-3</v>
      </c>
      <c r="N215" s="3">
        <v>-21.736839902264048</v>
      </c>
      <c r="O215" s="3">
        <v>7.5281828755480007E-2</v>
      </c>
      <c r="P215" s="3">
        <v>0.29053635134488559</v>
      </c>
      <c r="U215" s="9"/>
    </row>
    <row r="216" spans="1:23" x14ac:dyDescent="0.25">
      <c r="A216" t="s">
        <v>17</v>
      </c>
      <c r="B216">
        <v>3</v>
      </c>
      <c r="C216">
        <v>23</v>
      </c>
      <c r="D216" s="1">
        <v>3.0952959999999998E-9</v>
      </c>
      <c r="E216" s="1">
        <v>3.0892539999999999E-9</v>
      </c>
      <c r="F216">
        <v>-1425</v>
      </c>
      <c r="G216">
        <v>3030</v>
      </c>
      <c r="H216" s="1">
        <v>1927251000</v>
      </c>
      <c r="I216" s="1">
        <v>3903573</v>
      </c>
      <c r="J216" s="2">
        <v>2.0254610000000001E-3</v>
      </c>
      <c r="K216" s="1">
        <v>1.800087E-7</v>
      </c>
      <c r="L216" s="5"/>
      <c r="M216" s="2">
        <v>2.0197581138609107E-3</v>
      </c>
      <c r="N216" s="3">
        <v>7.2601804612562049</v>
      </c>
      <c r="O216" s="3">
        <v>8.8872952873444613E-2</v>
      </c>
      <c r="P216" s="3">
        <v>0.29053635134488559</v>
      </c>
      <c r="R216" t="str">
        <f>A216</f>
        <v>BKL-KHOKH-01</v>
      </c>
      <c r="S216" s="3">
        <f>AVERAGE(N216:N218)</f>
        <v>7.3362672422954134</v>
      </c>
      <c r="T216" s="3">
        <f>STDEV(N216:N218)</f>
        <v>0.28835508512580943</v>
      </c>
      <c r="U216" s="9">
        <f>COUNT(N216:N218)</f>
        <v>3</v>
      </c>
      <c r="V216">
        <v>0.99099999999999999</v>
      </c>
      <c r="W216" s="3">
        <f>S216-(19.04*V216-17.98)</f>
        <v>6.4476272422954146</v>
      </c>
    </row>
    <row r="217" spans="1:23" x14ac:dyDescent="0.25">
      <c r="A217" t="s">
        <v>17</v>
      </c>
      <c r="B217">
        <v>3</v>
      </c>
      <c r="C217">
        <v>24</v>
      </c>
      <c r="D217" s="1">
        <v>3.0832129999999999E-9</v>
      </c>
      <c r="E217" s="1">
        <v>3.0852260000000001E-9</v>
      </c>
      <c r="F217">
        <v>-1300</v>
      </c>
      <c r="G217">
        <v>3030</v>
      </c>
      <c r="H217" s="1">
        <v>1922508000</v>
      </c>
      <c r="I217" s="1">
        <v>3893321</v>
      </c>
      <c r="J217" s="2">
        <v>2.0251259999999999E-3</v>
      </c>
      <c r="K217" s="1">
        <v>1.6163360000000001E-7</v>
      </c>
      <c r="L217" s="5"/>
      <c r="M217" s="2">
        <v>2.0194240570866042E-3</v>
      </c>
      <c r="N217" s="3">
        <v>7.0935852217257622</v>
      </c>
      <c r="O217" s="3">
        <v>7.9814095518007291E-2</v>
      </c>
      <c r="P217" s="3">
        <v>0.29053635134488559</v>
      </c>
      <c r="U217" s="9"/>
    </row>
    <row r="218" spans="1:23" x14ac:dyDescent="0.25">
      <c r="A218" t="s">
        <v>17</v>
      </c>
      <c r="B218">
        <v>3</v>
      </c>
      <c r="C218">
        <v>25</v>
      </c>
      <c r="D218" s="1">
        <v>3.1093929999999999E-9</v>
      </c>
      <c r="E218" s="1">
        <v>3.0872400000000002E-9</v>
      </c>
      <c r="F218">
        <v>-1300</v>
      </c>
      <c r="G218">
        <v>2905</v>
      </c>
      <c r="H218" s="1">
        <v>1914426000</v>
      </c>
      <c r="I218" s="1">
        <v>3879116</v>
      </c>
      <c r="J218" s="2">
        <v>2.0262549999999998E-3</v>
      </c>
      <c r="K218" s="1">
        <v>2.5472440000000002E-7</v>
      </c>
      <c r="L218" s="5"/>
      <c r="M218" s="2">
        <v>2.0205498782752368E-3</v>
      </c>
      <c r="N218" s="3">
        <v>7.6550360439042731</v>
      </c>
      <c r="O218" s="3">
        <v>0.12571191681204985</v>
      </c>
      <c r="P218" s="3">
        <v>0.29053635134488559</v>
      </c>
      <c r="U218" s="9"/>
    </row>
    <row r="219" spans="1:23" x14ac:dyDescent="0.25">
      <c r="A219" t="s">
        <v>6</v>
      </c>
      <c r="B219">
        <v>3</v>
      </c>
      <c r="C219">
        <v>26</v>
      </c>
      <c r="D219" s="1">
        <v>3.0993230000000001E-9</v>
      </c>
      <c r="E219" s="1">
        <v>3.0791850000000001E-9</v>
      </c>
      <c r="F219">
        <v>3550</v>
      </c>
      <c r="G219">
        <v>4530</v>
      </c>
      <c r="H219" s="1">
        <v>1826085000</v>
      </c>
      <c r="I219" s="1">
        <v>3595234</v>
      </c>
      <c r="J219" s="2">
        <v>1.9688209999999999E-3</v>
      </c>
      <c r="K219" s="1">
        <v>1.776244E-7</v>
      </c>
      <c r="L219" s="5">
        <v>1.0030342104969336</v>
      </c>
      <c r="M219" s="2">
        <v>1.9632775893931071E-3</v>
      </c>
      <c r="N219" s="3">
        <v>-20.906847499946537</v>
      </c>
      <c r="O219" s="3">
        <v>9.0218663860249362E-2</v>
      </c>
      <c r="P219" s="3">
        <v>0.29053635134488559</v>
      </c>
      <c r="U219" s="9"/>
    </row>
    <row r="220" spans="1:23" x14ac:dyDescent="0.25">
      <c r="A220" t="s">
        <v>6</v>
      </c>
      <c r="B220">
        <v>3</v>
      </c>
      <c r="C220">
        <v>27</v>
      </c>
      <c r="D220" s="1">
        <v>3.0872400000000002E-9</v>
      </c>
      <c r="E220" s="1">
        <v>3.097309E-9</v>
      </c>
      <c r="F220">
        <v>3500</v>
      </c>
      <c r="G220">
        <v>4480</v>
      </c>
      <c r="H220" s="1">
        <v>1824516000</v>
      </c>
      <c r="I220" s="1">
        <v>3592971</v>
      </c>
      <c r="J220" s="2">
        <v>1.9692730000000001E-3</v>
      </c>
      <c r="K220" s="1">
        <v>3.0257500000000002E-7</v>
      </c>
      <c r="L220" s="5">
        <v>1.0032644861101789</v>
      </c>
      <c r="M220" s="2">
        <v>1.9630576445029959E-3</v>
      </c>
      <c r="N220" s="3">
        <v>-21.016534758130923</v>
      </c>
      <c r="O220" s="3">
        <v>0.15364807215657758</v>
      </c>
      <c r="P220" s="3">
        <v>0.29053635134488559</v>
      </c>
      <c r="U220" s="9"/>
    </row>
    <row r="221" spans="1:23" x14ac:dyDescent="0.25">
      <c r="A221" t="s">
        <v>16</v>
      </c>
      <c r="B221">
        <v>3</v>
      </c>
      <c r="C221">
        <v>28</v>
      </c>
      <c r="D221" s="1">
        <v>3.1073790000000002E-9</v>
      </c>
      <c r="E221" s="1">
        <v>3.0771709999999999E-9</v>
      </c>
      <c r="F221">
        <v>-400</v>
      </c>
      <c r="G221">
        <v>6555</v>
      </c>
      <c r="H221" s="1">
        <v>1956333000</v>
      </c>
      <c r="I221" s="1">
        <v>3960245</v>
      </c>
      <c r="J221" s="2">
        <v>2.0243209999999999E-3</v>
      </c>
      <c r="K221" s="1">
        <v>1.2047339999999999E-7</v>
      </c>
      <c r="L221" s="5"/>
      <c r="M221" s="2">
        <v>2.017931903792897E-3</v>
      </c>
      <c r="N221" s="3">
        <v>6.3494433437547571</v>
      </c>
      <c r="O221" s="3">
        <v>5.9512992257650839E-2</v>
      </c>
      <c r="P221" s="3">
        <v>0.29053635134488559</v>
      </c>
      <c r="R221" t="str">
        <f>A221</f>
        <v>BKL-GG-08</v>
      </c>
      <c r="S221" s="3">
        <f>AVERAGE(N221:N223)</f>
        <v>6.2117385055368386</v>
      </c>
      <c r="T221" s="3">
        <f>STDEV(N221:N223)</f>
        <v>0.13214387173881303</v>
      </c>
      <c r="U221" s="9">
        <f>COUNT(N221:N223)</f>
        <v>3</v>
      </c>
      <c r="V221">
        <v>0.95350000000000001</v>
      </c>
      <c r="W221" s="3">
        <f>S221-(19.04*V221-17.98)</f>
        <v>6.0370985055368385</v>
      </c>
    </row>
    <row r="222" spans="1:23" x14ac:dyDescent="0.25">
      <c r="A222" t="s">
        <v>16</v>
      </c>
      <c r="B222">
        <v>3</v>
      </c>
      <c r="C222">
        <v>29</v>
      </c>
      <c r="D222" s="1">
        <v>3.0952959999999998E-9</v>
      </c>
      <c r="E222" s="1">
        <v>3.0872400000000002E-9</v>
      </c>
      <c r="F222">
        <v>-225</v>
      </c>
      <c r="G222">
        <v>6630</v>
      </c>
      <c r="H222" s="1">
        <v>1906924000</v>
      </c>
      <c r="I222" s="1">
        <v>3859652</v>
      </c>
      <c r="J222" s="2">
        <v>2.0240200000000001E-3</v>
      </c>
      <c r="K222" s="1">
        <v>2.1868179999999999E-7</v>
      </c>
      <c r="L222" s="5"/>
      <c r="M222" s="2">
        <v>2.0176318537993231E-3</v>
      </c>
      <c r="N222" s="3">
        <v>6.1998074004205872</v>
      </c>
      <c r="O222" s="3">
        <v>0.10804329996739162</v>
      </c>
      <c r="P222" s="3">
        <v>0.29053635134488559</v>
      </c>
      <c r="U222" s="9"/>
    </row>
    <row r="223" spans="1:23" x14ac:dyDescent="0.25">
      <c r="A223" t="s">
        <v>16</v>
      </c>
      <c r="B223">
        <v>3</v>
      </c>
      <c r="C223">
        <v>30</v>
      </c>
      <c r="D223" s="1">
        <v>3.0852260000000001E-9</v>
      </c>
      <c r="E223" s="1">
        <v>3.1033509999999999E-9</v>
      </c>
      <c r="F223">
        <v>-100</v>
      </c>
      <c r="G223">
        <v>6630</v>
      </c>
      <c r="H223" s="1">
        <v>1940190000</v>
      </c>
      <c r="I223" s="1">
        <v>3926538</v>
      </c>
      <c r="J223" s="2">
        <v>2.023791E-3</v>
      </c>
      <c r="K223" s="1">
        <v>8.4305680000000005E-8</v>
      </c>
      <c r="L223" s="5"/>
      <c r="M223" s="2">
        <v>2.0174035765616869E-3</v>
      </c>
      <c r="N223" s="3">
        <v>6.0859647724351706</v>
      </c>
      <c r="O223" s="3">
        <v>4.1657305522161139E-2</v>
      </c>
      <c r="P223" s="3">
        <v>0.29053635134488559</v>
      </c>
      <c r="U223" s="9"/>
    </row>
    <row r="224" spans="1:23" x14ac:dyDescent="0.25">
      <c r="A224" t="s">
        <v>6</v>
      </c>
      <c r="B224">
        <v>3</v>
      </c>
      <c r="C224">
        <v>31</v>
      </c>
      <c r="D224" s="1">
        <v>3.097309E-9</v>
      </c>
      <c r="E224" s="1">
        <v>3.0892539999999999E-9</v>
      </c>
      <c r="F224">
        <v>3500</v>
      </c>
      <c r="G224">
        <v>4380</v>
      </c>
      <c r="H224" s="1">
        <v>1816139000</v>
      </c>
      <c r="I224" s="1">
        <v>3576542</v>
      </c>
      <c r="J224" s="2">
        <v>1.9693100000000002E-3</v>
      </c>
      <c r="K224" s="1">
        <v>2.1010510000000001E-7</v>
      </c>
      <c r="L224" s="5">
        <v>1.0032833361050684</v>
      </c>
      <c r="M224" s="2">
        <v>1.9630945277247978E-3</v>
      </c>
      <c r="N224" s="3">
        <v>-20.998140971076328</v>
      </c>
      <c r="O224" s="3">
        <v>0.10668970350021073</v>
      </c>
      <c r="P224" s="3">
        <v>0.29053635134488559</v>
      </c>
      <c r="U224" s="9"/>
    </row>
    <row r="225" spans="1:23" x14ac:dyDescent="0.25">
      <c r="A225" t="s">
        <v>6</v>
      </c>
      <c r="B225">
        <v>3</v>
      </c>
      <c r="C225">
        <v>32</v>
      </c>
      <c r="D225" s="1">
        <v>3.0852260000000001E-9</v>
      </c>
      <c r="E225" s="1">
        <v>3.0872400000000002E-9</v>
      </c>
      <c r="F225">
        <v>3500</v>
      </c>
      <c r="G225">
        <v>4280</v>
      </c>
      <c r="H225" s="1">
        <v>1813906000</v>
      </c>
      <c r="I225" s="1">
        <v>3571429</v>
      </c>
      <c r="J225" s="2">
        <v>1.9689159999999998E-3</v>
      </c>
      <c r="K225" s="1">
        <v>1.624771E-7</v>
      </c>
      <c r="L225" s="5">
        <v>1.0030826091324607</v>
      </c>
      <c r="M225" s="2">
        <v>1.9625462888868623E-3</v>
      </c>
      <c r="N225" s="3">
        <v>-21.27154952779653</v>
      </c>
      <c r="O225" s="3">
        <v>8.2521092824681203E-2</v>
      </c>
      <c r="P225" s="3">
        <v>0.29053635134488559</v>
      </c>
      <c r="U225" s="9"/>
    </row>
    <row r="226" spans="1:23" x14ac:dyDescent="0.25">
      <c r="A226" t="s">
        <v>15</v>
      </c>
      <c r="B226">
        <v>3</v>
      </c>
      <c r="C226">
        <v>33</v>
      </c>
      <c r="D226" s="1">
        <v>3.0872400000000002E-9</v>
      </c>
      <c r="E226" s="1">
        <v>3.0771709999999999E-9</v>
      </c>
      <c r="F226">
        <v>-4200</v>
      </c>
      <c r="G226">
        <v>4530</v>
      </c>
      <c r="H226" s="1">
        <v>1932658000</v>
      </c>
      <c r="I226" s="1">
        <v>3911004</v>
      </c>
      <c r="J226" s="2">
        <v>2.0236400000000002E-3</v>
      </c>
      <c r="K226" s="1">
        <v>1.512166E-7</v>
      </c>
      <c r="L226" s="5"/>
      <c r="M226" s="2">
        <v>2.0170932493021594E-3</v>
      </c>
      <c r="N226" s="3">
        <v>5.9312035219227788</v>
      </c>
      <c r="O226" s="3">
        <v>7.4725049910063054E-2</v>
      </c>
      <c r="P226" s="3">
        <v>0.29053635134488559</v>
      </c>
      <c r="R226" t="str">
        <f>A226</f>
        <v>BKL-BALD-04</v>
      </c>
      <c r="S226" s="3">
        <f>AVERAGE(N226:N228)</f>
        <v>6.0274732848656738</v>
      </c>
      <c r="T226" s="3">
        <f>STDEV(N226:N228)</f>
        <v>8.9686295689538925E-2</v>
      </c>
      <c r="U226" s="9">
        <f>COUNT(N226:N228)</f>
        <v>3</v>
      </c>
      <c r="V226">
        <v>0.98750000000000004</v>
      </c>
      <c r="W226" s="3">
        <f>S226-(19.04*V226-17.98)</f>
        <v>5.2054732848656746</v>
      </c>
    </row>
    <row r="227" spans="1:23" x14ac:dyDescent="0.25">
      <c r="A227" t="s">
        <v>15</v>
      </c>
      <c r="B227">
        <v>3</v>
      </c>
      <c r="C227">
        <v>34</v>
      </c>
      <c r="D227" s="1">
        <v>3.0771709999999999E-9</v>
      </c>
      <c r="E227" s="1">
        <v>3.0771709999999999E-9</v>
      </c>
      <c r="F227">
        <v>-4200</v>
      </c>
      <c r="G227">
        <v>4430</v>
      </c>
      <c r="H227" s="1">
        <v>1923555000</v>
      </c>
      <c r="I227" s="1">
        <v>3893271</v>
      </c>
      <c r="J227" s="2">
        <v>2.023997E-3</v>
      </c>
      <c r="K227" s="1">
        <v>1.727849E-7</v>
      </c>
      <c r="L227" s="5"/>
      <c r="M227" s="2">
        <v>2.0174490943585927E-3</v>
      </c>
      <c r="N227" s="3">
        <v>6.1086646512031884</v>
      </c>
      <c r="O227" s="3">
        <v>8.5368160130672138E-2</v>
      </c>
      <c r="P227" s="3">
        <v>0.29053635134488559</v>
      </c>
      <c r="U227" s="9"/>
    </row>
    <row r="228" spans="1:23" x14ac:dyDescent="0.25">
      <c r="A228" t="s">
        <v>15</v>
      </c>
      <c r="B228">
        <v>3</v>
      </c>
      <c r="C228">
        <v>35</v>
      </c>
      <c r="D228" s="1">
        <v>3.0852260000000001E-9</v>
      </c>
      <c r="E228" s="1">
        <v>3.0811990000000002E-9</v>
      </c>
      <c r="F228">
        <v>-4200</v>
      </c>
      <c r="G228">
        <v>4330</v>
      </c>
      <c r="H228" s="1">
        <v>1924887000</v>
      </c>
      <c r="I228" s="1">
        <v>3895708</v>
      </c>
      <c r="J228" s="2">
        <v>2.0238639999999998E-3</v>
      </c>
      <c r="K228" s="1">
        <v>2.1521440000000001E-7</v>
      </c>
      <c r="L228" s="5"/>
      <c r="M228" s="2">
        <v>2.0173165246316857E-3</v>
      </c>
      <c r="N228" s="3">
        <v>6.0425516814710534</v>
      </c>
      <c r="O228" s="3">
        <v>0.10633837056244888</v>
      </c>
      <c r="P228" s="3">
        <v>0.29053635134488559</v>
      </c>
      <c r="U228" s="9"/>
    </row>
    <row r="229" spans="1:23" x14ac:dyDescent="0.25">
      <c r="A229" t="s">
        <v>6</v>
      </c>
      <c r="B229">
        <v>3</v>
      </c>
      <c r="C229">
        <v>36</v>
      </c>
      <c r="D229" s="1">
        <v>3.097309E-9</v>
      </c>
      <c r="E229" s="1">
        <v>3.0832129999999999E-9</v>
      </c>
      <c r="F229">
        <v>3600</v>
      </c>
      <c r="G229">
        <v>4280</v>
      </c>
      <c r="H229" s="1">
        <v>1800294000</v>
      </c>
      <c r="I229" s="1">
        <v>3545894</v>
      </c>
      <c r="J229" s="2">
        <v>1.9696200000000001E-3</v>
      </c>
      <c r="K229" s="1">
        <v>2.5372179999999999E-7</v>
      </c>
      <c r="L229" s="5">
        <v>1.0034412684946832</v>
      </c>
      <c r="M229" s="2">
        <v>1.9632480113510897E-3</v>
      </c>
      <c r="N229" s="3">
        <v>-20.921598169215127</v>
      </c>
      <c r="O229" s="3">
        <v>0.12881763995085346</v>
      </c>
      <c r="P229" s="3">
        <v>0.29053635134488559</v>
      </c>
      <c r="U229" s="9"/>
    </row>
    <row r="230" spans="1:23" x14ac:dyDescent="0.25">
      <c r="A230" t="s">
        <v>6</v>
      </c>
      <c r="B230">
        <v>3</v>
      </c>
      <c r="C230">
        <v>37</v>
      </c>
      <c r="D230" s="1">
        <v>3.0852260000000001E-9</v>
      </c>
      <c r="E230" s="1">
        <v>3.0872400000000002E-9</v>
      </c>
      <c r="F230">
        <v>3600</v>
      </c>
      <c r="G230">
        <v>4380</v>
      </c>
      <c r="H230" s="1">
        <v>1795456000</v>
      </c>
      <c r="I230" s="1">
        <v>3535431</v>
      </c>
      <c r="J230" s="2">
        <v>1.9690979999999999E-3</v>
      </c>
      <c r="K230" s="1">
        <v>2.5145230000000002E-7</v>
      </c>
      <c r="L230" s="5">
        <v>1.0031753307289444</v>
      </c>
      <c r="M230" s="2">
        <v>1.9628934146281875E-3</v>
      </c>
      <c r="N230" s="3">
        <v>-21.098436750355276</v>
      </c>
      <c r="O230" s="3">
        <v>0.12769923081532766</v>
      </c>
      <c r="P230" s="3">
        <v>0.29053635134488559</v>
      </c>
      <c r="U230" s="9"/>
    </row>
    <row r="231" spans="1:23" x14ac:dyDescent="0.25">
      <c r="A231" t="s">
        <v>14</v>
      </c>
      <c r="B231">
        <v>3</v>
      </c>
      <c r="C231">
        <v>38</v>
      </c>
      <c r="D231" s="1">
        <v>3.0993230000000001E-9</v>
      </c>
      <c r="E231" s="1">
        <v>3.0791850000000001E-9</v>
      </c>
      <c r="F231">
        <v>-5400</v>
      </c>
      <c r="G231">
        <v>30</v>
      </c>
      <c r="H231" s="1">
        <v>1844769000</v>
      </c>
      <c r="I231" s="1">
        <v>3734264</v>
      </c>
      <c r="J231" s="2">
        <v>2.024245E-3</v>
      </c>
      <c r="K231" s="1">
        <v>2.2303600000000001E-7</v>
      </c>
      <c r="L231" s="5"/>
      <c r="M231" s="2">
        <v>2.0178666476193853E-3</v>
      </c>
      <c r="N231" s="3">
        <v>6.3168998700307011</v>
      </c>
      <c r="O231" s="3">
        <v>0.11018231488777297</v>
      </c>
      <c r="P231" s="3">
        <v>0.29053635134488559</v>
      </c>
      <c r="R231" t="str">
        <f>A231</f>
        <v>BKL-BALD-03</v>
      </c>
      <c r="S231" s="3">
        <f>AVERAGE(N231:N233)</f>
        <v>6.2176391871549734</v>
      </c>
      <c r="T231" s="3">
        <f>STDEV(N231:N233)</f>
        <v>0.14564552670283484</v>
      </c>
      <c r="U231" s="9">
        <f>COUNT(N231:N233)</f>
        <v>3</v>
      </c>
      <c r="V231">
        <v>0.98899999999999999</v>
      </c>
      <c r="W231" s="3">
        <f>S231-(19.04*V231-17.98)</f>
        <v>5.3670791871549755</v>
      </c>
    </row>
    <row r="232" spans="1:23" x14ac:dyDescent="0.25">
      <c r="A232" t="s">
        <v>14</v>
      </c>
      <c r="B232">
        <v>3</v>
      </c>
      <c r="C232">
        <v>39</v>
      </c>
      <c r="D232" s="1">
        <v>3.0993230000000001E-9</v>
      </c>
      <c r="E232" s="1">
        <v>3.0952959999999998E-9</v>
      </c>
      <c r="F232">
        <v>-5450</v>
      </c>
      <c r="G232">
        <v>-20</v>
      </c>
      <c r="H232" s="1">
        <v>1851370000</v>
      </c>
      <c r="I232" s="1">
        <v>3746634</v>
      </c>
      <c r="J232" s="2">
        <v>2.0237089999999998E-3</v>
      </c>
      <c r="K232" s="1">
        <v>2.1736510000000001E-7</v>
      </c>
      <c r="L232" s="5"/>
      <c r="M232" s="2">
        <v>2.0173323365438364E-3</v>
      </c>
      <c r="N232" s="3">
        <v>6.0504371353662378</v>
      </c>
      <c r="O232" s="3">
        <v>0.10740926684617205</v>
      </c>
      <c r="P232" s="3">
        <v>0.29053635134488559</v>
      </c>
      <c r="U232" s="9"/>
    </row>
    <row r="233" spans="1:23" x14ac:dyDescent="0.25">
      <c r="A233" t="s">
        <v>14</v>
      </c>
      <c r="B233">
        <v>3</v>
      </c>
      <c r="C233">
        <v>40</v>
      </c>
      <c r="D233" s="1">
        <v>3.091268E-9</v>
      </c>
      <c r="E233" s="1">
        <v>3.0872400000000002E-9</v>
      </c>
      <c r="F233">
        <v>-5400</v>
      </c>
      <c r="G233">
        <v>-70</v>
      </c>
      <c r="H233" s="1">
        <v>1828216000</v>
      </c>
      <c r="I233" s="1">
        <v>3700643</v>
      </c>
      <c r="J233" s="2">
        <v>2.0241819999999998E-3</v>
      </c>
      <c r="K233" s="1">
        <v>2.341941E-7</v>
      </c>
      <c r="L233" s="5"/>
      <c r="M233" s="2">
        <v>2.0178038461310275E-3</v>
      </c>
      <c r="N233" s="3">
        <v>6.2855805560679823</v>
      </c>
      <c r="O233" s="3">
        <v>0.11569814374399141</v>
      </c>
      <c r="P233" s="3">
        <v>0.29053635134488559</v>
      </c>
      <c r="U233" s="9"/>
    </row>
    <row r="234" spans="1:23" x14ac:dyDescent="0.25">
      <c r="A234" t="s">
        <v>6</v>
      </c>
      <c r="B234">
        <v>3</v>
      </c>
      <c r="C234">
        <v>41</v>
      </c>
      <c r="D234" s="1">
        <v>3.0771709999999999E-9</v>
      </c>
      <c r="E234" s="1">
        <v>3.0791850000000001E-9</v>
      </c>
      <c r="F234">
        <v>3600</v>
      </c>
      <c r="G234">
        <v>4480</v>
      </c>
      <c r="H234" s="1">
        <v>1794803000</v>
      </c>
      <c r="I234" s="1">
        <v>3534615</v>
      </c>
      <c r="J234" s="2">
        <v>1.9693610000000002E-3</v>
      </c>
      <c r="K234" s="1">
        <v>2.7344990000000001E-7</v>
      </c>
      <c r="L234" s="5">
        <v>1.0033093185304567</v>
      </c>
      <c r="M234" s="2">
        <v>1.9631555859208547E-3</v>
      </c>
      <c r="N234" s="3">
        <v>-20.967691042861226</v>
      </c>
      <c r="O234" s="3">
        <v>0.13885209466420831</v>
      </c>
      <c r="P234" s="3">
        <v>0.29053635134488559</v>
      </c>
      <c r="U234" s="9"/>
    </row>
    <row r="235" spans="1:23" x14ac:dyDescent="0.25">
      <c r="A235" t="s">
        <v>6</v>
      </c>
      <c r="B235">
        <v>3</v>
      </c>
      <c r="C235">
        <v>42</v>
      </c>
      <c r="D235" s="1">
        <v>3.0952959999999998E-9</v>
      </c>
      <c r="E235" s="1">
        <v>3.0892539999999999E-9</v>
      </c>
      <c r="F235">
        <v>3700</v>
      </c>
      <c r="G235">
        <v>4480</v>
      </c>
      <c r="H235" s="1">
        <v>1784240000</v>
      </c>
      <c r="I235" s="1">
        <v>3511742</v>
      </c>
      <c r="J235" s="2">
        <v>1.9681999999999998E-3</v>
      </c>
      <c r="K235" s="1">
        <v>1.9278030000000001E-7</v>
      </c>
      <c r="L235" s="5">
        <v>1.0027178362583824</v>
      </c>
      <c r="M235" s="2">
        <v>1.9617735797721543E-3</v>
      </c>
      <c r="N235" s="3">
        <v>-21.656902168285306</v>
      </c>
      <c r="O235" s="3">
        <v>9.7947515496392662E-2</v>
      </c>
      <c r="P235" s="3">
        <v>0.29053635134488559</v>
      </c>
      <c r="U235" s="9"/>
    </row>
    <row r="236" spans="1:23" x14ac:dyDescent="0.25">
      <c r="A236" t="s">
        <v>13</v>
      </c>
      <c r="B236">
        <v>3</v>
      </c>
      <c r="C236">
        <v>43</v>
      </c>
      <c r="D236" s="1">
        <v>3.0932820000000001E-9</v>
      </c>
      <c r="E236" s="1">
        <v>3.0852260000000001E-9</v>
      </c>
      <c r="F236">
        <v>-4650</v>
      </c>
      <c r="G236">
        <v>-2670</v>
      </c>
      <c r="H236" s="1">
        <v>1877822000</v>
      </c>
      <c r="I236" s="1">
        <v>3812038</v>
      </c>
      <c r="J236" s="2">
        <v>2.0300320000000002E-3</v>
      </c>
      <c r="K236" s="1">
        <v>8.1230149999999995E-8</v>
      </c>
      <c r="L236" s="5"/>
      <c r="M236" s="2">
        <v>2.0234036905253665E-3</v>
      </c>
      <c r="N236" s="3">
        <v>9.078241833915035</v>
      </c>
      <c r="O236" s="3">
        <v>4.0014221450696337E-2</v>
      </c>
      <c r="P236" s="3">
        <v>0.29053635134488559</v>
      </c>
      <c r="R236" t="str">
        <f>A236</f>
        <v>BKL-KHAM-06</v>
      </c>
      <c r="S236" s="3">
        <f>AVERAGE(N236:N238)</f>
        <v>9.1594307574556222</v>
      </c>
      <c r="T236" s="3">
        <f>STDEV(N236:N238)</f>
        <v>7.1774147746432745E-2</v>
      </c>
      <c r="U236" s="9">
        <f>COUNT(N236:N238)</f>
        <v>3</v>
      </c>
      <c r="V236">
        <v>1</v>
      </c>
      <c r="W236" s="3">
        <f>S236-(19.04*V236-17.98)</f>
        <v>8.0994307574556235</v>
      </c>
    </row>
    <row r="237" spans="1:23" x14ac:dyDescent="0.25">
      <c r="A237" t="s">
        <v>13</v>
      </c>
      <c r="B237">
        <v>3</v>
      </c>
      <c r="C237">
        <v>44</v>
      </c>
      <c r="D237" s="1">
        <v>3.091268E-9</v>
      </c>
      <c r="E237" s="1">
        <v>3.0932820000000001E-9</v>
      </c>
      <c r="F237">
        <v>-4600</v>
      </c>
      <c r="G237">
        <v>-2720</v>
      </c>
      <c r="H237" s="1">
        <v>1861334000</v>
      </c>
      <c r="I237" s="1">
        <v>3778972</v>
      </c>
      <c r="J237" s="2">
        <v>2.0302480000000001E-3</v>
      </c>
      <c r="K237" s="1">
        <v>1.8120459999999999E-7</v>
      </c>
      <c r="L237" s="5"/>
      <c r="M237" s="2">
        <v>2.0236189852582344E-3</v>
      </c>
      <c r="N237" s="3">
        <v>9.1856100430054433</v>
      </c>
      <c r="O237" s="3">
        <v>8.9252446006596237E-2</v>
      </c>
      <c r="P237" s="3">
        <v>0.29053635134488559</v>
      </c>
      <c r="U237" s="9"/>
    </row>
    <row r="238" spans="1:23" x14ac:dyDescent="0.25">
      <c r="A238" t="s">
        <v>13</v>
      </c>
      <c r="B238">
        <v>3</v>
      </c>
      <c r="C238">
        <v>45</v>
      </c>
      <c r="D238" s="1">
        <v>3.0993230000000001E-9</v>
      </c>
      <c r="E238" s="1">
        <v>3.0872400000000002E-9</v>
      </c>
      <c r="F238">
        <v>-4550</v>
      </c>
      <c r="G238">
        <v>-2670</v>
      </c>
      <c r="H238" s="1">
        <v>1861812000</v>
      </c>
      <c r="I238" s="1">
        <v>3780048</v>
      </c>
      <c r="J238" s="2">
        <v>2.030306E-3</v>
      </c>
      <c r="K238" s="1">
        <v>1.801768E-7</v>
      </c>
      <c r="L238" s="5"/>
      <c r="M238" s="2">
        <v>2.0236767958809491E-3</v>
      </c>
      <c r="N238" s="3">
        <v>9.2144403954463883</v>
      </c>
      <c r="O238" s="3">
        <v>8.8743667210755425E-2</v>
      </c>
      <c r="P238" s="3">
        <v>0.29053635134488559</v>
      </c>
      <c r="U238" s="9"/>
    </row>
    <row r="239" spans="1:23" x14ac:dyDescent="0.25">
      <c r="A239" t="s">
        <v>6</v>
      </c>
      <c r="B239">
        <v>3</v>
      </c>
      <c r="C239">
        <v>46</v>
      </c>
      <c r="D239" s="1">
        <v>3.097309E-9</v>
      </c>
      <c r="E239" s="1">
        <v>3.0892539999999999E-9</v>
      </c>
      <c r="F239">
        <v>3700</v>
      </c>
      <c r="G239">
        <v>4580</v>
      </c>
      <c r="H239" s="1">
        <v>1777345000</v>
      </c>
      <c r="I239" s="1">
        <v>3500121</v>
      </c>
      <c r="J239" s="2">
        <v>1.969298E-3</v>
      </c>
      <c r="K239" s="1">
        <v>2.500181E-7</v>
      </c>
      <c r="L239" s="5">
        <v>1.0032772225932123</v>
      </c>
      <c r="M239" s="2">
        <v>1.9628679946642334E-3</v>
      </c>
      <c r="N239" s="3">
        <v>-21.111113772075861</v>
      </c>
      <c r="O239" s="3">
        <v>0.12695798198139643</v>
      </c>
      <c r="P239" s="3">
        <v>0.29053635134488559</v>
      </c>
      <c r="U239" s="9"/>
    </row>
    <row r="240" spans="1:23" x14ac:dyDescent="0.25">
      <c r="A240" t="s">
        <v>6</v>
      </c>
      <c r="B240">
        <v>3</v>
      </c>
      <c r="C240">
        <v>47</v>
      </c>
      <c r="D240" s="1">
        <v>3.0872400000000002E-9</v>
      </c>
      <c r="E240" s="1">
        <v>3.0791850000000001E-9</v>
      </c>
      <c r="F240">
        <v>3800</v>
      </c>
      <c r="G240">
        <v>4580</v>
      </c>
      <c r="H240" s="1">
        <v>1781323000</v>
      </c>
      <c r="I240" s="1">
        <v>3509786</v>
      </c>
      <c r="J240" s="2">
        <v>1.970322E-3</v>
      </c>
      <c r="K240" s="1">
        <v>2.4264109999999997E-7</v>
      </c>
      <c r="L240" s="5">
        <v>1.0037989089382628</v>
      </c>
      <c r="M240" s="2">
        <v>1.9638886511756078E-3</v>
      </c>
      <c r="N240" s="3">
        <v>-20.602108928980734</v>
      </c>
      <c r="O240" s="3">
        <v>0.12314794231602753</v>
      </c>
      <c r="P240" s="3">
        <v>0.29053635134488559</v>
      </c>
      <c r="U240" s="9"/>
    </row>
    <row r="241" spans="1:23" x14ac:dyDescent="0.25">
      <c r="A241" t="s">
        <v>22</v>
      </c>
      <c r="B241">
        <v>4</v>
      </c>
      <c r="C241">
        <v>1</v>
      </c>
      <c r="D241" s="1">
        <v>6.0737879999999997E-9</v>
      </c>
      <c r="E241" s="1">
        <v>6.0878850000000002E-9</v>
      </c>
      <c r="F241">
        <v>-5698</v>
      </c>
      <c r="G241">
        <v>3930</v>
      </c>
      <c r="H241" s="1">
        <v>3904104000</v>
      </c>
      <c r="I241" s="1">
        <v>7889122</v>
      </c>
      <c r="J241" s="2">
        <v>2.0207200000000002E-3</v>
      </c>
      <c r="K241" s="1">
        <v>5.7872100000000001E-7</v>
      </c>
      <c r="L241" s="5"/>
      <c r="M241" s="2">
        <v>2.0176760641603666E-3</v>
      </c>
      <c r="N241" s="3">
        <v>6.2218552565163066</v>
      </c>
      <c r="O241" s="3">
        <v>0.28639346371590318</v>
      </c>
      <c r="P241" s="3">
        <v>0.41189177231655921</v>
      </c>
      <c r="R241" t="str">
        <f>A241</f>
        <v>BKL-OSP-04</v>
      </c>
      <c r="S241" s="3">
        <f>AVERAGE(N241:N245,N249,N255,N267,N273,N279,N285,N291,N261)</f>
        <v>6.9549136804541245</v>
      </c>
      <c r="T241" s="3">
        <f>STDEV(N241:N245,N249,N255,N267,N273,N279,N285,N291,N261)</f>
        <v>0.90310807271877513</v>
      </c>
      <c r="U241" s="9">
        <f>COUNT(N241:N245,N249,N255,N267,N273,N279,N285,N291,N261)</f>
        <v>13</v>
      </c>
      <c r="V241">
        <v>0.998</v>
      </c>
      <c r="W241" s="3">
        <f>S241-(19.04*V241-17.98)</f>
        <v>5.9329936804541266</v>
      </c>
    </row>
    <row r="242" spans="1:23" x14ac:dyDescent="0.25">
      <c r="A242" t="s">
        <v>22</v>
      </c>
      <c r="B242">
        <v>4</v>
      </c>
      <c r="C242">
        <v>2</v>
      </c>
      <c r="D242" s="1">
        <v>6.0697600000000003E-9</v>
      </c>
      <c r="E242" s="1">
        <v>6.083857E-9</v>
      </c>
      <c r="F242">
        <v>-5748</v>
      </c>
      <c r="G242">
        <v>3980</v>
      </c>
      <c r="H242" s="1">
        <v>3882459000</v>
      </c>
      <c r="I242" s="1">
        <v>7842025</v>
      </c>
      <c r="J242" s="2">
        <v>2.019851E-3</v>
      </c>
      <c r="K242" s="1">
        <v>5.0128119999999996E-7</v>
      </c>
      <c r="L242" s="5"/>
      <c r="M242" s="2">
        <v>2.0168083731889525E-3</v>
      </c>
      <c r="N242" s="3">
        <v>5.7891348438821044</v>
      </c>
      <c r="O242" s="3">
        <v>0.24817731604955018</v>
      </c>
      <c r="P242" s="3">
        <v>0.41189177231655921</v>
      </c>
      <c r="U242" s="9"/>
    </row>
    <row r="243" spans="1:23" x14ac:dyDescent="0.25">
      <c r="A243" t="s">
        <v>22</v>
      </c>
      <c r="B243">
        <v>4</v>
      </c>
      <c r="C243">
        <v>3</v>
      </c>
      <c r="D243" s="1">
        <v>6.0556629999999999E-9</v>
      </c>
      <c r="E243" s="1">
        <v>6.0798289999999998E-9</v>
      </c>
      <c r="F243">
        <v>-5798</v>
      </c>
      <c r="G243">
        <v>3930</v>
      </c>
      <c r="H243" s="1">
        <v>3912850000</v>
      </c>
      <c r="I243" s="1">
        <v>7906073</v>
      </c>
      <c r="J243" s="2">
        <v>2.0205309999999999E-3</v>
      </c>
      <c r="K243" s="1">
        <v>5.1242130000000004E-7</v>
      </c>
      <c r="L243" s="5"/>
      <c r="M243" s="2">
        <v>2.017487348862786E-3</v>
      </c>
      <c r="N243" s="3">
        <v>6.1277423014094445</v>
      </c>
      <c r="O243" s="3">
        <v>0.25360724482821595</v>
      </c>
      <c r="P243" s="3">
        <v>0.41189177231655921</v>
      </c>
      <c r="U243" s="9"/>
    </row>
    <row r="244" spans="1:23" x14ac:dyDescent="0.25">
      <c r="A244" t="s">
        <v>22</v>
      </c>
      <c r="B244">
        <v>4</v>
      </c>
      <c r="C244">
        <v>4</v>
      </c>
      <c r="D244" s="1">
        <v>6.0758019999999999E-9</v>
      </c>
      <c r="E244" s="1">
        <v>6.0898990000000003E-9</v>
      </c>
      <c r="F244">
        <v>-5798</v>
      </c>
      <c r="G244">
        <v>3830</v>
      </c>
      <c r="H244" s="1">
        <v>3917386000</v>
      </c>
      <c r="I244" s="1">
        <v>7915074</v>
      </c>
      <c r="J244" s="2">
        <v>2.0204889999999999E-3</v>
      </c>
      <c r="K244" s="1">
        <v>4.9227840000000003E-7</v>
      </c>
      <c r="L244" s="5"/>
      <c r="M244" s="2">
        <v>2.0174454121299904E-3</v>
      </c>
      <c r="N244" s="3">
        <v>6.1068283113856481</v>
      </c>
      <c r="O244" s="3">
        <v>0.24364319726561245</v>
      </c>
      <c r="P244" s="3">
        <v>0.41189177231655921</v>
      </c>
      <c r="U244" s="9"/>
    </row>
    <row r="245" spans="1:23" x14ac:dyDescent="0.25">
      <c r="A245" t="s">
        <v>22</v>
      </c>
      <c r="B245">
        <v>4</v>
      </c>
      <c r="C245">
        <v>5</v>
      </c>
      <c r="D245" s="1">
        <v>6.0657320000000001E-9</v>
      </c>
      <c r="E245" s="1">
        <v>6.0898990000000003E-9</v>
      </c>
      <c r="F245">
        <v>-5873</v>
      </c>
      <c r="G245">
        <v>3905</v>
      </c>
      <c r="H245" s="1">
        <v>3838256000</v>
      </c>
      <c r="I245" s="1">
        <v>7756244</v>
      </c>
      <c r="J245" s="2">
        <v>2.0207609999999998E-3</v>
      </c>
      <c r="K245" s="1">
        <v>5.5653559999999995E-7</v>
      </c>
      <c r="L245" s="5"/>
      <c r="M245" s="2">
        <v>2.0177170023995238E-3</v>
      </c>
      <c r="N245" s="3">
        <v>6.2422712943963621</v>
      </c>
      <c r="O245" s="3">
        <v>0.27540891772950887</v>
      </c>
      <c r="P245" s="3">
        <v>0.41189177231655921</v>
      </c>
      <c r="U245" s="9"/>
    </row>
    <row r="246" spans="1:23" x14ac:dyDescent="0.25">
      <c r="A246" t="s">
        <v>23</v>
      </c>
      <c r="B246">
        <v>4</v>
      </c>
      <c r="C246">
        <v>6</v>
      </c>
      <c r="D246" s="1">
        <v>5.9569839999999999E-9</v>
      </c>
      <c r="E246" s="1">
        <v>6.0355239999999999E-9</v>
      </c>
      <c r="F246">
        <v>-773</v>
      </c>
      <c r="G246">
        <v>4300</v>
      </c>
      <c r="H246" s="1">
        <v>3897200000</v>
      </c>
      <c r="I246" s="1">
        <v>7874996</v>
      </c>
      <c r="J246" s="2">
        <v>2.0206769999999998E-3</v>
      </c>
      <c r="K246" s="1">
        <v>5.1954660000000002E-7</v>
      </c>
      <c r="L246" s="5"/>
      <c r="M246" s="2">
        <v>2.0176331289339326E-3</v>
      </c>
      <c r="N246" s="3">
        <v>6.2004433143489912</v>
      </c>
      <c r="O246" s="3">
        <v>0.25711511537964754</v>
      </c>
      <c r="P246" s="3">
        <v>0.41189177231655921</v>
      </c>
      <c r="R246" t="str">
        <f>A246</f>
        <v>BKL-OSP-06</v>
      </c>
      <c r="S246" s="3">
        <f>AVERAGE(N246:N248)</f>
        <v>6.1328878068912891</v>
      </c>
      <c r="T246" s="3">
        <f>STDEV(N246:N248)</f>
        <v>0.11102695166787052</v>
      </c>
      <c r="U246" s="9">
        <f>COUNT(N246:N248)</f>
        <v>3</v>
      </c>
      <c r="V246">
        <v>0.98</v>
      </c>
      <c r="W246" s="3">
        <f>S246-(19.04*V246-17.98)</f>
        <v>5.4536878068912911</v>
      </c>
    </row>
    <row r="247" spans="1:23" x14ac:dyDescent="0.25">
      <c r="A247" t="s">
        <v>23</v>
      </c>
      <c r="B247">
        <v>4</v>
      </c>
      <c r="C247">
        <v>7</v>
      </c>
      <c r="D247" s="1">
        <v>6.0073299999999998E-9</v>
      </c>
      <c r="E247" s="1">
        <v>6.0294829999999999E-9</v>
      </c>
      <c r="F247">
        <v>-1123</v>
      </c>
      <c r="G247">
        <v>3925</v>
      </c>
      <c r="H247" s="1">
        <v>3931229000</v>
      </c>
      <c r="I247" s="1">
        <v>7942189</v>
      </c>
      <c r="J247" s="2">
        <v>2.0202839999999998E-3</v>
      </c>
      <c r="K247" s="1">
        <v>5.616243E-7</v>
      </c>
      <c r="L247" s="5"/>
      <c r="M247" s="2">
        <v>2.0172407209342021E-3</v>
      </c>
      <c r="N247" s="3">
        <v>6.0047481219838161</v>
      </c>
      <c r="O247" s="3">
        <v>0.27799274755430431</v>
      </c>
      <c r="P247" s="3">
        <v>0.41189177231655921</v>
      </c>
      <c r="U247" s="9"/>
    </row>
    <row r="248" spans="1:23" x14ac:dyDescent="0.25">
      <c r="A248" t="s">
        <v>23</v>
      </c>
      <c r="B248">
        <v>4</v>
      </c>
      <c r="C248">
        <v>8</v>
      </c>
      <c r="D248" s="1">
        <v>6.0697600000000003E-9</v>
      </c>
      <c r="E248" s="1">
        <v>6.0596910000000001E-9</v>
      </c>
      <c r="F248">
        <v>-673</v>
      </c>
      <c r="G248">
        <v>4235</v>
      </c>
      <c r="H248" s="1">
        <v>3935790000</v>
      </c>
      <c r="I248" s="1">
        <v>7952902</v>
      </c>
      <c r="J248" s="2">
        <v>2.0206629999999998E-3</v>
      </c>
      <c r="K248" s="1">
        <v>4.5634719999999999E-7</v>
      </c>
      <c r="L248" s="5"/>
      <c r="M248" s="2">
        <v>2.0176191500230005E-3</v>
      </c>
      <c r="N248" s="3">
        <v>6.1934719843410591</v>
      </c>
      <c r="O248" s="3">
        <v>0.22584033062415654</v>
      </c>
      <c r="P248" s="3">
        <v>0.41189177231655921</v>
      </c>
      <c r="U248" s="9"/>
    </row>
    <row r="249" spans="1:23" x14ac:dyDescent="0.25">
      <c r="A249" t="s">
        <v>22</v>
      </c>
      <c r="B249">
        <v>4</v>
      </c>
      <c r="C249">
        <v>9</v>
      </c>
      <c r="D249" s="1">
        <v>6.037538E-9</v>
      </c>
      <c r="E249" s="1">
        <v>6.0697600000000003E-9</v>
      </c>
      <c r="F249">
        <v>-5873</v>
      </c>
      <c r="G249">
        <v>3830</v>
      </c>
      <c r="H249" s="1">
        <v>3879954000</v>
      </c>
      <c r="I249" s="1">
        <v>7840956</v>
      </c>
      <c r="J249" s="2">
        <v>2.0208800000000001E-3</v>
      </c>
      <c r="K249" s="1">
        <v>5.0045979999999999E-7</v>
      </c>
      <c r="L249" s="5"/>
      <c r="M249" s="2">
        <v>2.0178358231424448E-3</v>
      </c>
      <c r="N249" s="3">
        <v>6.3015275994637854</v>
      </c>
      <c r="O249" s="3">
        <v>0.2476444915086497</v>
      </c>
      <c r="P249" s="3">
        <v>0.41189177231655921</v>
      </c>
      <c r="U249" s="9"/>
    </row>
    <row r="250" spans="1:23" x14ac:dyDescent="0.25">
      <c r="A250" t="s">
        <v>6</v>
      </c>
      <c r="B250">
        <v>4</v>
      </c>
      <c r="C250">
        <v>10</v>
      </c>
      <c r="D250" s="1">
        <v>6.0174000000000003E-9</v>
      </c>
      <c r="E250" s="1">
        <v>6.0596910000000001E-9</v>
      </c>
      <c r="F250">
        <v>2643</v>
      </c>
      <c r="G250">
        <v>-2378</v>
      </c>
      <c r="H250" s="1">
        <v>3828522000</v>
      </c>
      <c r="I250" s="1">
        <v>7526675</v>
      </c>
      <c r="J250" s="2">
        <v>1.965971E-3</v>
      </c>
      <c r="K250" s="1">
        <v>5.2256169999999996E-7</v>
      </c>
      <c r="L250" s="5">
        <v>1.001582251431119</v>
      </c>
      <c r="M250" s="2">
        <v>1.9639496375592519E-3</v>
      </c>
      <c r="N250" s="3">
        <v>-20.571694813858009</v>
      </c>
      <c r="O250" s="3">
        <v>0.26580336129068027</v>
      </c>
      <c r="P250" s="3">
        <v>0.41189177231655921</v>
      </c>
      <c r="S250" s="3"/>
      <c r="T250" s="3"/>
      <c r="U250" s="9"/>
    </row>
    <row r="251" spans="1:23" x14ac:dyDescent="0.25">
      <c r="A251" t="s">
        <v>6</v>
      </c>
      <c r="B251">
        <v>4</v>
      </c>
      <c r="C251">
        <v>11</v>
      </c>
      <c r="D251" s="1">
        <v>6.031497E-9</v>
      </c>
      <c r="E251" s="1">
        <v>6.0697600000000003E-9</v>
      </c>
      <c r="F251">
        <v>2643</v>
      </c>
      <c r="G251">
        <v>-2478</v>
      </c>
      <c r="H251" s="1">
        <v>3841892000</v>
      </c>
      <c r="I251" s="1">
        <v>7551838</v>
      </c>
      <c r="J251" s="2">
        <v>1.9656819999999998E-3</v>
      </c>
      <c r="K251" s="1">
        <v>4.9361760000000002E-7</v>
      </c>
      <c r="L251" s="5">
        <v>1.0014350176872522</v>
      </c>
      <c r="M251" s="2">
        <v>1.963660934701857E-3</v>
      </c>
      <c r="N251" s="3">
        <v>-20.715671902125976</v>
      </c>
      <c r="O251" s="3">
        <v>0.25111772911386487</v>
      </c>
      <c r="P251" s="3">
        <v>0.41189177231655921</v>
      </c>
      <c r="U251" s="9"/>
    </row>
    <row r="252" spans="1:23" x14ac:dyDescent="0.25">
      <c r="A252" t="s">
        <v>24</v>
      </c>
      <c r="B252">
        <v>4</v>
      </c>
      <c r="C252">
        <v>12</v>
      </c>
      <c r="D252" s="1">
        <v>6.0274689999999998E-9</v>
      </c>
      <c r="E252" s="1">
        <v>6.0596910000000001E-9</v>
      </c>
      <c r="F252">
        <v>2477</v>
      </c>
      <c r="G252">
        <v>5335</v>
      </c>
      <c r="H252" s="1">
        <v>4061575000</v>
      </c>
      <c r="I252" s="1">
        <v>8201854</v>
      </c>
      <c r="J252" s="2">
        <v>2.0193860000000002E-3</v>
      </c>
      <c r="K252" s="1">
        <v>5.959458E-7</v>
      </c>
      <c r="L252" s="5"/>
      <c r="M252" s="2">
        <v>2.0173097175859803E-3</v>
      </c>
      <c r="N252" s="3">
        <v>6.0391569848297078</v>
      </c>
      <c r="O252" s="3">
        <v>0.29511237574193344</v>
      </c>
      <c r="P252" s="3">
        <v>0.41189177231655921</v>
      </c>
      <c r="R252" t="str">
        <f>A252</f>
        <v>BKL-GG-06</v>
      </c>
      <c r="S252" s="3">
        <f>AVERAGE(N252:N254)</f>
        <v>5.7101851141740925</v>
      </c>
      <c r="T252" s="3">
        <f>STDEV(N252:N254)</f>
        <v>0.29244524744943379</v>
      </c>
      <c r="U252" s="9">
        <f>COUNT(N252:N254)</f>
        <v>3</v>
      </c>
      <c r="V252">
        <v>0.99199999999999999</v>
      </c>
      <c r="W252" s="3">
        <f>S252-(19.04*V252-17.98)</f>
        <v>4.8025051141740933</v>
      </c>
    </row>
    <row r="253" spans="1:23" x14ac:dyDescent="0.25">
      <c r="A253" t="s">
        <v>24</v>
      </c>
      <c r="B253">
        <v>4</v>
      </c>
      <c r="C253">
        <v>13</v>
      </c>
      <c r="D253" s="1">
        <v>6.0073299999999998E-9</v>
      </c>
      <c r="E253" s="1">
        <v>6.0778149999999997E-9</v>
      </c>
      <c r="F253">
        <v>2777</v>
      </c>
      <c r="G253">
        <v>5335</v>
      </c>
      <c r="H253" s="1">
        <v>4041035000</v>
      </c>
      <c r="I253" s="1">
        <v>8155887</v>
      </c>
      <c r="J253" s="2">
        <v>2.0182630000000002E-3</v>
      </c>
      <c r="K253" s="1">
        <v>5.5456030000000004E-7</v>
      </c>
      <c r="L253" s="5"/>
      <c r="M253" s="2">
        <v>2.0161878722266243E-3</v>
      </c>
      <c r="N253" s="3">
        <v>5.4796889221147005</v>
      </c>
      <c r="O253" s="3">
        <v>0.27477107790213667</v>
      </c>
      <c r="P253" s="3">
        <v>0.41189177231655921</v>
      </c>
      <c r="U253" s="9"/>
    </row>
    <row r="254" spans="1:23" x14ac:dyDescent="0.25">
      <c r="A254" t="s">
        <v>24</v>
      </c>
      <c r="B254">
        <v>4</v>
      </c>
      <c r="C254">
        <v>14</v>
      </c>
      <c r="D254" s="1">
        <v>6.063718E-9</v>
      </c>
      <c r="E254" s="1">
        <v>6.0617050000000002E-9</v>
      </c>
      <c r="F254">
        <v>2927</v>
      </c>
      <c r="G254">
        <v>5085</v>
      </c>
      <c r="H254" s="1">
        <v>3948415000</v>
      </c>
      <c r="I254" s="1">
        <v>7969970</v>
      </c>
      <c r="J254" s="2">
        <v>2.0185279999999999E-3</v>
      </c>
      <c r="K254" s="1">
        <v>5.9682010000000001E-7</v>
      </c>
      <c r="L254" s="5"/>
      <c r="M254" s="2">
        <v>2.0164525997602208E-3</v>
      </c>
      <c r="N254" s="3">
        <v>5.6117094355778718</v>
      </c>
      <c r="O254" s="3">
        <v>0.29567095427955425</v>
      </c>
      <c r="P254" s="3">
        <v>0.41189177231655921</v>
      </c>
      <c r="U254" s="9"/>
    </row>
    <row r="255" spans="1:23" x14ac:dyDescent="0.25">
      <c r="A255" t="s">
        <v>22</v>
      </c>
      <c r="B255">
        <v>4</v>
      </c>
      <c r="C255">
        <v>15</v>
      </c>
      <c r="D255" s="1">
        <v>6.011358E-9</v>
      </c>
      <c r="E255" s="1">
        <v>6.057677E-9</v>
      </c>
      <c r="F255">
        <v>-5748</v>
      </c>
      <c r="G255">
        <v>3780</v>
      </c>
      <c r="H255" s="1">
        <v>3858868000</v>
      </c>
      <c r="I255" s="1">
        <v>7798084</v>
      </c>
      <c r="J255" s="2">
        <v>2.020815E-3</v>
      </c>
      <c r="K255" s="1">
        <v>4.2653250000000001E-7</v>
      </c>
      <c r="L255" s="5"/>
      <c r="M255" s="2">
        <v>2.0187372483237544E-3</v>
      </c>
      <c r="N255" s="3">
        <v>6.7510713762988228</v>
      </c>
      <c r="O255" s="3">
        <v>0.21106954372369563</v>
      </c>
      <c r="P255" s="3">
        <v>0.41189177231655921</v>
      </c>
      <c r="U255" s="9"/>
    </row>
    <row r="256" spans="1:23" x14ac:dyDescent="0.25">
      <c r="A256" t="s">
        <v>6</v>
      </c>
      <c r="B256">
        <v>4</v>
      </c>
      <c r="C256">
        <v>16</v>
      </c>
      <c r="D256" s="1">
        <v>6.0194139999999996E-9</v>
      </c>
      <c r="E256" s="1">
        <v>6.063718E-9</v>
      </c>
      <c r="F256">
        <v>2643</v>
      </c>
      <c r="G256">
        <v>-2578</v>
      </c>
      <c r="H256" s="1">
        <v>3856001000</v>
      </c>
      <c r="I256" s="1">
        <v>7576949</v>
      </c>
      <c r="J256" s="2">
        <v>1.9649839999999999E-3</v>
      </c>
      <c r="K256" s="1">
        <v>5.7157500000000001E-7</v>
      </c>
      <c r="L256" s="5">
        <v>1.0010794150809581</v>
      </c>
      <c r="M256" s="2">
        <v>1.9629636523680809E-3</v>
      </c>
      <c r="N256" s="3">
        <v>-21.063408952682551</v>
      </c>
      <c r="O256" s="3">
        <v>0.29088023108585109</v>
      </c>
      <c r="P256" s="3">
        <v>0.41189177231655921</v>
      </c>
      <c r="U256" s="9"/>
    </row>
    <row r="257" spans="1:23" x14ac:dyDescent="0.25">
      <c r="A257" t="s">
        <v>6</v>
      </c>
      <c r="B257">
        <v>4</v>
      </c>
      <c r="C257">
        <v>17</v>
      </c>
      <c r="D257" s="1">
        <v>6.0778149999999997E-9</v>
      </c>
      <c r="E257" s="1">
        <v>6.0657320000000001E-9</v>
      </c>
      <c r="F257">
        <v>2743</v>
      </c>
      <c r="G257">
        <v>-2578</v>
      </c>
      <c r="H257" s="1">
        <v>3800029000</v>
      </c>
      <c r="I257" s="1">
        <v>7459118</v>
      </c>
      <c r="J257" s="2">
        <v>1.962905E-3</v>
      </c>
      <c r="K257" s="1">
        <v>5.107398E-7</v>
      </c>
      <c r="L257" s="5">
        <v>1.0000202491518955</v>
      </c>
      <c r="M257" s="2">
        <v>1.9628125061289564E-3</v>
      </c>
      <c r="N257" s="3">
        <v>-21.138786091683404</v>
      </c>
      <c r="O257" s="3">
        <v>0.26019588314258713</v>
      </c>
      <c r="P257" s="3">
        <v>0.41189177231655921</v>
      </c>
      <c r="U257" s="9"/>
    </row>
    <row r="258" spans="1:23" x14ac:dyDescent="0.25">
      <c r="A258" t="s">
        <v>25</v>
      </c>
      <c r="B258">
        <v>4</v>
      </c>
      <c r="C258">
        <v>18</v>
      </c>
      <c r="D258" s="1">
        <v>6.0335110000000001E-9</v>
      </c>
      <c r="E258" s="1">
        <v>6.0455939999999996E-9</v>
      </c>
      <c r="F258">
        <v>4692</v>
      </c>
      <c r="G258">
        <v>1817</v>
      </c>
      <c r="H258" s="1">
        <v>3962814000</v>
      </c>
      <c r="I258" s="1">
        <v>8001726</v>
      </c>
      <c r="J258" s="2">
        <v>2.0191950000000001E-3</v>
      </c>
      <c r="K258" s="1">
        <v>5.8910290000000004E-7</v>
      </c>
      <c r="L258" s="5"/>
      <c r="M258" s="2">
        <v>2.0190998536928984E-3</v>
      </c>
      <c r="N258" s="3">
        <v>6.931903896318703</v>
      </c>
      <c r="O258" s="3">
        <v>0.29175136626229758</v>
      </c>
      <c r="P258" s="3">
        <v>0.41189177231655921</v>
      </c>
      <c r="R258" t="str">
        <f>A258</f>
        <v>BKL-GG-07</v>
      </c>
      <c r="S258" s="3">
        <f>AVERAGE(N258:N260)</f>
        <v>6.9829354698741994</v>
      </c>
      <c r="T258" s="3">
        <f>STDEV(N258:N260)</f>
        <v>7.2995446218510521E-2</v>
      </c>
      <c r="U258" s="9">
        <f>COUNT(N258:N260)</f>
        <v>3</v>
      </c>
      <c r="V258">
        <v>0.97550000000000003</v>
      </c>
      <c r="W258" s="3">
        <f>S258-(19.04*V258-17.98)</f>
        <v>6.3894154698742014</v>
      </c>
    </row>
    <row r="259" spans="1:23" x14ac:dyDescent="0.25">
      <c r="A259" t="s">
        <v>25</v>
      </c>
      <c r="B259">
        <v>4</v>
      </c>
      <c r="C259">
        <v>19</v>
      </c>
      <c r="D259" s="1">
        <v>6.0395520000000001E-9</v>
      </c>
      <c r="E259" s="1">
        <v>6.0073299999999998E-9</v>
      </c>
      <c r="F259">
        <v>4292</v>
      </c>
      <c r="G259">
        <v>1517</v>
      </c>
      <c r="H259" s="1">
        <v>4058633000</v>
      </c>
      <c r="I259" s="1">
        <v>8196238</v>
      </c>
      <c r="J259" s="2">
        <v>2.0194649999999998E-3</v>
      </c>
      <c r="K259" s="1">
        <v>5.6694609999999997E-7</v>
      </c>
      <c r="L259" s="5"/>
      <c r="M259" s="2">
        <v>2.0193698409702522E-3</v>
      </c>
      <c r="N259" s="3">
        <v>7.0665474617257473</v>
      </c>
      <c r="O259" s="3">
        <v>0.28074074074074074</v>
      </c>
      <c r="P259" s="3">
        <v>0.41189177231655921</v>
      </c>
      <c r="U259" s="9"/>
    </row>
    <row r="260" spans="1:23" x14ac:dyDescent="0.25">
      <c r="A260" t="s">
        <v>25</v>
      </c>
      <c r="B260">
        <v>4</v>
      </c>
      <c r="C260">
        <v>20</v>
      </c>
      <c r="D260" s="1">
        <v>6.0194139999999996E-9</v>
      </c>
      <c r="E260" s="1">
        <v>6.0697600000000003E-9</v>
      </c>
      <c r="F260">
        <v>4947</v>
      </c>
      <c r="G260">
        <v>1562</v>
      </c>
      <c r="H260" s="1">
        <v>3933943000</v>
      </c>
      <c r="I260" s="1">
        <v>7943565</v>
      </c>
      <c r="J260" s="2">
        <v>2.0192320000000001E-3</v>
      </c>
      <c r="K260" s="1">
        <v>6.010919E-7</v>
      </c>
      <c r="L260" s="5"/>
      <c r="M260" s="2">
        <v>2.0191368519494246E-3</v>
      </c>
      <c r="N260" s="3">
        <v>6.9503550515781498</v>
      </c>
      <c r="O260" s="3">
        <v>0.29768342617391164</v>
      </c>
      <c r="P260" s="3">
        <v>0.41189177231655921</v>
      </c>
      <c r="U260" s="9"/>
    </row>
    <row r="261" spans="1:23" x14ac:dyDescent="0.25">
      <c r="A261" t="s">
        <v>22</v>
      </c>
      <c r="B261">
        <v>4</v>
      </c>
      <c r="C261">
        <v>21</v>
      </c>
      <c r="D261" s="1">
        <v>6.0174000000000003E-9</v>
      </c>
      <c r="E261" s="1">
        <v>6.0355239999999999E-9</v>
      </c>
      <c r="F261">
        <v>-5773</v>
      </c>
      <c r="G261">
        <v>3885</v>
      </c>
      <c r="H261" s="1">
        <v>3837139000</v>
      </c>
      <c r="I261" s="1">
        <v>7755007</v>
      </c>
      <c r="J261" s="2">
        <v>2.0210340000000001E-3</v>
      </c>
      <c r="K261" s="1">
        <v>5.5717860000000002E-7</v>
      </c>
      <c r="L261" s="5"/>
      <c r="M261" s="2">
        <v>2.0209387670375436E-3</v>
      </c>
      <c r="N261" s="3">
        <v>7.8489761807019054</v>
      </c>
      <c r="O261" s="3">
        <v>0.27568986964098574</v>
      </c>
      <c r="P261" s="3">
        <v>0.41189177231655921</v>
      </c>
      <c r="U261" s="9"/>
    </row>
    <row r="262" spans="1:23" x14ac:dyDescent="0.25">
      <c r="A262" t="s">
        <v>6</v>
      </c>
      <c r="B262">
        <v>4</v>
      </c>
      <c r="C262">
        <v>22</v>
      </c>
      <c r="D262" s="1">
        <v>6.0073299999999998E-9</v>
      </c>
      <c r="E262" s="1">
        <v>6.037538E-9</v>
      </c>
      <c r="F262">
        <v>2743</v>
      </c>
      <c r="G262">
        <v>-2678</v>
      </c>
      <c r="H262" s="1">
        <v>3877637000</v>
      </c>
      <c r="I262" s="1">
        <v>7605362</v>
      </c>
      <c r="J262" s="2">
        <v>1.9613759999999999E-3</v>
      </c>
      <c r="K262" s="1">
        <v>6.4534309999999995E-7</v>
      </c>
      <c r="L262" s="5">
        <v>0.99924128584956884</v>
      </c>
      <c r="M262" s="2">
        <v>1.9612835781768288E-3</v>
      </c>
      <c r="N262" s="3">
        <v>-21.90126761578459</v>
      </c>
      <c r="O262" s="3">
        <v>0.32902569420651623</v>
      </c>
      <c r="P262" s="3">
        <v>0.41189177231655921</v>
      </c>
      <c r="U262" s="9"/>
    </row>
    <row r="263" spans="1:23" x14ac:dyDescent="0.25">
      <c r="A263" t="s">
        <v>6</v>
      </c>
      <c r="B263">
        <v>4</v>
      </c>
      <c r="C263">
        <v>23</v>
      </c>
      <c r="D263" s="1">
        <v>6.0214270000000002E-9</v>
      </c>
      <c r="E263" s="1">
        <v>6.031497E-9</v>
      </c>
      <c r="F263">
        <v>2843</v>
      </c>
      <c r="G263">
        <v>-2678</v>
      </c>
      <c r="H263" s="1">
        <v>3781932000</v>
      </c>
      <c r="I263" s="1">
        <v>7422321</v>
      </c>
      <c r="J263" s="2">
        <v>1.9625659999999998E-3</v>
      </c>
      <c r="K263" s="1">
        <v>4.9366109999999995E-7</v>
      </c>
      <c r="L263" s="5">
        <v>0.9998475424419615</v>
      </c>
      <c r="M263" s="2">
        <v>1.9620519667144193E-3</v>
      </c>
      <c r="N263" s="3">
        <v>-21.518069661670026</v>
      </c>
      <c r="O263" s="3">
        <v>0.25153859793759803</v>
      </c>
      <c r="P263" s="3">
        <v>0.41189177231655921</v>
      </c>
      <c r="U263" s="9"/>
    </row>
    <row r="264" spans="1:23" x14ac:dyDescent="0.25">
      <c r="A264" t="s">
        <v>26</v>
      </c>
      <c r="B264">
        <v>4</v>
      </c>
      <c r="C264">
        <v>24</v>
      </c>
      <c r="D264" s="1">
        <v>6.0435800000000003E-9</v>
      </c>
      <c r="E264" s="1">
        <v>6.0455939999999996E-9</v>
      </c>
      <c r="F264">
        <v>1497</v>
      </c>
      <c r="G264">
        <v>1562</v>
      </c>
      <c r="H264" s="1">
        <v>3937432000</v>
      </c>
      <c r="I264" s="1">
        <v>7952147</v>
      </c>
      <c r="J264" s="2">
        <v>2.019627E-3</v>
      </c>
      <c r="K264" s="1">
        <v>4.9462149999999995E-7</v>
      </c>
      <c r="L264" s="5"/>
      <c r="M264" s="2">
        <v>2.019098021355482E-3</v>
      </c>
      <c r="N264" s="3">
        <v>6.930990103471979</v>
      </c>
      <c r="O264" s="3">
        <v>0.24490735170405226</v>
      </c>
      <c r="P264" s="3">
        <v>0.41189177231655921</v>
      </c>
      <c r="R264" t="str">
        <f>A264</f>
        <v>BKL-GG-10</v>
      </c>
      <c r="S264" s="3">
        <f>AVERAGE(N264:N266)</f>
        <v>6.9501020589407174</v>
      </c>
      <c r="T264" s="3">
        <f>STDEV(N264:N266)</f>
        <v>2.3870824729454558E-2</v>
      </c>
      <c r="U264" s="9">
        <f>COUNT(N264:N266)</f>
        <v>3</v>
      </c>
      <c r="V264">
        <v>1</v>
      </c>
      <c r="W264" s="3">
        <f>S264-(19.04*V264-17.98)</f>
        <v>5.8901020589407187</v>
      </c>
    </row>
    <row r="265" spans="1:23" x14ac:dyDescent="0.25">
      <c r="A265" t="s">
        <v>26</v>
      </c>
      <c r="B265">
        <v>4</v>
      </c>
      <c r="C265">
        <v>25</v>
      </c>
      <c r="D265" s="1">
        <v>6.0033029999999999E-9</v>
      </c>
      <c r="E265" s="1">
        <v>6.0596910000000001E-9</v>
      </c>
      <c r="F265">
        <v>1247</v>
      </c>
      <c r="G265">
        <v>1612</v>
      </c>
      <c r="H265" s="1">
        <v>3910267000</v>
      </c>
      <c r="I265" s="1">
        <v>7897356</v>
      </c>
      <c r="J265" s="2">
        <v>2.01965E-3</v>
      </c>
      <c r="K265" s="1">
        <v>4.9665169999999996E-7</v>
      </c>
      <c r="L265" s="5"/>
      <c r="M265" s="2">
        <v>2.0191210153313456E-3</v>
      </c>
      <c r="N265" s="3">
        <v>6.9424572767533554</v>
      </c>
      <c r="O265" s="3">
        <v>0.24590978634911986</v>
      </c>
      <c r="P265" s="3">
        <v>0.41189177231655921</v>
      </c>
      <c r="U265" s="9"/>
    </row>
    <row r="266" spans="1:23" x14ac:dyDescent="0.25">
      <c r="A266" t="s">
        <v>26</v>
      </c>
      <c r="B266">
        <v>4</v>
      </c>
      <c r="C266">
        <v>26</v>
      </c>
      <c r="D266" s="1">
        <v>6.0395520000000001E-9</v>
      </c>
      <c r="E266" s="1">
        <v>6.0677460000000002E-9</v>
      </c>
      <c r="F266">
        <v>1147</v>
      </c>
      <c r="G266">
        <v>1312</v>
      </c>
      <c r="H266" s="1">
        <v>3917611000</v>
      </c>
      <c r="I266" s="1">
        <v>7912462</v>
      </c>
      <c r="J266" s="2">
        <v>2.0197190000000001E-3</v>
      </c>
      <c r="K266" s="1">
        <v>5.3005570000000004E-7</v>
      </c>
      <c r="L266" s="5"/>
      <c r="M266" s="2">
        <v>2.0191899972589358E-3</v>
      </c>
      <c r="N266" s="3">
        <v>6.9768587965968187</v>
      </c>
      <c r="O266" s="3">
        <v>0.26244031966823106</v>
      </c>
      <c r="P266" s="3">
        <v>0.41189177231655921</v>
      </c>
      <c r="U266" s="9"/>
    </row>
    <row r="267" spans="1:23" x14ac:dyDescent="0.25">
      <c r="A267" t="s">
        <v>22</v>
      </c>
      <c r="B267">
        <v>4</v>
      </c>
      <c r="C267">
        <v>27</v>
      </c>
      <c r="D267" s="1">
        <v>6.0254549999999996E-9</v>
      </c>
      <c r="E267" s="1">
        <v>6.0496210000000004E-9</v>
      </c>
      <c r="F267">
        <v>-5648</v>
      </c>
      <c r="G267">
        <v>3960</v>
      </c>
      <c r="H267" s="1">
        <v>3869178000</v>
      </c>
      <c r="I267" s="1">
        <v>7817532</v>
      </c>
      <c r="J267" s="2">
        <v>2.02046E-3</v>
      </c>
      <c r="K267" s="1">
        <v>5.1732929999999999E-7</v>
      </c>
      <c r="L267" s="5"/>
      <c r="M267" s="2">
        <v>2.0199308031769712E-3</v>
      </c>
      <c r="N267" s="3">
        <v>7.3463012053516241</v>
      </c>
      <c r="O267" s="3">
        <v>0.25604530651435808</v>
      </c>
      <c r="P267" s="3">
        <v>0.41189177231655921</v>
      </c>
      <c r="U267" s="9"/>
    </row>
    <row r="268" spans="1:23" x14ac:dyDescent="0.25">
      <c r="A268" t="s">
        <v>6</v>
      </c>
      <c r="B268">
        <v>4</v>
      </c>
      <c r="C268">
        <v>28</v>
      </c>
      <c r="D268" s="1">
        <v>6.0153860000000002E-9</v>
      </c>
      <c r="E268" s="1">
        <v>6.0355239999999999E-9</v>
      </c>
      <c r="F268">
        <v>2843</v>
      </c>
      <c r="G268">
        <v>-2778</v>
      </c>
      <c r="H268" s="1">
        <v>3852896000</v>
      </c>
      <c r="I268" s="1">
        <v>7570922</v>
      </c>
      <c r="J268" s="2">
        <v>1.965011E-3</v>
      </c>
      <c r="K268" s="1">
        <v>5.1964140000000001E-7</v>
      </c>
      <c r="L268" s="5">
        <v>1.0010931704826342</v>
      </c>
      <c r="M268" s="2">
        <v>1.9644963263225125E-3</v>
      </c>
      <c r="N268" s="3">
        <v>-20.299059284603736</v>
      </c>
      <c r="O268" s="3">
        <v>0.26444706925304745</v>
      </c>
      <c r="P268" s="3">
        <v>0.41189177231655921</v>
      </c>
      <c r="U268" s="9"/>
    </row>
    <row r="269" spans="1:23" x14ac:dyDescent="0.25">
      <c r="A269" t="s">
        <v>6</v>
      </c>
      <c r="B269">
        <v>4</v>
      </c>
      <c r="C269">
        <v>29</v>
      </c>
      <c r="D269" s="1">
        <v>6.031497E-9</v>
      </c>
      <c r="E269" s="1">
        <v>6.031497E-9</v>
      </c>
      <c r="F269">
        <v>2843</v>
      </c>
      <c r="G269">
        <v>-2878</v>
      </c>
      <c r="H269" s="1">
        <v>3836951000</v>
      </c>
      <c r="I269" s="1">
        <v>7537903</v>
      </c>
      <c r="J269" s="2">
        <v>1.9645650000000001E-3</v>
      </c>
      <c r="K269" s="1">
        <v>3.927854E-7</v>
      </c>
      <c r="L269" s="5">
        <v>1.0008659516253173</v>
      </c>
      <c r="M269" s="2">
        <v>1.9633402073524426E-3</v>
      </c>
      <c r="N269" s="3">
        <v>-20.875619712526159</v>
      </c>
      <c r="O269" s="3">
        <v>0.19993504923481786</v>
      </c>
      <c r="P269" s="3">
        <v>0.41189177231655921</v>
      </c>
      <c r="U269" s="9"/>
    </row>
    <row r="270" spans="1:23" x14ac:dyDescent="0.25">
      <c r="A270" t="s">
        <v>27</v>
      </c>
      <c r="B270">
        <v>4</v>
      </c>
      <c r="C270">
        <v>30</v>
      </c>
      <c r="D270" s="1">
        <v>6.005317E-9</v>
      </c>
      <c r="E270" s="1">
        <v>6.063718E-9</v>
      </c>
      <c r="F270">
        <v>-3453</v>
      </c>
      <c r="G270">
        <v>1412</v>
      </c>
      <c r="H270" s="1">
        <v>3916445000</v>
      </c>
      <c r="I270" s="1">
        <v>7908426</v>
      </c>
      <c r="J270" s="2">
        <v>2.0192959999999999E-3</v>
      </c>
      <c r="K270" s="1">
        <v>5.8766960000000005E-7</v>
      </c>
      <c r="L270" s="5"/>
      <c r="M270" s="2">
        <v>2.0180370857395694E-3</v>
      </c>
      <c r="N270" s="3">
        <v>6.4018979351532224</v>
      </c>
      <c r="O270" s="3">
        <v>0.29102697177630227</v>
      </c>
      <c r="P270" s="3">
        <v>0.41189177231655921</v>
      </c>
      <c r="R270" t="str">
        <f>A270</f>
        <v>BKL-GG-12</v>
      </c>
      <c r="S270" s="3">
        <f>AVERAGE(N270:N272)</f>
        <v>6.4110351302263764</v>
      </c>
      <c r="T270" s="3">
        <f>STDEV(N270:N272)</f>
        <v>0.1833300827423501</v>
      </c>
      <c r="U270" s="9">
        <f>COUNT(N270:N272)</f>
        <v>3</v>
      </c>
      <c r="V270">
        <v>0.99099999999999999</v>
      </c>
      <c r="W270" s="3">
        <f>S270-(19.04*V270-17.98)</f>
        <v>5.5223951302263776</v>
      </c>
    </row>
    <row r="271" spans="1:23" x14ac:dyDescent="0.25">
      <c r="A271" t="s">
        <v>27</v>
      </c>
      <c r="B271">
        <v>4</v>
      </c>
      <c r="C271">
        <v>31</v>
      </c>
      <c r="D271" s="1">
        <v>6.0153860000000002E-9</v>
      </c>
      <c r="E271" s="1">
        <v>6.0335110000000001E-9</v>
      </c>
      <c r="F271">
        <v>-3453</v>
      </c>
      <c r="G271">
        <v>1012</v>
      </c>
      <c r="H271" s="1">
        <v>3797935000</v>
      </c>
      <c r="I271" s="1">
        <v>7667852</v>
      </c>
      <c r="J271" s="2">
        <v>2.0189560000000001E-3</v>
      </c>
      <c r="K271" s="1">
        <v>5.8464289999999996E-7</v>
      </c>
      <c r="L271" s="5"/>
      <c r="M271" s="2">
        <v>2.0176972977099042E-3</v>
      </c>
      <c r="N271" s="3">
        <v>6.2324444992540862</v>
      </c>
      <c r="O271" s="3">
        <v>0.28957684070380924</v>
      </c>
      <c r="P271" s="3">
        <v>0.41189177231655921</v>
      </c>
      <c r="U271" s="9"/>
    </row>
    <row r="272" spans="1:23" x14ac:dyDescent="0.25">
      <c r="A272" t="s">
        <v>27</v>
      </c>
      <c r="B272">
        <v>4</v>
      </c>
      <c r="C272">
        <v>32</v>
      </c>
      <c r="D272" s="1">
        <v>6.0174000000000003E-9</v>
      </c>
      <c r="E272" s="1">
        <v>6.0435800000000003E-9</v>
      </c>
      <c r="F272">
        <v>-3353</v>
      </c>
      <c r="G272">
        <v>512</v>
      </c>
      <c r="H272" s="1">
        <v>3935993000</v>
      </c>
      <c r="I272" s="1">
        <v>7949455</v>
      </c>
      <c r="J272" s="2">
        <v>2.0196910000000001E-3</v>
      </c>
      <c r="K272" s="1">
        <v>5.1972109999999996E-7</v>
      </c>
      <c r="L272" s="5"/>
      <c r="M272" s="2">
        <v>2.0184318394799164E-3</v>
      </c>
      <c r="N272" s="3">
        <v>6.5987629562718197</v>
      </c>
      <c r="O272" s="3">
        <v>0.25732703666055845</v>
      </c>
      <c r="P272" s="3">
        <v>0.41189177231655921</v>
      </c>
      <c r="U272" s="9"/>
    </row>
    <row r="273" spans="1:23" x14ac:dyDescent="0.25">
      <c r="A273" t="s">
        <v>22</v>
      </c>
      <c r="B273">
        <v>4</v>
      </c>
      <c r="C273">
        <v>33</v>
      </c>
      <c r="D273" s="1">
        <v>6.0214270000000002E-9</v>
      </c>
      <c r="E273" s="1">
        <v>6.0335110000000001E-9</v>
      </c>
      <c r="F273">
        <v>-5538</v>
      </c>
      <c r="G273">
        <v>3900</v>
      </c>
      <c r="H273" s="1">
        <v>3866932000</v>
      </c>
      <c r="I273" s="1">
        <v>7815463</v>
      </c>
      <c r="J273" s="2">
        <v>2.0210940000000002E-3</v>
      </c>
      <c r="K273" s="1">
        <v>5.299622E-7</v>
      </c>
      <c r="L273" s="5"/>
      <c r="M273" s="2">
        <v>2.0198339647905655E-3</v>
      </c>
      <c r="N273" s="3">
        <v>7.2980075755861851</v>
      </c>
      <c r="O273" s="3">
        <v>0.26221551298455192</v>
      </c>
      <c r="P273" s="3">
        <v>0.41189177231655921</v>
      </c>
      <c r="U273" s="9"/>
    </row>
    <row r="274" spans="1:23" x14ac:dyDescent="0.25">
      <c r="A274" t="s">
        <v>6</v>
      </c>
      <c r="B274">
        <v>4</v>
      </c>
      <c r="C274">
        <v>34</v>
      </c>
      <c r="D274" s="1">
        <v>6.0073299999999998E-9</v>
      </c>
      <c r="E274" s="1">
        <v>6.0395520000000001E-9</v>
      </c>
      <c r="F274">
        <v>3143</v>
      </c>
      <c r="G274">
        <v>-2478</v>
      </c>
      <c r="H274" s="1">
        <v>3827048000</v>
      </c>
      <c r="I274" s="1">
        <v>7516561</v>
      </c>
      <c r="J274" s="2">
        <v>1.9640629999999998E-3</v>
      </c>
      <c r="K274" s="1">
        <v>4.81578E-7</v>
      </c>
      <c r="L274" s="5">
        <v>1.0006102030460053</v>
      </c>
      <c r="M274" s="2">
        <v>1.9628385203204067E-3</v>
      </c>
      <c r="N274" s="3">
        <v>-21.125812726707217</v>
      </c>
      <c r="O274" s="3">
        <v>0.24519478244842452</v>
      </c>
      <c r="P274" s="3">
        <v>0.41189177231655921</v>
      </c>
      <c r="U274" s="9"/>
    </row>
    <row r="275" spans="1:23" x14ac:dyDescent="0.25">
      <c r="A275" t="s">
        <v>6</v>
      </c>
      <c r="B275">
        <v>4</v>
      </c>
      <c r="C275">
        <v>35</v>
      </c>
      <c r="D275" s="1">
        <v>6.0093439999999999E-9</v>
      </c>
      <c r="E275" s="1">
        <v>5.9992749999999996E-9</v>
      </c>
      <c r="F275">
        <v>3243</v>
      </c>
      <c r="G275">
        <v>-2478</v>
      </c>
      <c r="H275" s="1">
        <v>3816173000</v>
      </c>
      <c r="I275" s="1">
        <v>7490089</v>
      </c>
      <c r="J275" s="2">
        <v>1.9627199999999998E-3</v>
      </c>
      <c r="K275" s="1">
        <v>5.999489E-7</v>
      </c>
      <c r="L275" s="5">
        <v>0.99992599917744762</v>
      </c>
      <c r="M275" s="2">
        <v>1.9623323589118848E-3</v>
      </c>
      <c r="N275" s="3">
        <v>-21.378237127525956</v>
      </c>
      <c r="O275" s="3">
        <v>0.30567217942447217</v>
      </c>
      <c r="P275" s="3">
        <v>0.41189177231655921</v>
      </c>
      <c r="U275" s="9"/>
    </row>
    <row r="276" spans="1:23" x14ac:dyDescent="0.25">
      <c r="A276" t="s">
        <v>28</v>
      </c>
      <c r="B276">
        <v>4</v>
      </c>
      <c r="C276">
        <v>36</v>
      </c>
      <c r="D276" s="1">
        <v>6.0033029999999999E-9</v>
      </c>
      <c r="E276" s="1">
        <v>6.037538E-9</v>
      </c>
      <c r="F276">
        <v>-7353</v>
      </c>
      <c r="G276">
        <v>812</v>
      </c>
      <c r="H276" s="1">
        <v>3838564000</v>
      </c>
      <c r="I276" s="1">
        <v>7749748</v>
      </c>
      <c r="J276" s="2">
        <v>2.018915E-3</v>
      </c>
      <c r="K276" s="1">
        <v>5.170336E-7</v>
      </c>
      <c r="L276" s="5"/>
      <c r="M276" s="2">
        <v>2.0185162602880634E-3</v>
      </c>
      <c r="N276" s="3">
        <v>6.6408638978971979</v>
      </c>
      <c r="O276" s="3">
        <v>0.25609478358425197</v>
      </c>
      <c r="P276" s="3">
        <v>0.41189177231655921</v>
      </c>
      <c r="R276" t="str">
        <f>A276</f>
        <v>BKL-GG-21</v>
      </c>
      <c r="S276" s="3">
        <f>AVERAGE(N276:N278)</f>
        <v>6.5344948576132227</v>
      </c>
      <c r="T276" s="3">
        <f>STDEV(N276:N278)</f>
        <v>0.10268638004620645</v>
      </c>
      <c r="U276" s="9">
        <f>COUNT(N276:N278)</f>
        <v>3</v>
      </c>
      <c r="V276">
        <v>1</v>
      </c>
      <c r="W276" s="3">
        <f>S276-(19.04*V276-17.98)</f>
        <v>5.474494857613224</v>
      </c>
    </row>
    <row r="277" spans="1:23" x14ac:dyDescent="0.25">
      <c r="A277" t="s">
        <v>28</v>
      </c>
      <c r="B277">
        <v>4</v>
      </c>
      <c r="C277">
        <v>37</v>
      </c>
      <c r="D277" s="1">
        <v>6.005317E-9</v>
      </c>
      <c r="E277" s="1">
        <v>6.005317E-9</v>
      </c>
      <c r="F277">
        <v>-7153</v>
      </c>
      <c r="G277">
        <v>712</v>
      </c>
      <c r="H277" s="1">
        <v>3828535000</v>
      </c>
      <c r="I277" s="1">
        <v>7728628</v>
      </c>
      <c r="J277" s="2">
        <v>2.018686E-3</v>
      </c>
      <c r="K277" s="1">
        <v>5.3934269999999996E-7</v>
      </c>
      <c r="L277" s="5"/>
      <c r="M277" s="2">
        <v>2.0182873055160171E-3</v>
      </c>
      <c r="N277" s="3">
        <v>6.5266833812174241</v>
      </c>
      <c r="O277" s="3">
        <v>0.26717513273485816</v>
      </c>
      <c r="P277" s="3">
        <v>0.41189177231655921</v>
      </c>
      <c r="U277" s="9"/>
    </row>
    <row r="278" spans="1:23" x14ac:dyDescent="0.25">
      <c r="A278" t="s">
        <v>28</v>
      </c>
      <c r="B278">
        <v>4</v>
      </c>
      <c r="C278">
        <v>38</v>
      </c>
      <c r="D278" s="1">
        <v>5.9972610000000003E-9</v>
      </c>
      <c r="E278" s="1">
        <v>6.0214270000000002E-9</v>
      </c>
      <c r="F278">
        <v>-6953</v>
      </c>
      <c r="G278">
        <v>562</v>
      </c>
      <c r="H278" s="1">
        <v>3828075000</v>
      </c>
      <c r="I278" s="1">
        <v>7727001</v>
      </c>
      <c r="J278" s="2">
        <v>2.018504E-3</v>
      </c>
      <c r="K278" s="1">
        <v>5.3184299999999995E-7</v>
      </c>
      <c r="L278" s="5"/>
      <c r="M278" s="2">
        <v>2.0181053414613775E-3</v>
      </c>
      <c r="N278" s="3">
        <v>6.435937293725047</v>
      </c>
      <c r="O278" s="3">
        <v>0.26348374836017169</v>
      </c>
      <c r="P278" s="3">
        <v>0.41189177231655921</v>
      </c>
      <c r="U278" s="9"/>
    </row>
    <row r="279" spans="1:23" x14ac:dyDescent="0.25">
      <c r="A279" t="s">
        <v>22</v>
      </c>
      <c r="B279">
        <v>4</v>
      </c>
      <c r="C279">
        <v>39</v>
      </c>
      <c r="D279" s="1">
        <v>6.0012889999999997E-9</v>
      </c>
      <c r="E279" s="1">
        <v>6.0174000000000003E-9</v>
      </c>
      <c r="F279">
        <v>-5413</v>
      </c>
      <c r="G279">
        <v>3900</v>
      </c>
      <c r="H279" s="1">
        <v>3853891000</v>
      </c>
      <c r="I279" s="1">
        <v>7795054</v>
      </c>
      <c r="J279" s="2">
        <v>2.0226599999999999E-3</v>
      </c>
      <c r="K279" s="1">
        <v>5.0919139999999997E-7</v>
      </c>
      <c r="L279" s="5"/>
      <c r="M279" s="2">
        <v>2.0222605206431446E-3</v>
      </c>
      <c r="N279" s="3">
        <v>8.5081391597570111</v>
      </c>
      <c r="O279" s="3">
        <v>0.25174344674834132</v>
      </c>
      <c r="P279" s="3">
        <v>0.41189177231655921</v>
      </c>
      <c r="U279" s="9"/>
    </row>
    <row r="280" spans="1:23" x14ac:dyDescent="0.25">
      <c r="A280" t="s">
        <v>6</v>
      </c>
      <c r="B280">
        <v>4</v>
      </c>
      <c r="C280">
        <v>40</v>
      </c>
      <c r="D280" s="1">
        <v>5.9791359999999996E-9</v>
      </c>
      <c r="E280" s="1">
        <v>6.0133720000000001E-9</v>
      </c>
      <c r="F280">
        <v>3243</v>
      </c>
      <c r="G280">
        <v>-2378</v>
      </c>
      <c r="H280" s="1">
        <v>3827880000</v>
      </c>
      <c r="I280" s="1">
        <v>7511666</v>
      </c>
      <c r="J280" s="2">
        <v>1.962381E-3</v>
      </c>
      <c r="K280" s="1">
        <v>6.5142499999999997E-7</v>
      </c>
      <c r="L280" s="5">
        <v>0.99975329246751399</v>
      </c>
      <c r="M280" s="2">
        <v>1.9619934258650563E-3</v>
      </c>
      <c r="N280" s="3">
        <v>-21.547264180602266</v>
      </c>
      <c r="O280" s="3">
        <v>0.33195643455577689</v>
      </c>
      <c r="P280" s="3">
        <v>0.41189177231655921</v>
      </c>
      <c r="U280" s="9"/>
    </row>
    <row r="281" spans="1:23" x14ac:dyDescent="0.25">
      <c r="A281" t="s">
        <v>6</v>
      </c>
      <c r="B281">
        <v>4</v>
      </c>
      <c r="C281">
        <v>41</v>
      </c>
      <c r="D281" s="1">
        <v>6.0073299999999998E-9</v>
      </c>
      <c r="E281" s="1">
        <v>5.9932330000000001E-9</v>
      </c>
      <c r="F281">
        <v>3143</v>
      </c>
      <c r="G281">
        <v>-2378</v>
      </c>
      <c r="H281" s="1">
        <v>3774199000</v>
      </c>
      <c r="I281" s="1">
        <v>7411971</v>
      </c>
      <c r="J281" s="2">
        <v>1.9638479999999998E-3</v>
      </c>
      <c r="K281" s="1">
        <v>5.6776289999999998E-7</v>
      </c>
      <c r="L281" s="5">
        <v>1.0005006692919174</v>
      </c>
      <c r="M281" s="2">
        <v>1.963340630795707E-3</v>
      </c>
      <c r="N281" s="3">
        <v>-20.875408539942629</v>
      </c>
      <c r="O281" s="3">
        <v>0.28910735454067726</v>
      </c>
      <c r="P281" s="3">
        <v>0.41189177231655921</v>
      </c>
      <c r="U281" s="9"/>
    </row>
    <row r="282" spans="1:23" x14ac:dyDescent="0.25">
      <c r="A282" t="s">
        <v>29</v>
      </c>
      <c r="B282">
        <v>4</v>
      </c>
      <c r="C282">
        <v>42</v>
      </c>
      <c r="D282" s="1">
        <v>5.9831639999999999E-9</v>
      </c>
      <c r="E282" s="1">
        <v>6.0093439999999999E-9</v>
      </c>
      <c r="F282">
        <v>-5348</v>
      </c>
      <c r="G282">
        <v>-2687</v>
      </c>
      <c r="H282" s="1">
        <v>3830455000</v>
      </c>
      <c r="I282" s="1">
        <v>7733446</v>
      </c>
      <c r="J282" s="2">
        <v>2.0189309999999999E-3</v>
      </c>
      <c r="K282" s="1">
        <v>4.536241E-7</v>
      </c>
      <c r="L282" s="5"/>
      <c r="M282" s="2">
        <v>2.018409399848159E-3</v>
      </c>
      <c r="N282" s="3">
        <v>6.5875722362651601</v>
      </c>
      <c r="O282" s="3">
        <v>0.22468529137449472</v>
      </c>
      <c r="P282" s="3">
        <v>0.41189177231655921</v>
      </c>
      <c r="R282" t="str">
        <f>A282</f>
        <v>BKL-GG-22</v>
      </c>
      <c r="S282" s="3">
        <f>AVERAGE(N282:N284)</f>
        <v>6.6296186882037018</v>
      </c>
      <c r="T282" s="3">
        <f>STDEV(N282:N284)</f>
        <v>8.4752292960688438E-2</v>
      </c>
      <c r="U282" s="9">
        <f>COUNT(N282:N284)</f>
        <v>3</v>
      </c>
      <c r="V282">
        <v>1</v>
      </c>
      <c r="W282" s="3">
        <f>S282-(19.04*V282-17.98)</f>
        <v>5.5696186882037031</v>
      </c>
    </row>
    <row r="283" spans="1:23" x14ac:dyDescent="0.25">
      <c r="A283" t="s">
        <v>29</v>
      </c>
      <c r="B283">
        <v>4</v>
      </c>
      <c r="C283">
        <v>43</v>
      </c>
      <c r="D283" s="1">
        <v>5.9751089999999997E-9</v>
      </c>
      <c r="E283" s="1">
        <v>6.0234410000000004E-9</v>
      </c>
      <c r="F283">
        <v>-4748</v>
      </c>
      <c r="G283">
        <v>-2787</v>
      </c>
      <c r="H283" s="1">
        <v>3884329000</v>
      </c>
      <c r="I283" s="1">
        <v>7843309</v>
      </c>
      <c r="J283" s="2">
        <v>2.0192109999999999E-3</v>
      </c>
      <c r="K283" s="1">
        <v>5.1394150000000005E-7</v>
      </c>
      <c r="L283" s="5"/>
      <c r="M283" s="2">
        <v>2.0186893275088652E-3</v>
      </c>
      <c r="N283" s="3">
        <v>6.7271731043612171</v>
      </c>
      <c r="O283" s="3">
        <v>0.25452590145358756</v>
      </c>
      <c r="P283" s="3">
        <v>0.41189177231655921</v>
      </c>
      <c r="U283" s="9"/>
    </row>
    <row r="284" spans="1:23" x14ac:dyDescent="0.25">
      <c r="A284" t="s">
        <v>29</v>
      </c>
      <c r="B284">
        <v>4</v>
      </c>
      <c r="C284">
        <v>44</v>
      </c>
      <c r="D284" s="1">
        <v>5.9811499999999998E-9</v>
      </c>
      <c r="E284" s="1">
        <v>5.9992749999999996E-9</v>
      </c>
      <c r="F284">
        <v>-4248</v>
      </c>
      <c r="G284">
        <v>-2687</v>
      </c>
      <c r="H284" s="1">
        <v>3857190000</v>
      </c>
      <c r="I284" s="1">
        <v>7787331</v>
      </c>
      <c r="J284" s="2">
        <v>2.0189040000000002E-3</v>
      </c>
      <c r="K284" s="1">
        <v>5.0818009999999998E-7</v>
      </c>
      <c r="L284" s="5"/>
      <c r="M284" s="2">
        <v>2.018382406823734E-3</v>
      </c>
      <c r="N284" s="3">
        <v>6.5741107239847274</v>
      </c>
      <c r="O284" s="3">
        <v>0.25171087877382975</v>
      </c>
      <c r="P284" s="3">
        <v>0.41189177231655921</v>
      </c>
      <c r="U284" s="9"/>
    </row>
    <row r="285" spans="1:23" x14ac:dyDescent="0.25">
      <c r="A285" t="s">
        <v>22</v>
      </c>
      <c r="B285">
        <v>4</v>
      </c>
      <c r="C285">
        <v>45</v>
      </c>
      <c r="D285" s="1">
        <v>5.9771229999999999E-9</v>
      </c>
      <c r="E285" s="1">
        <v>5.9972610000000003E-9</v>
      </c>
      <c r="F285">
        <v>-5448</v>
      </c>
      <c r="G285">
        <v>3750</v>
      </c>
      <c r="H285" s="1">
        <v>3866470000</v>
      </c>
      <c r="I285" s="1">
        <v>7814846</v>
      </c>
      <c r="J285" s="2">
        <v>2.02118E-3</v>
      </c>
      <c r="K285" s="1">
        <v>4.7951179999999995E-7</v>
      </c>
      <c r="L285" s="5"/>
      <c r="M285" s="2">
        <v>2.0206578188086181E-3</v>
      </c>
      <c r="N285" s="3">
        <v>7.7088663517943523</v>
      </c>
      <c r="O285" s="3">
        <v>0.23724349142580073</v>
      </c>
      <c r="P285" s="3">
        <v>0.41189177231655921</v>
      </c>
      <c r="U285" s="9"/>
    </row>
    <row r="286" spans="1:23" x14ac:dyDescent="0.25">
      <c r="A286" t="s">
        <v>6</v>
      </c>
      <c r="B286">
        <v>4</v>
      </c>
      <c r="C286">
        <v>46</v>
      </c>
      <c r="D286" s="1">
        <v>5.9690670000000002E-9</v>
      </c>
      <c r="E286" s="1">
        <v>5.9831639999999999E-9</v>
      </c>
      <c r="F286">
        <v>3143</v>
      </c>
      <c r="G286">
        <v>-2278</v>
      </c>
      <c r="H286" s="1">
        <v>3779697000</v>
      </c>
      <c r="I286" s="1">
        <v>7422028</v>
      </c>
      <c r="J286" s="2">
        <v>1.9636580000000001E-3</v>
      </c>
      <c r="K286" s="1">
        <v>5.1504240000000001E-7</v>
      </c>
      <c r="L286" s="5">
        <v>1.0004038720208632</v>
      </c>
      <c r="M286" s="2">
        <v>1.963150679883085E-3</v>
      </c>
      <c r="N286" s="3">
        <v>-20.970137700436318</v>
      </c>
      <c r="O286" s="3">
        <v>0.2622872210945083</v>
      </c>
      <c r="P286" s="3">
        <v>0.41189177231655921</v>
      </c>
      <c r="U286" s="9"/>
    </row>
    <row r="287" spans="1:23" x14ac:dyDescent="0.25">
      <c r="A287" t="s">
        <v>6</v>
      </c>
      <c r="B287">
        <v>4</v>
      </c>
      <c r="C287">
        <v>47</v>
      </c>
      <c r="D287" s="1">
        <v>5.9287899999999997E-9</v>
      </c>
      <c r="E287" s="1">
        <v>5.9610120000000001E-9</v>
      </c>
      <c r="F287">
        <v>3043</v>
      </c>
      <c r="G287">
        <v>-2278</v>
      </c>
      <c r="H287" s="1">
        <v>3735606000</v>
      </c>
      <c r="I287" s="1">
        <v>7335250</v>
      </c>
      <c r="J287" s="2">
        <v>1.963603E-3</v>
      </c>
      <c r="K287" s="1">
        <v>4.3812880000000001E-7</v>
      </c>
      <c r="L287" s="5">
        <v>1.0003758517581895</v>
      </c>
      <c r="M287" s="2">
        <v>1.9626086336612387E-3</v>
      </c>
      <c r="N287" s="3">
        <v>-21.240457978636162</v>
      </c>
      <c r="O287" s="3">
        <v>0.22312493920614301</v>
      </c>
      <c r="P287" s="3">
        <v>0.41189177231655921</v>
      </c>
      <c r="U287" s="9"/>
    </row>
    <row r="288" spans="1:23" x14ac:dyDescent="0.25">
      <c r="A288" t="s">
        <v>30</v>
      </c>
      <c r="B288">
        <v>4</v>
      </c>
      <c r="C288">
        <v>48</v>
      </c>
      <c r="D288" s="1">
        <v>5.9368449999999999E-9</v>
      </c>
      <c r="E288" s="1">
        <v>5.9509420000000004E-9</v>
      </c>
      <c r="F288">
        <v>-1248</v>
      </c>
      <c r="G288">
        <v>-2187</v>
      </c>
      <c r="H288" s="1">
        <v>3687936000</v>
      </c>
      <c r="I288" s="1">
        <v>7277800</v>
      </c>
      <c r="J288" s="2">
        <v>1.973406E-3</v>
      </c>
      <c r="K288" s="1">
        <v>5.3660819999999997E-7</v>
      </c>
      <c r="L288" s="5"/>
      <c r="M288" s="2">
        <v>1.9724066694331239E-3</v>
      </c>
      <c r="N288" s="3">
        <v>-16.354144507717994</v>
      </c>
      <c r="O288" s="3">
        <v>0.2719198178175195</v>
      </c>
      <c r="P288" s="3">
        <v>0.41189177231655921</v>
      </c>
      <c r="R288" t="str">
        <f>A288</f>
        <v>BKL-KHAI-02</v>
      </c>
      <c r="S288" s="3">
        <f>AVERAGE(N288:N290)</f>
        <v>-16.524282390482536</v>
      </c>
      <c r="T288" s="3">
        <f>STDEV(N288:N290)</f>
        <v>0.24076017788786777</v>
      </c>
      <c r="U288" s="9">
        <f>COUNT(N288:N290)</f>
        <v>3</v>
      </c>
      <c r="V288">
        <v>0.97799999999999998</v>
      </c>
      <c r="W288" s="3">
        <f>S288-(19.04*V288-17.98)</f>
        <v>-17.165402390482534</v>
      </c>
    </row>
    <row r="289" spans="1:21" x14ac:dyDescent="0.25">
      <c r="A289" t="s">
        <v>30</v>
      </c>
      <c r="B289">
        <v>4</v>
      </c>
      <c r="C289">
        <v>49</v>
      </c>
      <c r="D289" s="1">
        <v>5.9227489999999997E-9</v>
      </c>
      <c r="E289" s="1">
        <v>5.9489289999999997E-9</v>
      </c>
      <c r="F289">
        <v>-1048</v>
      </c>
      <c r="G289">
        <v>-2087</v>
      </c>
      <c r="H289" s="1">
        <v>3681954000</v>
      </c>
      <c r="I289" s="1">
        <v>7262714</v>
      </c>
      <c r="J289" s="2">
        <v>1.9725120000000001E-3</v>
      </c>
      <c r="K289" s="1">
        <v>5.9806450000000001E-7</v>
      </c>
      <c r="L289" s="5"/>
      <c r="M289" s="2">
        <v>1.9715131221537128E-3</v>
      </c>
      <c r="N289" s="3">
        <v>-16.799759548318029</v>
      </c>
      <c r="O289" s="3">
        <v>0.30319942286789636</v>
      </c>
      <c r="P289" s="3">
        <v>0.41189177231655921</v>
      </c>
      <c r="U289" s="9"/>
    </row>
    <row r="290" spans="1:21" x14ac:dyDescent="0.25">
      <c r="A290" t="s">
        <v>30</v>
      </c>
      <c r="B290">
        <v>4</v>
      </c>
      <c r="C290">
        <v>50</v>
      </c>
      <c r="D290" s="1">
        <v>5.9348320000000001E-9</v>
      </c>
      <c r="E290" s="1">
        <v>5.9509420000000004E-9</v>
      </c>
      <c r="F290">
        <v>-648</v>
      </c>
      <c r="G290">
        <v>-1687</v>
      </c>
      <c r="H290" s="1">
        <v>3669508000</v>
      </c>
      <c r="I290" s="1">
        <v>7240965</v>
      </c>
      <c r="J290" s="2">
        <v>1.9732759999999999E-3</v>
      </c>
      <c r="K290" s="1">
        <v>5.0325150000000005E-7</v>
      </c>
      <c r="L290" s="5"/>
      <c r="M290" s="2">
        <v>1.9722767352649767E-3</v>
      </c>
      <c r="N290" s="3">
        <v>-16.418943115411587</v>
      </c>
      <c r="O290" s="3">
        <v>0.25503350773029221</v>
      </c>
      <c r="P290" s="3">
        <v>0.41189177231655921</v>
      </c>
      <c r="U290" s="9"/>
    </row>
    <row r="291" spans="1:21" x14ac:dyDescent="0.25">
      <c r="A291" t="s">
        <v>22</v>
      </c>
      <c r="B291">
        <v>4</v>
      </c>
      <c r="C291">
        <v>51</v>
      </c>
      <c r="D291" s="1">
        <v>5.9267759999999996E-9</v>
      </c>
      <c r="E291" s="1">
        <v>5.9549699999999998E-9</v>
      </c>
      <c r="F291">
        <v>-5373</v>
      </c>
      <c r="G291">
        <v>3750</v>
      </c>
      <c r="H291" s="1">
        <v>3825150000</v>
      </c>
      <c r="I291" s="1">
        <v>7736669</v>
      </c>
      <c r="J291" s="2">
        <v>2.022593E-3</v>
      </c>
      <c r="K291" s="1">
        <v>4.7394480000000002E-7</v>
      </c>
      <c r="L291" s="5"/>
      <c r="M291" s="2">
        <v>2.0215687611919446E-3</v>
      </c>
      <c r="N291" s="3">
        <v>8.1631563893600489</v>
      </c>
      <c r="O291" s="3">
        <v>0.23432534375427977</v>
      </c>
      <c r="P291" s="3">
        <v>0.41189177231655921</v>
      </c>
      <c r="U291" s="9"/>
    </row>
    <row r="292" spans="1:21" x14ac:dyDescent="0.25">
      <c r="A292" t="s">
        <v>6</v>
      </c>
      <c r="B292">
        <v>4</v>
      </c>
      <c r="C292">
        <v>52</v>
      </c>
      <c r="D292" s="1">
        <v>5.9106649999999999E-9</v>
      </c>
      <c r="E292" s="1">
        <v>5.9207349999999996E-9</v>
      </c>
      <c r="F292">
        <v>2943</v>
      </c>
      <c r="G292">
        <v>-2278</v>
      </c>
      <c r="H292" s="1">
        <v>3753312000</v>
      </c>
      <c r="I292" s="1">
        <v>7374227</v>
      </c>
      <c r="J292" s="2">
        <v>1.9647689999999999E-3</v>
      </c>
      <c r="K292" s="1">
        <v>5.4147910000000002E-7</v>
      </c>
      <c r="L292" s="5">
        <v>1.0009698813268701</v>
      </c>
      <c r="M292" s="2">
        <v>1.9637740432001572E-3</v>
      </c>
      <c r="N292" s="3">
        <v>-20.65926431270837</v>
      </c>
      <c r="O292" s="3">
        <v>0.27559428105797679</v>
      </c>
      <c r="P292" s="3">
        <v>0.41189177231655921</v>
      </c>
      <c r="U292" s="9"/>
    </row>
    <row r="293" spans="1:21" x14ac:dyDescent="0.25">
      <c r="A293" t="s">
        <v>6</v>
      </c>
      <c r="B293">
        <v>4</v>
      </c>
      <c r="C293">
        <v>53</v>
      </c>
      <c r="D293" s="1">
        <v>5.9227489999999997E-9</v>
      </c>
      <c r="E293" s="1">
        <v>5.9489289999999997E-9</v>
      </c>
      <c r="F293">
        <v>2843</v>
      </c>
      <c r="G293">
        <v>-2178</v>
      </c>
      <c r="H293" s="1">
        <v>3731292000</v>
      </c>
      <c r="I293" s="1">
        <v>7326065</v>
      </c>
      <c r="J293" s="2">
        <v>1.9634090000000002E-3</v>
      </c>
      <c r="K293" s="1">
        <v>5.4523559999999995E-7</v>
      </c>
      <c r="L293" s="5">
        <v>1.00027701664985</v>
      </c>
      <c r="M293" s="2">
        <v>1.9624147319026192E-3</v>
      </c>
      <c r="N293" s="3">
        <v>-21.337157439348054</v>
      </c>
      <c r="O293" s="3">
        <v>0.27769843165636904</v>
      </c>
      <c r="P293" s="3">
        <v>0.41189177231655921</v>
      </c>
      <c r="U293" s="9"/>
    </row>
    <row r="294" spans="1:21" x14ac:dyDescent="0.25">
      <c r="A294" t="s">
        <v>6</v>
      </c>
      <c r="B294">
        <v>4</v>
      </c>
      <c r="C294">
        <v>54</v>
      </c>
      <c r="D294" s="1">
        <v>5.8522639999999998E-9</v>
      </c>
      <c r="E294" s="1">
        <v>5.9187210000000003E-9</v>
      </c>
      <c r="F294">
        <v>1652</v>
      </c>
      <c r="G294">
        <v>3739</v>
      </c>
      <c r="H294" s="1">
        <v>3739969000</v>
      </c>
      <c r="I294" s="1">
        <v>7342973</v>
      </c>
      <c r="J294" s="2">
        <v>1.9633670000000002E-3</v>
      </c>
      <c r="K294" s="1">
        <v>5.1815959999999995E-7</v>
      </c>
      <c r="L294" s="5">
        <v>1.0002556193583538</v>
      </c>
      <c r="M294" s="2">
        <v>1.9632143693583746E-3</v>
      </c>
      <c r="N294" s="3">
        <v>-20.93837554439726</v>
      </c>
      <c r="O294" s="3">
        <v>0.26391377669075622</v>
      </c>
      <c r="P294" s="3">
        <v>0.46857951132376569</v>
      </c>
      <c r="U294" s="9"/>
    </row>
    <row r="295" spans="1:21" x14ac:dyDescent="0.25">
      <c r="A295" t="s">
        <v>6</v>
      </c>
      <c r="B295">
        <v>4</v>
      </c>
      <c r="C295">
        <v>55</v>
      </c>
      <c r="D295" s="1">
        <v>5.9106649999999999E-9</v>
      </c>
      <c r="E295" s="1">
        <v>5.9247620000000003E-9</v>
      </c>
      <c r="F295">
        <v>1652</v>
      </c>
      <c r="G295">
        <v>3839</v>
      </c>
      <c r="H295" s="1">
        <v>3763323000</v>
      </c>
      <c r="I295" s="1">
        <v>7389169</v>
      </c>
      <c r="J295" s="2">
        <v>1.9634629999999999E-3</v>
      </c>
      <c r="K295" s="1">
        <v>5.2547290000000004E-7</v>
      </c>
      <c r="L295" s="5">
        <v>1.0003045274532023</v>
      </c>
      <c r="M295" s="2">
        <v>1.963310361895408E-3</v>
      </c>
      <c r="N295" s="3">
        <v>-20.890503742565294</v>
      </c>
      <c r="O295" s="3">
        <v>0.26762556768322099</v>
      </c>
      <c r="P295" s="3">
        <v>0.46857951132376569</v>
      </c>
      <c r="U295" s="9"/>
    </row>
    <row r="296" spans="1:21" x14ac:dyDescent="0.25">
      <c r="A296" t="s">
        <v>6</v>
      </c>
      <c r="B296">
        <v>4</v>
      </c>
      <c r="C296">
        <v>56</v>
      </c>
      <c r="D296" s="1">
        <v>5.9146930000000001E-9</v>
      </c>
      <c r="E296" s="1">
        <v>5.9287899999999997E-9</v>
      </c>
      <c r="F296">
        <v>1602</v>
      </c>
      <c r="G296">
        <v>3789</v>
      </c>
      <c r="H296" s="1">
        <v>3817068000</v>
      </c>
      <c r="I296" s="1">
        <v>7489518</v>
      </c>
      <c r="J296" s="2">
        <v>1.9621080000000002E-3</v>
      </c>
      <c r="K296" s="1">
        <v>4.2542740000000001E-7</v>
      </c>
      <c r="L296" s="5">
        <v>0.99961421007278872</v>
      </c>
      <c r="M296" s="2">
        <v>1.9619554672320669E-3</v>
      </c>
      <c r="N296" s="3">
        <v>-21.566194278841543</v>
      </c>
      <c r="O296" s="3">
        <v>0.21682160207287263</v>
      </c>
      <c r="P296" s="3">
        <v>0.46857951132376569</v>
      </c>
      <c r="U296" s="9"/>
    </row>
    <row r="297" spans="1:21" x14ac:dyDescent="0.25">
      <c r="A297" t="s">
        <v>6</v>
      </c>
      <c r="B297">
        <v>4</v>
      </c>
      <c r="C297">
        <v>57</v>
      </c>
      <c r="D297" s="1">
        <v>5.9267759999999996E-9</v>
      </c>
      <c r="E297" s="1">
        <v>5.9308039999999999E-9</v>
      </c>
      <c r="F297">
        <v>1602</v>
      </c>
      <c r="G297">
        <v>3689</v>
      </c>
      <c r="H297" s="1">
        <v>3828709000</v>
      </c>
      <c r="I297" s="1">
        <v>7518275</v>
      </c>
      <c r="J297" s="2">
        <v>1.9636549999999999E-3</v>
      </c>
      <c r="K297" s="1">
        <v>6.0945759999999998E-7</v>
      </c>
      <c r="L297" s="5">
        <v>1.0004023436428993</v>
      </c>
      <c r="M297" s="2">
        <v>1.9635023469694755E-3</v>
      </c>
      <c r="N297" s="3">
        <v>-20.794760138901136</v>
      </c>
      <c r="O297" s="3">
        <v>0.31036898029440002</v>
      </c>
      <c r="P297" s="3">
        <v>0.46857951132376569</v>
      </c>
      <c r="U297" s="9"/>
    </row>
    <row r="298" spans="1:21" x14ac:dyDescent="0.25">
      <c r="A298" t="s">
        <v>6</v>
      </c>
      <c r="B298">
        <v>4</v>
      </c>
      <c r="C298">
        <v>58</v>
      </c>
      <c r="D298" s="1">
        <v>5.9086520000000001E-9</v>
      </c>
      <c r="E298" s="1">
        <v>5.912679E-9</v>
      </c>
      <c r="F298">
        <v>1727</v>
      </c>
      <c r="G298">
        <v>3689</v>
      </c>
      <c r="H298" s="1">
        <v>3654626000</v>
      </c>
      <c r="I298" s="1">
        <v>7174779</v>
      </c>
      <c r="J298" s="2">
        <v>1.963195E-3</v>
      </c>
      <c r="K298" s="1">
        <v>4.3966829999999999E-7</v>
      </c>
      <c r="L298" s="5">
        <v>1.0001679923550835</v>
      </c>
      <c r="M298" s="2">
        <v>1.963042382729522E-3</v>
      </c>
      <c r="N298" s="3">
        <v>-21.024145856013309</v>
      </c>
      <c r="O298" s="3">
        <v>0.22395549092168632</v>
      </c>
      <c r="P298" s="3">
        <v>0.46857951132376569</v>
      </c>
      <c r="U298" s="9"/>
    </row>
    <row r="299" spans="1:21" x14ac:dyDescent="0.25">
      <c r="A299" t="s">
        <v>6</v>
      </c>
      <c r="B299">
        <v>4</v>
      </c>
      <c r="C299">
        <v>64</v>
      </c>
      <c r="D299" s="1">
        <v>5.9992749999999996E-9</v>
      </c>
      <c r="E299" s="1">
        <v>6.0133720000000001E-9</v>
      </c>
      <c r="F299">
        <v>1604</v>
      </c>
      <c r="G299">
        <v>3622</v>
      </c>
      <c r="H299" s="1">
        <v>3843681000</v>
      </c>
      <c r="I299" s="1">
        <v>7551250</v>
      </c>
      <c r="J299" s="2">
        <v>1.9645729999999998E-3</v>
      </c>
      <c r="K299" s="1">
        <v>5.1798980000000001E-7</v>
      </c>
      <c r="L299" s="5">
        <v>1.0008700272998878</v>
      </c>
      <c r="M299" s="2">
        <v>1.9644202756048611E-3</v>
      </c>
      <c r="N299" s="3">
        <v>-20.336986033881345</v>
      </c>
      <c r="O299" s="3">
        <v>0.26366533592795993</v>
      </c>
      <c r="P299" s="3">
        <v>0.46857951132376569</v>
      </c>
      <c r="U299" s="9"/>
    </row>
    <row r="300" spans="1:21" x14ac:dyDescent="0.25">
      <c r="A300" t="s">
        <v>6</v>
      </c>
      <c r="B300">
        <v>4</v>
      </c>
      <c r="C300">
        <v>65</v>
      </c>
      <c r="D300" s="1">
        <v>6.0033029999999999E-9</v>
      </c>
      <c r="E300" s="1">
        <v>6.0174000000000003E-9</v>
      </c>
      <c r="F300">
        <v>1579</v>
      </c>
      <c r="G300">
        <v>3747</v>
      </c>
      <c r="H300" s="1">
        <v>3812945000</v>
      </c>
      <c r="I300" s="1">
        <v>7476342</v>
      </c>
      <c r="J300" s="2">
        <v>1.9607639999999998E-3</v>
      </c>
      <c r="K300" s="1">
        <v>5.2220250000000002E-7</v>
      </c>
      <c r="L300" s="5">
        <v>0.99892949674490961</v>
      </c>
      <c r="M300" s="2">
        <v>1.9601615845605408E-3</v>
      </c>
      <c r="N300" s="3">
        <v>-22.460809614731293</v>
      </c>
      <c r="O300" s="3">
        <v>0.26632603413771372</v>
      </c>
      <c r="P300" s="3">
        <v>0.46857951132376569</v>
      </c>
      <c r="U300" s="9"/>
    </row>
    <row r="301" spans="1:21" x14ac:dyDescent="0.25">
      <c r="A301" t="s">
        <v>6</v>
      </c>
      <c r="B301">
        <v>4</v>
      </c>
      <c r="C301">
        <v>71</v>
      </c>
      <c r="D301" s="1">
        <v>5.9610120000000001E-9</v>
      </c>
      <c r="E301" s="1">
        <v>5.9811499999999998E-9</v>
      </c>
      <c r="F301">
        <v>1572</v>
      </c>
      <c r="G301">
        <v>3906</v>
      </c>
      <c r="H301" s="1">
        <v>3859087000</v>
      </c>
      <c r="I301" s="1">
        <v>7581511</v>
      </c>
      <c r="J301" s="2">
        <v>1.9645909999999999E-3</v>
      </c>
      <c r="K301" s="1">
        <v>5.1316550000000002E-7</v>
      </c>
      <c r="L301" s="5">
        <v>1.0008791975676721</v>
      </c>
      <c r="M301" s="2">
        <v>1.9639874087719771E-3</v>
      </c>
      <c r="N301" s="3">
        <v>-20.552858182736333</v>
      </c>
      <c r="O301" s="3">
        <v>0.26120729454629493</v>
      </c>
      <c r="P301" s="3">
        <v>0.46857951132376569</v>
      </c>
      <c r="U301" s="9"/>
    </row>
    <row r="302" spans="1:21" x14ac:dyDescent="0.25">
      <c r="A302" t="s">
        <v>6</v>
      </c>
      <c r="B302">
        <v>4</v>
      </c>
      <c r="C302">
        <v>72</v>
      </c>
      <c r="D302" s="1">
        <v>5.9630260000000002E-9</v>
      </c>
      <c r="E302" s="1">
        <v>5.9831639999999999E-9</v>
      </c>
      <c r="F302">
        <v>1672</v>
      </c>
      <c r="G302">
        <v>3906</v>
      </c>
      <c r="H302" s="1">
        <v>3842903000</v>
      </c>
      <c r="I302" s="1">
        <v>7547269</v>
      </c>
      <c r="J302" s="2">
        <v>1.9639459999999998E-3</v>
      </c>
      <c r="K302" s="1">
        <v>4.894159E-7</v>
      </c>
      <c r="L302" s="5">
        <v>1.0005505963054087</v>
      </c>
      <c r="M302" s="2">
        <v>1.9622832468105199E-3</v>
      </c>
      <c r="N302" s="3">
        <v>-21.402729498045115</v>
      </c>
      <c r="O302" s="3">
        <v>0.24920028351085008</v>
      </c>
      <c r="P302" s="3">
        <v>0.46857951132376569</v>
      </c>
      <c r="U302" s="9"/>
    </row>
    <row r="303" spans="1:21" x14ac:dyDescent="0.25">
      <c r="A303" t="s">
        <v>6</v>
      </c>
      <c r="B303">
        <v>4</v>
      </c>
      <c r="C303">
        <v>78</v>
      </c>
      <c r="D303" s="1">
        <v>5.965039E-9</v>
      </c>
      <c r="E303" s="1">
        <v>5.9751089999999997E-9</v>
      </c>
      <c r="F303">
        <v>1744</v>
      </c>
      <c r="G303">
        <v>4131</v>
      </c>
      <c r="H303" s="1">
        <v>3889913000</v>
      </c>
      <c r="I303" s="1">
        <v>7642497</v>
      </c>
      <c r="J303" s="2">
        <v>1.9646970000000001E-3</v>
      </c>
      <c r="K303" s="1">
        <v>3.6211239999999998E-7</v>
      </c>
      <c r="L303" s="5">
        <v>1.0009332002557338</v>
      </c>
      <c r="M303" s="2">
        <v>1.9630336109846651E-3</v>
      </c>
      <c r="N303" s="3">
        <v>-21.028520354745119</v>
      </c>
      <c r="O303" s="3">
        <v>0.18430953984253043</v>
      </c>
      <c r="P303" s="3">
        <v>0.46857951132376569</v>
      </c>
      <c r="U303" s="9"/>
    </row>
    <row r="304" spans="1:21" x14ac:dyDescent="0.25">
      <c r="A304" t="s">
        <v>6</v>
      </c>
      <c r="B304">
        <v>4</v>
      </c>
      <c r="C304">
        <v>79</v>
      </c>
      <c r="D304" s="1">
        <v>5.9529559999999996E-9</v>
      </c>
      <c r="E304" s="1">
        <v>5.9710810000000003E-9</v>
      </c>
      <c r="F304">
        <v>1844</v>
      </c>
      <c r="G304">
        <v>4131</v>
      </c>
      <c r="H304" s="1">
        <v>3929351000</v>
      </c>
      <c r="I304" s="1">
        <v>7720696</v>
      </c>
      <c r="J304" s="2">
        <v>1.96488E-3</v>
      </c>
      <c r="K304" s="1">
        <v>5.6249989999999997E-7</v>
      </c>
      <c r="L304" s="5">
        <v>1.0010264313115389</v>
      </c>
      <c r="M304" s="2">
        <v>1.9629224466068016E-3</v>
      </c>
      <c r="N304" s="3">
        <v>-21.083958404746859</v>
      </c>
      <c r="O304" s="3">
        <v>0.28627697365742433</v>
      </c>
      <c r="P304" s="3">
        <v>0.46857951132376569</v>
      </c>
      <c r="U304" s="9"/>
    </row>
    <row r="305" spans="1:21" x14ac:dyDescent="0.25">
      <c r="A305" t="s">
        <v>6</v>
      </c>
      <c r="B305">
        <v>4</v>
      </c>
      <c r="C305">
        <v>85</v>
      </c>
      <c r="D305" s="1">
        <v>5.8119859999999999E-9</v>
      </c>
      <c r="E305" s="1">
        <v>5.7696959999999996E-9</v>
      </c>
      <c r="F305">
        <v>1621</v>
      </c>
      <c r="G305">
        <v>4077</v>
      </c>
      <c r="H305" s="1">
        <v>3714180000</v>
      </c>
      <c r="I305" s="1">
        <v>7297296</v>
      </c>
      <c r="J305" s="2">
        <v>1.9647079999999999E-3</v>
      </c>
      <c r="K305" s="1">
        <v>5.9942399999999995E-7</v>
      </c>
      <c r="L305" s="5">
        <v>1.0009388043082685</v>
      </c>
      <c r="M305" s="2">
        <v>1.962750617965451E-3</v>
      </c>
      <c r="N305" s="3">
        <v>-21.169649927463063</v>
      </c>
      <c r="O305" s="3">
        <v>0.30509571905850641</v>
      </c>
      <c r="P305" s="3">
        <v>0.46857951132376569</v>
      </c>
      <c r="U305" s="9"/>
    </row>
    <row r="306" spans="1:21" x14ac:dyDescent="0.25">
      <c r="A306" t="s">
        <v>6</v>
      </c>
      <c r="B306">
        <v>4</v>
      </c>
      <c r="C306">
        <v>86</v>
      </c>
      <c r="D306" s="1">
        <v>5.7314319999999997E-9</v>
      </c>
      <c r="E306" s="1">
        <v>5.7213630000000003E-9</v>
      </c>
      <c r="F306">
        <v>1896</v>
      </c>
      <c r="G306">
        <v>4027</v>
      </c>
      <c r="H306" s="1">
        <v>3508112000</v>
      </c>
      <c r="I306" s="1">
        <v>6893457</v>
      </c>
      <c r="J306" s="2">
        <v>1.965006E-3</v>
      </c>
      <c r="K306" s="1">
        <v>4.160861E-7</v>
      </c>
      <c r="L306" s="5">
        <v>1.0010906231860275</v>
      </c>
      <c r="M306" s="2">
        <v>1.9630063599037355E-3</v>
      </c>
      <c r="N306" s="3">
        <v>-21.042110560674509</v>
      </c>
      <c r="O306" s="3">
        <v>0.2117480048406977</v>
      </c>
      <c r="P306" s="3">
        <v>0.46857951132376569</v>
      </c>
      <c r="U306" s="9"/>
    </row>
    <row r="307" spans="1:21" x14ac:dyDescent="0.25">
      <c r="A307" t="s">
        <v>6</v>
      </c>
      <c r="B307">
        <v>4</v>
      </c>
      <c r="C307">
        <v>90</v>
      </c>
      <c r="D307" s="1">
        <v>5.5743519999999997E-9</v>
      </c>
      <c r="E307" s="1">
        <v>5.590462E-9</v>
      </c>
      <c r="F307">
        <v>1609</v>
      </c>
      <c r="G307">
        <v>3159</v>
      </c>
      <c r="H307" s="1">
        <v>3681744000</v>
      </c>
      <c r="I307" s="1">
        <v>7232357</v>
      </c>
      <c r="J307" s="2">
        <v>1.9644129999999999E-3</v>
      </c>
      <c r="K307" s="1">
        <v>5.0471360000000001E-7</v>
      </c>
      <c r="L307" s="5">
        <v>1.0007885138084738</v>
      </c>
      <c r="M307" s="2">
        <v>1.9624139633556215E-3</v>
      </c>
      <c r="N307" s="3">
        <v>-21.337540716326764</v>
      </c>
      <c r="O307" s="3">
        <v>0.25692845649056489</v>
      </c>
      <c r="P307" s="3">
        <v>0.46857951132376569</v>
      </c>
      <c r="U307" s="9"/>
    </row>
    <row r="308" spans="1:21" x14ac:dyDescent="0.25">
      <c r="A308" t="s">
        <v>6</v>
      </c>
      <c r="B308">
        <v>4</v>
      </c>
      <c r="C308">
        <v>91</v>
      </c>
      <c r="D308" s="1">
        <v>5.5743519999999997E-9</v>
      </c>
      <c r="E308" s="1">
        <v>5.5582409999999999E-9</v>
      </c>
      <c r="F308">
        <v>1659</v>
      </c>
      <c r="G308">
        <v>3159</v>
      </c>
      <c r="H308" s="1">
        <v>3589226000</v>
      </c>
      <c r="I308" s="1">
        <v>7053965</v>
      </c>
      <c r="J308" s="2">
        <v>1.9653320000000002E-3</v>
      </c>
      <c r="K308" s="1">
        <v>5.1734469999999995E-7</v>
      </c>
      <c r="L308" s="5">
        <v>1.001256706924784</v>
      </c>
      <c r="M308" s="2">
        <v>1.9629603887029645E-3</v>
      </c>
      <c r="N308" s="3">
        <v>-21.065036553478688</v>
      </c>
      <c r="O308" s="3">
        <v>0.26323527017318188</v>
      </c>
      <c r="P308" s="3">
        <v>0.46857951132376569</v>
      </c>
      <c r="U308" s="9"/>
    </row>
    <row r="309" spans="1:21" x14ac:dyDescent="0.25">
      <c r="A309" t="s">
        <v>6</v>
      </c>
      <c r="B309">
        <v>4</v>
      </c>
      <c r="C309">
        <v>97</v>
      </c>
      <c r="D309" s="1">
        <v>5.5844209999999999E-9</v>
      </c>
      <c r="E309" s="1">
        <v>5.6146290000000002E-9</v>
      </c>
      <c r="F309">
        <v>1759</v>
      </c>
      <c r="G309">
        <v>3159</v>
      </c>
      <c r="H309" s="1">
        <v>3625489000</v>
      </c>
      <c r="I309" s="1">
        <v>7125925</v>
      </c>
      <c r="J309" s="2">
        <v>1.9655229999999998E-3</v>
      </c>
      <c r="K309" s="1">
        <v>4.6402619999999999E-7</v>
      </c>
      <c r="L309" s="5">
        <v>1.0013540136551593</v>
      </c>
      <c r="M309" s="2">
        <v>1.963151158218874E-3</v>
      </c>
      <c r="N309" s="3">
        <v>-20.969899152765812</v>
      </c>
      <c r="O309" s="3">
        <v>0.23608281358193214</v>
      </c>
      <c r="P309" s="3">
        <v>0.46857951132376569</v>
      </c>
      <c r="U309" s="9"/>
    </row>
    <row r="310" spans="1:21" x14ac:dyDescent="0.25">
      <c r="A310" t="s">
        <v>6</v>
      </c>
      <c r="B310">
        <v>4</v>
      </c>
      <c r="C310">
        <v>98</v>
      </c>
      <c r="D310" s="1">
        <v>5.5844209999999999E-9</v>
      </c>
      <c r="E310" s="1">
        <v>5.590462E-9</v>
      </c>
      <c r="F310">
        <v>1809</v>
      </c>
      <c r="G310">
        <v>3159</v>
      </c>
      <c r="H310" s="1">
        <v>3686406000</v>
      </c>
      <c r="I310" s="1">
        <v>7246216</v>
      </c>
      <c r="J310" s="2">
        <v>1.9656790000000001E-3</v>
      </c>
      <c r="K310" s="1">
        <v>4.8824719999999995E-7</v>
      </c>
      <c r="L310" s="5">
        <v>1.0014334893092884</v>
      </c>
      <c r="M310" s="2">
        <v>1.9625659783537156E-3</v>
      </c>
      <c r="N310" s="3">
        <v>-21.261730324299009</v>
      </c>
      <c r="O310" s="3">
        <v>0.24838602844106283</v>
      </c>
      <c r="P310" s="3">
        <v>0.46857951132376569</v>
      </c>
      <c r="U310" s="9"/>
    </row>
    <row r="311" spans="1:21" x14ac:dyDescent="0.25">
      <c r="A311" t="s">
        <v>6</v>
      </c>
      <c r="B311">
        <v>4</v>
      </c>
      <c r="C311">
        <v>104</v>
      </c>
      <c r="D311" s="1">
        <v>5.5179640000000003E-9</v>
      </c>
      <c r="E311" s="1">
        <v>5.5159500000000002E-9</v>
      </c>
      <c r="F311">
        <v>1609</v>
      </c>
      <c r="G311">
        <v>3100</v>
      </c>
      <c r="H311" s="1">
        <v>3658746000</v>
      </c>
      <c r="I311" s="1">
        <v>7193510</v>
      </c>
      <c r="J311" s="2">
        <v>1.9661330000000001E-3</v>
      </c>
      <c r="K311" s="1">
        <v>4.6613330000000001E-7</v>
      </c>
      <c r="L311" s="5">
        <v>1.0016647838411761</v>
      </c>
      <c r="M311" s="2">
        <v>1.9630192593595021E-3</v>
      </c>
      <c r="N311" s="3">
        <v>-21.035677558596589</v>
      </c>
      <c r="O311" s="3">
        <v>0.23708126561122772</v>
      </c>
      <c r="P311" s="3">
        <v>0.46857951132376569</v>
      </c>
      <c r="U311" s="9"/>
    </row>
    <row r="312" spans="1:21" x14ac:dyDescent="0.25">
      <c r="A312" t="s">
        <v>6</v>
      </c>
      <c r="B312">
        <v>4</v>
      </c>
      <c r="C312">
        <v>105</v>
      </c>
      <c r="D312" s="1">
        <v>5.491783E-9</v>
      </c>
      <c r="E312" s="1">
        <v>5.3528270000000003E-9</v>
      </c>
      <c r="F312">
        <v>1759</v>
      </c>
      <c r="G312">
        <v>3100</v>
      </c>
      <c r="H312" s="1">
        <v>3484598000</v>
      </c>
      <c r="I312" s="1">
        <v>6852678</v>
      </c>
      <c r="J312" s="2">
        <v>1.9665799999999999E-3</v>
      </c>
      <c r="K312" s="1">
        <v>4.4762160000000001E-7</v>
      </c>
      <c r="L312" s="5">
        <v>1.0018925121578142</v>
      </c>
      <c r="M312" s="2">
        <v>1.9617681944990779E-3</v>
      </c>
      <c r="N312" s="3">
        <v>-21.659587822123516</v>
      </c>
      <c r="O312" s="3">
        <v>0.22761423384759333</v>
      </c>
      <c r="P312" s="3">
        <v>0.46857951132376569</v>
      </c>
      <c r="U312" s="9"/>
    </row>
    <row r="313" spans="1:21" x14ac:dyDescent="0.25">
      <c r="A313" t="s">
        <v>6</v>
      </c>
      <c r="B313">
        <v>4</v>
      </c>
      <c r="C313">
        <v>112</v>
      </c>
      <c r="D313" s="1">
        <v>4.863461E-9</v>
      </c>
      <c r="E313" s="1">
        <v>4.8815850000000004E-9</v>
      </c>
      <c r="F313">
        <v>2052</v>
      </c>
      <c r="G313">
        <v>3158</v>
      </c>
      <c r="H313" s="1">
        <v>3075980000</v>
      </c>
      <c r="I313" s="1">
        <v>6055762</v>
      </c>
      <c r="J313" s="2">
        <v>1.9687630000000001E-3</v>
      </c>
      <c r="K313" s="1">
        <v>3.9657109999999998E-7</v>
      </c>
      <c r="L313" s="5">
        <v>1.0030046618562962</v>
      </c>
      <c r="M313" s="2">
        <v>1.9639458531595911E-3</v>
      </c>
      <c r="N313" s="3">
        <v>-20.573582106726995</v>
      </c>
      <c r="O313" s="3">
        <v>0.20143160959445092</v>
      </c>
      <c r="P313" s="3">
        <v>0.46857951132376569</v>
      </c>
      <c r="U313" s="9"/>
    </row>
    <row r="314" spans="1:21" x14ac:dyDescent="0.25">
      <c r="A314" t="s">
        <v>6</v>
      </c>
      <c r="B314">
        <v>4</v>
      </c>
      <c r="C314">
        <v>113</v>
      </c>
      <c r="D314" s="1">
        <v>4.8755440000000003E-9</v>
      </c>
      <c r="E314" s="1">
        <v>4.8876269999999999E-9</v>
      </c>
      <c r="F314">
        <v>2082</v>
      </c>
      <c r="G314">
        <v>3118</v>
      </c>
      <c r="H314" s="1">
        <v>3060284000</v>
      </c>
      <c r="I314" s="1">
        <v>6026346</v>
      </c>
      <c r="J314" s="2">
        <v>1.9692429999999999E-3</v>
      </c>
      <c r="K314" s="1">
        <v>3.8469700000000002E-7</v>
      </c>
      <c r="L314" s="5">
        <v>1.0032492023305386</v>
      </c>
      <c r="M314" s="2">
        <v>1.9641102501316882E-3</v>
      </c>
      <c r="N314" s="3">
        <v>-20.491596782521327</v>
      </c>
      <c r="O314" s="3">
        <v>0.19535273198889119</v>
      </c>
      <c r="P314" s="3">
        <v>0.46857951132376569</v>
      </c>
      <c r="U314" s="9"/>
    </row>
    <row r="315" spans="1:21" x14ac:dyDescent="0.25">
      <c r="A315" t="s">
        <v>6</v>
      </c>
      <c r="B315">
        <v>4</v>
      </c>
      <c r="C315">
        <v>119</v>
      </c>
      <c r="D315" s="1">
        <v>4.7849199999999996E-9</v>
      </c>
      <c r="E315" s="1">
        <v>4.8010310000000002E-9</v>
      </c>
      <c r="F315">
        <v>1872</v>
      </c>
      <c r="G315">
        <v>3402</v>
      </c>
      <c r="H315" s="1">
        <v>2887494000</v>
      </c>
      <c r="I315" s="1">
        <v>5680266</v>
      </c>
      <c r="J315" s="2">
        <v>1.9672259999999999E-3</v>
      </c>
      <c r="K315" s="1">
        <v>3.502088E-7</v>
      </c>
      <c r="L315" s="5">
        <v>1.0022216228793988</v>
      </c>
      <c r="M315" s="2">
        <v>1.9620985073581882E-3</v>
      </c>
      <c r="N315" s="3">
        <v>-21.494859685722957</v>
      </c>
      <c r="O315" s="3">
        <v>0.1780216406249206</v>
      </c>
      <c r="P315" s="3">
        <v>0.46857951132376569</v>
      </c>
      <c r="U315" s="9"/>
    </row>
    <row r="316" spans="1:21" x14ac:dyDescent="0.25">
      <c r="A316" t="s">
        <v>6</v>
      </c>
      <c r="B316">
        <v>4</v>
      </c>
      <c r="C316">
        <v>120</v>
      </c>
      <c r="D316" s="1">
        <v>4.7808929999999997E-9</v>
      </c>
      <c r="E316" s="1">
        <v>4.7889479999999999E-9</v>
      </c>
      <c r="F316">
        <v>1772</v>
      </c>
      <c r="G316">
        <v>3402</v>
      </c>
      <c r="H316" s="1">
        <v>2917908000</v>
      </c>
      <c r="I316" s="1">
        <v>5738667</v>
      </c>
      <c r="J316" s="2">
        <v>1.966747E-3</v>
      </c>
      <c r="K316" s="1">
        <v>4.8477739999999997E-7</v>
      </c>
      <c r="L316" s="5">
        <v>1.0019775918644778</v>
      </c>
      <c r="M316" s="2">
        <v>1.96162075585174E-3</v>
      </c>
      <c r="N316" s="3">
        <v>-21.73311597260119</v>
      </c>
      <c r="O316" s="3">
        <v>0.24648691468704412</v>
      </c>
      <c r="P316" s="3">
        <v>0.46857951132376569</v>
      </c>
      <c r="U316" s="9"/>
    </row>
    <row r="317" spans="1:21" x14ac:dyDescent="0.25">
      <c r="A317" t="s">
        <v>6</v>
      </c>
      <c r="B317">
        <v>4</v>
      </c>
      <c r="C317">
        <v>121</v>
      </c>
      <c r="D317" s="1">
        <v>5.7233769999999996E-9</v>
      </c>
      <c r="E317" s="1">
        <v>5.7596259999999999E-9</v>
      </c>
      <c r="F317">
        <v>880</v>
      </c>
      <c r="G317">
        <v>4252</v>
      </c>
      <c r="H317" s="1">
        <v>3610799000</v>
      </c>
      <c r="I317" s="1">
        <v>7088804</v>
      </c>
      <c r="J317" s="2">
        <v>1.963242E-3</v>
      </c>
      <c r="K317" s="1">
        <v>5.4788880000000001E-7</v>
      </c>
      <c r="L317" s="5">
        <v>1.0001919369431864</v>
      </c>
      <c r="M317" s="2">
        <v>1.9610040918965417E-3</v>
      </c>
      <c r="N317" s="3">
        <v>-22.040648365977521</v>
      </c>
      <c r="O317" s="3">
        <v>0.27907349170402829</v>
      </c>
      <c r="P317" s="3">
        <v>0.45799757572240191</v>
      </c>
      <c r="U317" s="9"/>
    </row>
    <row r="318" spans="1:21" x14ac:dyDescent="0.25">
      <c r="A318" t="s">
        <v>6</v>
      </c>
      <c r="B318">
        <v>4</v>
      </c>
      <c r="C318">
        <v>122</v>
      </c>
      <c r="D318" s="1">
        <v>5.7555989999999999E-9</v>
      </c>
      <c r="E318" s="1">
        <v>5.6971969999999996E-9</v>
      </c>
      <c r="F318">
        <v>930</v>
      </c>
      <c r="G318">
        <v>4202</v>
      </c>
      <c r="H318" s="1">
        <v>3587112000</v>
      </c>
      <c r="I318" s="1">
        <v>7040651</v>
      </c>
      <c r="J318" s="2">
        <v>1.9627780000000001E-3</v>
      </c>
      <c r="K318" s="1">
        <v>4.69325E-7</v>
      </c>
      <c r="L318" s="5">
        <v>0.99995554781808538</v>
      </c>
      <c r="M318" s="2">
        <v>1.9605406208121619E-3</v>
      </c>
      <c r="N318" s="3">
        <v>-22.271782958227625</v>
      </c>
      <c r="O318" s="3">
        <v>0.23911262506508632</v>
      </c>
      <c r="P318" s="3">
        <v>0.45799757572240191</v>
      </c>
      <c r="U318" s="9"/>
    </row>
    <row r="319" spans="1:21" x14ac:dyDescent="0.25">
      <c r="A319" t="s">
        <v>6</v>
      </c>
      <c r="B319">
        <v>4</v>
      </c>
      <c r="C319">
        <v>123</v>
      </c>
      <c r="D319" s="1">
        <v>5.7112940000000001E-9</v>
      </c>
      <c r="E319" s="1">
        <v>5.6971969999999996E-9</v>
      </c>
      <c r="F319">
        <v>1230</v>
      </c>
      <c r="G319">
        <v>4602</v>
      </c>
      <c r="H319" s="1">
        <v>3590395000</v>
      </c>
      <c r="I319" s="1">
        <v>7055846</v>
      </c>
      <c r="J319" s="2">
        <v>1.965236E-3</v>
      </c>
      <c r="K319" s="1">
        <v>5.8280460000000001E-7</v>
      </c>
      <c r="L319" s="5">
        <v>1.0012077988299353</v>
      </c>
      <c r="M319" s="2">
        <v>1.9629958189272601E-3</v>
      </c>
      <c r="N319" s="3">
        <v>-21.047367381178852</v>
      </c>
      <c r="O319" s="3">
        <v>0.29655705472523403</v>
      </c>
      <c r="P319" s="3">
        <v>0.45799757572240191</v>
      </c>
      <c r="U319" s="9"/>
    </row>
    <row r="320" spans="1:21" x14ac:dyDescent="0.25">
      <c r="A320" t="s">
        <v>6</v>
      </c>
      <c r="B320">
        <v>4</v>
      </c>
      <c r="C320">
        <v>124</v>
      </c>
      <c r="D320" s="1">
        <v>5.689141E-9</v>
      </c>
      <c r="E320" s="1">
        <v>5.6770579999999996E-9</v>
      </c>
      <c r="F320">
        <v>1230</v>
      </c>
      <c r="G320">
        <v>4652</v>
      </c>
      <c r="H320" s="1">
        <v>3524521000</v>
      </c>
      <c r="I320" s="1">
        <v>6930946</v>
      </c>
      <c r="J320" s="2">
        <v>1.9665210000000002E-3</v>
      </c>
      <c r="K320" s="1">
        <v>4.9654010000000002E-7</v>
      </c>
      <c r="L320" s="5">
        <v>1.0018624540578553</v>
      </c>
      <c r="M320" s="2">
        <v>1.9642793541501656E-3</v>
      </c>
      <c r="N320" s="3">
        <v>-20.407264038417306</v>
      </c>
      <c r="O320" s="3">
        <v>0.25249671882476721</v>
      </c>
      <c r="P320" s="3">
        <v>0.45799757572240191</v>
      </c>
      <c r="U320" s="9"/>
    </row>
    <row r="321" spans="1:23" x14ac:dyDescent="0.25">
      <c r="A321" t="s">
        <v>6</v>
      </c>
      <c r="B321">
        <v>4</v>
      </c>
      <c r="C321">
        <v>125</v>
      </c>
      <c r="D321" s="1">
        <v>5.662961E-9</v>
      </c>
      <c r="E321" s="1">
        <v>5.6931690000000002E-9</v>
      </c>
      <c r="F321">
        <v>1280</v>
      </c>
      <c r="G321">
        <v>4652</v>
      </c>
      <c r="H321" s="1">
        <v>3550649000</v>
      </c>
      <c r="I321" s="1">
        <v>6979812</v>
      </c>
      <c r="J321" s="2">
        <v>1.965821E-3</v>
      </c>
      <c r="K321" s="1">
        <v>5.016033E-7</v>
      </c>
      <c r="L321" s="5">
        <v>1.0015058325329182</v>
      </c>
      <c r="M321" s="2">
        <v>1.9635801520832131E-3</v>
      </c>
      <c r="N321" s="3">
        <v>-20.755958466380786</v>
      </c>
      <c r="O321" s="3">
        <v>0.2551622451891602</v>
      </c>
      <c r="P321" s="3">
        <v>0.45799757572240191</v>
      </c>
      <c r="U321" s="9"/>
    </row>
    <row r="322" spans="1:23" x14ac:dyDescent="0.25">
      <c r="A322" t="s">
        <v>31</v>
      </c>
      <c r="B322">
        <v>4</v>
      </c>
      <c r="C322">
        <v>126</v>
      </c>
      <c r="D322" s="1">
        <v>5.5119219999999999E-9</v>
      </c>
      <c r="E322" s="1">
        <v>5.5924760000000001E-9</v>
      </c>
      <c r="F322">
        <v>-2445</v>
      </c>
      <c r="G322">
        <v>3752</v>
      </c>
      <c r="H322" s="1">
        <v>3538677000</v>
      </c>
      <c r="I322" s="1">
        <v>7144717</v>
      </c>
      <c r="J322" s="2">
        <v>2.0190709999999999E-3</v>
      </c>
      <c r="K322" s="1">
        <v>4.3432040000000001E-7</v>
      </c>
      <c r="L322" s="5"/>
      <c r="M322" s="2">
        <v>2.0167694521763704E-3</v>
      </c>
      <c r="N322" s="3">
        <v>5.7697248036956417</v>
      </c>
      <c r="O322" s="3">
        <v>0.21510902786479527</v>
      </c>
      <c r="P322" s="3">
        <v>0.45799757572240191</v>
      </c>
      <c r="R322" t="str">
        <f>A322</f>
        <v>BKL-ULANK-02</v>
      </c>
      <c r="S322" s="3">
        <f>AVERAGE(N322:N326)</f>
        <v>5.7893513186410672</v>
      </c>
      <c r="T322" s="3">
        <f>STDEV(N322:N326)</f>
        <v>0.11609354123991499</v>
      </c>
      <c r="U322" s="9">
        <f>COUNT(N322:N326)</f>
        <v>5</v>
      </c>
      <c r="V322">
        <v>0.97399999999999998</v>
      </c>
      <c r="W322" s="3">
        <f>S322-(19.04*V322-17.98)</f>
        <v>5.224391318641068</v>
      </c>
    </row>
    <row r="323" spans="1:23" x14ac:dyDescent="0.25">
      <c r="A323" t="s">
        <v>31</v>
      </c>
      <c r="B323">
        <v>4</v>
      </c>
      <c r="C323">
        <v>127</v>
      </c>
      <c r="D323" s="1">
        <v>5.5662960000000001E-9</v>
      </c>
      <c r="E323" s="1">
        <v>5.6065729999999997E-9</v>
      </c>
      <c r="F323">
        <v>-2445</v>
      </c>
      <c r="G323">
        <v>3652</v>
      </c>
      <c r="H323" s="1">
        <v>3575574000</v>
      </c>
      <c r="I323" s="1">
        <v>7220514</v>
      </c>
      <c r="J323" s="2">
        <v>2.01944E-3</v>
      </c>
      <c r="K323" s="1">
        <v>5.3246650000000001E-7</v>
      </c>
      <c r="L323" s="5"/>
      <c r="M323" s="2">
        <v>2.017138031551664E-3</v>
      </c>
      <c r="N323" s="3">
        <v>5.9535365807221741</v>
      </c>
      <c r="O323" s="3">
        <v>0.26367037396505966</v>
      </c>
      <c r="P323" s="3">
        <v>0.45799757572240191</v>
      </c>
      <c r="U323" s="9"/>
    </row>
    <row r="324" spans="1:23" x14ac:dyDescent="0.25">
      <c r="A324" t="s">
        <v>31</v>
      </c>
      <c r="B324">
        <v>4</v>
      </c>
      <c r="C324">
        <v>128</v>
      </c>
      <c r="D324" s="1">
        <v>5.6025459999999998E-9</v>
      </c>
      <c r="E324" s="1">
        <v>5.6226840000000003E-9</v>
      </c>
      <c r="F324">
        <v>-2395</v>
      </c>
      <c r="G324">
        <v>3802</v>
      </c>
      <c r="H324" s="1">
        <v>3640333000</v>
      </c>
      <c r="I324" s="1">
        <v>7349987</v>
      </c>
      <c r="J324" s="2">
        <v>2.0190809999999998E-3</v>
      </c>
      <c r="K324" s="1">
        <v>4.9423530000000001E-7</v>
      </c>
      <c r="L324" s="5"/>
      <c r="M324" s="2">
        <v>2.0167794407773268E-3</v>
      </c>
      <c r="N324" s="3">
        <v>5.7747061526665089</v>
      </c>
      <c r="O324" s="3">
        <v>0.24478230442463678</v>
      </c>
      <c r="P324" s="3">
        <v>0.45799757572240191</v>
      </c>
      <c r="U324" s="9"/>
    </row>
    <row r="325" spans="1:23" x14ac:dyDescent="0.25">
      <c r="A325" t="s">
        <v>31</v>
      </c>
      <c r="B325">
        <v>4</v>
      </c>
      <c r="C325">
        <v>129</v>
      </c>
      <c r="D325" s="1">
        <v>5.6126150000000001E-9</v>
      </c>
      <c r="E325" s="1">
        <v>5.6327529999999997E-9</v>
      </c>
      <c r="F325">
        <v>-2395</v>
      </c>
      <c r="G325">
        <v>3902</v>
      </c>
      <c r="H325" s="1">
        <v>3663213000</v>
      </c>
      <c r="I325" s="1">
        <v>7396475</v>
      </c>
      <c r="J325" s="2">
        <v>2.0191699999999998E-3</v>
      </c>
      <c r="K325" s="1">
        <v>5.5002189999999995E-7</v>
      </c>
      <c r="L325" s="5"/>
      <c r="M325" s="2">
        <v>2.0168683393258393E-3</v>
      </c>
      <c r="N325" s="3">
        <v>5.819040158507649</v>
      </c>
      <c r="O325" s="3">
        <v>0.27239999603797599</v>
      </c>
      <c r="P325" s="3">
        <v>0.45799757572240191</v>
      </c>
      <c r="U325" s="9"/>
    </row>
    <row r="326" spans="1:23" x14ac:dyDescent="0.25">
      <c r="A326" t="s">
        <v>31</v>
      </c>
      <c r="B326">
        <v>4</v>
      </c>
      <c r="C326">
        <v>130</v>
      </c>
      <c r="D326" s="1">
        <v>5.636781E-9</v>
      </c>
      <c r="E326" s="1">
        <v>5.6408090000000002E-9</v>
      </c>
      <c r="F326">
        <v>-2470</v>
      </c>
      <c r="G326">
        <v>3902</v>
      </c>
      <c r="H326" s="1">
        <v>3653441000</v>
      </c>
      <c r="I326" s="1">
        <v>7375341</v>
      </c>
      <c r="J326" s="2">
        <v>2.0187899999999999E-3</v>
      </c>
      <c r="K326" s="1">
        <v>5.8027959999999998E-7</v>
      </c>
      <c r="L326" s="5"/>
      <c r="M326" s="2">
        <v>2.0164887724894941E-3</v>
      </c>
      <c r="N326" s="3">
        <v>5.6297488976133625</v>
      </c>
      <c r="O326" s="3">
        <v>0.2874393077041198</v>
      </c>
      <c r="P326" s="3">
        <v>0.45799757572240191</v>
      </c>
      <c r="U326" s="9"/>
    </row>
    <row r="327" spans="1:23" x14ac:dyDescent="0.25">
      <c r="A327" t="s">
        <v>6</v>
      </c>
      <c r="B327">
        <v>4</v>
      </c>
      <c r="C327">
        <v>131</v>
      </c>
      <c r="D327" s="1">
        <v>5.636781E-9</v>
      </c>
      <c r="E327" s="1">
        <v>5.6166430000000003E-9</v>
      </c>
      <c r="F327">
        <v>1230</v>
      </c>
      <c r="G327">
        <v>4552</v>
      </c>
      <c r="H327" s="1">
        <v>3540724000</v>
      </c>
      <c r="I327" s="1">
        <v>6960833</v>
      </c>
      <c r="J327" s="2">
        <v>1.9659780000000002E-3</v>
      </c>
      <c r="K327" s="1">
        <v>5.423944E-7</v>
      </c>
      <c r="L327" s="5">
        <v>1.0015858176463686</v>
      </c>
      <c r="M327" s="2">
        <v>1.9637369731182299E-3</v>
      </c>
      <c r="N327" s="3">
        <v>-20.677751287537461</v>
      </c>
      <c r="O327" s="3">
        <v>0.27589037110283021</v>
      </c>
      <c r="P327" s="3">
        <v>0.45799757572240191</v>
      </c>
      <c r="U327" s="9"/>
    </row>
    <row r="328" spans="1:23" x14ac:dyDescent="0.25">
      <c r="A328" t="s">
        <v>6</v>
      </c>
      <c r="B328">
        <v>4</v>
      </c>
      <c r="C328">
        <v>132</v>
      </c>
      <c r="D328" s="1">
        <v>5.6065729999999997E-9</v>
      </c>
      <c r="E328" s="1">
        <v>5.6408090000000002E-9</v>
      </c>
      <c r="F328">
        <v>1230</v>
      </c>
      <c r="G328">
        <v>4502</v>
      </c>
      <c r="H328" s="1">
        <v>3540851000</v>
      </c>
      <c r="I328" s="1">
        <v>6961729</v>
      </c>
      <c r="J328" s="2">
        <v>1.9661610000000001E-3</v>
      </c>
      <c r="K328" s="1">
        <v>5.2452049999999995E-7</v>
      </c>
      <c r="L328" s="5">
        <v>1.0016790487021734</v>
      </c>
      <c r="M328" s="2">
        <v>1.9637404248766606E-3</v>
      </c>
      <c r="N328" s="3">
        <v>-20.676029883971324</v>
      </c>
      <c r="O328" s="3">
        <v>0.26677393153459961</v>
      </c>
      <c r="P328" s="3">
        <v>0.45799757572240191</v>
      </c>
      <c r="U328" s="9"/>
    </row>
    <row r="329" spans="1:23" x14ac:dyDescent="0.25">
      <c r="A329" t="s">
        <v>6</v>
      </c>
      <c r="B329">
        <v>4</v>
      </c>
      <c r="C329">
        <v>138</v>
      </c>
      <c r="D329" s="1">
        <v>5.807959E-9</v>
      </c>
      <c r="E329" s="1">
        <v>5.8019169999999996E-9</v>
      </c>
      <c r="F329">
        <v>1230</v>
      </c>
      <c r="G329">
        <v>4452</v>
      </c>
      <c r="H329" s="1">
        <v>3715621000</v>
      </c>
      <c r="I329" s="1">
        <v>7299488</v>
      </c>
      <c r="J329" s="2">
        <v>1.9645729999999998E-3</v>
      </c>
      <c r="K329" s="1">
        <v>5.4358580000000002E-7</v>
      </c>
      <c r="L329" s="5">
        <v>1.0008700272998878</v>
      </c>
      <c r="M329" s="2">
        <v>1.9621543798911761E-3</v>
      </c>
      <c r="N329" s="3">
        <v>-21.466995865162541</v>
      </c>
      <c r="O329" s="3">
        <v>0.27669412131796584</v>
      </c>
      <c r="P329" s="3">
        <v>0.45799757572240191</v>
      </c>
      <c r="U329" s="9"/>
    </row>
    <row r="330" spans="1:23" x14ac:dyDescent="0.25">
      <c r="A330" t="s">
        <v>6</v>
      </c>
      <c r="B330">
        <v>4</v>
      </c>
      <c r="C330">
        <v>139</v>
      </c>
      <c r="D330" s="1">
        <v>5.78782E-9</v>
      </c>
      <c r="E330" s="1">
        <v>5.76164E-9</v>
      </c>
      <c r="F330">
        <v>1280</v>
      </c>
      <c r="G330">
        <v>4452</v>
      </c>
      <c r="H330" s="1">
        <v>3644199000</v>
      </c>
      <c r="I330" s="1">
        <v>7158666</v>
      </c>
      <c r="J330" s="2">
        <v>1.9644269999999999E-3</v>
      </c>
      <c r="K330" s="1">
        <v>4.0679429999999999E-7</v>
      </c>
      <c r="L330" s="5">
        <v>1.0007956462389724</v>
      </c>
      <c r="M330" s="2">
        <v>1.9618742930389045E-3</v>
      </c>
      <c r="N330" s="3">
        <v>-21.606676122628897</v>
      </c>
      <c r="O330" s="3">
        <v>0.20708038527265202</v>
      </c>
      <c r="P330" s="3">
        <v>0.45799757572240191</v>
      </c>
      <c r="U330" s="9"/>
    </row>
    <row r="331" spans="1:23" x14ac:dyDescent="0.25">
      <c r="A331" t="s">
        <v>32</v>
      </c>
      <c r="B331">
        <v>4</v>
      </c>
      <c r="C331">
        <v>140</v>
      </c>
      <c r="D331" s="1">
        <v>5.7394880000000002E-9</v>
      </c>
      <c r="E331" s="1">
        <v>5.6871269999999999E-9</v>
      </c>
      <c r="F331">
        <v>-7196</v>
      </c>
      <c r="G331">
        <v>165</v>
      </c>
      <c r="H331" s="1">
        <v>3350414000</v>
      </c>
      <c r="I331" s="1">
        <v>6765818</v>
      </c>
      <c r="J331" s="2">
        <v>2.0194229999999998E-3</v>
      </c>
      <c r="K331" s="1">
        <v>5.91455E-7</v>
      </c>
      <c r="L331" s="5"/>
      <c r="M331" s="2">
        <v>2.0167988275825487E-3</v>
      </c>
      <c r="N331" s="3">
        <v>5.7843744177881184</v>
      </c>
      <c r="O331" s="3">
        <v>0.29288316514172619</v>
      </c>
      <c r="P331" s="3">
        <v>0.45799757572240191</v>
      </c>
      <c r="R331" t="str">
        <f>A331</f>
        <v>BKL-BOR-01</v>
      </c>
      <c r="S331" s="3">
        <f>AVERAGE(N331:N335)</f>
        <v>5.7436334923716359</v>
      </c>
      <c r="T331" s="3">
        <f>STDEV(N331:N335)</f>
        <v>5.1507686190346617E-2</v>
      </c>
      <c r="U331" s="9">
        <f>COUNT(N331:N335)</f>
        <v>5</v>
      </c>
      <c r="V331">
        <v>0.999</v>
      </c>
      <c r="W331" s="3">
        <f>S331-(19.04*V331-17.98)</f>
        <v>4.7026734923716376</v>
      </c>
    </row>
    <row r="332" spans="1:23" x14ac:dyDescent="0.25">
      <c r="A332" t="s">
        <v>32</v>
      </c>
      <c r="B332">
        <v>4</v>
      </c>
      <c r="C332">
        <v>141</v>
      </c>
      <c r="D332" s="1">
        <v>5.689141E-9</v>
      </c>
      <c r="E332" s="1">
        <v>5.6569199999999999E-9</v>
      </c>
      <c r="F332">
        <v>-7296</v>
      </c>
      <c r="G332">
        <v>165</v>
      </c>
      <c r="H332" s="1">
        <v>3372531000</v>
      </c>
      <c r="I332" s="1">
        <v>6810044</v>
      </c>
      <c r="J332" s="2">
        <v>2.0192890000000001E-3</v>
      </c>
      <c r="K332" s="1">
        <v>4.3482459999999998E-7</v>
      </c>
      <c r="L332" s="5"/>
      <c r="M332" s="2">
        <v>2.0166650017110518E-3</v>
      </c>
      <c r="N332" s="3">
        <v>5.7176350045142765</v>
      </c>
      <c r="O332" s="3">
        <v>0.21533549680110176</v>
      </c>
      <c r="P332" s="3">
        <v>0.45799757572240191</v>
      </c>
      <c r="U332" s="9"/>
    </row>
    <row r="333" spans="1:23" x14ac:dyDescent="0.25">
      <c r="A333" t="s">
        <v>32</v>
      </c>
      <c r="B333">
        <v>4</v>
      </c>
      <c r="C333">
        <v>142</v>
      </c>
      <c r="D333" s="1">
        <v>5.6408090000000002E-9</v>
      </c>
      <c r="E333" s="1">
        <v>5.6146290000000002E-9</v>
      </c>
      <c r="F333">
        <v>-7296</v>
      </c>
      <c r="G333">
        <v>65</v>
      </c>
      <c r="H333" s="1">
        <v>3315506000</v>
      </c>
      <c r="I333" s="1">
        <v>6694806</v>
      </c>
      <c r="J333" s="2">
        <v>2.019271E-3</v>
      </c>
      <c r="K333" s="1">
        <v>5.0173819999999997E-7</v>
      </c>
      <c r="L333" s="5"/>
      <c r="M333" s="2">
        <v>2.0166470251014477E-3</v>
      </c>
      <c r="N333" s="3">
        <v>5.7086700087012332</v>
      </c>
      <c r="O333" s="3">
        <v>0.24847491990921478</v>
      </c>
      <c r="P333" s="3">
        <v>0.45799757572240191</v>
      </c>
      <c r="U333" s="9"/>
    </row>
    <row r="334" spans="1:23" x14ac:dyDescent="0.25">
      <c r="A334" t="s">
        <v>32</v>
      </c>
      <c r="B334">
        <v>4</v>
      </c>
      <c r="C334">
        <v>143</v>
      </c>
      <c r="D334" s="1">
        <v>5.5924760000000001E-9</v>
      </c>
      <c r="E334" s="1">
        <v>5.5924760000000001E-9</v>
      </c>
      <c r="F334">
        <v>-7646</v>
      </c>
      <c r="G334">
        <v>-35</v>
      </c>
      <c r="H334" s="1">
        <v>3417232000</v>
      </c>
      <c r="I334" s="1">
        <v>6900133</v>
      </c>
      <c r="J334" s="2">
        <v>2.0192439999999999E-3</v>
      </c>
      <c r="K334" s="1">
        <v>4.7373089999999998E-7</v>
      </c>
      <c r="L334" s="5"/>
      <c r="M334" s="2">
        <v>2.0166200601870413E-3</v>
      </c>
      <c r="N334" s="3">
        <v>5.6952225149817792</v>
      </c>
      <c r="O334" s="3">
        <v>0.23460805133010176</v>
      </c>
      <c r="P334" s="3">
        <v>0.45799757572240191</v>
      </c>
      <c r="U334" s="9"/>
    </row>
    <row r="335" spans="1:23" x14ac:dyDescent="0.25">
      <c r="A335" t="s">
        <v>32</v>
      </c>
      <c r="B335">
        <v>4</v>
      </c>
      <c r="C335">
        <v>144</v>
      </c>
      <c r="D335" s="1">
        <v>5.5844209999999999E-9</v>
      </c>
      <c r="E335" s="1">
        <v>5.5662960000000001E-9</v>
      </c>
      <c r="F335">
        <v>-7571</v>
      </c>
      <c r="G335">
        <v>-435</v>
      </c>
      <c r="H335" s="1">
        <v>3447738000</v>
      </c>
      <c r="I335" s="1">
        <v>6962493</v>
      </c>
      <c r="J335" s="2">
        <v>2.0194789999999998E-3</v>
      </c>
      <c r="K335" s="1">
        <v>5.6045779999999999E-7</v>
      </c>
      <c r="L335" s="5"/>
      <c r="M335" s="2">
        <v>2.0168547548124281E-3</v>
      </c>
      <c r="N335" s="3">
        <v>5.8122655158727721</v>
      </c>
      <c r="O335" s="3">
        <v>0.27752593614491661</v>
      </c>
      <c r="P335" s="3">
        <v>0.45799757572240191</v>
      </c>
      <c r="U335" s="9"/>
    </row>
    <row r="336" spans="1:23" x14ac:dyDescent="0.25">
      <c r="A336" t="s">
        <v>6</v>
      </c>
      <c r="B336">
        <v>4</v>
      </c>
      <c r="C336">
        <v>145</v>
      </c>
      <c r="D336" s="1">
        <v>5.5521989999999996E-9</v>
      </c>
      <c r="E336" s="1">
        <v>5.5763650000000003E-9</v>
      </c>
      <c r="F336">
        <v>1330</v>
      </c>
      <c r="G336">
        <v>4602</v>
      </c>
      <c r="H336" s="1">
        <v>3496080000</v>
      </c>
      <c r="I336" s="1">
        <v>6874627</v>
      </c>
      <c r="J336" s="2">
        <v>1.9664209999999999E-3</v>
      </c>
      <c r="K336" s="1">
        <v>4.8522869999999995E-7</v>
      </c>
      <c r="L336" s="5">
        <v>1.0018115081257213</v>
      </c>
      <c r="M336" s="2">
        <v>1.9638657019028223E-3</v>
      </c>
      <c r="N336" s="3">
        <v>-20.613553808686234</v>
      </c>
      <c r="O336" s="3">
        <v>0.24675728137565656</v>
      </c>
      <c r="P336" s="3">
        <v>0.45799757572240191</v>
      </c>
      <c r="U336" s="9"/>
    </row>
    <row r="337" spans="1:23" x14ac:dyDescent="0.25">
      <c r="A337" t="s">
        <v>6</v>
      </c>
      <c r="B337">
        <v>4</v>
      </c>
      <c r="C337">
        <v>146</v>
      </c>
      <c r="D337" s="1">
        <v>5.5803929999999997E-9</v>
      </c>
      <c r="E337" s="1">
        <v>5.6005319999999997E-9</v>
      </c>
      <c r="F337">
        <v>1330</v>
      </c>
      <c r="G337">
        <v>4652</v>
      </c>
      <c r="H337" s="1">
        <v>3493948000</v>
      </c>
      <c r="I337" s="1">
        <v>6869866</v>
      </c>
      <c r="J337" s="2">
        <v>1.966256E-3</v>
      </c>
      <c r="K337" s="1">
        <v>4.6202079999999999E-7</v>
      </c>
      <c r="L337" s="5">
        <v>1.0017274473377007</v>
      </c>
      <c r="M337" s="2">
        <v>1.9624248633935484E-3</v>
      </c>
      <c r="N337" s="3">
        <v>-21.332104830666054</v>
      </c>
      <c r="O337" s="3">
        <v>0.23497489645295422</v>
      </c>
      <c r="P337" s="3">
        <v>0.45799757572240191</v>
      </c>
      <c r="U337" s="9"/>
    </row>
    <row r="338" spans="1:23" x14ac:dyDescent="0.25">
      <c r="A338" t="s">
        <v>33</v>
      </c>
      <c r="B338">
        <v>4</v>
      </c>
      <c r="C338">
        <v>147</v>
      </c>
      <c r="D338" s="1">
        <v>5.5864350000000001E-9</v>
      </c>
      <c r="E338" s="1">
        <v>5.5824069999999998E-9</v>
      </c>
      <c r="F338">
        <v>-3121</v>
      </c>
      <c r="G338">
        <v>565</v>
      </c>
      <c r="H338" s="1">
        <v>3490605000</v>
      </c>
      <c r="I338" s="1">
        <v>7067820</v>
      </c>
      <c r="J338" s="2">
        <v>2.024858E-3</v>
      </c>
      <c r="K338" s="1">
        <v>4.70934E-7</v>
      </c>
      <c r="L338" s="5"/>
      <c r="M338" s="2">
        <v>2.0209126807706292E-3</v>
      </c>
      <c r="N338" s="3">
        <v>7.8359668714489406</v>
      </c>
      <c r="O338" s="3">
        <v>0.2325763090547584</v>
      </c>
      <c r="P338" s="3">
        <v>0.45799757572240191</v>
      </c>
      <c r="R338" t="str">
        <f>A338</f>
        <v>BKL-KHAM-01</v>
      </c>
      <c r="S338" s="3">
        <f>AVERAGE(N338:N342)</f>
        <v>7.7318414047397699</v>
      </c>
      <c r="T338" s="3">
        <f>STDEV(N338:N342)</f>
        <v>0.11290195851000552</v>
      </c>
      <c r="U338" s="9">
        <f>COUNT(N338:N342)</f>
        <v>5</v>
      </c>
      <c r="V338">
        <v>1</v>
      </c>
      <c r="W338" s="3">
        <f>S338-(19.04*V338-17.98)</f>
        <v>6.6718414047397712</v>
      </c>
    </row>
    <row r="339" spans="1:23" x14ac:dyDescent="0.25">
      <c r="A339" t="s">
        <v>33</v>
      </c>
      <c r="B339">
        <v>4</v>
      </c>
      <c r="C339">
        <v>148</v>
      </c>
      <c r="D339" s="1">
        <v>5.5521989999999996E-9</v>
      </c>
      <c r="E339" s="1">
        <v>5.5421300000000002E-9</v>
      </c>
      <c r="F339">
        <v>-3121</v>
      </c>
      <c r="G339">
        <v>665</v>
      </c>
      <c r="H339" s="1">
        <v>3490025000</v>
      </c>
      <c r="I339" s="1">
        <v>7065184</v>
      </c>
      <c r="J339" s="2">
        <v>2.0244400000000002E-3</v>
      </c>
      <c r="K339" s="1">
        <v>4.7738149999999999E-7</v>
      </c>
      <c r="L339" s="5"/>
      <c r="M339" s="2">
        <v>2.0204954952195622E-3</v>
      </c>
      <c r="N339" s="3">
        <v>7.62791503070126</v>
      </c>
      <c r="O339" s="3">
        <v>0.23580916203987273</v>
      </c>
      <c r="P339" s="3">
        <v>0.45799757572240191</v>
      </c>
      <c r="U339" s="9"/>
    </row>
    <row r="340" spans="1:23" x14ac:dyDescent="0.25">
      <c r="A340" t="s">
        <v>33</v>
      </c>
      <c r="B340">
        <v>4</v>
      </c>
      <c r="C340">
        <v>149</v>
      </c>
      <c r="D340" s="1">
        <v>5.5421300000000002E-9</v>
      </c>
      <c r="E340" s="1">
        <v>5.491783E-9</v>
      </c>
      <c r="F340">
        <v>-3221</v>
      </c>
      <c r="G340">
        <v>665</v>
      </c>
      <c r="H340" s="1">
        <v>3433741000</v>
      </c>
      <c r="I340" s="1">
        <v>6951768</v>
      </c>
      <c r="J340" s="2">
        <v>2.0245900000000002E-3</v>
      </c>
      <c r="K340" s="1">
        <v>5.0350779999999995E-7</v>
      </c>
      <c r="L340" s="5"/>
      <c r="M340" s="2">
        <v>2.0206452029531987E-3</v>
      </c>
      <c r="N340" s="3">
        <v>7.7025747821657387</v>
      </c>
      <c r="O340" s="3">
        <v>0.24869618046122915</v>
      </c>
      <c r="P340" s="3">
        <v>0.45799757572240191</v>
      </c>
      <c r="U340" s="9"/>
    </row>
    <row r="341" spans="1:23" x14ac:dyDescent="0.25">
      <c r="A341" t="s">
        <v>33</v>
      </c>
      <c r="B341">
        <v>4</v>
      </c>
      <c r="C341">
        <v>150</v>
      </c>
      <c r="D341" s="1">
        <v>5.487756E-9</v>
      </c>
      <c r="E341" s="1">
        <v>5.4635889999999998E-9</v>
      </c>
      <c r="F341">
        <v>-3221</v>
      </c>
      <c r="G341">
        <v>765</v>
      </c>
      <c r="H341" s="1">
        <v>3416636000</v>
      </c>
      <c r="I341" s="1">
        <v>6916614</v>
      </c>
      <c r="J341" s="2">
        <v>2.0244400000000002E-3</v>
      </c>
      <c r="K341" s="1">
        <v>4.3563149999999998E-7</v>
      </c>
      <c r="L341" s="5"/>
      <c r="M341" s="2">
        <v>2.0204954952195622E-3</v>
      </c>
      <c r="N341" s="3">
        <v>7.62791503070126</v>
      </c>
      <c r="O341" s="3">
        <v>0.21518617494220621</v>
      </c>
      <c r="P341" s="3">
        <v>0.45799757572240191</v>
      </c>
      <c r="U341" s="9"/>
    </row>
    <row r="342" spans="1:23" x14ac:dyDescent="0.25">
      <c r="A342" t="s">
        <v>33</v>
      </c>
      <c r="B342">
        <v>4</v>
      </c>
      <c r="C342">
        <v>151</v>
      </c>
      <c r="D342" s="1">
        <v>5.4595619999999999E-9</v>
      </c>
      <c r="E342" s="1">
        <v>5.4394229999999999E-9</v>
      </c>
      <c r="F342">
        <v>-3221</v>
      </c>
      <c r="G342">
        <v>965</v>
      </c>
      <c r="H342" s="1">
        <v>3396020000</v>
      </c>
      <c r="I342" s="1">
        <v>6876500</v>
      </c>
      <c r="J342" s="2">
        <v>2.0249159999999999E-3</v>
      </c>
      <c r="K342" s="1">
        <v>4.790404E-7</v>
      </c>
      <c r="L342" s="5"/>
      <c r="M342" s="2">
        <v>2.0209705677609684E-3</v>
      </c>
      <c r="N342" s="3">
        <v>7.8648353086816503</v>
      </c>
      <c r="O342" s="3">
        <v>0.23657297389126267</v>
      </c>
      <c r="P342" s="3">
        <v>0.45799757572240191</v>
      </c>
      <c r="U342" s="9"/>
    </row>
    <row r="343" spans="1:23" x14ac:dyDescent="0.25">
      <c r="A343" t="s">
        <v>6</v>
      </c>
      <c r="B343">
        <v>4</v>
      </c>
      <c r="C343">
        <v>152</v>
      </c>
      <c r="D343" s="1">
        <v>5.4233120000000002E-9</v>
      </c>
      <c r="E343" s="1">
        <v>5.3870629999999999E-9</v>
      </c>
      <c r="F343">
        <v>1380</v>
      </c>
      <c r="G343">
        <v>4652</v>
      </c>
      <c r="H343" s="1">
        <v>3312772000</v>
      </c>
      <c r="I343" s="1">
        <v>6515883</v>
      </c>
      <c r="J343" s="2">
        <v>1.966944E-3</v>
      </c>
      <c r="K343" s="1">
        <v>5.3073650000000001E-7</v>
      </c>
      <c r="L343" s="5">
        <v>1.0020779553507815</v>
      </c>
      <c r="M343" s="2">
        <v>1.9631115228651609E-3</v>
      </c>
      <c r="N343" s="3">
        <v>-20.989665437282532</v>
      </c>
      <c r="O343" s="3">
        <v>0.26982796663250203</v>
      </c>
      <c r="P343" s="3">
        <v>0.45799757572240191</v>
      </c>
      <c r="U343" s="9"/>
    </row>
    <row r="344" spans="1:23" x14ac:dyDescent="0.25">
      <c r="A344" t="s">
        <v>6</v>
      </c>
      <c r="B344">
        <v>4</v>
      </c>
      <c r="C344">
        <v>153</v>
      </c>
      <c r="D344" s="1">
        <v>5.4394229999999999E-9</v>
      </c>
      <c r="E344" s="1">
        <v>5.435396E-9</v>
      </c>
      <c r="F344">
        <v>1430</v>
      </c>
      <c r="G344">
        <v>4652</v>
      </c>
      <c r="H344" s="1">
        <v>3341093000</v>
      </c>
      <c r="I344" s="1">
        <v>6572336</v>
      </c>
      <c r="J344" s="2">
        <v>1.967168E-3</v>
      </c>
      <c r="K344" s="1">
        <v>4.57018E-7</v>
      </c>
      <c r="L344" s="5">
        <v>1.0021920742387613</v>
      </c>
      <c r="M344" s="2">
        <v>1.962595881181028E-3</v>
      </c>
      <c r="N344" s="3">
        <v>-21.24681768350889</v>
      </c>
      <c r="O344" s="3">
        <v>0.23232281126980511</v>
      </c>
      <c r="P344" s="3">
        <v>0.45799757572240191</v>
      </c>
      <c r="U344" s="9"/>
    </row>
    <row r="345" spans="1:23" x14ac:dyDescent="0.25">
      <c r="A345" t="s">
        <v>6</v>
      </c>
      <c r="B345">
        <v>4</v>
      </c>
      <c r="C345">
        <v>159</v>
      </c>
      <c r="D345" s="1">
        <v>5.270259E-9</v>
      </c>
      <c r="E345" s="1">
        <v>5.2098439999999999E-9</v>
      </c>
      <c r="F345">
        <v>1480</v>
      </c>
      <c r="G345">
        <v>4627</v>
      </c>
      <c r="H345" s="1">
        <v>3171919000</v>
      </c>
      <c r="I345" s="1">
        <v>6240764</v>
      </c>
      <c r="J345" s="2">
        <v>1.9675500000000002E-3</v>
      </c>
      <c r="K345" s="1">
        <v>4.6239009999999999E-7</v>
      </c>
      <c r="L345" s="5">
        <v>1.0023866876995127</v>
      </c>
      <c r="M345" s="2">
        <v>1.9629769933313941E-3</v>
      </c>
      <c r="N345" s="3">
        <v>-21.056755769302772</v>
      </c>
      <c r="O345" s="3">
        <v>0.23500805570379402</v>
      </c>
      <c r="P345" s="3">
        <v>0.45799757572240191</v>
      </c>
      <c r="U345" s="9"/>
    </row>
    <row r="346" spans="1:23" x14ac:dyDescent="0.25">
      <c r="A346" t="s">
        <v>6</v>
      </c>
      <c r="B346">
        <v>4</v>
      </c>
      <c r="C346">
        <v>160</v>
      </c>
      <c r="D346" s="1">
        <v>5.2017880000000003E-9</v>
      </c>
      <c r="E346" s="1">
        <v>5.211858E-9</v>
      </c>
      <c r="F346">
        <v>1330</v>
      </c>
      <c r="G346">
        <v>4227</v>
      </c>
      <c r="H346" s="1">
        <v>3144790000</v>
      </c>
      <c r="I346" s="1">
        <v>6189108</v>
      </c>
      <c r="J346" s="2">
        <v>1.96809E-3</v>
      </c>
      <c r="K346" s="1">
        <v>3.848143E-7</v>
      </c>
      <c r="L346" s="5">
        <v>1.0026617957330353</v>
      </c>
      <c r="M346" s="2">
        <v>1.9638451356218871E-3</v>
      </c>
      <c r="N346" s="3">
        <v>-20.62381028232241</v>
      </c>
      <c r="O346" s="3">
        <v>0.1955267797712503</v>
      </c>
      <c r="P346" s="3">
        <v>0.45799757572240191</v>
      </c>
      <c r="U346" s="9"/>
    </row>
    <row r="347" spans="1:23" x14ac:dyDescent="0.25">
      <c r="A347" t="s">
        <v>6</v>
      </c>
      <c r="B347">
        <v>4</v>
      </c>
      <c r="C347">
        <v>166</v>
      </c>
      <c r="D347" s="1">
        <v>5.3769939999999997E-9</v>
      </c>
      <c r="E347" s="1">
        <v>5.4132429999999999E-9</v>
      </c>
      <c r="F347">
        <v>1280</v>
      </c>
      <c r="G347">
        <v>4177</v>
      </c>
      <c r="H347" s="1">
        <v>3261868000</v>
      </c>
      <c r="I347" s="1">
        <v>6415760</v>
      </c>
      <c r="J347" s="2">
        <v>1.9669449999999999E-3</v>
      </c>
      <c r="K347" s="1">
        <v>4.6721449999999998E-7</v>
      </c>
      <c r="L347" s="5">
        <v>1.0020784648101027</v>
      </c>
      <c r="M347" s="2">
        <v>1.9627026052090059E-3</v>
      </c>
      <c r="N347" s="3">
        <v>-21.193594050964549</v>
      </c>
      <c r="O347" s="3">
        <v>0.23753307794574835</v>
      </c>
      <c r="P347" s="3">
        <v>0.45799757572240191</v>
      </c>
      <c r="U347" s="9"/>
    </row>
    <row r="348" spans="1:23" x14ac:dyDescent="0.25">
      <c r="A348" t="s">
        <v>6</v>
      </c>
      <c r="B348">
        <v>4</v>
      </c>
      <c r="C348">
        <v>167</v>
      </c>
      <c r="D348" s="1">
        <v>5.4092149999999997E-9</v>
      </c>
      <c r="E348" s="1">
        <v>5.461576E-9</v>
      </c>
      <c r="F348">
        <v>805</v>
      </c>
      <c r="G348">
        <v>4152</v>
      </c>
      <c r="H348" s="1">
        <v>3381405000</v>
      </c>
      <c r="I348" s="1">
        <v>6647166</v>
      </c>
      <c r="J348" s="2">
        <v>1.9658470000000002E-3</v>
      </c>
      <c r="K348" s="1">
        <v>4.9123770000000002E-7</v>
      </c>
      <c r="L348" s="5">
        <v>1.0015190784752732</v>
      </c>
      <c r="M348" s="2">
        <v>1.9621872681735001E-3</v>
      </c>
      <c r="N348" s="3">
        <v>-21.450594367893427</v>
      </c>
      <c r="O348" s="3">
        <v>0.24988602877029592</v>
      </c>
      <c r="P348" s="3">
        <v>0.45799757572240191</v>
      </c>
      <c r="U348" s="9"/>
    </row>
    <row r="349" spans="1:23" x14ac:dyDescent="0.25">
      <c r="A349" t="s">
        <v>6</v>
      </c>
      <c r="B349">
        <v>4</v>
      </c>
      <c r="C349">
        <v>173</v>
      </c>
      <c r="D349" s="1">
        <v>5.3769939999999997E-9</v>
      </c>
      <c r="E349" s="1">
        <v>5.4333819999999999E-9</v>
      </c>
      <c r="F349">
        <v>805</v>
      </c>
      <c r="G349">
        <v>4102</v>
      </c>
      <c r="H349" s="1">
        <v>3355008000</v>
      </c>
      <c r="I349" s="1">
        <v>6598898</v>
      </c>
      <c r="J349" s="2">
        <v>1.9669240000000001E-3</v>
      </c>
      <c r="K349" s="1">
        <v>4.1401959999999998E-7</v>
      </c>
      <c r="L349" s="5">
        <v>1.0020677661643547</v>
      </c>
      <c r="M349" s="2">
        <v>1.9632622631694597E-3</v>
      </c>
      <c r="N349" s="3">
        <v>-20.914490739347812</v>
      </c>
      <c r="O349" s="3">
        <v>0.21049089847904645</v>
      </c>
      <c r="P349" s="3">
        <v>0.45799757572240191</v>
      </c>
      <c r="U349" s="9"/>
    </row>
    <row r="350" spans="1:23" x14ac:dyDescent="0.25">
      <c r="A350" t="s">
        <v>6</v>
      </c>
      <c r="B350">
        <v>4</v>
      </c>
      <c r="C350">
        <v>174</v>
      </c>
      <c r="D350" s="1">
        <v>5.4293539999999997E-9</v>
      </c>
      <c r="E350" s="1">
        <v>5.3870629999999999E-9</v>
      </c>
      <c r="F350">
        <v>805</v>
      </c>
      <c r="G350">
        <v>4052</v>
      </c>
      <c r="H350" s="1">
        <v>3364880000</v>
      </c>
      <c r="I350" s="1">
        <v>6616474</v>
      </c>
      <c r="J350" s="2">
        <v>1.9663889999999998E-3</v>
      </c>
      <c r="K350" s="1">
        <v>5.2043439999999998E-7</v>
      </c>
      <c r="L350" s="5">
        <v>1.0017952054274386</v>
      </c>
      <c r="M350" s="2">
        <v>1.9620395839738286E-3</v>
      </c>
      <c r="N350" s="3">
        <v>-21.524244976147688</v>
      </c>
      <c r="O350" s="3">
        <v>0.26466502813024279</v>
      </c>
      <c r="P350" s="3">
        <v>0.45799757572240191</v>
      </c>
      <c r="U350" s="9"/>
    </row>
    <row r="351" spans="1:23" x14ac:dyDescent="0.25">
      <c r="A351" t="s">
        <v>6</v>
      </c>
      <c r="B351">
        <v>4</v>
      </c>
      <c r="C351">
        <v>180</v>
      </c>
      <c r="D351" s="1">
        <v>5.342758E-9</v>
      </c>
      <c r="E351" s="1">
        <v>5.2742870000000003E-9</v>
      </c>
      <c r="F351">
        <v>755</v>
      </c>
      <c r="G351">
        <v>4052</v>
      </c>
      <c r="H351" s="1">
        <v>3163507000</v>
      </c>
      <c r="I351" s="1">
        <v>6225446</v>
      </c>
      <c r="J351" s="2">
        <v>1.9679519999999998E-3</v>
      </c>
      <c r="K351" s="1">
        <v>5.9350800000000002E-7</v>
      </c>
      <c r="L351" s="5">
        <v>1.0025914903466906</v>
      </c>
      <c r="M351" s="2">
        <v>1.9635991268057663E-3</v>
      </c>
      <c r="N351" s="3">
        <v>-20.746495708275358</v>
      </c>
      <c r="O351" s="3">
        <v>0.30158662406400161</v>
      </c>
      <c r="P351" s="3">
        <v>0.45799757572240191</v>
      </c>
      <c r="U351" s="9"/>
    </row>
    <row r="352" spans="1:23" x14ac:dyDescent="0.25">
      <c r="A352" t="s">
        <v>6</v>
      </c>
      <c r="B352">
        <v>4</v>
      </c>
      <c r="C352">
        <v>181</v>
      </c>
      <c r="D352" s="1">
        <v>5.2601899999999998E-9</v>
      </c>
      <c r="E352" s="1">
        <v>5.244079E-9</v>
      </c>
      <c r="F352">
        <v>955</v>
      </c>
      <c r="G352">
        <v>4002</v>
      </c>
      <c r="H352" s="1">
        <v>3139212000</v>
      </c>
      <c r="I352" s="1">
        <v>6176563</v>
      </c>
      <c r="J352" s="2">
        <v>1.9676009999999998E-3</v>
      </c>
      <c r="K352" s="1">
        <v>4.7390890000000002E-7</v>
      </c>
      <c r="L352" s="5">
        <v>1.0024126701249008</v>
      </c>
      <c r="M352" s="2">
        <v>1.9627971702733411E-3</v>
      </c>
      <c r="N352" s="3">
        <v>-21.146434134579508</v>
      </c>
      <c r="O352" s="3">
        <v>0.24085620001209598</v>
      </c>
      <c r="P352" s="3">
        <v>0.45799757572240191</v>
      </c>
      <c r="U352" s="9"/>
    </row>
    <row r="353" spans="1:23" x14ac:dyDescent="0.25">
      <c r="A353" t="s">
        <v>6</v>
      </c>
      <c r="B353">
        <v>4</v>
      </c>
      <c r="C353">
        <v>187</v>
      </c>
      <c r="D353" s="1">
        <v>5.3910910000000002E-9</v>
      </c>
      <c r="E353" s="1">
        <v>5.6005319999999997E-9</v>
      </c>
      <c r="F353">
        <v>905</v>
      </c>
      <c r="G353">
        <v>3927</v>
      </c>
      <c r="H353" s="1">
        <v>3490255000</v>
      </c>
      <c r="I353" s="1">
        <v>6867238</v>
      </c>
      <c r="J353" s="2">
        <v>1.9676060000000002E-3</v>
      </c>
      <c r="K353" s="1">
        <v>5.4494620000000005E-7</v>
      </c>
      <c r="L353" s="5">
        <v>1.0024152174215077</v>
      </c>
      <c r="M353" s="2">
        <v>1.9628021580660143E-3</v>
      </c>
      <c r="N353" s="3">
        <v>-21.143946705558413</v>
      </c>
      <c r="O353" s="3">
        <v>0.27695900500405063</v>
      </c>
      <c r="P353" s="3">
        <v>0.45799757572240191</v>
      </c>
      <c r="U353" s="9"/>
    </row>
    <row r="354" spans="1:23" x14ac:dyDescent="0.25">
      <c r="A354" t="s">
        <v>6</v>
      </c>
      <c r="B354">
        <v>4</v>
      </c>
      <c r="C354">
        <v>188</v>
      </c>
      <c r="D354" s="1">
        <v>5.5884490000000002E-9</v>
      </c>
      <c r="E354" s="1">
        <v>5.4051879999999998E-9</v>
      </c>
      <c r="F354">
        <v>930</v>
      </c>
      <c r="G354">
        <v>3852</v>
      </c>
      <c r="H354" s="1">
        <v>3381136000</v>
      </c>
      <c r="I354" s="1">
        <v>6652313</v>
      </c>
      <c r="J354" s="2">
        <v>1.9675180000000001E-3</v>
      </c>
      <c r="K354" s="1">
        <v>5.2079019999999998E-7</v>
      </c>
      <c r="L354" s="5">
        <v>1.0023703850012298</v>
      </c>
      <c r="M354" s="2">
        <v>1.962714372914968E-3</v>
      </c>
      <c r="N354" s="3">
        <v>-21.18772545632952</v>
      </c>
      <c r="O354" s="3">
        <v>0.26469399517564768</v>
      </c>
      <c r="P354" s="3">
        <v>0.45799757572240191</v>
      </c>
      <c r="U354" s="9"/>
    </row>
    <row r="355" spans="1:23" x14ac:dyDescent="0.25">
      <c r="A355" t="s">
        <v>6</v>
      </c>
      <c r="B355">
        <v>4</v>
      </c>
      <c r="C355">
        <v>189</v>
      </c>
      <c r="D355" s="1">
        <v>5.5501850000000003E-9</v>
      </c>
      <c r="E355" s="1">
        <v>5.5844209999999999E-9</v>
      </c>
      <c r="F355">
        <v>1872</v>
      </c>
      <c r="G355">
        <v>4065</v>
      </c>
      <c r="H355" s="1">
        <v>3541358000</v>
      </c>
      <c r="I355" s="1">
        <v>6948743</v>
      </c>
      <c r="J355" s="2">
        <v>1.962161E-3</v>
      </c>
      <c r="K355" s="1">
        <v>5.0759289999999999E-7</v>
      </c>
      <c r="L355" s="5">
        <v>0.99964121141681961</v>
      </c>
      <c r="M355" s="2">
        <v>1.9624768577982486E-3</v>
      </c>
      <c r="N355" s="3">
        <v>-21.306175045756714</v>
      </c>
      <c r="O355" s="3">
        <v>0.25869074963777183</v>
      </c>
      <c r="P355" s="3">
        <v>0.15799887162250681</v>
      </c>
      <c r="U355" s="9"/>
    </row>
    <row r="356" spans="1:23" x14ac:dyDescent="0.25">
      <c r="A356" t="s">
        <v>6</v>
      </c>
      <c r="B356">
        <v>4</v>
      </c>
      <c r="C356">
        <v>190</v>
      </c>
      <c r="D356" s="1">
        <v>5.5944900000000002E-9</v>
      </c>
      <c r="E356" s="1">
        <v>5.6226840000000003E-9</v>
      </c>
      <c r="F356">
        <v>1872</v>
      </c>
      <c r="G356">
        <v>4015</v>
      </c>
      <c r="H356" s="1">
        <v>3602353000</v>
      </c>
      <c r="I356" s="1">
        <v>7070128</v>
      </c>
      <c r="J356" s="2">
        <v>1.9626370000000001E-3</v>
      </c>
      <c r="K356" s="1">
        <v>5.031155E-7</v>
      </c>
      <c r="L356" s="5">
        <v>0.99988371405377674</v>
      </c>
      <c r="M356" s="2">
        <v>1.9629529344220892E-3</v>
      </c>
      <c r="N356" s="3">
        <v>-21.068754028481294</v>
      </c>
      <c r="O356" s="3">
        <v>0.25634669070235605</v>
      </c>
      <c r="P356" s="3">
        <v>0.15799887162250681</v>
      </c>
      <c r="U356" s="9"/>
    </row>
    <row r="357" spans="1:23" x14ac:dyDescent="0.25">
      <c r="A357" t="s">
        <v>6</v>
      </c>
      <c r="B357">
        <v>4</v>
      </c>
      <c r="C357">
        <v>191</v>
      </c>
      <c r="D357" s="1">
        <v>5.6025459999999998E-9</v>
      </c>
      <c r="E357" s="1">
        <v>5.6408090000000002E-9</v>
      </c>
      <c r="F357">
        <v>1872</v>
      </c>
      <c r="G357">
        <v>3965</v>
      </c>
      <c r="H357" s="1">
        <v>3592928000</v>
      </c>
      <c r="I357" s="1">
        <v>7051929</v>
      </c>
      <c r="J357" s="2">
        <v>1.9627170000000001E-3</v>
      </c>
      <c r="K357" s="1">
        <v>4.6368350000000002E-7</v>
      </c>
      <c r="L357" s="5">
        <v>0.99992447079948377</v>
      </c>
      <c r="M357" s="2">
        <v>1.9630329473000457E-3</v>
      </c>
      <c r="N357" s="3">
        <v>-21.028851336502228</v>
      </c>
      <c r="O357" s="3">
        <v>0.23624572467655805</v>
      </c>
      <c r="P357" s="3">
        <v>0.15799887162250681</v>
      </c>
      <c r="U357" s="9"/>
    </row>
    <row r="358" spans="1:23" x14ac:dyDescent="0.25">
      <c r="A358" t="s">
        <v>6</v>
      </c>
      <c r="B358">
        <v>4</v>
      </c>
      <c r="C358">
        <v>192</v>
      </c>
      <c r="D358" s="1">
        <v>5.636781E-9</v>
      </c>
      <c r="E358" s="1">
        <v>5.6448360000000001E-9</v>
      </c>
      <c r="F358">
        <v>1922</v>
      </c>
      <c r="G358">
        <v>3965</v>
      </c>
      <c r="H358" s="1">
        <v>3614672000</v>
      </c>
      <c r="I358" s="1">
        <v>7095637</v>
      </c>
      <c r="J358" s="2">
        <v>1.962999E-3</v>
      </c>
      <c r="K358" s="1">
        <v>5.1958420000000004E-7</v>
      </c>
      <c r="L358" s="5">
        <v>1.0000681383281012</v>
      </c>
      <c r="M358" s="2">
        <v>1.963314992694842E-3</v>
      </c>
      <c r="N358" s="3">
        <v>-20.88819434727607</v>
      </c>
      <c r="O358" s="3">
        <v>0.26468897844573536</v>
      </c>
      <c r="P358" s="3">
        <v>0.15799887162250681</v>
      </c>
      <c r="U358" s="9"/>
    </row>
    <row r="359" spans="1:23" x14ac:dyDescent="0.25">
      <c r="A359" t="s">
        <v>6</v>
      </c>
      <c r="B359">
        <v>4</v>
      </c>
      <c r="C359">
        <v>193</v>
      </c>
      <c r="D359" s="1">
        <v>5.6408090000000002E-9</v>
      </c>
      <c r="E359" s="1">
        <v>5.6569199999999999E-9</v>
      </c>
      <c r="F359">
        <v>1972</v>
      </c>
      <c r="G359">
        <v>3965</v>
      </c>
      <c r="H359" s="1">
        <v>3582439000</v>
      </c>
      <c r="I359" s="1">
        <v>7028833</v>
      </c>
      <c r="J359" s="2">
        <v>1.9620140000000002E-3</v>
      </c>
      <c r="K359" s="1">
        <v>5.2164589999999997E-7</v>
      </c>
      <c r="L359" s="5">
        <v>0.99956632089658293</v>
      </c>
      <c r="M359" s="2">
        <v>1.9623298341350038E-3</v>
      </c>
      <c r="N359" s="3">
        <v>-21.379496242268203</v>
      </c>
      <c r="O359" s="3">
        <v>0.26587266961397826</v>
      </c>
      <c r="P359" s="3">
        <v>0.15799887162250681</v>
      </c>
      <c r="U359" s="9"/>
    </row>
    <row r="360" spans="1:23" x14ac:dyDescent="0.25">
      <c r="A360" t="s">
        <v>34</v>
      </c>
      <c r="B360">
        <v>4</v>
      </c>
      <c r="C360">
        <v>194</v>
      </c>
      <c r="D360" s="1">
        <v>5.5562269999999998E-9</v>
      </c>
      <c r="E360" s="1">
        <v>5.6206700000000002E-9</v>
      </c>
      <c r="F360">
        <v>-1140</v>
      </c>
      <c r="G360">
        <v>3827</v>
      </c>
      <c r="H360" s="1">
        <v>3698088000</v>
      </c>
      <c r="I360" s="1">
        <v>7465123</v>
      </c>
      <c r="J360" s="2">
        <v>2.0186380000000001E-3</v>
      </c>
      <c r="K360" s="1">
        <v>5.7865799999999997E-7</v>
      </c>
      <c r="L360" s="5"/>
      <c r="M360" s="2">
        <v>2.0189629491525621E-3</v>
      </c>
      <c r="N360" s="3">
        <v>6.8636291405157479</v>
      </c>
      <c r="O360" s="3">
        <v>0.28665763747635781</v>
      </c>
      <c r="P360" s="3">
        <v>0.15799887162250681</v>
      </c>
      <c r="R360" t="str">
        <f>A360</f>
        <v>BKL-BOR-02</v>
      </c>
      <c r="S360" s="3">
        <f>AVERAGE(N360:N362)</f>
        <v>6.7796672261431681</v>
      </c>
      <c r="T360" s="3">
        <f>STDEV(N360:N362)</f>
        <v>0.10273288510131377</v>
      </c>
      <c r="U360" s="9">
        <f>COUNT(N360:N362)</f>
        <v>3</v>
      </c>
      <c r="V360">
        <v>0.98950000000000005</v>
      </c>
      <c r="W360" s="3">
        <f>S360-(19.04*V360-17.98)</f>
        <v>5.9195872261431681</v>
      </c>
    </row>
    <row r="361" spans="1:23" x14ac:dyDescent="0.25">
      <c r="A361" t="s">
        <v>34</v>
      </c>
      <c r="B361">
        <v>4</v>
      </c>
      <c r="C361">
        <v>195</v>
      </c>
      <c r="D361" s="1">
        <v>5.6186560000000001E-9</v>
      </c>
      <c r="E361" s="1">
        <v>5.6710169999999996E-9</v>
      </c>
      <c r="F361">
        <v>-1015</v>
      </c>
      <c r="G361">
        <v>3752</v>
      </c>
      <c r="H361" s="1">
        <v>3755003000</v>
      </c>
      <c r="I361" s="1">
        <v>7578514</v>
      </c>
      <c r="J361" s="2">
        <v>2.0182400000000001E-3</v>
      </c>
      <c r="K361" s="1">
        <v>5.694622E-7</v>
      </c>
      <c r="L361" s="5"/>
      <c r="M361" s="2">
        <v>2.0185648850847291E-3</v>
      </c>
      <c r="N361" s="3">
        <v>6.6651132479200736</v>
      </c>
      <c r="O361" s="3">
        <v>0.28215782067543999</v>
      </c>
      <c r="P361" s="3">
        <v>0.15799887162250681</v>
      </c>
      <c r="U361" s="9"/>
    </row>
    <row r="362" spans="1:23" x14ac:dyDescent="0.25">
      <c r="A362" t="s">
        <v>34</v>
      </c>
      <c r="B362">
        <v>4</v>
      </c>
      <c r="C362">
        <v>196</v>
      </c>
      <c r="D362" s="1">
        <v>5.6549059999999998E-9</v>
      </c>
      <c r="E362" s="1">
        <v>5.6992109999999997E-9</v>
      </c>
      <c r="F362">
        <v>-1315</v>
      </c>
      <c r="G362">
        <v>4002</v>
      </c>
      <c r="H362" s="1">
        <v>3779023000</v>
      </c>
      <c r="I362" s="1">
        <v>7628113</v>
      </c>
      <c r="J362" s="2">
        <v>2.0185310000000001E-3</v>
      </c>
      <c r="K362" s="1">
        <v>5.9382679999999995E-7</v>
      </c>
      <c r="L362" s="5"/>
      <c r="M362" s="2">
        <v>2.0188559319282953E-3</v>
      </c>
      <c r="N362" s="3">
        <v>6.8102592899936809</v>
      </c>
      <c r="O362" s="3">
        <v>0.29418760474820543</v>
      </c>
      <c r="P362" s="3">
        <v>0.15799887162250681</v>
      </c>
      <c r="U362" s="9"/>
    </row>
    <row r="363" spans="1:23" x14ac:dyDescent="0.25">
      <c r="A363" t="s">
        <v>6</v>
      </c>
      <c r="B363">
        <v>4</v>
      </c>
      <c r="C363">
        <v>197</v>
      </c>
      <c r="D363" s="1">
        <v>5.6911550000000001E-9</v>
      </c>
      <c r="E363" s="1">
        <v>5.7072659999999998E-9</v>
      </c>
      <c r="F363">
        <v>1972</v>
      </c>
      <c r="G363">
        <v>3915</v>
      </c>
      <c r="H363" s="1">
        <v>3697781000</v>
      </c>
      <c r="I363" s="1">
        <v>7257935</v>
      </c>
      <c r="J363" s="2">
        <v>1.9627680000000002E-3</v>
      </c>
      <c r="K363" s="1">
        <v>6.0023749999999996E-7</v>
      </c>
      <c r="L363" s="5">
        <v>0.99995045322487208</v>
      </c>
      <c r="M363" s="2">
        <v>1.963083955509743E-3</v>
      </c>
      <c r="N363" s="3">
        <v>-21.0034133703656</v>
      </c>
      <c r="O363" s="3">
        <v>0.30581174137748318</v>
      </c>
      <c r="P363" s="3">
        <v>0.15799887162250681</v>
      </c>
      <c r="U363" s="9"/>
    </row>
    <row r="364" spans="1:23" x14ac:dyDescent="0.25">
      <c r="A364" t="s">
        <v>35</v>
      </c>
      <c r="B364">
        <v>4</v>
      </c>
      <c r="C364">
        <v>198</v>
      </c>
      <c r="D364" s="1">
        <v>5.689141E-9</v>
      </c>
      <c r="E364" s="1">
        <v>5.6911550000000001E-9</v>
      </c>
      <c r="F364">
        <v>-3790</v>
      </c>
      <c r="G364">
        <v>5002</v>
      </c>
      <c r="H364" s="1">
        <v>3799699000</v>
      </c>
      <c r="I364" s="1">
        <v>7671062</v>
      </c>
      <c r="J364" s="2">
        <v>2.0188530000000001E-3</v>
      </c>
      <c r="K364" s="1">
        <v>5.1534380000000003E-7</v>
      </c>
      <c r="L364" s="5"/>
      <c r="M364" s="2">
        <v>2.0186450063044673E-3</v>
      </c>
      <c r="N364" s="3">
        <v>6.7050699703108396</v>
      </c>
      <c r="O364" s="3">
        <v>0.25526563845906564</v>
      </c>
      <c r="P364" s="3">
        <v>0.15799887162250681</v>
      </c>
      <c r="R364" t="str">
        <f>A364</f>
        <v>BKL-AKZH-02</v>
      </c>
      <c r="S364" s="3">
        <f>AVERAGE(N364:N366)</f>
        <v>6.5868894482109157</v>
      </c>
      <c r="T364" s="3">
        <f>STDEV(N364:N366)</f>
        <v>0.13305414404329266</v>
      </c>
      <c r="U364" s="9">
        <f>COUNT(N364:N366)</f>
        <v>3</v>
      </c>
      <c r="V364">
        <v>0.97950000000000004</v>
      </c>
      <c r="W364" s="3">
        <f>S364-(19.04*V364-17.98)</f>
        <v>5.9172094482109161</v>
      </c>
    </row>
    <row r="365" spans="1:23" x14ac:dyDescent="0.25">
      <c r="A365" t="s">
        <v>35</v>
      </c>
      <c r="B365">
        <v>4</v>
      </c>
      <c r="C365">
        <v>199</v>
      </c>
      <c r="D365" s="1">
        <v>5.6710169999999996E-9</v>
      </c>
      <c r="E365" s="1">
        <v>5.6871269999999999E-9</v>
      </c>
      <c r="F365">
        <v>-4115</v>
      </c>
      <c r="G365">
        <v>4902</v>
      </c>
      <c r="H365" s="1">
        <v>3742636000</v>
      </c>
      <c r="I365" s="1">
        <v>7555151</v>
      </c>
      <c r="J365" s="2">
        <v>2.0186679999999999E-3</v>
      </c>
      <c r="K365" s="1">
        <v>5.3419189999999995E-7</v>
      </c>
      <c r="L365" s="5"/>
      <c r="M365" s="2">
        <v>2.0184600253642174E-3</v>
      </c>
      <c r="N365" s="3">
        <v>6.6128193517940304</v>
      </c>
      <c r="O365" s="3">
        <v>0.26462593155486686</v>
      </c>
      <c r="P365" s="3">
        <v>0.15799887162250681</v>
      </c>
      <c r="U365" s="9"/>
    </row>
    <row r="366" spans="1:23" x14ac:dyDescent="0.25">
      <c r="A366" t="s">
        <v>35</v>
      </c>
      <c r="B366">
        <v>4</v>
      </c>
      <c r="C366">
        <v>200</v>
      </c>
      <c r="D366" s="1">
        <v>5.6790719999999997E-9</v>
      </c>
      <c r="E366" s="1">
        <v>5.6649750000000001E-9</v>
      </c>
      <c r="F366">
        <v>-3990</v>
      </c>
      <c r="G366">
        <v>3777</v>
      </c>
      <c r="H366" s="1">
        <v>3817444000</v>
      </c>
      <c r="I366" s="1">
        <v>7704858</v>
      </c>
      <c r="J366" s="2">
        <v>2.0183269999999999E-3</v>
      </c>
      <c r="K366" s="1">
        <v>5.6229599999999999E-7</v>
      </c>
      <c r="L366" s="5"/>
      <c r="M366" s="2">
        <v>2.0181190604959729E-3</v>
      </c>
      <c r="N366" s="3">
        <v>6.442779022527878</v>
      </c>
      <c r="O366" s="3">
        <v>0.27859509385743736</v>
      </c>
      <c r="P366" s="3">
        <v>0.15799887162250681</v>
      </c>
      <c r="U366" s="9"/>
    </row>
    <row r="367" spans="1:23" x14ac:dyDescent="0.25">
      <c r="A367" t="s">
        <v>6</v>
      </c>
      <c r="B367">
        <v>4</v>
      </c>
      <c r="C367">
        <v>201</v>
      </c>
      <c r="D367" s="1">
        <v>5.6730300000000002E-9</v>
      </c>
      <c r="E367" s="1">
        <v>5.6488640000000003E-9</v>
      </c>
      <c r="F367">
        <v>1922</v>
      </c>
      <c r="G367">
        <v>3915</v>
      </c>
      <c r="H367" s="1">
        <v>3659573000</v>
      </c>
      <c r="I367" s="1">
        <v>7185137</v>
      </c>
      <c r="J367" s="2">
        <v>1.9633670000000002E-3</v>
      </c>
      <c r="K367" s="1">
        <v>5.9257910000000005E-7</v>
      </c>
      <c r="L367" s="5">
        <v>1.0002556193583538</v>
      </c>
      <c r="M367" s="2">
        <v>1.9631647227871386E-3</v>
      </c>
      <c r="N367" s="3">
        <v>-20.963134456842837</v>
      </c>
      <c r="O367" s="3">
        <v>0.30181779565409828</v>
      </c>
      <c r="P367" s="3">
        <v>0.15799887162250681</v>
      </c>
      <c r="U367" s="9"/>
    </row>
    <row r="368" spans="1:23" x14ac:dyDescent="0.25">
      <c r="A368" t="s">
        <v>36</v>
      </c>
      <c r="B368">
        <v>4</v>
      </c>
      <c r="C368">
        <v>202</v>
      </c>
      <c r="D368" s="1">
        <v>5.6387950000000001E-9</v>
      </c>
      <c r="E368" s="1">
        <v>5.6730300000000002E-9</v>
      </c>
      <c r="F368">
        <v>-5763</v>
      </c>
      <c r="G368">
        <v>1086</v>
      </c>
      <c r="H368" s="1">
        <v>3750492000</v>
      </c>
      <c r="I368" s="1">
        <v>7571370</v>
      </c>
      <c r="J368" s="2">
        <v>2.0187730000000002E-3</v>
      </c>
      <c r="K368" s="1">
        <v>5.4836869999999998E-7</v>
      </c>
      <c r="L368" s="5"/>
      <c r="M368" s="2">
        <v>2.0184364888788564E-3</v>
      </c>
      <c r="N368" s="3">
        <v>6.6010816271975248</v>
      </c>
      <c r="O368" s="3">
        <v>0.27163465134514875</v>
      </c>
      <c r="P368" s="3">
        <v>0.15799887162250681</v>
      </c>
      <c r="R368" t="str">
        <f>A368</f>
        <v>BKL-AKZH-04</v>
      </c>
      <c r="S368" s="3">
        <f>AVERAGE(N368:N370)</f>
        <v>6.5306099663403243</v>
      </c>
      <c r="T368" s="3">
        <f>STDEV(N368:N370)</f>
        <v>6.1233597416321922E-2</v>
      </c>
      <c r="U368" s="9">
        <f>COUNT(N368:N370)</f>
        <v>3</v>
      </c>
      <c r="V368">
        <v>0.98650000000000004</v>
      </c>
      <c r="W368" s="3">
        <f>S368-(19.04*V368-17.98)</f>
        <v>5.7276499663403255</v>
      </c>
    </row>
    <row r="369" spans="1:23" x14ac:dyDescent="0.25">
      <c r="A369" t="s">
        <v>36</v>
      </c>
      <c r="B369">
        <v>4</v>
      </c>
      <c r="C369">
        <v>203</v>
      </c>
      <c r="D369" s="1">
        <v>5.6549059999999998E-9</v>
      </c>
      <c r="E369" s="1">
        <v>5.6971969999999996E-9</v>
      </c>
      <c r="F369">
        <v>-6588</v>
      </c>
      <c r="G369">
        <v>1161</v>
      </c>
      <c r="H369" s="1">
        <v>3608787000</v>
      </c>
      <c r="I369" s="1">
        <v>7284623</v>
      </c>
      <c r="J369" s="2">
        <v>2.0185709999999998E-3</v>
      </c>
      <c r="K369" s="1">
        <v>6.2531079999999997E-7</v>
      </c>
      <c r="L369" s="5"/>
      <c r="M369" s="2">
        <v>2.0182345225504212E-3</v>
      </c>
      <c r="N369" s="3">
        <v>6.5003603383309017</v>
      </c>
      <c r="O369" s="3">
        <v>0.30977894758222529</v>
      </c>
      <c r="P369" s="3">
        <v>0.15799887162250681</v>
      </c>
      <c r="U369" s="9"/>
    </row>
    <row r="370" spans="1:23" x14ac:dyDescent="0.25">
      <c r="A370" t="s">
        <v>36</v>
      </c>
      <c r="B370">
        <v>4</v>
      </c>
      <c r="C370">
        <v>204</v>
      </c>
      <c r="D370" s="1">
        <v>5.6830999999999999E-9</v>
      </c>
      <c r="E370" s="1">
        <v>5.6569199999999999E-9</v>
      </c>
      <c r="F370">
        <v>-6688</v>
      </c>
      <c r="G370">
        <v>1531</v>
      </c>
      <c r="H370" s="1">
        <v>3608304000</v>
      </c>
      <c r="I370" s="1">
        <v>7283584</v>
      </c>
      <c r="J370" s="2">
        <v>2.0185509999999999E-3</v>
      </c>
      <c r="K370" s="1">
        <v>5.096522E-7</v>
      </c>
      <c r="L370" s="5"/>
      <c r="M370" s="2">
        <v>2.0182145258842393E-3</v>
      </c>
      <c r="N370" s="3">
        <v>6.4903879334925474</v>
      </c>
      <c r="O370" s="3">
        <v>0.25248418296094577</v>
      </c>
      <c r="P370" s="3">
        <v>0.15799887162250681</v>
      </c>
      <c r="U370" s="9"/>
    </row>
    <row r="371" spans="1:23" x14ac:dyDescent="0.25">
      <c r="A371" t="s">
        <v>6</v>
      </c>
      <c r="B371">
        <v>4</v>
      </c>
      <c r="C371">
        <v>205</v>
      </c>
      <c r="D371" s="1">
        <v>5.6448360000000001E-9</v>
      </c>
      <c r="E371" s="1">
        <v>5.6649750000000001E-9</v>
      </c>
      <c r="F371">
        <v>1872</v>
      </c>
      <c r="G371">
        <v>3915</v>
      </c>
      <c r="H371" s="1">
        <v>3625467000</v>
      </c>
      <c r="I371" s="1">
        <v>7116893</v>
      </c>
      <c r="J371" s="2">
        <v>1.963018E-3</v>
      </c>
      <c r="K371" s="1">
        <v>4.8776040000000004E-7</v>
      </c>
      <c r="L371" s="5">
        <v>1.0000778180552066</v>
      </c>
      <c r="M371" s="2">
        <v>1.9626907827308936E-3</v>
      </c>
      <c r="N371" s="3">
        <v>-21.199489960655459</v>
      </c>
      <c r="O371" s="3">
        <v>0.24847474653823862</v>
      </c>
      <c r="P371" s="3">
        <v>0.15799887162250681</v>
      </c>
      <c r="U371" s="9"/>
    </row>
    <row r="372" spans="1:23" x14ac:dyDescent="0.25">
      <c r="A372" t="s">
        <v>37</v>
      </c>
      <c r="B372">
        <v>4</v>
      </c>
      <c r="C372">
        <v>206</v>
      </c>
      <c r="D372" s="1">
        <v>5.6569199999999999E-9</v>
      </c>
      <c r="E372" s="1">
        <v>5.6609469999999998E-9</v>
      </c>
      <c r="F372">
        <v>-2348</v>
      </c>
      <c r="G372">
        <v>31</v>
      </c>
      <c r="H372" s="1">
        <v>3658161000</v>
      </c>
      <c r="I372" s="1">
        <v>7392653</v>
      </c>
      <c r="J372" s="2">
        <v>2.0208600000000002E-3</v>
      </c>
      <c r="K372" s="1">
        <v>5.8831179999999997E-7</v>
      </c>
      <c r="L372" s="5"/>
      <c r="M372" s="2">
        <v>2.0205946731191361E-3</v>
      </c>
      <c r="N372" s="3">
        <v>7.677375383570828</v>
      </c>
      <c r="O372" s="3">
        <v>0.29111952337123798</v>
      </c>
      <c r="P372" s="3">
        <v>0.15799887162250681</v>
      </c>
      <c r="R372" t="str">
        <f>A372</f>
        <v>BKL-AKZH-05</v>
      </c>
      <c r="S372" s="3">
        <f>AVERAGE(N372:N374)</f>
        <v>7.6978195372432445</v>
      </c>
      <c r="T372" s="3">
        <f>STDEV(N372:N374)</f>
        <v>9.2218356967940021E-2</v>
      </c>
      <c r="U372" s="9">
        <f>COUNT(N372:N374)</f>
        <v>3</v>
      </c>
      <c r="V372">
        <v>1</v>
      </c>
      <c r="W372" s="3">
        <f>S372-(19.04*V372-17.98)</f>
        <v>6.6378195372432458</v>
      </c>
    </row>
    <row r="373" spans="1:23" x14ac:dyDescent="0.25">
      <c r="A373" t="s">
        <v>37</v>
      </c>
      <c r="B373">
        <v>4</v>
      </c>
      <c r="C373">
        <v>207</v>
      </c>
      <c r="D373" s="1">
        <v>5.662961E-9</v>
      </c>
      <c r="E373" s="1">
        <v>5.6992109999999997E-9</v>
      </c>
      <c r="F373">
        <v>-2348</v>
      </c>
      <c r="G373">
        <v>-119</v>
      </c>
      <c r="H373" s="1">
        <v>3652106000</v>
      </c>
      <c r="I373" s="1">
        <v>7381270</v>
      </c>
      <c r="J373" s="2">
        <v>2.0211029999999998E-3</v>
      </c>
      <c r="K373" s="1">
        <v>5.7421419999999999E-7</v>
      </c>
      <c r="L373" s="5"/>
      <c r="M373" s="2">
        <v>2.0208376412146831E-3</v>
      </c>
      <c r="N373" s="3">
        <v>7.7985443919226238</v>
      </c>
      <c r="O373" s="3">
        <v>0.28410932050469473</v>
      </c>
      <c r="P373" s="3">
        <v>0.15799887162250681</v>
      </c>
      <c r="U373" s="9"/>
    </row>
    <row r="374" spans="1:23" x14ac:dyDescent="0.25">
      <c r="A374" t="s">
        <v>37</v>
      </c>
      <c r="B374">
        <v>4</v>
      </c>
      <c r="C374">
        <v>208</v>
      </c>
      <c r="D374" s="1">
        <v>5.7596259999999999E-9</v>
      </c>
      <c r="E374" s="1">
        <v>5.7112940000000001E-9</v>
      </c>
      <c r="F374">
        <v>-2348</v>
      </c>
      <c r="G374">
        <v>181</v>
      </c>
      <c r="H374" s="1">
        <v>3695636000</v>
      </c>
      <c r="I374" s="1">
        <v>7467934</v>
      </c>
      <c r="J374" s="2">
        <v>2.02074E-3</v>
      </c>
      <c r="K374" s="1">
        <v>5.517203E-7</v>
      </c>
      <c r="L374" s="5"/>
      <c r="M374" s="2">
        <v>2.020474688874421E-3</v>
      </c>
      <c r="N374" s="3">
        <v>7.6175388362362817</v>
      </c>
      <c r="O374" s="3">
        <v>0.27302884091966306</v>
      </c>
      <c r="P374" s="3">
        <v>0.15799887162250681</v>
      </c>
      <c r="U374" s="9"/>
    </row>
    <row r="375" spans="1:23" x14ac:dyDescent="0.25">
      <c r="A375" t="s">
        <v>6</v>
      </c>
      <c r="B375">
        <v>4</v>
      </c>
      <c r="C375">
        <v>209</v>
      </c>
      <c r="D375" s="1">
        <v>5.70928E-9</v>
      </c>
      <c r="E375" s="1">
        <v>5.6911550000000001E-9</v>
      </c>
      <c r="F375">
        <v>1822</v>
      </c>
      <c r="G375">
        <v>3915</v>
      </c>
      <c r="H375" s="1">
        <v>3657385000</v>
      </c>
      <c r="I375" s="1">
        <v>7180315</v>
      </c>
      <c r="J375" s="2">
        <v>1.963228E-3</v>
      </c>
      <c r="K375" s="1">
        <v>4.9606130000000001E-7</v>
      </c>
      <c r="L375" s="5">
        <v>1.0001848045126878</v>
      </c>
      <c r="M375" s="2">
        <v>1.9629702398574543E-3</v>
      </c>
      <c r="N375" s="3">
        <v>-21.060123749524038</v>
      </c>
      <c r="O375" s="3">
        <v>0.25267635750916345</v>
      </c>
      <c r="P375" s="3">
        <v>0.15799887162250681</v>
      </c>
      <c r="U375" s="9"/>
    </row>
    <row r="376" spans="1:23" x14ac:dyDescent="0.25">
      <c r="A376" t="s">
        <v>38</v>
      </c>
      <c r="B376">
        <v>4</v>
      </c>
      <c r="C376">
        <v>210</v>
      </c>
      <c r="D376" s="1">
        <v>5.6911550000000001E-9</v>
      </c>
      <c r="E376" s="1">
        <v>5.7193490000000002E-9</v>
      </c>
      <c r="F376">
        <v>-348</v>
      </c>
      <c r="G376">
        <v>681</v>
      </c>
      <c r="H376" s="1">
        <v>3661590000</v>
      </c>
      <c r="I376" s="1">
        <v>7399960</v>
      </c>
      <c r="J376" s="2">
        <v>2.0209619999999998E-3</v>
      </c>
      <c r="K376" s="1">
        <v>5.5100640000000003E-7</v>
      </c>
      <c r="L376" s="5"/>
      <c r="M376" s="2">
        <v>2.0208382021841367E-3</v>
      </c>
      <c r="N376" s="3">
        <v>7.7988241492803478</v>
      </c>
      <c r="O376" s="3">
        <v>0.2726456014511901</v>
      </c>
      <c r="P376" s="3">
        <v>0.15799887162250681</v>
      </c>
      <c r="R376" t="str">
        <f>A376</f>
        <v>BKL-KHAM-03</v>
      </c>
      <c r="S376" s="3">
        <f>AVERAGE(N376:N378)</f>
        <v>7.7585978749541438</v>
      </c>
      <c r="T376" s="3">
        <f>STDEV(N376:N378)</f>
        <v>5.3718737512413031E-2</v>
      </c>
      <c r="U376" s="9">
        <f>COUNT(N376:N378)</f>
        <v>3</v>
      </c>
      <c r="V376">
        <v>1</v>
      </c>
      <c r="W376" s="3">
        <f>S376-(19.04*V376-17.98)</f>
        <v>6.698597874954145</v>
      </c>
    </row>
    <row r="377" spans="1:23" x14ac:dyDescent="0.25">
      <c r="A377" t="s">
        <v>38</v>
      </c>
      <c r="B377">
        <v>4</v>
      </c>
      <c r="C377">
        <v>211</v>
      </c>
      <c r="D377" s="1">
        <v>5.6971969999999996E-9</v>
      </c>
      <c r="E377" s="1">
        <v>5.7314319999999997E-9</v>
      </c>
      <c r="F377">
        <v>52</v>
      </c>
      <c r="G377">
        <v>881</v>
      </c>
      <c r="H377" s="1">
        <v>3672456000</v>
      </c>
      <c r="I377" s="1">
        <v>7421781</v>
      </c>
      <c r="J377" s="2">
        <v>2.020923E-3</v>
      </c>
      <c r="K377" s="1">
        <v>6.0036810000000001E-7</v>
      </c>
      <c r="L377" s="5"/>
      <c r="M377" s="2">
        <v>2.0207992045731551E-3</v>
      </c>
      <c r="N377" s="3">
        <v>7.7793759092135151</v>
      </c>
      <c r="O377" s="3">
        <v>0.29707618746483666</v>
      </c>
      <c r="P377" s="3">
        <v>0.15799887162250681</v>
      </c>
      <c r="U377" s="9"/>
    </row>
    <row r="378" spans="1:23" x14ac:dyDescent="0.25">
      <c r="A378" t="s">
        <v>38</v>
      </c>
      <c r="B378">
        <v>4</v>
      </c>
      <c r="C378">
        <v>212</v>
      </c>
      <c r="D378" s="1">
        <v>5.73546E-9</v>
      </c>
      <c r="E378" s="1">
        <v>5.73546E-9</v>
      </c>
      <c r="F378">
        <v>-48</v>
      </c>
      <c r="G378">
        <v>181</v>
      </c>
      <c r="H378" s="1">
        <v>3706421000</v>
      </c>
      <c r="I378" s="1">
        <v>7489805</v>
      </c>
      <c r="J378" s="2">
        <v>2.020759E-3</v>
      </c>
      <c r="K378" s="1">
        <v>5.3824779999999995E-7</v>
      </c>
      <c r="L378" s="5"/>
      <c r="M378" s="2">
        <v>2.0206352146192822E-3</v>
      </c>
      <c r="N378" s="3">
        <v>7.6975935663685657</v>
      </c>
      <c r="O378" s="3">
        <v>0.26635922443002852</v>
      </c>
      <c r="P378" s="3">
        <v>0.15799887162250681</v>
      </c>
      <c r="U378" s="9"/>
    </row>
    <row r="379" spans="1:23" x14ac:dyDescent="0.25">
      <c r="A379" t="s">
        <v>6</v>
      </c>
      <c r="B379">
        <v>4</v>
      </c>
      <c r="C379">
        <v>213</v>
      </c>
      <c r="D379" s="1">
        <v>5.7274049999999998E-9</v>
      </c>
      <c r="E379" s="1">
        <v>5.7455290000000002E-9</v>
      </c>
      <c r="F379">
        <v>1772</v>
      </c>
      <c r="G379">
        <v>3915</v>
      </c>
      <c r="H379" s="1">
        <v>3678134000</v>
      </c>
      <c r="I379" s="1">
        <v>7219256</v>
      </c>
      <c r="J379" s="2">
        <v>1.9627429999999999E-3</v>
      </c>
      <c r="K379" s="1">
        <v>4.4384640000000001E-7</v>
      </c>
      <c r="L379" s="5">
        <v>0.99993771674183851</v>
      </c>
      <c r="M379" s="2">
        <v>1.9626227684981208E-3</v>
      </c>
      <c r="N379" s="3">
        <v>-21.233408887831207</v>
      </c>
      <c r="O379" s="3">
        <v>0.22613577019507905</v>
      </c>
      <c r="P379" s="3">
        <v>0.15799887162250681</v>
      </c>
      <c r="U379" s="9"/>
    </row>
    <row r="380" spans="1:23" x14ac:dyDescent="0.25">
      <c r="A380" t="s">
        <v>39</v>
      </c>
      <c r="B380">
        <v>4</v>
      </c>
      <c r="C380">
        <v>214</v>
      </c>
      <c r="D380" s="1">
        <v>5.7233769999999996E-9</v>
      </c>
      <c r="E380" s="1">
        <v>5.6730300000000002E-9</v>
      </c>
      <c r="F380">
        <v>4252</v>
      </c>
      <c r="G380">
        <v>181</v>
      </c>
      <c r="H380" s="1">
        <v>3693845000</v>
      </c>
      <c r="I380" s="1">
        <v>7467460</v>
      </c>
      <c r="J380" s="2">
        <v>2.021587E-3</v>
      </c>
      <c r="K380" s="1">
        <v>5.6167580000000005E-7</v>
      </c>
      <c r="L380" s="5"/>
      <c r="M380" s="2">
        <v>2.0217721481699722E-3</v>
      </c>
      <c r="N380" s="3">
        <v>8.2645861609675908</v>
      </c>
      <c r="O380" s="3">
        <v>0.27783904427561124</v>
      </c>
      <c r="P380" s="3">
        <v>0.15799887162250681</v>
      </c>
      <c r="R380" t="str">
        <f>A380</f>
        <v>BKL-KHAM-04</v>
      </c>
      <c r="S380" s="3">
        <f>AVERAGE(N380:N382)</f>
        <v>8.3104710731315787</v>
      </c>
      <c r="T380" s="3">
        <f>STDEV(N380:N382)</f>
        <v>7.477410958557365E-2</v>
      </c>
      <c r="U380" s="9">
        <f>COUNT(N380:N382)</f>
        <v>3</v>
      </c>
      <c r="V380">
        <v>0.98299999999999998</v>
      </c>
      <c r="W380" s="3">
        <f>S380-(19.04*V380-17.98)</f>
        <v>7.5741510731315795</v>
      </c>
    </row>
    <row r="381" spans="1:23" x14ac:dyDescent="0.25">
      <c r="A381" t="s">
        <v>39</v>
      </c>
      <c r="B381">
        <v>4</v>
      </c>
      <c r="C381">
        <v>215</v>
      </c>
      <c r="D381" s="1">
        <v>5.6569199999999999E-9</v>
      </c>
      <c r="E381" s="1">
        <v>5.5924760000000001E-9</v>
      </c>
      <c r="F381">
        <v>4252</v>
      </c>
      <c r="G381">
        <v>281</v>
      </c>
      <c r="H381" s="1">
        <v>3670304000</v>
      </c>
      <c r="I381" s="1">
        <v>7419910</v>
      </c>
      <c r="J381" s="2">
        <v>2.0215979999999999E-3</v>
      </c>
      <c r="K381" s="1">
        <v>4.7786650000000004E-7</v>
      </c>
      <c r="L381" s="5"/>
      <c r="M381" s="2">
        <v>2.0217831491774131E-3</v>
      </c>
      <c r="N381" s="3">
        <v>8.2700724004654003</v>
      </c>
      <c r="O381" s="3">
        <v>0.23638057615806904</v>
      </c>
      <c r="P381" s="3">
        <v>0.15799887162250681</v>
      </c>
      <c r="U381" s="9"/>
    </row>
    <row r="382" spans="1:23" x14ac:dyDescent="0.25">
      <c r="A382" t="s">
        <v>39</v>
      </c>
      <c r="B382">
        <v>4</v>
      </c>
      <c r="C382">
        <v>216</v>
      </c>
      <c r="D382" s="1">
        <v>5.5562269999999998E-9</v>
      </c>
      <c r="E382" s="1">
        <v>5.5179640000000003E-9</v>
      </c>
      <c r="F382">
        <v>4152</v>
      </c>
      <c r="G382">
        <v>481</v>
      </c>
      <c r="H382" s="1">
        <v>3570071000</v>
      </c>
      <c r="I382" s="1">
        <v>7218200</v>
      </c>
      <c r="J382" s="2">
        <v>2.0218520000000002E-3</v>
      </c>
      <c r="K382" s="1">
        <v>5.2839479999999998E-7</v>
      </c>
      <c r="L382" s="5"/>
      <c r="M382" s="2">
        <v>2.022037172440145E-3</v>
      </c>
      <c r="N382" s="3">
        <v>8.3967546579617469</v>
      </c>
      <c r="O382" s="3">
        <v>0.26134197755325311</v>
      </c>
      <c r="P382" s="3">
        <v>0.15799887162250681</v>
      </c>
      <c r="U382" s="9"/>
    </row>
    <row r="383" spans="1:23" x14ac:dyDescent="0.25">
      <c r="A383" t="s">
        <v>6</v>
      </c>
      <c r="B383">
        <v>4</v>
      </c>
      <c r="C383">
        <v>217</v>
      </c>
      <c r="D383" s="1">
        <v>5.5038669999999998E-9</v>
      </c>
      <c r="E383" s="1">
        <v>5.4555339999999997E-9</v>
      </c>
      <c r="F383">
        <v>1772</v>
      </c>
      <c r="G383">
        <v>3865</v>
      </c>
      <c r="H383" s="1">
        <v>3504492000</v>
      </c>
      <c r="I383" s="1">
        <v>6878045</v>
      </c>
      <c r="J383" s="2">
        <v>1.9626280000000001E-3</v>
      </c>
      <c r="K383" s="1">
        <v>4.8040299999999996E-7</v>
      </c>
      <c r="L383" s="5">
        <v>0.99987912891988462</v>
      </c>
      <c r="M383" s="2">
        <v>1.9628077483771593E-3</v>
      </c>
      <c r="N383" s="3">
        <v>-21.141158798544168</v>
      </c>
      <c r="O383" s="3">
        <v>0.24477537261263976</v>
      </c>
      <c r="P383" s="3">
        <v>0.15799887162250681</v>
      </c>
      <c r="U383" s="9"/>
    </row>
    <row r="384" spans="1:23" x14ac:dyDescent="0.25">
      <c r="A384" t="s">
        <v>40</v>
      </c>
      <c r="B384">
        <v>4</v>
      </c>
      <c r="C384">
        <v>218</v>
      </c>
      <c r="D384" s="1">
        <v>5.4434510000000002E-9</v>
      </c>
      <c r="E384" s="1">
        <v>5.4575479999999998E-9</v>
      </c>
      <c r="F384">
        <v>1848</v>
      </c>
      <c r="G384">
        <v>-2143</v>
      </c>
      <c r="H384" s="1">
        <v>3560099000</v>
      </c>
      <c r="I384" s="1">
        <v>7195794</v>
      </c>
      <c r="J384" s="2">
        <v>2.0212329999999999E-3</v>
      </c>
      <c r="K384" s="1">
        <v>4.8990020000000005E-7</v>
      </c>
      <c r="L384" s="5"/>
      <c r="M384" s="2">
        <v>2.0212111220986374E-3</v>
      </c>
      <c r="N384" s="3">
        <v>7.9848005678422318</v>
      </c>
      <c r="O384" s="3">
        <v>0.2423769055818899</v>
      </c>
      <c r="P384" s="3">
        <v>0.15799887162250681</v>
      </c>
      <c r="R384" t="str">
        <f>A384</f>
        <v>BKL-KHAM-05</v>
      </c>
      <c r="S384" s="3">
        <f>AVERAGE(N384:N386)</f>
        <v>7.8737571524649654</v>
      </c>
      <c r="T384" s="3">
        <f>STDEV(N384:N386)</f>
        <v>9.6496876577067597E-2</v>
      </c>
      <c r="U384" s="9">
        <f>COUNT(N384:N386)</f>
        <v>3</v>
      </c>
      <c r="V384">
        <v>1</v>
      </c>
      <c r="W384" s="3">
        <f>S384-(19.04*V384-17.98)</f>
        <v>6.8137571524649667</v>
      </c>
    </row>
    <row r="385" spans="1:23" x14ac:dyDescent="0.25">
      <c r="A385" t="s">
        <v>40</v>
      </c>
      <c r="B385">
        <v>4</v>
      </c>
      <c r="C385">
        <v>219</v>
      </c>
      <c r="D385" s="1">
        <v>5.4515060000000003E-9</v>
      </c>
      <c r="E385" s="1">
        <v>5.5723380000000004E-9</v>
      </c>
      <c r="F385">
        <v>1648</v>
      </c>
      <c r="G385">
        <v>-3043</v>
      </c>
      <c r="H385" s="1">
        <v>3594977000</v>
      </c>
      <c r="I385" s="1">
        <v>7265178</v>
      </c>
      <c r="J385" s="2">
        <v>2.0209149999999999E-3</v>
      </c>
      <c r="K385" s="1">
        <v>5.9343100000000002E-7</v>
      </c>
      <c r="L385" s="5"/>
      <c r="M385" s="2">
        <v>2.0208931255406809E-3</v>
      </c>
      <c r="N385" s="3">
        <v>7.8262146123484477</v>
      </c>
      <c r="O385" s="3">
        <v>0.29364471044056778</v>
      </c>
      <c r="P385" s="3">
        <v>0.15799887162250681</v>
      </c>
      <c r="U385" s="9"/>
    </row>
    <row r="386" spans="1:23" x14ac:dyDescent="0.25">
      <c r="A386" t="s">
        <v>40</v>
      </c>
      <c r="B386">
        <v>4</v>
      </c>
      <c r="C386">
        <v>220</v>
      </c>
      <c r="D386" s="1">
        <v>5.5320609999999999E-9</v>
      </c>
      <c r="E386" s="1">
        <v>5.6186560000000001E-9</v>
      </c>
      <c r="F386">
        <v>1848</v>
      </c>
      <c r="G386">
        <v>-3243</v>
      </c>
      <c r="H386" s="1">
        <v>3663610000</v>
      </c>
      <c r="I386" s="1">
        <v>7403747</v>
      </c>
      <c r="J386" s="2">
        <v>2.0208829999999998E-3</v>
      </c>
      <c r="K386" s="1">
        <v>5.0304569999999996E-7</v>
      </c>
      <c r="L386" s="5"/>
      <c r="M386" s="2">
        <v>2.02086112588705E-3</v>
      </c>
      <c r="N386" s="3">
        <v>7.8102562772042194</v>
      </c>
      <c r="O386" s="3">
        <v>0.24892371305018646</v>
      </c>
      <c r="P386" s="3">
        <v>0.15799887162250681</v>
      </c>
      <c r="U386" s="9"/>
    </row>
    <row r="387" spans="1:23" x14ac:dyDescent="0.25">
      <c r="A387" t="s">
        <v>6</v>
      </c>
      <c r="B387">
        <v>4</v>
      </c>
      <c r="C387">
        <v>221</v>
      </c>
      <c r="D387" s="1">
        <v>5.6005319999999997E-9</v>
      </c>
      <c r="E387" s="1">
        <v>5.590462E-9</v>
      </c>
      <c r="F387">
        <v>1822</v>
      </c>
      <c r="G387">
        <v>3865</v>
      </c>
      <c r="H387" s="1">
        <v>3650675000</v>
      </c>
      <c r="I387" s="1">
        <v>7166837</v>
      </c>
      <c r="J387" s="2">
        <v>1.9631449999999999E-3</v>
      </c>
      <c r="K387" s="1">
        <v>5.0729779999999996E-7</v>
      </c>
      <c r="L387" s="5">
        <v>1.0001425193890165</v>
      </c>
      <c r="M387" s="2">
        <v>1.9631237508453154E-3</v>
      </c>
      <c r="N387" s="3">
        <v>-20.983567302356178</v>
      </c>
      <c r="O387" s="3">
        <v>0.25841076436024846</v>
      </c>
      <c r="P387" s="3">
        <v>0.15799887162250681</v>
      </c>
      <c r="U387" s="9"/>
    </row>
    <row r="388" spans="1:23" x14ac:dyDescent="0.25">
      <c r="A388" t="s">
        <v>41</v>
      </c>
      <c r="B388">
        <v>4</v>
      </c>
      <c r="C388">
        <v>222</v>
      </c>
      <c r="D388" s="1">
        <v>5.5783789999999996E-9</v>
      </c>
      <c r="E388" s="1">
        <v>5.5803929999999997E-9</v>
      </c>
      <c r="F388">
        <v>-1352</v>
      </c>
      <c r="G388">
        <v>-2993</v>
      </c>
      <c r="H388" s="1">
        <v>3592640000</v>
      </c>
      <c r="I388" s="1">
        <v>7268736</v>
      </c>
      <c r="J388" s="2">
        <v>2.0232290000000001E-3</v>
      </c>
      <c r="K388" s="1">
        <v>5.8948879999999995E-7</v>
      </c>
      <c r="L388" s="5"/>
      <c r="M388" s="2">
        <v>2.0235070875600902E-3</v>
      </c>
      <c r="N388" s="3">
        <v>9.12980628370752</v>
      </c>
      <c r="O388" s="3">
        <v>0.29136039469580555</v>
      </c>
      <c r="P388" s="3">
        <v>0.15799887162250681</v>
      </c>
      <c r="R388" t="str">
        <f>A388</f>
        <v>BKL-BALD-01</v>
      </c>
      <c r="S388" s="3">
        <f>AVERAGE(N388:N390)</f>
        <v>9.0558217827280512</v>
      </c>
      <c r="T388" s="3">
        <f>STDEV(N388:N390)</f>
        <v>0.18385164049585312</v>
      </c>
      <c r="U388" s="9">
        <f>COUNT(N388:N390)</f>
        <v>3</v>
      </c>
      <c r="V388">
        <v>0.99150000000000005</v>
      </c>
      <c r="W388" s="3">
        <f>S388-(19.04*V388-17.98)</f>
        <v>8.1576617827280504</v>
      </c>
    </row>
    <row r="389" spans="1:23" x14ac:dyDescent="0.25">
      <c r="A389" t="s">
        <v>41</v>
      </c>
      <c r="B389">
        <v>4</v>
      </c>
      <c r="C389">
        <v>223</v>
      </c>
      <c r="D389" s="1">
        <v>5.5562269999999998E-9</v>
      </c>
      <c r="E389" s="1">
        <v>5.5401160000000001E-9</v>
      </c>
      <c r="F389">
        <v>-1052</v>
      </c>
      <c r="G389">
        <v>-1893</v>
      </c>
      <c r="H389" s="1">
        <v>3606435000</v>
      </c>
      <c r="I389" s="1">
        <v>7294601</v>
      </c>
      <c r="J389" s="2">
        <v>2.0226609999999998E-3</v>
      </c>
      <c r="K389" s="1">
        <v>5.1335079999999996E-7</v>
      </c>
      <c r="L389" s="5"/>
      <c r="M389" s="2">
        <v>2.0229390094899683E-3</v>
      </c>
      <c r="N389" s="3">
        <v>8.8465038350131753</v>
      </c>
      <c r="O389" s="3">
        <v>0.25379972224707942</v>
      </c>
      <c r="P389" s="3">
        <v>0.15799887162250681</v>
      </c>
      <c r="U389" s="9"/>
    </row>
    <row r="390" spans="1:23" x14ac:dyDescent="0.25">
      <c r="A390" t="s">
        <v>41</v>
      </c>
      <c r="B390">
        <v>4</v>
      </c>
      <c r="C390">
        <v>224</v>
      </c>
      <c r="D390" s="1">
        <v>5.5360879999999998E-9</v>
      </c>
      <c r="E390" s="1">
        <v>5.5219910000000002E-9</v>
      </c>
      <c r="F390">
        <v>-752</v>
      </c>
      <c r="G390">
        <v>-2093</v>
      </c>
      <c r="H390" s="1">
        <v>3549854000</v>
      </c>
      <c r="I390" s="1">
        <v>7182634</v>
      </c>
      <c r="J390" s="2">
        <v>2.023352E-3</v>
      </c>
      <c r="K390" s="1">
        <v>4.3797959999999999E-7</v>
      </c>
      <c r="L390" s="5"/>
      <c r="M390" s="2">
        <v>2.02363010446612E-3</v>
      </c>
      <c r="N390" s="3">
        <v>9.1911552294634546</v>
      </c>
      <c r="O390" s="3">
        <v>0.21646238519051553</v>
      </c>
      <c r="P390" s="3">
        <v>0.15799887162250681</v>
      </c>
      <c r="U390" s="9"/>
    </row>
    <row r="391" spans="1:23" x14ac:dyDescent="0.25">
      <c r="A391" t="s">
        <v>6</v>
      </c>
      <c r="B391">
        <v>4</v>
      </c>
      <c r="C391">
        <v>225</v>
      </c>
      <c r="D391" s="1">
        <v>5.5078939999999997E-9</v>
      </c>
      <c r="E391" s="1">
        <v>5.4937970000000001E-9</v>
      </c>
      <c r="F391">
        <v>1872</v>
      </c>
      <c r="G391">
        <v>3865</v>
      </c>
      <c r="H391" s="1">
        <v>3543390000</v>
      </c>
      <c r="I391" s="1">
        <v>6952304</v>
      </c>
      <c r="J391" s="2">
        <v>1.9620459999999998E-3</v>
      </c>
      <c r="K391" s="1">
        <v>5.1040289999999995E-7</v>
      </c>
      <c r="L391" s="5">
        <v>0.99958262359486549</v>
      </c>
      <c r="M391" s="2">
        <v>1.962315678115984E-3</v>
      </c>
      <c r="N391" s="3">
        <v>-21.386555896676597</v>
      </c>
      <c r="O391" s="3">
        <v>0.2601380905442584</v>
      </c>
      <c r="P391" s="3">
        <v>0.15799887162250681</v>
      </c>
      <c r="U391" s="9"/>
    </row>
    <row r="392" spans="1:23" x14ac:dyDescent="0.25">
      <c r="A392" t="s">
        <v>42</v>
      </c>
      <c r="B392">
        <v>4</v>
      </c>
      <c r="C392">
        <v>226</v>
      </c>
      <c r="D392" s="1">
        <v>5.4817139999999997E-9</v>
      </c>
      <c r="E392" s="1">
        <v>5.4796999999999996E-9</v>
      </c>
      <c r="F392">
        <v>-4552</v>
      </c>
      <c r="G392">
        <v>-2793</v>
      </c>
      <c r="H392" s="1">
        <v>3543451000</v>
      </c>
      <c r="I392" s="1">
        <v>7168248</v>
      </c>
      <c r="J392" s="2">
        <v>2.0229509999999998E-3</v>
      </c>
      <c r="K392" s="1">
        <v>5.430105E-7</v>
      </c>
      <c r="L392" s="5"/>
      <c r="M392" s="2">
        <v>2.023640975581963E-3</v>
      </c>
      <c r="N392" s="3">
        <v>9.196576691583358</v>
      </c>
      <c r="O392" s="3">
        <v>0.26842493960555647</v>
      </c>
      <c r="P392" s="3">
        <v>0.15799887162250681</v>
      </c>
      <c r="R392" t="str">
        <f>A392</f>
        <v>BKL-BALD-02</v>
      </c>
      <c r="S392" s="3">
        <f>AVERAGE(N392:N394)</f>
        <v>9.2132058071130452</v>
      </c>
      <c r="T392" s="3">
        <f>STDEV(N392:N394)</f>
        <v>9.2915545736574318E-2</v>
      </c>
      <c r="U392" s="9">
        <f>COUNT(N392:N394)</f>
        <v>3</v>
      </c>
      <c r="V392">
        <v>0.99650000000000005</v>
      </c>
      <c r="W392" s="3">
        <f>S392-(19.04*V392-17.98)</f>
        <v>8.219845807113046</v>
      </c>
    </row>
    <row r="393" spans="1:23" x14ac:dyDescent="0.25">
      <c r="A393" t="s">
        <v>42</v>
      </c>
      <c r="B393">
        <v>4</v>
      </c>
      <c r="C393">
        <v>227</v>
      </c>
      <c r="D393" s="1">
        <v>5.4796999999999996E-9</v>
      </c>
      <c r="E393" s="1">
        <v>5.4756729999999997E-9</v>
      </c>
      <c r="F393">
        <v>-4552</v>
      </c>
      <c r="G393">
        <v>-2543</v>
      </c>
      <c r="H393" s="1">
        <v>3497090000</v>
      </c>
      <c r="I393" s="1">
        <v>7073984</v>
      </c>
      <c r="J393" s="2">
        <v>2.0228170000000001E-3</v>
      </c>
      <c r="K393" s="1">
        <v>5.3794800000000002E-7</v>
      </c>
      <c r="L393" s="5"/>
      <c r="M393" s="2">
        <v>2.0235069298780743E-3</v>
      </c>
      <c r="N393" s="3">
        <v>9.129727647154473</v>
      </c>
      <c r="O393" s="3">
        <v>0.26594002324481159</v>
      </c>
      <c r="P393" s="3">
        <v>0.15799887162250681</v>
      </c>
      <c r="U393" s="9"/>
    </row>
    <row r="394" spans="1:23" x14ac:dyDescent="0.25">
      <c r="A394" t="s">
        <v>42</v>
      </c>
      <c r="B394">
        <v>4</v>
      </c>
      <c r="C394">
        <v>228</v>
      </c>
      <c r="D394" s="1">
        <v>5.4635889999999998E-9</v>
      </c>
      <c r="E394" s="1">
        <v>5.4575479999999998E-9</v>
      </c>
      <c r="F394">
        <v>-5352</v>
      </c>
      <c r="G394">
        <v>-1643</v>
      </c>
      <c r="H394" s="1">
        <v>3497818000</v>
      </c>
      <c r="I394" s="1">
        <v>7076735</v>
      </c>
      <c r="J394" s="2">
        <v>2.0231849999999998E-3</v>
      </c>
      <c r="K394" s="1">
        <v>5.5072270000000005E-7</v>
      </c>
      <c r="L394" s="5"/>
      <c r="M394" s="2">
        <v>2.0238750553932322E-3</v>
      </c>
      <c r="N394" s="3">
        <v>9.3133130826013044</v>
      </c>
      <c r="O394" s="3">
        <v>0.2722058042146418</v>
      </c>
      <c r="P394" s="3">
        <v>0.15799887162250681</v>
      </c>
      <c r="U394" s="9"/>
    </row>
    <row r="395" spans="1:23" x14ac:dyDescent="0.25">
      <c r="A395" t="s">
        <v>6</v>
      </c>
      <c r="B395">
        <v>4</v>
      </c>
      <c r="C395">
        <v>229</v>
      </c>
      <c r="D395" s="1">
        <v>5.4374089999999998E-9</v>
      </c>
      <c r="E395" s="1">
        <v>5.4293539999999997E-9</v>
      </c>
      <c r="F395">
        <v>1872</v>
      </c>
      <c r="G395">
        <v>3815</v>
      </c>
      <c r="H395" s="1">
        <v>3544726000</v>
      </c>
      <c r="I395" s="1">
        <v>6955981</v>
      </c>
      <c r="J395" s="2">
        <v>1.9623459999999998E-3</v>
      </c>
      <c r="K395" s="1">
        <v>5.398251E-7</v>
      </c>
      <c r="L395" s="5">
        <v>0.99973546139126701</v>
      </c>
      <c r="M395" s="2">
        <v>1.9630153048043985E-3</v>
      </c>
      <c r="N395" s="3">
        <v>-21.037649708558483</v>
      </c>
      <c r="O395" s="3">
        <v>0.27509170146345246</v>
      </c>
      <c r="P395" s="3">
        <v>0.15799887162250681</v>
      </c>
      <c r="U395" s="9"/>
    </row>
    <row r="396" spans="1:23" x14ac:dyDescent="0.25">
      <c r="A396" t="s">
        <v>6</v>
      </c>
      <c r="B396">
        <v>4</v>
      </c>
      <c r="C396">
        <v>230</v>
      </c>
      <c r="D396" s="1">
        <v>5.2017880000000003E-9</v>
      </c>
      <c r="E396" s="1">
        <v>5.2038020000000004E-9</v>
      </c>
      <c r="F396">
        <v>1930</v>
      </c>
      <c r="G396">
        <v>5374</v>
      </c>
      <c r="H396" s="1">
        <v>3345235000</v>
      </c>
      <c r="I396" s="1">
        <v>6566894</v>
      </c>
      <c r="J396" s="2">
        <v>1.9630569999999998E-3</v>
      </c>
      <c r="K396" s="1">
        <v>5.4789249999999998E-7</v>
      </c>
      <c r="L396" s="5">
        <v>1.0000976869687388</v>
      </c>
      <c r="M396" s="2">
        <v>1.9630815896865012E-3</v>
      </c>
      <c r="N396" s="3">
        <v>-21.004593214391964</v>
      </c>
      <c r="O396" s="3">
        <v>0.27910167661968044</v>
      </c>
      <c r="P396" s="3">
        <v>0.4304222093444392</v>
      </c>
      <c r="U396" s="9"/>
    </row>
    <row r="397" spans="1:23" x14ac:dyDescent="0.25">
      <c r="A397" t="s">
        <v>6</v>
      </c>
      <c r="B397">
        <v>4</v>
      </c>
      <c r="C397">
        <v>231</v>
      </c>
      <c r="D397" s="1">
        <v>5.1957470000000003E-9</v>
      </c>
      <c r="E397" s="1">
        <v>5.1977610000000004E-9</v>
      </c>
      <c r="F397">
        <v>1930</v>
      </c>
      <c r="G397">
        <v>5324</v>
      </c>
      <c r="H397" s="1">
        <v>3361858000</v>
      </c>
      <c r="I397" s="1">
        <v>6591289</v>
      </c>
      <c r="J397" s="2">
        <v>1.9606139999999998E-3</v>
      </c>
      <c r="K397" s="1">
        <v>5.7652289999999996E-7</v>
      </c>
      <c r="L397" s="5">
        <v>0.99885307784670885</v>
      </c>
      <c r="M397" s="2">
        <v>1.9606385590849422E-3</v>
      </c>
      <c r="N397" s="3">
        <v>-22.222940811419178</v>
      </c>
      <c r="O397" s="3">
        <v>0.29405222037586187</v>
      </c>
      <c r="P397" s="3">
        <v>0.4304222093444392</v>
      </c>
      <c r="U397" s="9"/>
    </row>
    <row r="398" spans="1:23" x14ac:dyDescent="0.25">
      <c r="A398" t="s">
        <v>6</v>
      </c>
      <c r="B398">
        <v>4</v>
      </c>
      <c r="C398">
        <v>232</v>
      </c>
      <c r="D398" s="1">
        <v>5.1816499999999998E-9</v>
      </c>
      <c r="E398" s="1">
        <v>5.1615109999999998E-9</v>
      </c>
      <c r="F398">
        <v>1930</v>
      </c>
      <c r="G398">
        <v>5274</v>
      </c>
      <c r="H398" s="1">
        <v>3337346000</v>
      </c>
      <c r="I398" s="1">
        <v>6550292</v>
      </c>
      <c r="J398" s="2">
        <v>1.962723E-3</v>
      </c>
      <c r="K398" s="1">
        <v>6.2921120000000002E-7</v>
      </c>
      <c r="L398" s="5">
        <v>0.99992752755541181</v>
      </c>
      <c r="M398" s="2">
        <v>1.9627475855027434E-3</v>
      </c>
      <c r="N398" s="3">
        <v>-21.171162226838458</v>
      </c>
      <c r="O398" s="3">
        <v>0.32058074420078636</v>
      </c>
      <c r="P398" s="3">
        <v>0.4304222093444392</v>
      </c>
      <c r="U398" s="9"/>
    </row>
    <row r="399" spans="1:23" x14ac:dyDescent="0.25">
      <c r="A399" t="s">
        <v>6</v>
      </c>
      <c r="B399">
        <v>4</v>
      </c>
      <c r="C399">
        <v>233</v>
      </c>
      <c r="D399" s="1">
        <v>5.1494280000000003E-9</v>
      </c>
      <c r="E399" s="1">
        <v>5.1534559999999997E-9</v>
      </c>
      <c r="F399">
        <v>1880</v>
      </c>
      <c r="G399">
        <v>5274</v>
      </c>
      <c r="H399" s="1">
        <v>3278043000</v>
      </c>
      <c r="I399" s="1">
        <v>6435256</v>
      </c>
      <c r="J399" s="2">
        <v>1.9631370000000002E-3</v>
      </c>
      <c r="K399" s="1">
        <v>5.1379249999999996E-7</v>
      </c>
      <c r="L399" s="5">
        <v>1.000138443714446</v>
      </c>
      <c r="M399" s="2">
        <v>1.9631615906885993E-3</v>
      </c>
      <c r="N399" s="3">
        <v>-20.964696444943478</v>
      </c>
      <c r="O399" s="3">
        <v>0.26172014484979905</v>
      </c>
      <c r="P399" s="3">
        <v>0.4304222093444392</v>
      </c>
      <c r="U399" s="9"/>
    </row>
    <row r="400" spans="1:23" x14ac:dyDescent="0.25">
      <c r="A400" t="s">
        <v>6</v>
      </c>
      <c r="B400">
        <v>4</v>
      </c>
      <c r="C400">
        <v>234</v>
      </c>
      <c r="D400" s="1">
        <v>5.1474140000000001E-9</v>
      </c>
      <c r="E400" s="1">
        <v>5.1454E-9</v>
      </c>
      <c r="F400">
        <v>1880</v>
      </c>
      <c r="G400">
        <v>5324</v>
      </c>
      <c r="H400" s="1">
        <v>3268085000</v>
      </c>
      <c r="I400" s="1">
        <v>6415721</v>
      </c>
      <c r="J400" s="2">
        <v>1.963144E-3</v>
      </c>
      <c r="K400" s="1">
        <v>5.4401720000000003E-7</v>
      </c>
      <c r="L400" s="5">
        <v>1.0001420099296954</v>
      </c>
      <c r="M400" s="2">
        <v>1.9631685907762824E-3</v>
      </c>
      <c r="N400" s="3">
        <v>-20.961205477616929</v>
      </c>
      <c r="O400" s="3">
        <v>0.27711528038697109</v>
      </c>
      <c r="P400" s="3">
        <v>0.4304222093444392</v>
      </c>
      <c r="U400" s="9"/>
    </row>
    <row r="401" spans="1:23" x14ac:dyDescent="0.25">
      <c r="A401" t="s">
        <v>46</v>
      </c>
      <c r="B401">
        <v>4</v>
      </c>
      <c r="C401">
        <v>235</v>
      </c>
      <c r="D401" s="1">
        <v>5.1937330000000001E-9</v>
      </c>
      <c r="E401" s="1">
        <v>5.264218E-9</v>
      </c>
      <c r="F401">
        <v>-2070</v>
      </c>
      <c r="G401">
        <v>4924</v>
      </c>
      <c r="H401" s="1">
        <v>3381528000</v>
      </c>
      <c r="I401" s="1">
        <v>6836819</v>
      </c>
      <c r="J401" s="2">
        <v>2.0218369999999999E-3</v>
      </c>
      <c r="K401" s="1">
        <v>6.4793519999999997E-7</v>
      </c>
      <c r="L401" s="5"/>
      <c r="M401" s="2">
        <v>2.0218623259777918E-3</v>
      </c>
      <c r="N401" s="3">
        <v>8.3095581377377048</v>
      </c>
      <c r="O401" s="3">
        <v>0.3204685639841392</v>
      </c>
      <c r="P401" s="3">
        <v>0.4304222093444392</v>
      </c>
      <c r="R401" t="str">
        <f>A401</f>
        <v>BKL-OSP-03</v>
      </c>
      <c r="S401" s="3">
        <f>AVERAGE(N401:N403)</f>
        <v>8.6426961626309886</v>
      </c>
      <c r="T401" s="3">
        <f>STDEV(N401:N403)</f>
        <v>0.6066178828929164</v>
      </c>
      <c r="U401" s="9">
        <f>COUNT(N401:N403)</f>
        <v>3</v>
      </c>
      <c r="V401">
        <v>0.97599999999999998</v>
      </c>
      <c r="W401" s="3">
        <f>S401-(19.04*V401-17.98)</f>
        <v>8.0396561626309886</v>
      </c>
    </row>
    <row r="402" spans="1:23" x14ac:dyDescent="0.25">
      <c r="A402" t="s">
        <v>46</v>
      </c>
      <c r="B402">
        <v>4</v>
      </c>
      <c r="C402">
        <v>236</v>
      </c>
      <c r="D402" s="1">
        <v>5.2541489999999998E-9</v>
      </c>
      <c r="E402" s="1">
        <v>5.3286610000000004E-9</v>
      </c>
      <c r="F402">
        <v>-2020</v>
      </c>
      <c r="G402">
        <v>4824</v>
      </c>
      <c r="H402" s="1">
        <v>3344588000</v>
      </c>
      <c r="I402" s="1">
        <v>6761927</v>
      </c>
      <c r="J402" s="2">
        <v>2.0217690000000001E-3</v>
      </c>
      <c r="K402" s="1">
        <v>6.5817330000000003E-7</v>
      </c>
      <c r="L402" s="5"/>
      <c r="M402" s="2">
        <v>2.0217943251260089E-3</v>
      </c>
      <c r="N402" s="3">
        <v>8.2756458837067726</v>
      </c>
      <c r="O402" s="3">
        <v>0.32554327423162588</v>
      </c>
      <c r="P402" s="3">
        <v>0.4304222093444392</v>
      </c>
      <c r="U402" s="9"/>
    </row>
    <row r="403" spans="1:23" x14ac:dyDescent="0.25">
      <c r="A403" t="s">
        <v>46</v>
      </c>
      <c r="B403">
        <v>4</v>
      </c>
      <c r="C403">
        <v>237</v>
      </c>
      <c r="D403" s="1">
        <v>5.3185920000000002E-9</v>
      </c>
      <c r="E403" s="1">
        <v>5.3971320000000002E-9</v>
      </c>
      <c r="F403">
        <v>-2170</v>
      </c>
      <c r="G403">
        <v>4724</v>
      </c>
      <c r="H403" s="1">
        <v>3471583000</v>
      </c>
      <c r="I403" s="1">
        <v>7026102</v>
      </c>
      <c r="J403" s="2">
        <v>2.023909E-3</v>
      </c>
      <c r="K403" s="1">
        <v>6.1529419999999999E-7</v>
      </c>
      <c r="L403" s="5"/>
      <c r="M403" s="2">
        <v>2.0239343519321226E-3</v>
      </c>
      <c r="N403" s="3">
        <v>9.3428844664484867</v>
      </c>
      <c r="O403" s="3">
        <v>0.30401277923068676</v>
      </c>
      <c r="P403" s="3">
        <v>0.4304222093444392</v>
      </c>
      <c r="U403" s="9"/>
    </row>
    <row r="404" spans="1:23" x14ac:dyDescent="0.25">
      <c r="A404" t="s">
        <v>6</v>
      </c>
      <c r="B404">
        <v>4</v>
      </c>
      <c r="C404">
        <v>238</v>
      </c>
      <c r="D404" s="1">
        <v>5.4011600000000004E-9</v>
      </c>
      <c r="E404" s="1">
        <v>5.4394229999999999E-9</v>
      </c>
      <c r="F404">
        <v>1980</v>
      </c>
      <c r="G404">
        <v>5324</v>
      </c>
      <c r="H404" s="1">
        <v>3579259000</v>
      </c>
      <c r="I404" s="1">
        <v>7030911</v>
      </c>
      <c r="J404" s="2">
        <v>1.9643690000000001E-3</v>
      </c>
      <c r="K404" s="1">
        <v>6.1342899999999998E-7</v>
      </c>
      <c r="L404" s="5">
        <v>1.000766097598335</v>
      </c>
      <c r="M404" s="2">
        <v>1.9643936061209039E-3</v>
      </c>
      <c r="N404" s="3">
        <v>-20.350286195439882</v>
      </c>
      <c r="O404" s="3">
        <v>0.31227788669033157</v>
      </c>
      <c r="P404" s="3">
        <v>0.4304222093444392</v>
      </c>
      <c r="U404" s="9"/>
    </row>
    <row r="405" spans="1:23" x14ac:dyDescent="0.25">
      <c r="A405" t="s">
        <v>47</v>
      </c>
      <c r="B405">
        <v>4</v>
      </c>
      <c r="C405">
        <v>239</v>
      </c>
      <c r="D405" s="1">
        <v>5.4273400000000004E-9</v>
      </c>
      <c r="E405" s="1">
        <v>5.3931050000000003E-9</v>
      </c>
      <c r="F405">
        <v>-5070</v>
      </c>
      <c r="G405">
        <v>4924</v>
      </c>
      <c r="H405" s="1">
        <v>3692563000</v>
      </c>
      <c r="I405" s="1">
        <v>7469113</v>
      </c>
      <c r="J405" s="2">
        <v>2.0227539999999999E-3</v>
      </c>
      <c r="K405" s="1">
        <v>5.8093559999999999E-7</v>
      </c>
      <c r="L405" s="5"/>
      <c r="M405" s="2">
        <v>2.0209905349994036E-3</v>
      </c>
      <c r="N405" s="3">
        <v>7.8747930378035846</v>
      </c>
      <c r="O405" s="3">
        <v>0.28720032193731915</v>
      </c>
      <c r="P405" s="3">
        <v>0.4304222093444392</v>
      </c>
      <c r="R405" t="str">
        <f>A405</f>
        <v>BKL-OSP-05</v>
      </c>
      <c r="S405" s="3">
        <f>AVERAGE(N405:N407)</f>
        <v>7.9681353545471012</v>
      </c>
      <c r="T405" s="3">
        <f>STDEV(N405:N407)</f>
        <v>8.0838353167774393E-2</v>
      </c>
      <c r="U405" s="9">
        <f>COUNT(N405:N407)</f>
        <v>3</v>
      </c>
      <c r="V405">
        <v>0.99199999999999999</v>
      </c>
      <c r="W405" s="3">
        <f>S405-(19.04*V405-17.98)</f>
        <v>7.060455354547102</v>
      </c>
    </row>
    <row r="406" spans="1:23" x14ac:dyDescent="0.25">
      <c r="A406" t="s">
        <v>47</v>
      </c>
      <c r="B406">
        <v>4</v>
      </c>
      <c r="C406">
        <v>240</v>
      </c>
      <c r="D406" s="1">
        <v>5.4031739999999997E-9</v>
      </c>
      <c r="E406" s="1">
        <v>5.435396E-9</v>
      </c>
      <c r="F406">
        <v>-5195</v>
      </c>
      <c r="G406">
        <v>4974</v>
      </c>
      <c r="H406" s="1">
        <v>3734951000</v>
      </c>
      <c r="I406" s="1">
        <v>7555898</v>
      </c>
      <c r="J406" s="2">
        <v>2.0230360000000002E-3</v>
      </c>
      <c r="K406" s="1">
        <v>5.2865360000000005E-7</v>
      </c>
      <c r="L406" s="5"/>
      <c r="M406" s="2">
        <v>2.0212722891478911E-3</v>
      </c>
      <c r="N406" s="3">
        <v>8.015304781513688</v>
      </c>
      <c r="O406" s="3">
        <v>0.26131695135430116</v>
      </c>
      <c r="P406" s="3">
        <v>0.4304222093444392</v>
      </c>
      <c r="U406" s="9"/>
    </row>
    <row r="407" spans="1:23" x14ac:dyDescent="0.25">
      <c r="A407" t="s">
        <v>47</v>
      </c>
      <c r="B407">
        <v>4</v>
      </c>
      <c r="C407">
        <v>241</v>
      </c>
      <c r="D407" s="1">
        <v>5.4233120000000002E-9</v>
      </c>
      <c r="E407" s="1">
        <v>5.4736590000000004E-9</v>
      </c>
      <c r="F407">
        <v>-5395</v>
      </c>
      <c r="G407">
        <v>4924</v>
      </c>
      <c r="H407" s="1">
        <v>3735390000</v>
      </c>
      <c r="I407" s="1">
        <v>7556768</v>
      </c>
      <c r="J407" s="2">
        <v>2.0230339999999999E-3</v>
      </c>
      <c r="K407" s="1">
        <v>5.249581E-7</v>
      </c>
      <c r="L407" s="5"/>
      <c r="M407" s="2">
        <v>2.0212702908915187E-3</v>
      </c>
      <c r="N407" s="3">
        <v>8.014308244324031</v>
      </c>
      <c r="O407" s="3">
        <v>0.2594904979352794</v>
      </c>
      <c r="P407" s="3">
        <v>0.4304222093444392</v>
      </c>
      <c r="U407" s="9"/>
    </row>
    <row r="408" spans="1:23" x14ac:dyDescent="0.25">
      <c r="A408" t="s">
        <v>6</v>
      </c>
      <c r="B408">
        <v>4</v>
      </c>
      <c r="C408">
        <v>242</v>
      </c>
      <c r="D408" s="1">
        <v>5.4575479999999998E-9</v>
      </c>
      <c r="E408" s="1">
        <v>5.5240050000000003E-9</v>
      </c>
      <c r="F408">
        <v>1980</v>
      </c>
      <c r="G408">
        <v>5374</v>
      </c>
      <c r="H408" s="1">
        <v>3625364000</v>
      </c>
      <c r="I408" s="1">
        <v>7123007</v>
      </c>
      <c r="J408" s="2">
        <v>1.964787E-3</v>
      </c>
      <c r="K408" s="1">
        <v>4.7651399999999997E-7</v>
      </c>
      <c r="L408" s="5">
        <v>1.0009790515946544</v>
      </c>
      <c r="M408" s="2">
        <v>1.9630740714342292E-3</v>
      </c>
      <c r="N408" s="3">
        <v>-21.008342592145791</v>
      </c>
      <c r="O408" s="3">
        <v>0.24252705255073451</v>
      </c>
      <c r="P408" s="3">
        <v>0.4304222093444392</v>
      </c>
      <c r="U408" s="9"/>
    </row>
    <row r="409" spans="1:23" x14ac:dyDescent="0.25">
      <c r="A409" t="s">
        <v>48</v>
      </c>
      <c r="B409">
        <v>4</v>
      </c>
      <c r="C409">
        <v>243</v>
      </c>
      <c r="D409" s="1">
        <v>5.4937970000000001E-9</v>
      </c>
      <c r="E409" s="1">
        <v>5.5461580000000004E-9</v>
      </c>
      <c r="F409">
        <v>-6252</v>
      </c>
      <c r="G409">
        <v>1748</v>
      </c>
      <c r="H409" s="1">
        <v>3661560000</v>
      </c>
      <c r="I409" s="1">
        <v>7410079</v>
      </c>
      <c r="J409" s="2">
        <v>2.023773E-3</v>
      </c>
      <c r="K409" s="1">
        <v>5.4499009999999995E-7</v>
      </c>
      <c r="L409" s="5"/>
      <c r="M409" s="2">
        <v>2.0218161983552845E-3</v>
      </c>
      <c r="N409" s="3">
        <v>8.2865541368863926</v>
      </c>
      <c r="O409" s="3">
        <v>0.26929408584856107</v>
      </c>
      <c r="P409" s="3">
        <v>0.4304222093444392</v>
      </c>
      <c r="R409" t="str">
        <f>A409</f>
        <v>BKL-OSP-09</v>
      </c>
      <c r="S409" s="3">
        <f>AVERAGE(N409:N411)</f>
        <v>8.2983453712693525</v>
      </c>
      <c r="T409" s="3">
        <f>STDEV(N409:N411)</f>
        <v>3.2297389965585739E-2</v>
      </c>
      <c r="U409" s="9">
        <f>COUNT(N409:N411)</f>
        <v>3</v>
      </c>
      <c r="V409">
        <v>0.97899999999999998</v>
      </c>
      <c r="W409" s="3">
        <f>S409-(19.04*V409-17.98)</f>
        <v>7.6381853712693548</v>
      </c>
    </row>
    <row r="410" spans="1:23" x14ac:dyDescent="0.25">
      <c r="A410" t="s">
        <v>48</v>
      </c>
      <c r="B410">
        <v>4</v>
      </c>
      <c r="C410">
        <v>244</v>
      </c>
      <c r="D410" s="1">
        <v>5.5139360000000001E-9</v>
      </c>
      <c r="E410" s="1">
        <v>5.6448360000000001E-9</v>
      </c>
      <c r="F410">
        <v>-6552</v>
      </c>
      <c r="G410">
        <v>1648</v>
      </c>
      <c r="H410" s="1">
        <v>3788387000</v>
      </c>
      <c r="I410" s="1">
        <v>7667096</v>
      </c>
      <c r="J410" s="2">
        <v>2.0238700000000001E-3</v>
      </c>
      <c r="K410" s="1">
        <v>4.9492569999999996E-7</v>
      </c>
      <c r="L410" s="5"/>
      <c r="M410" s="2">
        <v>2.0219131045652399E-3</v>
      </c>
      <c r="N410" s="3">
        <v>8.3348815904846774</v>
      </c>
      <c r="O410" s="3">
        <v>0.24454421479640487</v>
      </c>
      <c r="P410" s="3">
        <v>0.4304222093444392</v>
      </c>
      <c r="U410" s="9"/>
    </row>
    <row r="411" spans="1:23" x14ac:dyDescent="0.25">
      <c r="A411" t="s">
        <v>48</v>
      </c>
      <c r="B411">
        <v>4</v>
      </c>
      <c r="C411">
        <v>245</v>
      </c>
      <c r="D411" s="1">
        <v>5.6589329999999997E-9</v>
      </c>
      <c r="E411" s="1">
        <v>5.76164E-9</v>
      </c>
      <c r="F411">
        <v>-6552</v>
      </c>
      <c r="G411">
        <v>1348</v>
      </c>
      <c r="H411" s="1">
        <v>3813223000</v>
      </c>
      <c r="I411" s="1">
        <v>7716923</v>
      </c>
      <c r="J411" s="2">
        <v>2.0237469999999998E-3</v>
      </c>
      <c r="K411" s="1">
        <v>5.8343130000000003E-7</v>
      </c>
      <c r="L411" s="5"/>
      <c r="M411" s="2">
        <v>2.0217902234948835E-3</v>
      </c>
      <c r="N411" s="3">
        <v>8.2736003864369856</v>
      </c>
      <c r="O411" s="3">
        <v>0.28829260772221038</v>
      </c>
      <c r="P411" s="3">
        <v>0.4304222093444392</v>
      </c>
      <c r="U411" s="9"/>
    </row>
    <row r="412" spans="1:23" x14ac:dyDescent="0.25">
      <c r="A412" t="s">
        <v>6</v>
      </c>
      <c r="B412">
        <v>4</v>
      </c>
      <c r="C412">
        <v>246</v>
      </c>
      <c r="D412" s="1">
        <v>5.7052519999999997E-9</v>
      </c>
      <c r="E412" s="1">
        <v>5.6267119999999997E-9</v>
      </c>
      <c r="F412">
        <v>1930</v>
      </c>
      <c r="G412">
        <v>5424</v>
      </c>
      <c r="H412" s="1">
        <v>3828964000</v>
      </c>
      <c r="I412" s="1">
        <v>7522888</v>
      </c>
      <c r="J412" s="2">
        <v>1.9647430000000001E-3</v>
      </c>
      <c r="K412" s="1">
        <v>5.703679E-7</v>
      </c>
      <c r="L412" s="5">
        <v>1.0009566353845156</v>
      </c>
      <c r="M412" s="2">
        <v>1.9628432749152977E-3</v>
      </c>
      <c r="N412" s="3">
        <v>-21.123441594206206</v>
      </c>
      <c r="O412" s="3">
        <v>0.29030153053096508</v>
      </c>
      <c r="P412" s="3">
        <v>0.4304222093444392</v>
      </c>
      <c r="U412" s="9"/>
    </row>
    <row r="413" spans="1:23" x14ac:dyDescent="0.25">
      <c r="A413" t="s">
        <v>75</v>
      </c>
      <c r="B413">
        <v>4</v>
      </c>
      <c r="C413">
        <v>247</v>
      </c>
      <c r="D413" s="1">
        <v>5.5965040000000003E-9</v>
      </c>
      <c r="E413" s="1">
        <v>5.4696310000000002E-9</v>
      </c>
      <c r="F413">
        <v>-3527</v>
      </c>
      <c r="G413">
        <v>1498</v>
      </c>
      <c r="H413" s="1">
        <v>3832776000</v>
      </c>
      <c r="I413" s="1">
        <v>7748215</v>
      </c>
      <c r="J413" s="2">
        <v>2.0215630000000001E-3</v>
      </c>
      <c r="K413" s="1">
        <v>5.4466100000000004E-7</v>
      </c>
      <c r="L413" s="5"/>
      <c r="M413" s="2">
        <v>2.0198437548362403E-3</v>
      </c>
      <c r="N413" s="3">
        <v>7.3028899043687812</v>
      </c>
      <c r="O413" s="3">
        <v>0.26942568695608299</v>
      </c>
      <c r="P413" s="3">
        <v>0.4304222093444392</v>
      </c>
      <c r="R413" t="str">
        <f>A413</f>
        <v>BKL-OSP-11</v>
      </c>
      <c r="S413" s="3">
        <f>AVERAGE(N413:N415)</f>
        <v>7.2804673382426506</v>
      </c>
      <c r="T413" s="3">
        <f>STDEV(N413:N415)</f>
        <v>0.11206409940246956</v>
      </c>
      <c r="U413" s="9">
        <f>COUNT(N413:N415)</f>
        <v>3</v>
      </c>
      <c r="V413">
        <v>1</v>
      </c>
      <c r="W413" s="3">
        <f>S413-(19.04*V413-17.98)</f>
        <v>6.2204673382426519</v>
      </c>
    </row>
    <row r="414" spans="1:23" x14ac:dyDescent="0.25">
      <c r="A414" t="s">
        <v>75</v>
      </c>
      <c r="B414">
        <v>4</v>
      </c>
      <c r="C414">
        <v>248</v>
      </c>
      <c r="D414" s="1">
        <v>5.4454650000000003E-9</v>
      </c>
      <c r="E414" s="1">
        <v>5.2722730000000002E-9</v>
      </c>
      <c r="F414">
        <v>-3627</v>
      </c>
      <c r="G414">
        <v>1473</v>
      </c>
      <c r="H414" s="1">
        <v>3689316000</v>
      </c>
      <c r="I414" s="1">
        <v>7457117</v>
      </c>
      <c r="J414" s="2">
        <v>2.021274E-3</v>
      </c>
      <c r="K414" s="1">
        <v>5.6705630000000002E-7</v>
      </c>
      <c r="L414" s="5"/>
      <c r="M414" s="2">
        <v>2.0195550006172781E-3</v>
      </c>
      <c r="N414" s="3">
        <v>7.1588872019141547</v>
      </c>
      <c r="O414" s="3">
        <v>0.2805440034354571</v>
      </c>
      <c r="P414" s="3">
        <v>0.4304222093444392</v>
      </c>
      <c r="U414" s="9"/>
    </row>
    <row r="415" spans="1:23" x14ac:dyDescent="0.25">
      <c r="A415" t="s">
        <v>75</v>
      </c>
      <c r="B415">
        <v>4</v>
      </c>
      <c r="C415">
        <v>249</v>
      </c>
      <c r="D415" s="1">
        <v>5.2803289999999998E-9</v>
      </c>
      <c r="E415" s="1">
        <v>5.2883839999999999E-9</v>
      </c>
      <c r="F415">
        <v>-3777</v>
      </c>
      <c r="G415">
        <v>1448</v>
      </c>
      <c r="H415" s="1">
        <v>3614710000</v>
      </c>
      <c r="I415" s="1">
        <v>7307905</v>
      </c>
      <c r="J415" s="2">
        <v>2.0217170000000001E-3</v>
      </c>
      <c r="K415" s="1">
        <v>5.126179E-7</v>
      </c>
      <c r="L415" s="5"/>
      <c r="M415" s="2">
        <v>2.0199976238664138E-3</v>
      </c>
      <c r="N415" s="3">
        <v>7.379624908445015</v>
      </c>
      <c r="O415" s="3">
        <v>0.25355571526578646</v>
      </c>
      <c r="P415" s="3">
        <v>0.4304222093444392</v>
      </c>
      <c r="U415" s="9"/>
    </row>
    <row r="416" spans="1:23" x14ac:dyDescent="0.25">
      <c r="A416" t="s">
        <v>6</v>
      </c>
      <c r="B416">
        <v>4</v>
      </c>
      <c r="C416">
        <v>250</v>
      </c>
      <c r="D416" s="1">
        <v>5.2682460000000003E-9</v>
      </c>
      <c r="E416" s="1">
        <v>5.2863699999999998E-9</v>
      </c>
      <c r="F416">
        <v>1930</v>
      </c>
      <c r="G416">
        <v>4924</v>
      </c>
      <c r="H416" s="1">
        <v>3535274000</v>
      </c>
      <c r="I416" s="1">
        <v>6944425</v>
      </c>
      <c r="J416" s="2">
        <v>1.9643289999999999E-3</v>
      </c>
      <c r="K416" s="1">
        <v>5.1253079999999999E-7</v>
      </c>
      <c r="L416" s="5">
        <v>1.0007457192254814</v>
      </c>
      <c r="M416" s="2">
        <v>1.9626584296871859E-3</v>
      </c>
      <c r="N416" s="3">
        <v>-21.215624532622158</v>
      </c>
      <c r="O416" s="3">
        <v>0.26091902120266003</v>
      </c>
      <c r="P416" s="3">
        <v>0.4304222093444392</v>
      </c>
      <c r="S416" s="3"/>
      <c r="T416" s="3"/>
      <c r="U416" s="9"/>
      <c r="W416" s="3"/>
    </row>
    <row r="417" spans="1:23" x14ac:dyDescent="0.25">
      <c r="A417" t="s">
        <v>45</v>
      </c>
      <c r="B417">
        <v>4</v>
      </c>
      <c r="C417">
        <v>251</v>
      </c>
      <c r="D417" s="1">
        <v>5.2622039999999999E-9</v>
      </c>
      <c r="E417" s="1">
        <v>5.1856769999999997E-9</v>
      </c>
      <c r="F417">
        <v>3568</v>
      </c>
      <c r="G417">
        <v>1448</v>
      </c>
      <c r="H417" s="1">
        <v>3498328000</v>
      </c>
      <c r="I417" s="1">
        <v>7063885</v>
      </c>
      <c r="J417" s="2">
        <v>2.0192180000000001E-3</v>
      </c>
      <c r="K417" s="1">
        <v>5.8365540000000002E-7</v>
      </c>
      <c r="L417" s="5"/>
      <c r="M417" s="2">
        <v>2.0174740485315178E-3</v>
      </c>
      <c r="N417" s="3">
        <v>6.1211093813673401</v>
      </c>
      <c r="O417" s="3">
        <v>0.28905021646994034</v>
      </c>
      <c r="P417" s="3">
        <v>0.4304222093444392</v>
      </c>
      <c r="R417" t="str">
        <f>A417</f>
        <v>BKL-GG-23</v>
      </c>
      <c r="S417" s="3">
        <f>AVERAGE(N417:N419)</f>
        <v>6.1104795647748391</v>
      </c>
      <c r="T417" s="3">
        <f>STDEV(N417:N419)</f>
        <v>0.19106032972069706</v>
      </c>
      <c r="U417" s="9">
        <f>COUNT(N417:N419)</f>
        <v>3</v>
      </c>
      <c r="V417">
        <v>0.98850000000000005</v>
      </c>
      <c r="W417" s="3">
        <f>S417-(19.04*V417-17.98)</f>
        <v>5.2694395647748395</v>
      </c>
    </row>
    <row r="418" spans="1:23" x14ac:dyDescent="0.25">
      <c r="A418" t="s">
        <v>45</v>
      </c>
      <c r="B418">
        <v>4</v>
      </c>
      <c r="C418">
        <v>252</v>
      </c>
      <c r="D418" s="1">
        <v>5.1776220000000004E-9</v>
      </c>
      <c r="E418" s="1">
        <v>5.09304E-9</v>
      </c>
      <c r="F418">
        <v>3468</v>
      </c>
      <c r="G418">
        <v>1248</v>
      </c>
      <c r="H418" s="1">
        <v>3414686000</v>
      </c>
      <c r="I418" s="1">
        <v>6893568</v>
      </c>
      <c r="J418" s="2">
        <v>2.018803E-3</v>
      </c>
      <c r="K418" s="1">
        <v>4.7294909999999997E-7</v>
      </c>
      <c r="L418" s="5"/>
      <c r="M418" s="2">
        <v>2.0170594069573336E-3</v>
      </c>
      <c r="N418" s="3">
        <v>5.9143262304675037</v>
      </c>
      <c r="O418" s="3">
        <v>0.23427204140275201</v>
      </c>
      <c r="P418" s="3">
        <v>0.4304222093444392</v>
      </c>
      <c r="U418" s="9"/>
    </row>
    <row r="419" spans="1:23" x14ac:dyDescent="0.25">
      <c r="A419" t="s">
        <v>45</v>
      </c>
      <c r="B419">
        <v>4</v>
      </c>
      <c r="C419">
        <v>253</v>
      </c>
      <c r="D419" s="1">
        <v>5.1071369999999997E-9</v>
      </c>
      <c r="E419" s="1">
        <v>5.0910259999999999E-9</v>
      </c>
      <c r="F419">
        <v>3518</v>
      </c>
      <c r="G419">
        <v>1173</v>
      </c>
      <c r="H419" s="1">
        <v>3371291000</v>
      </c>
      <c r="I419" s="1">
        <v>6808523</v>
      </c>
      <c r="J419" s="2">
        <v>2.0195690000000001E-3</v>
      </c>
      <c r="K419" s="1">
        <v>5.4807009999999995E-7</v>
      </c>
      <c r="L419" s="5"/>
      <c r="M419" s="2">
        <v>2.0178247453810083E-3</v>
      </c>
      <c r="N419" s="3">
        <v>6.2960030824896762</v>
      </c>
      <c r="O419" s="3">
        <v>0.27137973498305823</v>
      </c>
      <c r="P419" s="3">
        <v>0.4304222093444392</v>
      </c>
      <c r="U419" s="9"/>
    </row>
    <row r="420" spans="1:23" x14ac:dyDescent="0.25">
      <c r="A420" t="s">
        <v>6</v>
      </c>
      <c r="B420">
        <v>4</v>
      </c>
      <c r="C420">
        <v>254</v>
      </c>
      <c r="D420" s="1">
        <v>5.0729020000000004E-9</v>
      </c>
      <c r="E420" s="1">
        <v>5.0769290000000003E-9</v>
      </c>
      <c r="F420">
        <v>1880</v>
      </c>
      <c r="G420">
        <v>4924</v>
      </c>
      <c r="H420" s="1">
        <v>3326773000</v>
      </c>
      <c r="I420" s="1">
        <v>6536405</v>
      </c>
      <c r="J420" s="2">
        <v>1.9647950000000001E-3</v>
      </c>
      <c r="K420" s="1">
        <v>5.2673130000000001E-7</v>
      </c>
      <c r="L420" s="5">
        <v>1.0009831272692251</v>
      </c>
      <c r="M420" s="2">
        <v>1.9630980524066662E-3</v>
      </c>
      <c r="N420" s="3">
        <v>-20.996383200346024</v>
      </c>
      <c r="O420" s="3">
        <v>0.268084609335834</v>
      </c>
      <c r="P420" s="3">
        <v>0.4304222093444392</v>
      </c>
      <c r="U420" s="9"/>
    </row>
    <row r="421" spans="1:23" x14ac:dyDescent="0.25">
      <c r="A421" t="s">
        <v>43</v>
      </c>
      <c r="B421">
        <v>4</v>
      </c>
      <c r="C421">
        <v>255</v>
      </c>
      <c r="D421" s="1">
        <v>5.0588049999999999E-9</v>
      </c>
      <c r="E421" s="1">
        <v>5.046721E-9</v>
      </c>
      <c r="F421">
        <v>-593</v>
      </c>
      <c r="G421">
        <v>-2062</v>
      </c>
      <c r="H421" s="1">
        <v>3338302000</v>
      </c>
      <c r="I421" s="1">
        <v>6743738</v>
      </c>
      <c r="J421" s="2">
        <v>2.0201149999999998E-3</v>
      </c>
      <c r="K421" s="1">
        <v>5.5633560000000004E-7</v>
      </c>
      <c r="L421" s="5"/>
      <c r="M421" s="2">
        <v>2.0179409163776185E-3</v>
      </c>
      <c r="N421" s="3">
        <v>6.3539379501389437</v>
      </c>
      <c r="O421" s="3">
        <v>0.27539798476819394</v>
      </c>
      <c r="P421" s="3">
        <v>0.4304222093444392</v>
      </c>
      <c r="R421" t="str">
        <f>A421</f>
        <v>BKL-AKZH-03</v>
      </c>
      <c r="S421" s="3">
        <f>AVERAGE(N421:N423)</f>
        <v>6.0746325106579109</v>
      </c>
      <c r="T421" s="3">
        <f>STDEV(N421:N423)</f>
        <v>0.25421602858600423</v>
      </c>
      <c r="U421" s="9">
        <f>COUNT(N421:N423)</f>
        <v>3</v>
      </c>
      <c r="V421">
        <v>1</v>
      </c>
      <c r="W421" s="3">
        <f>S421-(19.04*V421-17.98)</f>
        <v>5.0146325106579122</v>
      </c>
    </row>
    <row r="422" spans="1:23" x14ac:dyDescent="0.25">
      <c r="A422" t="s">
        <v>43</v>
      </c>
      <c r="B422">
        <v>4</v>
      </c>
      <c r="C422">
        <v>256</v>
      </c>
      <c r="D422" s="1">
        <v>5.0366519999999998E-9</v>
      </c>
      <c r="E422" s="1">
        <v>5.0487350000000001E-9</v>
      </c>
      <c r="F422">
        <v>-363</v>
      </c>
      <c r="G422">
        <v>-2012</v>
      </c>
      <c r="H422" s="1">
        <v>3421650000</v>
      </c>
      <c r="I422" s="1">
        <v>6909764</v>
      </c>
      <c r="J422" s="2">
        <v>2.0194309999999999E-3</v>
      </c>
      <c r="K422" s="1">
        <v>5.1584169999999996E-7</v>
      </c>
      <c r="L422" s="5"/>
      <c r="M422" s="2">
        <v>2.0172576525105605E-3</v>
      </c>
      <c r="N422" s="3">
        <v>6.0131919561940972</v>
      </c>
      <c r="O422" s="3">
        <v>0.25543913112158817</v>
      </c>
      <c r="P422" s="3">
        <v>0.4304222093444392</v>
      </c>
      <c r="U422" s="9"/>
    </row>
    <row r="423" spans="1:23" x14ac:dyDescent="0.25">
      <c r="A423" t="s">
        <v>43</v>
      </c>
      <c r="B423">
        <v>4</v>
      </c>
      <c r="C423">
        <v>257</v>
      </c>
      <c r="D423" s="1">
        <v>5.0588049999999999E-9</v>
      </c>
      <c r="E423" s="1">
        <v>5.0910259999999999E-9</v>
      </c>
      <c r="F423">
        <v>-633</v>
      </c>
      <c r="G423">
        <v>-2372</v>
      </c>
      <c r="H423" s="1">
        <v>3447988000</v>
      </c>
      <c r="I423" s="1">
        <v>6961880</v>
      </c>
      <c r="J423" s="2">
        <v>2.019117E-3</v>
      </c>
      <c r="K423" s="1">
        <v>5.4271469999999997E-7</v>
      </c>
      <c r="L423" s="5"/>
      <c r="M423" s="2">
        <v>2.0169439904429345E-3</v>
      </c>
      <c r="N423" s="3">
        <v>5.8567676256406909</v>
      </c>
      <c r="O423" s="3">
        <v>0.26878813857740785</v>
      </c>
      <c r="P423" s="3">
        <v>0.4304222093444392</v>
      </c>
      <c r="U423" s="9"/>
    </row>
    <row r="424" spans="1:23" x14ac:dyDescent="0.25">
      <c r="A424" t="s">
        <v>6</v>
      </c>
      <c r="B424">
        <v>4</v>
      </c>
      <c r="C424">
        <v>258</v>
      </c>
      <c r="D424" s="1">
        <v>5.0970680000000002E-9</v>
      </c>
      <c r="E424" s="1">
        <v>5.1051230000000004E-9</v>
      </c>
      <c r="F424">
        <v>1805</v>
      </c>
      <c r="G424">
        <v>4799</v>
      </c>
      <c r="H424" s="1">
        <v>3400955000</v>
      </c>
      <c r="I424" s="1">
        <v>6683385</v>
      </c>
      <c r="J424" s="2">
        <v>1.9651650000000001E-3</v>
      </c>
      <c r="K424" s="1">
        <v>4.4660500000000002E-7</v>
      </c>
      <c r="L424" s="5">
        <v>1.0011716272181204</v>
      </c>
      <c r="M424" s="2">
        <v>1.963050054543045E-3</v>
      </c>
      <c r="N424" s="3">
        <v>-21.02031989674591</v>
      </c>
      <c r="O424" s="3">
        <v>0.22726081524961009</v>
      </c>
      <c r="P424" s="3">
        <v>0.4304222093444392</v>
      </c>
      <c r="U424" s="9"/>
    </row>
    <row r="425" spans="1:23" x14ac:dyDescent="0.25">
      <c r="A425" t="s">
        <v>44</v>
      </c>
      <c r="B425">
        <v>4</v>
      </c>
      <c r="C425">
        <v>259</v>
      </c>
      <c r="D425" s="1">
        <v>5.1010959999999996E-9</v>
      </c>
      <c r="E425" s="1">
        <v>5.1313030000000004E-9</v>
      </c>
      <c r="F425">
        <v>-4098</v>
      </c>
      <c r="G425">
        <v>-1622</v>
      </c>
      <c r="H425" s="1">
        <v>3301631000</v>
      </c>
      <c r="I425" s="1">
        <v>6670872</v>
      </c>
      <c r="J425" s="2">
        <v>2.0204870000000001E-3</v>
      </c>
      <c r="K425" s="1">
        <v>6.1650919999999996E-7</v>
      </c>
      <c r="L425" s="5"/>
      <c r="M425" s="2">
        <v>2.0188436879381533E-3</v>
      </c>
      <c r="N425" s="3">
        <v>6.8041531708324943</v>
      </c>
      <c r="O425" s="3">
        <v>0.30512901097606665</v>
      </c>
      <c r="P425" s="3">
        <v>0.4304222093444392</v>
      </c>
      <c r="R425" t="str">
        <f>A425</f>
        <v>BKL-AKZH-06</v>
      </c>
      <c r="S425" s="3">
        <f>AVERAGE(N425:N427)</f>
        <v>6.9411850557800454</v>
      </c>
      <c r="T425" s="3">
        <f>STDEV(N425:N427)</f>
        <v>0.15385301530691212</v>
      </c>
      <c r="U425" s="9">
        <f>COUNT(N425:N427)</f>
        <v>3</v>
      </c>
      <c r="V425">
        <v>0.96099999999999997</v>
      </c>
      <c r="W425" s="3">
        <f>S425-(19.04*V425-17.98)</f>
        <v>6.6237450557800477</v>
      </c>
    </row>
    <row r="426" spans="1:23" x14ac:dyDescent="0.25">
      <c r="A426" t="s">
        <v>44</v>
      </c>
      <c r="B426">
        <v>4</v>
      </c>
      <c r="C426">
        <v>260</v>
      </c>
      <c r="D426" s="1">
        <v>5.1313030000000004E-9</v>
      </c>
      <c r="E426" s="1">
        <v>5.1816499999999998E-9</v>
      </c>
      <c r="F426">
        <v>-4273</v>
      </c>
      <c r="G426">
        <v>-1672</v>
      </c>
      <c r="H426" s="1">
        <v>3266589000</v>
      </c>
      <c r="I426" s="1">
        <v>6602070</v>
      </c>
      <c r="J426" s="2">
        <v>2.021096E-3</v>
      </c>
      <c r="K426" s="1">
        <v>5.7530999999999998E-7</v>
      </c>
      <c r="L426" s="5"/>
      <c r="M426" s="2">
        <v>2.0194521926233874E-3</v>
      </c>
      <c r="N426" s="3">
        <v>7.1076165087708976</v>
      </c>
      <c r="O426" s="3">
        <v>0.28465248558208023</v>
      </c>
      <c r="P426" s="3">
        <v>0.4304222093444392</v>
      </c>
      <c r="U426" s="9"/>
    </row>
    <row r="427" spans="1:23" x14ac:dyDescent="0.25">
      <c r="A427" t="s">
        <v>44</v>
      </c>
      <c r="B427">
        <v>4</v>
      </c>
      <c r="C427">
        <v>261</v>
      </c>
      <c r="D427" s="1">
        <v>5.1977610000000004E-9</v>
      </c>
      <c r="E427" s="1">
        <v>5.1433859999999999E-9</v>
      </c>
      <c r="F427">
        <v>-4223</v>
      </c>
      <c r="G427">
        <v>-1772</v>
      </c>
      <c r="H427" s="1">
        <v>3221605000</v>
      </c>
      <c r="I427" s="1">
        <v>6509899</v>
      </c>
      <c r="J427" s="2">
        <v>2.020703E-3</v>
      </c>
      <c r="K427" s="1">
        <v>6.8814510000000004E-7</v>
      </c>
      <c r="L427" s="5"/>
      <c r="M427" s="2">
        <v>2.0190595122600097E-3</v>
      </c>
      <c r="N427" s="3">
        <v>6.9117854877367435</v>
      </c>
      <c r="O427" s="3">
        <v>0.34054737385949346</v>
      </c>
      <c r="P427" s="3">
        <v>0.4304222093444392</v>
      </c>
      <c r="U427" s="9"/>
    </row>
    <row r="428" spans="1:23" x14ac:dyDescent="0.25">
      <c r="A428" t="s">
        <v>6</v>
      </c>
      <c r="B428">
        <v>4</v>
      </c>
      <c r="C428">
        <v>262</v>
      </c>
      <c r="D428" s="1">
        <v>5.139359E-9</v>
      </c>
      <c r="E428" s="1">
        <v>5.1856769999999997E-9</v>
      </c>
      <c r="F428">
        <v>1755</v>
      </c>
      <c r="G428">
        <v>4874</v>
      </c>
      <c r="H428" s="1">
        <v>3406304000</v>
      </c>
      <c r="I428" s="1">
        <v>6689145</v>
      </c>
      <c r="J428" s="2">
        <v>1.9637610000000001E-3</v>
      </c>
      <c r="K428" s="1">
        <v>5.0958140000000004E-7</v>
      </c>
      <c r="L428" s="5">
        <v>1.000456346330961</v>
      </c>
      <c r="M428" s="2">
        <v>1.9621638245972957E-3</v>
      </c>
      <c r="N428" s="3">
        <v>-21.462285758380382</v>
      </c>
      <c r="O428" s="3">
        <v>0.25949257572586482</v>
      </c>
      <c r="P428" s="3">
        <v>0.4304222093444392</v>
      </c>
      <c r="U428" s="9"/>
    </row>
    <row r="429" spans="1:23" x14ac:dyDescent="0.25">
      <c r="A429" t="s">
        <v>6</v>
      </c>
      <c r="B429">
        <v>5</v>
      </c>
      <c r="C429">
        <v>1</v>
      </c>
      <c r="D429" s="1">
        <v>3.7598680000000004E-9</v>
      </c>
      <c r="E429" s="1">
        <v>3.6209119999999999E-9</v>
      </c>
      <c r="F429">
        <v>543</v>
      </c>
      <c r="G429">
        <v>3473</v>
      </c>
      <c r="H429" s="1">
        <v>1672369000</v>
      </c>
      <c r="I429" s="1">
        <v>3289368</v>
      </c>
      <c r="J429" s="4">
        <v>1.9668910000000001E-3</v>
      </c>
      <c r="K429" s="4">
        <v>1.069419E-7</v>
      </c>
      <c r="L429" s="5">
        <v>1.0020509540067506</v>
      </c>
      <c r="M429" s="2">
        <v>1.9626028270302073E-3</v>
      </c>
      <c r="N429" s="3">
        <v>-21.243353765107109</v>
      </c>
      <c r="O429" s="3">
        <v>5.437103530393906E-2</v>
      </c>
      <c r="P429" s="3">
        <v>0.42445319508691942</v>
      </c>
      <c r="U429" s="9"/>
    </row>
    <row r="430" spans="1:23" x14ac:dyDescent="0.25">
      <c r="A430" t="s">
        <v>6</v>
      </c>
      <c r="B430">
        <v>5</v>
      </c>
      <c r="C430">
        <v>2</v>
      </c>
      <c r="D430" s="1">
        <v>3.6269529999999999E-9</v>
      </c>
      <c r="E430" s="1">
        <v>3.550427E-9</v>
      </c>
      <c r="F430">
        <v>643</v>
      </c>
      <c r="G430">
        <v>3473</v>
      </c>
      <c r="H430" s="1">
        <v>1609109000</v>
      </c>
      <c r="I430" s="1">
        <v>3166143</v>
      </c>
      <c r="J430" s="4">
        <v>1.9676379999999999E-3</v>
      </c>
      <c r="K430" s="4">
        <v>2.2482220000000001E-7</v>
      </c>
      <c r="L430" s="5">
        <v>1.0024315201197902</v>
      </c>
      <c r="M430" s="2">
        <v>1.9633481984370573E-3</v>
      </c>
      <c r="N430" s="3">
        <v>-20.871634531688944</v>
      </c>
      <c r="O430" s="3">
        <v>0.11425994009060611</v>
      </c>
      <c r="P430" s="3">
        <v>0.42445319508691942</v>
      </c>
      <c r="U430" s="9"/>
    </row>
    <row r="431" spans="1:23" x14ac:dyDescent="0.25">
      <c r="A431" t="s">
        <v>6</v>
      </c>
      <c r="B431">
        <v>5</v>
      </c>
      <c r="C431">
        <v>3</v>
      </c>
      <c r="D431" s="1">
        <v>3.5403580000000002E-9</v>
      </c>
      <c r="E431" s="1">
        <v>3.4900109999999999E-9</v>
      </c>
      <c r="F431">
        <v>743</v>
      </c>
      <c r="G431">
        <v>3473</v>
      </c>
      <c r="H431" s="1">
        <v>1567504000</v>
      </c>
      <c r="I431" s="1">
        <v>3084241</v>
      </c>
      <c r="J431" s="4">
        <v>1.9676160000000002E-3</v>
      </c>
      <c r="K431" s="4">
        <v>2.938513E-7</v>
      </c>
      <c r="L431" s="5">
        <v>1.002420312014721</v>
      </c>
      <c r="M431" s="2">
        <v>1.9633262464009791E-3</v>
      </c>
      <c r="N431" s="3">
        <v>-20.882582086086622</v>
      </c>
      <c r="O431" s="3">
        <v>0.14934382521792869</v>
      </c>
      <c r="P431" s="3">
        <v>0.42445319508691942</v>
      </c>
      <c r="U431" s="9"/>
    </row>
    <row r="432" spans="1:23" x14ac:dyDescent="0.25">
      <c r="A432" t="s">
        <v>6</v>
      </c>
      <c r="B432">
        <v>5</v>
      </c>
      <c r="C432">
        <v>4</v>
      </c>
      <c r="D432" s="1">
        <v>3.504108E-9</v>
      </c>
      <c r="E432" s="1">
        <v>3.4557760000000002E-9</v>
      </c>
      <c r="F432">
        <v>843</v>
      </c>
      <c r="G432">
        <v>3473</v>
      </c>
      <c r="H432" s="1">
        <v>1538760000</v>
      </c>
      <c r="I432" s="1">
        <v>3025006</v>
      </c>
      <c r="J432" s="4">
        <v>1.9658729999999999E-3</v>
      </c>
      <c r="K432" s="4">
        <v>2.9978400000000001E-7</v>
      </c>
      <c r="L432" s="5">
        <v>1.001532324417628</v>
      </c>
      <c r="M432" s="2">
        <v>1.9615870464516614E-3</v>
      </c>
      <c r="N432" s="3">
        <v>-21.749926964062748</v>
      </c>
      <c r="O432" s="3">
        <v>0.15249408278154286</v>
      </c>
      <c r="P432" s="3">
        <v>0.42445319508691942</v>
      </c>
      <c r="U432" s="9"/>
    </row>
    <row r="433" spans="1:21" x14ac:dyDescent="0.25">
      <c r="A433" t="s">
        <v>6</v>
      </c>
      <c r="B433">
        <v>5</v>
      </c>
      <c r="C433">
        <v>11</v>
      </c>
      <c r="D433" s="1">
        <v>3.4759139999999999E-9</v>
      </c>
      <c r="E433" s="1">
        <v>3.4799420000000001E-9</v>
      </c>
      <c r="F433">
        <v>943</v>
      </c>
      <c r="G433">
        <v>3473</v>
      </c>
      <c r="H433" s="1">
        <v>1547339000</v>
      </c>
      <c r="I433" s="1">
        <v>3044897</v>
      </c>
      <c r="J433" s="4">
        <v>1.9678270000000001E-3</v>
      </c>
      <c r="K433" s="4">
        <v>2.7148069999999999E-7</v>
      </c>
      <c r="L433" s="5">
        <v>1.0025278079315234</v>
      </c>
      <c r="M433" s="2">
        <v>1.9635367863833695E-3</v>
      </c>
      <c r="N433" s="3">
        <v>-20.777585087088823</v>
      </c>
      <c r="O433" s="3">
        <v>0.13795963771205497</v>
      </c>
      <c r="P433" s="3">
        <v>0.42445319508691942</v>
      </c>
      <c r="U433" s="9"/>
    </row>
    <row r="434" spans="1:21" x14ac:dyDescent="0.25">
      <c r="A434" t="s">
        <v>6</v>
      </c>
      <c r="B434">
        <v>5</v>
      </c>
      <c r="C434">
        <v>12</v>
      </c>
      <c r="D434" s="1">
        <v>3.4799420000000001E-9</v>
      </c>
      <c r="E434" s="1">
        <v>3.5222329999999999E-9</v>
      </c>
      <c r="F434">
        <v>543</v>
      </c>
      <c r="G434">
        <v>3373</v>
      </c>
      <c r="H434" s="1">
        <v>1568931000</v>
      </c>
      <c r="I434" s="1">
        <v>3086557</v>
      </c>
      <c r="J434" s="4">
        <v>1.9673E-3</v>
      </c>
      <c r="K434" s="4">
        <v>2.345526E-7</v>
      </c>
      <c r="L434" s="5">
        <v>1.0022593228691778</v>
      </c>
      <c r="M434" s="2">
        <v>1.962453271128727E-3</v>
      </c>
      <c r="N434" s="3">
        <v>-21.317937797363349</v>
      </c>
      <c r="O434" s="3">
        <v>0.11922563920093529</v>
      </c>
      <c r="P434" s="3">
        <v>0.42445319508691942</v>
      </c>
      <c r="U434" s="9"/>
    </row>
    <row r="435" spans="1:21" x14ac:dyDescent="0.25">
      <c r="A435" t="s">
        <v>6</v>
      </c>
      <c r="B435">
        <v>5</v>
      </c>
      <c r="C435">
        <v>19</v>
      </c>
      <c r="D435" s="1">
        <v>3.7659090000000004E-9</v>
      </c>
      <c r="E435" s="1">
        <v>3.8363940000000003E-9</v>
      </c>
      <c r="F435">
        <v>643</v>
      </c>
      <c r="G435">
        <v>3373</v>
      </c>
      <c r="H435" s="1">
        <v>1729431000</v>
      </c>
      <c r="I435" s="1">
        <v>3404612</v>
      </c>
      <c r="J435" s="4">
        <v>1.9686360000000002E-3</v>
      </c>
      <c r="K435" s="4">
        <v>1.87334E-7</v>
      </c>
      <c r="L435" s="5">
        <v>1.0029399605224862</v>
      </c>
      <c r="M435" s="2">
        <v>1.9637859796989648E-3</v>
      </c>
      <c r="N435" s="3">
        <v>-20.653311540512309</v>
      </c>
      <c r="O435" s="3">
        <v>9.5159287953689761E-2</v>
      </c>
      <c r="P435" s="3">
        <v>0.42445319508691942</v>
      </c>
      <c r="U435" s="9"/>
    </row>
    <row r="436" spans="1:21" x14ac:dyDescent="0.25">
      <c r="A436" t="s">
        <v>6</v>
      </c>
      <c r="B436">
        <v>5</v>
      </c>
      <c r="C436">
        <v>20</v>
      </c>
      <c r="D436" s="1">
        <v>3.8343809999999996E-9</v>
      </c>
      <c r="E436" s="1">
        <v>3.8363940000000003E-9</v>
      </c>
      <c r="F436">
        <v>743</v>
      </c>
      <c r="G436">
        <v>3373</v>
      </c>
      <c r="H436" s="1">
        <v>1741352000</v>
      </c>
      <c r="I436" s="1">
        <v>3425387</v>
      </c>
      <c r="J436" s="4">
        <v>1.967089E-3</v>
      </c>
      <c r="K436" s="4">
        <v>1.836504E-7</v>
      </c>
      <c r="L436" s="5">
        <v>1.0021518269523755</v>
      </c>
      <c r="M436" s="2">
        <v>1.9623953774848047E-3</v>
      </c>
      <c r="N436" s="3">
        <v>-21.346809552760469</v>
      </c>
      <c r="O436" s="3">
        <v>9.3361510333289446E-2</v>
      </c>
      <c r="P436" s="3">
        <v>0.42445319508691942</v>
      </c>
      <c r="U436" s="9"/>
    </row>
    <row r="437" spans="1:21" x14ac:dyDescent="0.25">
      <c r="A437" t="s">
        <v>6</v>
      </c>
      <c r="B437">
        <v>5</v>
      </c>
      <c r="C437">
        <v>27</v>
      </c>
      <c r="D437" s="1">
        <v>3.6531339999999998E-9</v>
      </c>
      <c r="E437" s="1">
        <v>3.6450780000000002E-9</v>
      </c>
      <c r="F437">
        <v>843</v>
      </c>
      <c r="G437">
        <v>3373</v>
      </c>
      <c r="H437" s="1">
        <v>1643832000</v>
      </c>
      <c r="I437" s="1">
        <v>3232331</v>
      </c>
      <c r="J437" s="4">
        <v>1.9663380000000002E-3</v>
      </c>
      <c r="K437" s="4">
        <v>2.4046119999999998E-7</v>
      </c>
      <c r="L437" s="5">
        <v>1.0017692230020505</v>
      </c>
      <c r="M437" s="2">
        <v>1.9616461694273702E-3</v>
      </c>
      <c r="N437" s="3">
        <v>-21.720442136759278</v>
      </c>
      <c r="O437" s="3">
        <v>0.12228884352537557</v>
      </c>
      <c r="P437" s="3">
        <v>0.42445319508691942</v>
      </c>
      <c r="U437" s="9"/>
    </row>
    <row r="438" spans="1:21" x14ac:dyDescent="0.25">
      <c r="A438" t="s">
        <v>6</v>
      </c>
      <c r="B438">
        <v>5</v>
      </c>
      <c r="C438">
        <v>28</v>
      </c>
      <c r="D438" s="1">
        <v>3.6390370000000002E-9</v>
      </c>
      <c r="E438" s="1">
        <v>3.5806349999999998E-9</v>
      </c>
      <c r="F438">
        <v>943</v>
      </c>
      <c r="G438">
        <v>3373</v>
      </c>
      <c r="H438" s="1">
        <v>1612090000</v>
      </c>
      <c r="I438" s="1">
        <v>3172873</v>
      </c>
      <c r="J438" s="4">
        <v>1.9681770000000002E-3</v>
      </c>
      <c r="K438" s="4">
        <v>2.2956749999999999E-7</v>
      </c>
      <c r="L438" s="5">
        <v>1.0027061186939918</v>
      </c>
      <c r="M438" s="2">
        <v>1.9635528842911303E-3</v>
      </c>
      <c r="N438" s="3">
        <v>-20.76955700621863</v>
      </c>
      <c r="O438" s="3">
        <v>0.11663966198162054</v>
      </c>
      <c r="P438" s="3">
        <v>0.42445319508691942</v>
      </c>
      <c r="U438" s="9"/>
    </row>
    <row r="439" spans="1:21" x14ac:dyDescent="0.25">
      <c r="A439" t="s">
        <v>6</v>
      </c>
      <c r="B439">
        <v>5</v>
      </c>
      <c r="C439">
        <v>35</v>
      </c>
      <c r="D439" s="1">
        <v>2.9865470000000001E-9</v>
      </c>
      <c r="E439" s="1">
        <v>2.9502979999999998E-9</v>
      </c>
      <c r="F439">
        <v>943</v>
      </c>
      <c r="G439">
        <v>3273</v>
      </c>
      <c r="H439" s="1">
        <v>1310647000</v>
      </c>
      <c r="I439" s="1">
        <v>2578757</v>
      </c>
      <c r="J439" s="4">
        <v>1.9675449999999998E-3</v>
      </c>
      <c r="K439" s="4">
        <v>2.4682170000000001E-7</v>
      </c>
      <c r="L439" s="5">
        <v>1.0023841404029057</v>
      </c>
      <c r="M439" s="2">
        <v>1.9629223691378325E-3</v>
      </c>
      <c r="N439" s="3">
        <v>-21.083997038782943</v>
      </c>
      <c r="O439" s="3">
        <v>0.12544653362438979</v>
      </c>
      <c r="P439" s="3">
        <v>0.42445319508691942</v>
      </c>
      <c r="U439" s="9"/>
    </row>
    <row r="440" spans="1:21" x14ac:dyDescent="0.25">
      <c r="A440" t="s">
        <v>6</v>
      </c>
      <c r="B440">
        <v>5</v>
      </c>
      <c r="C440">
        <v>36</v>
      </c>
      <c r="D440" s="1">
        <v>2.966409E-9</v>
      </c>
      <c r="E440" s="1">
        <v>2.9321729999999999E-9</v>
      </c>
      <c r="F440">
        <v>943</v>
      </c>
      <c r="G440">
        <v>3173</v>
      </c>
      <c r="H440" s="1">
        <v>1305485000</v>
      </c>
      <c r="I440" s="1">
        <v>2569051</v>
      </c>
      <c r="J440" s="4">
        <v>1.9678909999999998E-3</v>
      </c>
      <c r="K440" s="4">
        <v>2.0460520000000001E-7</v>
      </c>
      <c r="L440" s="5">
        <v>1.002560413328089</v>
      </c>
      <c r="M440" s="2">
        <v>1.9632764870744345E-3</v>
      </c>
      <c r="N440" s="3">
        <v>-20.907397229984802</v>
      </c>
      <c r="O440" s="3">
        <v>0.10397181551213966</v>
      </c>
      <c r="P440" s="3">
        <v>0.42445319508691942</v>
      </c>
      <c r="U440" s="9"/>
    </row>
    <row r="441" spans="1:21" x14ac:dyDescent="0.25">
      <c r="A441" t="s">
        <v>6</v>
      </c>
      <c r="B441">
        <v>5</v>
      </c>
      <c r="C441">
        <v>43</v>
      </c>
      <c r="D441" s="1">
        <v>2.914049E-9</v>
      </c>
      <c r="E441" s="1">
        <v>2.9100210000000002E-9</v>
      </c>
      <c r="F441">
        <v>1243</v>
      </c>
      <c r="G441">
        <v>3073</v>
      </c>
      <c r="H441" s="1">
        <v>1295748000</v>
      </c>
      <c r="I441" s="1">
        <v>2551218</v>
      </c>
      <c r="J441" s="4">
        <v>1.9689130000000001E-3</v>
      </c>
      <c r="K441" s="4">
        <v>1.799171E-7</v>
      </c>
      <c r="L441" s="5">
        <v>1.003081080754497</v>
      </c>
      <c r="M441" s="2">
        <v>1.9642960905838719E-3</v>
      </c>
      <c r="N441" s="3">
        <v>-20.398917522505442</v>
      </c>
      <c r="O441" s="3">
        <v>9.1378897899500891E-2</v>
      </c>
      <c r="P441" s="3">
        <v>0.42445319508691942</v>
      </c>
      <c r="U441" s="9"/>
    </row>
    <row r="442" spans="1:21" x14ac:dyDescent="0.25">
      <c r="A442" t="s">
        <v>6</v>
      </c>
      <c r="B442">
        <v>5</v>
      </c>
      <c r="C442">
        <v>44</v>
      </c>
      <c r="D442" s="1">
        <v>2.92009E-9</v>
      </c>
      <c r="E442" s="1">
        <v>2.8999519999999999E-9</v>
      </c>
      <c r="F442">
        <v>1343</v>
      </c>
      <c r="G442">
        <v>3073</v>
      </c>
      <c r="H442" s="1">
        <v>1318497000</v>
      </c>
      <c r="I442" s="1">
        <v>2585927</v>
      </c>
      <c r="J442" s="4">
        <v>1.9612710000000001E-3</v>
      </c>
      <c r="K442" s="4">
        <v>2.563641E-7</v>
      </c>
      <c r="L442" s="5">
        <v>0.99918779262082835</v>
      </c>
      <c r="M442" s="2">
        <v>1.9566720103303299E-3</v>
      </c>
      <c r="N442" s="3">
        <v>-24.201072047511541</v>
      </c>
      <c r="O442" s="3">
        <v>0.13071324666504527</v>
      </c>
      <c r="P442" s="3">
        <v>0.42445319508691942</v>
      </c>
      <c r="U442" s="9"/>
    </row>
    <row r="443" spans="1:21" x14ac:dyDescent="0.25">
      <c r="A443" t="s">
        <v>6</v>
      </c>
      <c r="B443">
        <v>5</v>
      </c>
      <c r="C443">
        <v>45</v>
      </c>
      <c r="D443" s="1">
        <v>2.8999519999999999E-9</v>
      </c>
      <c r="E443" s="1">
        <v>2.8314810000000001E-9</v>
      </c>
      <c r="F443">
        <v>1343</v>
      </c>
      <c r="G443">
        <v>2973</v>
      </c>
      <c r="H443" s="1">
        <v>1278310000</v>
      </c>
      <c r="I443" s="1">
        <v>2512985</v>
      </c>
      <c r="J443" s="4">
        <v>1.9658639999999999E-3</v>
      </c>
      <c r="K443" s="4">
        <v>2.1851250000000001E-7</v>
      </c>
      <c r="L443" s="5">
        <v>1.0015277392837358</v>
      </c>
      <c r="M443" s="2">
        <v>1.9612542401922137E-3</v>
      </c>
      <c r="N443" s="3">
        <v>-21.915898567617333</v>
      </c>
      <c r="O443" s="3">
        <v>0.11115341651304467</v>
      </c>
      <c r="P443" s="3">
        <v>0.42445319508691942</v>
      </c>
      <c r="U443" s="9"/>
    </row>
    <row r="444" spans="1:21" x14ac:dyDescent="0.25">
      <c r="A444" t="s">
        <v>6</v>
      </c>
      <c r="B444">
        <v>5</v>
      </c>
      <c r="C444">
        <v>46</v>
      </c>
      <c r="D444" s="1">
        <v>2.8737719999999999E-9</v>
      </c>
      <c r="E444" s="1">
        <v>2.8516189999999998E-9</v>
      </c>
      <c r="F444">
        <v>1343</v>
      </c>
      <c r="G444">
        <v>2873</v>
      </c>
      <c r="H444" s="1">
        <v>1268778000</v>
      </c>
      <c r="I444" s="1">
        <v>2495915</v>
      </c>
      <c r="J444" s="4">
        <v>1.9671810000000001E-3</v>
      </c>
      <c r="K444" s="4">
        <v>3.4894909999999998E-7</v>
      </c>
      <c r="L444" s="5">
        <v>1.0021986972099388</v>
      </c>
      <c r="M444" s="2">
        <v>1.9625681519553542E-3</v>
      </c>
      <c r="N444" s="3">
        <v>-21.260646341834111</v>
      </c>
      <c r="O444" s="3">
        <v>0.17738535498258673</v>
      </c>
      <c r="P444" s="3">
        <v>0.42445319508691942</v>
      </c>
    </row>
    <row r="445" spans="1:21" x14ac:dyDescent="0.25">
      <c r="A445" t="s">
        <v>6</v>
      </c>
      <c r="B445">
        <v>5</v>
      </c>
      <c r="C445">
        <v>47</v>
      </c>
      <c r="D445" s="1">
        <v>2.6361369999999998E-9</v>
      </c>
      <c r="E445" s="1">
        <v>2.63815E-9</v>
      </c>
      <c r="F445">
        <v>2043</v>
      </c>
      <c r="G445">
        <v>5623</v>
      </c>
      <c r="H445" s="1">
        <v>1176621000</v>
      </c>
      <c r="I445" s="1">
        <v>2312292</v>
      </c>
      <c r="J445" s="4">
        <v>1.9651999999999998E-3</v>
      </c>
      <c r="K445" s="4">
        <v>2.5800239999999998E-7</v>
      </c>
      <c r="L445" s="5">
        <v>1.001189458294367</v>
      </c>
      <c r="M445" s="2">
        <v>1.9617655123077261E-3</v>
      </c>
      <c r="N445" s="3">
        <v>-21.660925439992983</v>
      </c>
      <c r="O445" s="3">
        <v>0.13128556889883983</v>
      </c>
      <c r="P445" s="3">
        <v>0.42445319508691942</v>
      </c>
    </row>
    <row r="446" spans="1:21" x14ac:dyDescent="0.25">
      <c r="A446" t="s">
        <v>6</v>
      </c>
      <c r="B446">
        <v>5</v>
      </c>
      <c r="C446">
        <v>48</v>
      </c>
      <c r="D446" s="1">
        <v>2.6300949999999999E-9</v>
      </c>
      <c r="E446" s="1">
        <v>2.6341230000000001E-9</v>
      </c>
      <c r="F446">
        <v>2093</v>
      </c>
      <c r="G446">
        <v>5623</v>
      </c>
      <c r="H446" s="1">
        <v>1158394000</v>
      </c>
      <c r="I446" s="1">
        <v>2278231</v>
      </c>
      <c r="J446" s="4">
        <v>1.966719E-3</v>
      </c>
      <c r="K446" s="4">
        <v>2.835821E-7</v>
      </c>
      <c r="L446" s="5">
        <v>1.0019633270034802</v>
      </c>
      <c r="M446" s="2">
        <v>1.9632818576228064E-3</v>
      </c>
      <c r="N446" s="3">
        <v>-20.904718919406264</v>
      </c>
      <c r="O446" s="3">
        <v>0.14419045120324764</v>
      </c>
      <c r="P446" s="3">
        <v>0.42445319508691942</v>
      </c>
    </row>
    <row r="447" spans="1:21" x14ac:dyDescent="0.25">
      <c r="A447" t="s">
        <v>6</v>
      </c>
      <c r="B447">
        <v>5</v>
      </c>
      <c r="C447">
        <v>49</v>
      </c>
      <c r="D447" s="1">
        <v>2.6542609999999998E-9</v>
      </c>
      <c r="E447" s="1">
        <v>2.6421779999999998E-9</v>
      </c>
      <c r="F447">
        <v>2143</v>
      </c>
      <c r="G447">
        <v>5623</v>
      </c>
      <c r="H447" s="1">
        <v>1148814000</v>
      </c>
      <c r="I447" s="1">
        <v>2258405</v>
      </c>
      <c r="J447" s="4">
        <v>1.965854E-3</v>
      </c>
      <c r="K447" s="4">
        <v>2.9645889999999998E-7</v>
      </c>
      <c r="L447" s="5">
        <v>1.0015226446905225</v>
      </c>
      <c r="M447" s="2">
        <v>1.9624183693426589E-3</v>
      </c>
      <c r="N447" s="3">
        <v>-21.33534343573762</v>
      </c>
      <c r="O447" s="3">
        <v>0.15080412889258307</v>
      </c>
      <c r="P447" s="3">
        <v>0.42445319508691942</v>
      </c>
    </row>
    <row r="448" spans="1:21" x14ac:dyDescent="0.25">
      <c r="A448" t="s">
        <v>6</v>
      </c>
      <c r="B448">
        <v>5</v>
      </c>
      <c r="C448">
        <v>50</v>
      </c>
      <c r="D448" s="1">
        <v>2.6421779999999998E-9</v>
      </c>
      <c r="E448" s="1">
        <v>2.63815E-9</v>
      </c>
      <c r="F448">
        <v>2193</v>
      </c>
      <c r="G448">
        <v>5623</v>
      </c>
      <c r="H448" s="1">
        <v>1143021000</v>
      </c>
      <c r="I448" s="1">
        <v>2248165</v>
      </c>
      <c r="J448" s="4">
        <v>1.9668670000000002E-3</v>
      </c>
      <c r="K448" s="4">
        <v>2.45806E-7</v>
      </c>
      <c r="L448" s="5">
        <v>1.0020387269830384</v>
      </c>
      <c r="M448" s="2">
        <v>1.9634295989701613E-3</v>
      </c>
      <c r="N448" s="3">
        <v>-20.831039811409656</v>
      </c>
      <c r="O448" s="3">
        <v>0.12497337135657874</v>
      </c>
      <c r="P448" s="3">
        <v>0.42445319508691942</v>
      </c>
    </row>
    <row r="449" spans="1:16" x14ac:dyDescent="0.25">
      <c r="A449" t="s">
        <v>6</v>
      </c>
      <c r="B449">
        <v>5</v>
      </c>
      <c r="C449">
        <v>56</v>
      </c>
      <c r="D449" s="1">
        <v>2.5193329999999999E-9</v>
      </c>
      <c r="E449" s="1">
        <v>2.5314159999999999E-9</v>
      </c>
      <c r="F449">
        <v>2143</v>
      </c>
      <c r="G449">
        <v>5523</v>
      </c>
      <c r="H449" s="1">
        <v>1109034000</v>
      </c>
      <c r="I449" s="1">
        <v>2180381</v>
      </c>
      <c r="J449" s="4">
        <v>1.966017E-3</v>
      </c>
      <c r="K449" s="4">
        <v>3.0212540000000001E-7</v>
      </c>
      <c r="L449" s="5">
        <v>1.0016056865599008</v>
      </c>
      <c r="M449" s="2">
        <v>1.9625810844752186E-3</v>
      </c>
      <c r="N449" s="3">
        <v>-21.254196850579167</v>
      </c>
      <c r="O449" s="3">
        <v>0.15367384920883187</v>
      </c>
      <c r="P449" s="3">
        <v>0.42445319508691942</v>
      </c>
    </row>
    <row r="450" spans="1:16" x14ac:dyDescent="0.25">
      <c r="A450" t="s">
        <v>6</v>
      </c>
      <c r="B450">
        <v>5</v>
      </c>
      <c r="C450">
        <v>57</v>
      </c>
      <c r="D450" s="1">
        <v>2.5253749999999999E-9</v>
      </c>
      <c r="E450" s="1">
        <v>2.553569E-9</v>
      </c>
      <c r="F450">
        <v>2143</v>
      </c>
      <c r="G450">
        <v>5573</v>
      </c>
      <c r="H450" s="1">
        <v>1118615000</v>
      </c>
      <c r="I450" s="1">
        <v>2200490</v>
      </c>
      <c r="J450" s="4">
        <v>1.9671530000000001E-3</v>
      </c>
      <c r="K450" s="4">
        <v>4.4845379999999999E-7</v>
      </c>
      <c r="L450" s="5">
        <v>1.0021844323489413</v>
      </c>
      <c r="M450" s="2">
        <v>1.9636785646112691E-3</v>
      </c>
      <c r="N450" s="3">
        <v>-20.706879806867583</v>
      </c>
      <c r="O450" s="3">
        <v>0.22797098141324035</v>
      </c>
      <c r="P450" s="3">
        <v>0.42445319508691942</v>
      </c>
    </row>
    <row r="451" spans="1:16" x14ac:dyDescent="0.25">
      <c r="A451" t="s">
        <v>6</v>
      </c>
      <c r="B451">
        <v>5</v>
      </c>
      <c r="C451">
        <v>59</v>
      </c>
      <c r="D451" s="1">
        <v>2.5495410000000002E-9</v>
      </c>
      <c r="E451" s="1">
        <v>2.553569E-9</v>
      </c>
      <c r="F451">
        <v>2243</v>
      </c>
      <c r="G451">
        <v>5473</v>
      </c>
      <c r="H451" s="1">
        <v>1102530000</v>
      </c>
      <c r="I451" s="1">
        <v>2168600</v>
      </c>
      <c r="J451" s="4">
        <v>1.9669269999999998E-3</v>
      </c>
      <c r="K451" s="4">
        <v>3.0934199999999999E-7</v>
      </c>
      <c r="L451" s="5">
        <v>1.0020692945423186</v>
      </c>
      <c r="M451" s="2">
        <v>1.9634529637781858E-3</v>
      </c>
      <c r="N451" s="3">
        <v>-20.819387702879609</v>
      </c>
      <c r="O451" s="3">
        <v>0.15727172386163799</v>
      </c>
      <c r="P451" s="3">
        <v>0.42445319508691942</v>
      </c>
    </row>
    <row r="452" spans="1:16" x14ac:dyDescent="0.25">
      <c r="A452" t="s">
        <v>6</v>
      </c>
      <c r="B452">
        <v>5</v>
      </c>
      <c r="C452">
        <v>60</v>
      </c>
      <c r="D452" s="1">
        <v>2.5555820000000002E-9</v>
      </c>
      <c r="E452" s="1">
        <v>2.55961E-9</v>
      </c>
      <c r="F452">
        <v>2293</v>
      </c>
      <c r="G452">
        <v>5523</v>
      </c>
      <c r="H452" s="1">
        <v>1103263000</v>
      </c>
      <c r="I452" s="1">
        <v>2168194</v>
      </c>
      <c r="J452" s="4">
        <v>1.9652559999999999E-3</v>
      </c>
      <c r="K452" s="4">
        <v>2.7036120000000001E-7</v>
      </c>
      <c r="L452" s="5">
        <v>1.0012179880163621</v>
      </c>
      <c r="M452" s="2">
        <v>1.9617849151406545E-3</v>
      </c>
      <c r="N452" s="3">
        <v>-21.651249181800058</v>
      </c>
      <c r="O452" s="3">
        <v>0.1375704742791779</v>
      </c>
      <c r="P452" s="3">
        <v>0.42445319508691942</v>
      </c>
    </row>
    <row r="454" spans="1:16" x14ac:dyDescent="0.25">
      <c r="A454" t="s">
        <v>81</v>
      </c>
      <c r="D454" s="1"/>
      <c r="I454" s="1"/>
    </row>
    <row r="455" spans="1:16" x14ac:dyDescent="0.25">
      <c r="A455" s="8" t="s">
        <v>80</v>
      </c>
      <c r="D455" s="1"/>
    </row>
    <row r="456" spans="1:16" x14ac:dyDescent="0.25">
      <c r="A456" s="8" t="s">
        <v>78</v>
      </c>
    </row>
    <row r="457" spans="1:16" x14ac:dyDescent="0.25">
      <c r="A457" s="8" t="s">
        <v>79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Schmitt</dc:creator>
  <cp:lastModifiedBy>Axel Schmitt</cp:lastModifiedBy>
  <dcterms:created xsi:type="dcterms:W3CDTF">2018-11-15T12:17:18Z</dcterms:created>
  <dcterms:modified xsi:type="dcterms:W3CDTF">2018-11-29T10:28:36Z</dcterms:modified>
</cp:coreProperties>
</file>