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B Mount\Dropbox (The University of Manchester)\BACKUP\Manchester\articles\Visual Kinetic Analyses\review and resubmission\"/>
    </mc:Choice>
  </mc:AlternateContent>
  <bookViews>
    <workbookView xWindow="0" yWindow="0" windowWidth="16620" windowHeight="4500" tabRatio="937"/>
  </bookViews>
  <sheets>
    <sheet name="reaction conditions (same exce)" sheetId="14" r:id="rId1"/>
    <sheet name="cat. deact.; prod. inhib." sheetId="15" r:id="rId2"/>
    <sheet name="reaction conditions" sheetId="13" r:id="rId3"/>
    <sheet name="order in A (P)" sheetId="1" r:id="rId4"/>
    <sheet name="order in A (B)" sheetId="6" r:id="rId5"/>
    <sheet name="order in A (A)" sheetId="5" r:id="rId6"/>
    <sheet name="order in B (P)" sheetId="2" r:id="rId7"/>
    <sheet name="order in B (A)" sheetId="7" r:id="rId8"/>
    <sheet name="order in B (B)" sheetId="8" r:id="rId9"/>
    <sheet name="order in cat (P)" sheetId="3" r:id="rId10"/>
    <sheet name="order in cat (A)" sheetId="10" r:id="rId11"/>
    <sheet name="order in cat (B)" sheetId="9" r:id="rId12"/>
    <sheet name="kobs (P)" sheetId="4" r:id="rId13"/>
    <sheet name="kobs (A)" sheetId="11" r:id="rId14"/>
    <sheet name="kobs (B)" sheetId="12" r:id="rId15"/>
  </sheets>
  <calcPr calcId="179017"/>
</workbook>
</file>

<file path=xl/calcChain.xml><?xml version="1.0" encoding="utf-8"?>
<calcChain xmlns="http://schemas.openxmlformats.org/spreadsheetml/2006/main">
  <c r="D8" i="4" l="1"/>
  <c r="D8" i="3"/>
  <c r="D8" i="2"/>
  <c r="F7" i="5"/>
  <c r="D8" i="5"/>
  <c r="D8" i="1"/>
  <c r="D9" i="1" s="1"/>
  <c r="D10" i="1" s="1"/>
  <c r="D11" i="1" s="1"/>
  <c r="D12" i="1" s="1"/>
  <c r="D13" i="1" s="1"/>
  <c r="D14" i="1" s="1"/>
  <c r="D15" i="1" s="1"/>
  <c r="D16" i="1" s="1"/>
  <c r="H9" i="15"/>
  <c r="AF38" i="12"/>
  <c r="AF39" i="12"/>
  <c r="AF40" i="12"/>
  <c r="AF41" i="12"/>
  <c r="AF42" i="12"/>
  <c r="AF43" i="12"/>
  <c r="AF44" i="12"/>
  <c r="AF45" i="12"/>
  <c r="AF46" i="12"/>
  <c r="AF37" i="12"/>
  <c r="AE37" i="12"/>
  <c r="AF28" i="12"/>
  <c r="AF29" i="12"/>
  <c r="AF30" i="12"/>
  <c r="AF31" i="12"/>
  <c r="AF32" i="12"/>
  <c r="AF33" i="12"/>
  <c r="AF34" i="12"/>
  <c r="AF35" i="12"/>
  <c r="AF36" i="12"/>
  <c r="AF27" i="12"/>
  <c r="AE27" i="12"/>
  <c r="AF18" i="12"/>
  <c r="AF19" i="12"/>
  <c r="AF20" i="12"/>
  <c r="AF21" i="12"/>
  <c r="AF22" i="12"/>
  <c r="AF23" i="12"/>
  <c r="AF24" i="12"/>
  <c r="AF25" i="12"/>
  <c r="AF26" i="12"/>
  <c r="AF17" i="12"/>
  <c r="AE17" i="12"/>
  <c r="AF8" i="12"/>
  <c r="AF9" i="12"/>
  <c r="AF10" i="12"/>
  <c r="AF11" i="12"/>
  <c r="AF12" i="12"/>
  <c r="AF13" i="12"/>
  <c r="AF14" i="12"/>
  <c r="AF15" i="12"/>
  <c r="AF16" i="12"/>
  <c r="AF7" i="12"/>
  <c r="AE7" i="12"/>
  <c r="AF38" i="4"/>
  <c r="AF39" i="4"/>
  <c r="AF40" i="4"/>
  <c r="AF41" i="4"/>
  <c r="AF42" i="4"/>
  <c r="AF43" i="4"/>
  <c r="AF44" i="4"/>
  <c r="AF45" i="4"/>
  <c r="AF46" i="4"/>
  <c r="AF37" i="4"/>
  <c r="AE37" i="4"/>
  <c r="AF28" i="4"/>
  <c r="AF29" i="4"/>
  <c r="AF30" i="4"/>
  <c r="AF31" i="4"/>
  <c r="AF32" i="4"/>
  <c r="AF33" i="4"/>
  <c r="AF34" i="4"/>
  <c r="AF35" i="4"/>
  <c r="AF36" i="4"/>
  <c r="AF27" i="4"/>
  <c r="AE27" i="4"/>
  <c r="AF23" i="4"/>
  <c r="AF18" i="4"/>
  <c r="AF19" i="4"/>
  <c r="AF20" i="4"/>
  <c r="AF21" i="4"/>
  <c r="AF22" i="4"/>
  <c r="AF24" i="4"/>
  <c r="AF25" i="4"/>
  <c r="AF26" i="4"/>
  <c r="AF17" i="4"/>
  <c r="AE17" i="4"/>
  <c r="AF8" i="4"/>
  <c r="AF9" i="4"/>
  <c r="AF10" i="4"/>
  <c r="AF11" i="4"/>
  <c r="AF12" i="4"/>
  <c r="AF13" i="4"/>
  <c r="AF14" i="4"/>
  <c r="AF15" i="4"/>
  <c r="AF16" i="4"/>
  <c r="AF7" i="4"/>
  <c r="AE7" i="4"/>
  <c r="AF19" i="11" l="1"/>
  <c r="AF38" i="11"/>
  <c r="AF39" i="11"/>
  <c r="AF40" i="11"/>
  <c r="AF41" i="11"/>
  <c r="AF42" i="11"/>
  <c r="AF43" i="11"/>
  <c r="AF44" i="11"/>
  <c r="AF45" i="11"/>
  <c r="AF46" i="11"/>
  <c r="AF37" i="11"/>
  <c r="AE37" i="11"/>
  <c r="AF28" i="11"/>
  <c r="AF29" i="11"/>
  <c r="AF30" i="11"/>
  <c r="AF31" i="11"/>
  <c r="AF32" i="11"/>
  <c r="AF33" i="11"/>
  <c r="AF34" i="11"/>
  <c r="AF35" i="11"/>
  <c r="AF36" i="11"/>
  <c r="AF27" i="11"/>
  <c r="AE27" i="11"/>
  <c r="AF18" i="11"/>
  <c r="AF20" i="11"/>
  <c r="AF21" i="11"/>
  <c r="AF22" i="11"/>
  <c r="AF23" i="11"/>
  <c r="AF24" i="11"/>
  <c r="AF25" i="11"/>
  <c r="AF26" i="11"/>
  <c r="AF17" i="11"/>
  <c r="AF8" i="11"/>
  <c r="AF9" i="11"/>
  <c r="AF10" i="11"/>
  <c r="AF11" i="11"/>
  <c r="AF12" i="11"/>
  <c r="AF13" i="11"/>
  <c r="AF14" i="11"/>
  <c r="AF15" i="11"/>
  <c r="AF16" i="11"/>
  <c r="AF7" i="11"/>
  <c r="AE17" i="11"/>
  <c r="AE7" i="11"/>
  <c r="V8" i="4"/>
  <c r="P8" i="4"/>
  <c r="J8" i="4"/>
  <c r="H8" i="9"/>
  <c r="H9" i="9" s="1"/>
  <c r="H10" i="9" s="1"/>
  <c r="H11" i="9" s="1"/>
  <c r="H12" i="9" s="1"/>
  <c r="H13" i="9" s="1"/>
  <c r="H14" i="9" s="1"/>
  <c r="H15" i="9" s="1"/>
  <c r="H16" i="9" s="1"/>
  <c r="D8" i="9"/>
  <c r="D9" i="9" s="1"/>
  <c r="D10" i="9" s="1"/>
  <c r="D11" i="9" s="1"/>
  <c r="D12" i="9" s="1"/>
  <c r="D13" i="9" s="1"/>
  <c r="D14" i="9" s="1"/>
  <c r="D15" i="9" s="1"/>
  <c r="D16" i="9" s="1"/>
  <c r="H8" i="10"/>
  <c r="H9" i="10" s="1"/>
  <c r="H10" i="10" s="1"/>
  <c r="H11" i="10" s="1"/>
  <c r="H12" i="10" s="1"/>
  <c r="H13" i="10" s="1"/>
  <c r="H14" i="10" s="1"/>
  <c r="H15" i="10" s="1"/>
  <c r="H16" i="10" s="1"/>
  <c r="D8" i="10"/>
  <c r="D9" i="10" s="1"/>
  <c r="D10" i="10" s="1"/>
  <c r="D11" i="10" s="1"/>
  <c r="D12" i="10" s="1"/>
  <c r="D13" i="10" s="1"/>
  <c r="D14" i="10" s="1"/>
  <c r="D15" i="10" s="1"/>
  <c r="D16" i="10" s="1"/>
  <c r="H8" i="3"/>
  <c r="H9" i="3" s="1"/>
  <c r="H10" i="3" s="1"/>
  <c r="H11" i="3" s="1"/>
  <c r="H12" i="3" s="1"/>
  <c r="H13" i="3" s="1"/>
  <c r="H14" i="3" s="1"/>
  <c r="H15" i="3" s="1"/>
  <c r="H16" i="3" s="1"/>
  <c r="D9" i="3"/>
  <c r="D10" i="3" s="1"/>
  <c r="D11" i="3" s="1"/>
  <c r="D12" i="3" s="1"/>
  <c r="D13" i="3" s="1"/>
  <c r="D14" i="3" s="1"/>
  <c r="D15" i="3" s="1"/>
  <c r="D16" i="3" s="1"/>
  <c r="G8" i="8"/>
  <c r="G9" i="8" s="1"/>
  <c r="G10" i="8" s="1"/>
  <c r="G11" i="8" s="1"/>
  <c r="G12" i="8" s="1"/>
  <c r="G13" i="8" s="1"/>
  <c r="G14" i="8" s="1"/>
  <c r="G15" i="8" s="1"/>
  <c r="G16" i="8" s="1"/>
  <c r="D8" i="8"/>
  <c r="D9" i="8" s="1"/>
  <c r="D10" i="8" s="1"/>
  <c r="D11" i="8" s="1"/>
  <c r="D12" i="8" s="1"/>
  <c r="D13" i="8" s="1"/>
  <c r="D14" i="8" s="1"/>
  <c r="D15" i="8" s="1"/>
  <c r="D16" i="8" s="1"/>
  <c r="H8" i="7"/>
  <c r="H9" i="7" s="1"/>
  <c r="H10" i="7" s="1"/>
  <c r="H11" i="7" s="1"/>
  <c r="H12" i="7" s="1"/>
  <c r="H13" i="7" s="1"/>
  <c r="H14" i="7" s="1"/>
  <c r="H15" i="7" s="1"/>
  <c r="H16" i="7" s="1"/>
  <c r="D8" i="7"/>
  <c r="D9" i="7" s="1"/>
  <c r="D10" i="7" s="1"/>
  <c r="D11" i="7" s="1"/>
  <c r="D12" i="7" s="1"/>
  <c r="D13" i="7" s="1"/>
  <c r="D14" i="7" s="1"/>
  <c r="D15" i="7" s="1"/>
  <c r="D16" i="7" s="1"/>
  <c r="H8" i="2"/>
  <c r="H9" i="2" s="1"/>
  <c r="H10" i="2" s="1"/>
  <c r="H11" i="2" s="1"/>
  <c r="H12" i="2" s="1"/>
  <c r="H13" i="2" s="1"/>
  <c r="H14" i="2" s="1"/>
  <c r="H15" i="2" s="1"/>
  <c r="H16" i="2" s="1"/>
  <c r="D9" i="2"/>
  <c r="D10" i="2" s="1"/>
  <c r="D11" i="2" s="1"/>
  <c r="D12" i="2" s="1"/>
  <c r="D13" i="2" s="1"/>
  <c r="D14" i="2" s="1"/>
  <c r="D15" i="2" s="1"/>
  <c r="D16" i="2" s="1"/>
  <c r="H8" i="5"/>
  <c r="H9" i="5" s="1"/>
  <c r="H10" i="5" s="1"/>
  <c r="H11" i="5" s="1"/>
  <c r="H12" i="5" s="1"/>
  <c r="H13" i="5" s="1"/>
  <c r="H14" i="5" s="1"/>
  <c r="H15" i="5" s="1"/>
  <c r="H16" i="5" s="1"/>
  <c r="H8" i="6"/>
  <c r="H9" i="6" s="1"/>
  <c r="H10" i="6" s="1"/>
  <c r="H11" i="6" s="1"/>
  <c r="H12" i="6" s="1"/>
  <c r="H13" i="6" s="1"/>
  <c r="H14" i="6" s="1"/>
  <c r="H15" i="6" s="1"/>
  <c r="H16" i="6" s="1"/>
  <c r="H8" i="1"/>
  <c r="H9" i="1" s="1"/>
  <c r="H10" i="1" s="1"/>
  <c r="H11" i="1" s="1"/>
  <c r="H12" i="1" s="1"/>
  <c r="H13" i="1" s="1"/>
  <c r="H14" i="1" s="1"/>
  <c r="H15" i="1" s="1"/>
  <c r="H16" i="1" s="1"/>
  <c r="W8" i="12"/>
  <c r="P8" i="12"/>
  <c r="J8" i="12"/>
  <c r="D8" i="12"/>
  <c r="W8" i="11"/>
  <c r="W9" i="11" s="1"/>
  <c r="W10" i="11" s="1"/>
  <c r="W11" i="11" s="1"/>
  <c r="W12" i="11" s="1"/>
  <c r="W13" i="11" s="1"/>
  <c r="W14" i="11" s="1"/>
  <c r="W15" i="11" s="1"/>
  <c r="W16" i="11" s="1"/>
  <c r="AE46" i="11" s="1"/>
  <c r="Q8" i="11"/>
  <c r="Q9" i="11" s="1"/>
  <c r="Q10" i="11" s="1"/>
  <c r="Q11" i="11" s="1"/>
  <c r="Q12" i="11" s="1"/>
  <c r="Q13" i="11" s="1"/>
  <c r="Q14" i="11" s="1"/>
  <c r="Q15" i="11" s="1"/>
  <c r="Q16" i="11" s="1"/>
  <c r="AE36" i="11" s="1"/>
  <c r="J8" i="11"/>
  <c r="J9" i="11" s="1"/>
  <c r="J10" i="11" s="1"/>
  <c r="J11" i="11" s="1"/>
  <c r="J12" i="11" s="1"/>
  <c r="J13" i="11" s="1"/>
  <c r="J14" i="11" s="1"/>
  <c r="J15" i="11" s="1"/>
  <c r="J16" i="11" s="1"/>
  <c r="AE26" i="11" s="1"/>
  <c r="D8" i="11"/>
  <c r="D9" i="11" s="1"/>
  <c r="D10" i="11" s="1"/>
  <c r="D11" i="11" s="1"/>
  <c r="D12" i="11" s="1"/>
  <c r="D13" i="11" s="1"/>
  <c r="D14" i="11" s="1"/>
  <c r="D15" i="11" s="1"/>
  <c r="D16" i="11" s="1"/>
  <c r="AE16" i="11" s="1"/>
  <c r="D8" i="6"/>
  <c r="D9" i="6" s="1"/>
  <c r="D10" i="6" s="1"/>
  <c r="D11" i="6" s="1"/>
  <c r="D12" i="6" s="1"/>
  <c r="D13" i="6" s="1"/>
  <c r="D14" i="6" s="1"/>
  <c r="D15" i="6" s="1"/>
  <c r="D16" i="6" s="1"/>
  <c r="D9" i="5"/>
  <c r="D10" i="5" s="1"/>
  <c r="D11" i="5" s="1"/>
  <c r="D12" i="5" s="1"/>
  <c r="D13" i="5" s="1"/>
  <c r="D14" i="5" s="1"/>
  <c r="D15" i="5" s="1"/>
  <c r="D16" i="5" s="1"/>
  <c r="I7" i="8"/>
  <c r="I8" i="8"/>
  <c r="I9" i="8"/>
  <c r="I10" i="8"/>
  <c r="I11" i="8"/>
  <c r="I12" i="8"/>
  <c r="I13" i="8"/>
  <c r="I14" i="8"/>
  <c r="I15" i="8"/>
  <c r="I16" i="8"/>
  <c r="W9" i="12" l="1"/>
  <c r="AE38" i="12"/>
  <c r="J9" i="12"/>
  <c r="AE18" i="12"/>
  <c r="P9" i="12"/>
  <c r="AE28" i="12"/>
  <c r="D9" i="12"/>
  <c r="AE8" i="12"/>
  <c r="AE39" i="11"/>
  <c r="AE15" i="11"/>
  <c r="AE18" i="11"/>
  <c r="AE14" i="11"/>
  <c r="AE25" i="11"/>
  <c r="AE32" i="11"/>
  <c r="AE38" i="11"/>
  <c r="AE23" i="11"/>
  <c r="AE30" i="11"/>
  <c r="AE33" i="11"/>
  <c r="AE13" i="11"/>
  <c r="AE24" i="11"/>
  <c r="AE31" i="11"/>
  <c r="AE45" i="11"/>
  <c r="AE44" i="11"/>
  <c r="AE12" i="11"/>
  <c r="AE11" i="11"/>
  <c r="AE22" i="11"/>
  <c r="AE29" i="11"/>
  <c r="AE43" i="11"/>
  <c r="AE10" i="11"/>
  <c r="AE21" i="11"/>
  <c r="AE28" i="11"/>
  <c r="AE42" i="11"/>
  <c r="AE8" i="11"/>
  <c r="AE20" i="11"/>
  <c r="AE35" i="11"/>
  <c r="AE41" i="11"/>
  <c r="AE9" i="11"/>
  <c r="AE19" i="11"/>
  <c r="AE34" i="11"/>
  <c r="AE40" i="11"/>
  <c r="J9" i="4"/>
  <c r="AE18" i="4"/>
  <c r="P9" i="4"/>
  <c r="AE28" i="4"/>
  <c r="V9" i="4"/>
  <c r="AE38" i="4"/>
  <c r="D9" i="4"/>
  <c r="AE8" i="4"/>
  <c r="M9" i="15"/>
  <c r="M10" i="15"/>
  <c r="M11" i="15"/>
  <c r="M12" i="15"/>
  <c r="M13" i="15"/>
  <c r="M14" i="15"/>
  <c r="M15" i="15"/>
  <c r="M8" i="15"/>
  <c r="W10" i="12" l="1"/>
  <c r="AE39" i="12"/>
  <c r="P10" i="12"/>
  <c r="AE29" i="12"/>
  <c r="D10" i="12"/>
  <c r="AE9" i="12"/>
  <c r="J10" i="12"/>
  <c r="AE19" i="12"/>
  <c r="F34" i="11"/>
  <c r="D10" i="4"/>
  <c r="AE9" i="4"/>
  <c r="P10" i="4"/>
  <c r="AE29" i="4"/>
  <c r="V10" i="4"/>
  <c r="AE39" i="4"/>
  <c r="J10" i="4"/>
  <c r="AE19" i="4"/>
  <c r="H10" i="15"/>
  <c r="H11" i="15"/>
  <c r="H12" i="15"/>
  <c r="H13" i="15"/>
  <c r="H14" i="15"/>
  <c r="H15" i="15"/>
  <c r="H16" i="15"/>
  <c r="H8" i="15"/>
  <c r="W11" i="12" l="1"/>
  <c r="AE40" i="12"/>
  <c r="D11" i="12"/>
  <c r="AE10" i="12"/>
  <c r="J11" i="12"/>
  <c r="AE20" i="12"/>
  <c r="P11" i="12"/>
  <c r="AE30" i="12"/>
  <c r="V11" i="4"/>
  <c r="AE40" i="4"/>
  <c r="J11" i="4"/>
  <c r="AE20" i="4"/>
  <c r="P11" i="4"/>
  <c r="AE30" i="4"/>
  <c r="D11" i="4"/>
  <c r="AE10" i="4"/>
  <c r="U8" i="12"/>
  <c r="U9" i="12"/>
  <c r="U10" i="12"/>
  <c r="U11" i="12"/>
  <c r="U12" i="12"/>
  <c r="U13" i="12"/>
  <c r="U14" i="12"/>
  <c r="U15" i="12"/>
  <c r="U16" i="12"/>
  <c r="U7" i="12"/>
  <c r="O8" i="11"/>
  <c r="O9" i="11"/>
  <c r="O10" i="11"/>
  <c r="O11" i="11"/>
  <c r="O12" i="11"/>
  <c r="O13" i="11"/>
  <c r="O14" i="11"/>
  <c r="O15" i="11"/>
  <c r="O16" i="11"/>
  <c r="O7" i="11"/>
  <c r="J12" i="12" l="1"/>
  <c r="AE21" i="12"/>
  <c r="D12" i="12"/>
  <c r="AE11" i="12"/>
  <c r="W12" i="12"/>
  <c r="AE41" i="12"/>
  <c r="P12" i="12"/>
  <c r="AE31" i="12"/>
  <c r="D12" i="4"/>
  <c r="AE11" i="4"/>
  <c r="P12" i="4"/>
  <c r="AE31" i="4"/>
  <c r="J12" i="4"/>
  <c r="AE21" i="4"/>
  <c r="V12" i="4"/>
  <c r="AE41" i="4"/>
  <c r="F35" i="11"/>
  <c r="F8" i="5"/>
  <c r="F9" i="5"/>
  <c r="F10" i="5"/>
  <c r="F11" i="5"/>
  <c r="F12" i="5"/>
  <c r="F13" i="5"/>
  <c r="F14" i="5"/>
  <c r="F15" i="5"/>
  <c r="F16" i="5"/>
  <c r="P13" i="12" l="1"/>
  <c r="AE32" i="12"/>
  <c r="W13" i="12"/>
  <c r="AE42" i="12"/>
  <c r="D13" i="12"/>
  <c r="AE12" i="12"/>
  <c r="J13" i="12"/>
  <c r="AE22" i="12"/>
  <c r="D13" i="4"/>
  <c r="AE12" i="4"/>
  <c r="J13" i="4"/>
  <c r="AE22" i="4"/>
  <c r="V13" i="4"/>
  <c r="AE42" i="4"/>
  <c r="P13" i="4"/>
  <c r="AE32" i="4"/>
  <c r="D14" i="12" l="1"/>
  <c r="AE13" i="12"/>
  <c r="P14" i="12"/>
  <c r="AE33" i="12"/>
  <c r="J14" i="12"/>
  <c r="AE23" i="12"/>
  <c r="W14" i="12"/>
  <c r="AE43" i="12"/>
  <c r="D14" i="4"/>
  <c r="AE13" i="4"/>
  <c r="V14" i="4"/>
  <c r="AE43" i="4"/>
  <c r="P14" i="4"/>
  <c r="AE33" i="4"/>
  <c r="J14" i="4"/>
  <c r="AE23" i="4"/>
  <c r="W15" i="12" l="1"/>
  <c r="AE44" i="12"/>
  <c r="D15" i="12"/>
  <c r="AE14" i="12"/>
  <c r="J15" i="12"/>
  <c r="AE24" i="12"/>
  <c r="P15" i="12"/>
  <c r="AE34" i="12"/>
  <c r="J15" i="4"/>
  <c r="AE24" i="4"/>
  <c r="P15" i="4"/>
  <c r="AE34" i="4"/>
  <c r="V15" i="4"/>
  <c r="AE44" i="4"/>
  <c r="D15" i="4"/>
  <c r="AE14" i="4"/>
  <c r="W16" i="12" l="1"/>
  <c r="AE46" i="12" s="1"/>
  <c r="AE45" i="12"/>
  <c r="J16" i="12"/>
  <c r="AE26" i="12" s="1"/>
  <c r="AE25" i="12"/>
  <c r="P16" i="12"/>
  <c r="AE36" i="12" s="1"/>
  <c r="AE35" i="12"/>
  <c r="D16" i="12"/>
  <c r="AE16" i="12" s="1"/>
  <c r="AE15" i="12"/>
  <c r="V16" i="4"/>
  <c r="AE46" i="4" s="1"/>
  <c r="AE45" i="4"/>
  <c r="D16" i="4"/>
  <c r="AE16" i="4" s="1"/>
  <c r="AE15" i="4"/>
  <c r="P16" i="4"/>
  <c r="AE36" i="4" s="1"/>
  <c r="AE35" i="4"/>
  <c r="J16" i="4"/>
  <c r="AE26" i="4" s="1"/>
  <c r="AE25" i="4"/>
  <c r="F35" i="12" l="1"/>
  <c r="F34" i="12"/>
  <c r="F35" i="4"/>
  <c r="F34" i="4"/>
</calcChain>
</file>

<file path=xl/sharedStrings.xml><?xml version="1.0" encoding="utf-8"?>
<sst xmlns="http://schemas.openxmlformats.org/spreadsheetml/2006/main" count="494" uniqueCount="49">
  <si>
    <t>order in A</t>
  </si>
  <si>
    <t>order in B</t>
  </si>
  <si>
    <t>order in cat</t>
  </si>
  <si>
    <t>Experiment 1</t>
  </si>
  <si>
    <t>tA</t>
  </si>
  <si>
    <t>tB</t>
  </si>
  <si>
    <t>tcat</t>
  </si>
  <si>
    <t>tT</t>
  </si>
  <si>
    <t>[A]</t>
  </si>
  <si>
    <t>[B]</t>
  </si>
  <si>
    <t>[P]</t>
  </si>
  <si>
    <t>Experiment 2</t>
  </si>
  <si>
    <t>Experiment 3</t>
  </si>
  <si>
    <t>Experiment 4</t>
  </si>
  <si>
    <t>SLOPE</t>
  </si>
  <si>
    <t>R2</t>
  </si>
  <si>
    <t>[A]o</t>
  </si>
  <si>
    <t>[B]o</t>
  </si>
  <si>
    <t>[cat]o</t>
  </si>
  <si>
    <t>1.0 M</t>
  </si>
  <si>
    <t>0.6 M</t>
  </si>
  <si>
    <t>0.01 M</t>
  </si>
  <si>
    <t>0.8 M</t>
  </si>
  <si>
    <t>0.03 M</t>
  </si>
  <si>
    <r>
      <t>1 M</t>
    </r>
    <r>
      <rPr>
        <b/>
        <vertAlign val="superscript"/>
        <sz val="12"/>
        <color theme="1"/>
        <rFont val="Calibri"/>
        <family val="2"/>
        <scheme val="minor"/>
      </rPr>
      <t xml:space="preserve">-1 </t>
    </r>
    <r>
      <rPr>
        <b/>
        <sz val="12"/>
        <color theme="1"/>
        <rFont val="Calibri"/>
        <family val="2"/>
        <scheme val="minor"/>
      </rPr>
      <t>s</t>
    </r>
    <r>
      <rPr>
        <b/>
        <vertAlign val="superscript"/>
        <sz val="12"/>
        <color theme="1"/>
        <rFont val="Calibri"/>
        <family val="2"/>
        <scheme val="minor"/>
      </rPr>
      <t>-1</t>
    </r>
  </si>
  <si>
    <r>
      <t xml:space="preserve">100 </t>
    </r>
    <r>
      <rPr>
        <b/>
        <vertAlign val="superscript"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s</t>
    </r>
    <r>
      <rPr>
        <b/>
        <vertAlign val="superscript"/>
        <sz val="12"/>
        <color theme="1"/>
        <rFont val="Calibri"/>
        <family val="2"/>
        <scheme val="minor"/>
      </rPr>
      <t>-1</t>
    </r>
  </si>
  <si>
    <r>
      <t>k</t>
    </r>
    <r>
      <rPr>
        <b/>
        <vertAlign val="sub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>=</t>
    </r>
  </si>
  <si>
    <r>
      <t>k</t>
    </r>
    <r>
      <rPr>
        <b/>
        <vertAlign val="subscript"/>
        <sz val="12"/>
        <color theme="1"/>
        <rFont val="Calibri"/>
        <family val="2"/>
        <scheme val="minor"/>
      </rPr>
      <t>-1</t>
    </r>
    <r>
      <rPr>
        <b/>
        <sz val="12"/>
        <color theme="1"/>
        <rFont val="Calibri"/>
        <family val="2"/>
        <scheme val="minor"/>
      </rPr>
      <t>=</t>
    </r>
  </si>
  <si>
    <r>
      <t>k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=</t>
    </r>
  </si>
  <si>
    <r>
      <t>k</t>
    </r>
    <r>
      <rPr>
        <b/>
        <vertAlign val="subscript"/>
        <sz val="12"/>
        <color theme="1"/>
        <rFont val="Calibri"/>
        <family val="2"/>
        <scheme val="minor"/>
      </rPr>
      <t>-2</t>
    </r>
    <r>
      <rPr>
        <b/>
        <sz val="12"/>
        <color theme="1"/>
        <rFont val="Calibri"/>
        <family val="2"/>
        <scheme val="minor"/>
      </rPr>
      <t>=</t>
    </r>
  </si>
  <si>
    <t>1.5 M</t>
  </si>
  <si>
    <t>1.3 M</t>
  </si>
  <si>
    <t>[P]o</t>
  </si>
  <si>
    <t>0.0 M</t>
  </si>
  <si>
    <t>0.5 M</t>
  </si>
  <si>
    <t>time-shift</t>
  </si>
  <si>
    <t>[A] (M)</t>
  </si>
  <si>
    <t>[B] (M)</t>
  </si>
  <si>
    <t>[P] (M)</t>
  </si>
  <si>
    <t>[A]-0.4 (M)</t>
  </si>
  <si>
    <t>[B]-0.2 (M)</t>
  </si>
  <si>
    <t xml:space="preserve">[cat] (M) </t>
  </si>
  <si>
    <t>[cat] (M)</t>
  </si>
  <si>
    <t>[A]+0.4 (M)</t>
  </si>
  <si>
    <t>time-shift with product added</t>
  </si>
  <si>
    <r>
      <t xml:space="preserve">0.01 </t>
    </r>
    <r>
      <rPr>
        <b/>
        <vertAlign val="superscript"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s</t>
    </r>
    <r>
      <rPr>
        <b/>
        <vertAlign val="superscript"/>
        <sz val="12"/>
        <color theme="1"/>
        <rFont val="Calibri"/>
        <family val="2"/>
        <scheme val="minor"/>
      </rPr>
      <t>-1</t>
    </r>
  </si>
  <si>
    <r>
      <t>6 M</t>
    </r>
    <r>
      <rPr>
        <b/>
        <vertAlign val="superscript"/>
        <sz val="12"/>
        <color theme="1"/>
        <rFont val="Calibri"/>
        <family val="2"/>
        <scheme val="minor"/>
      </rPr>
      <t xml:space="preserve">-1 </t>
    </r>
    <r>
      <rPr>
        <b/>
        <sz val="12"/>
        <color theme="1"/>
        <rFont val="Calibri"/>
        <family val="2"/>
        <scheme val="minor"/>
      </rPr>
      <t>s</t>
    </r>
    <r>
      <rPr>
        <b/>
        <vertAlign val="superscript"/>
        <sz val="12"/>
        <color theme="1"/>
        <rFont val="Calibri"/>
        <family val="2"/>
        <scheme val="minor"/>
      </rPr>
      <t>-1</t>
    </r>
  </si>
  <si>
    <t>t (h)</t>
  </si>
  <si>
    <t>shifted time 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</si>
</sst>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3E8B"/>
      <name val="Calibri"/>
      <family val="2"/>
      <scheme val="minor"/>
    </font>
    <font>
      <b/>
      <sz val="11"/>
      <color rgb="FFEE990A"/>
      <name val="Calibri"/>
      <family val="2"/>
      <scheme val="minor"/>
    </font>
    <font>
      <b/>
      <sz val="11"/>
      <color rgb="FF008C62"/>
      <name val="Calibri"/>
      <family val="2"/>
      <scheme val="minor"/>
    </font>
    <font>
      <b/>
      <sz val="11"/>
      <color rgb="FFCC003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2"/>
      <color rgb="FF003E8B"/>
      <name val="Calibri"/>
      <family val="2"/>
      <scheme val="minor"/>
    </font>
    <font>
      <sz val="12"/>
      <color rgb="FFEE990A"/>
      <name val="Calibri"/>
      <family val="2"/>
      <scheme val="minor"/>
    </font>
    <font>
      <sz val="12"/>
      <color rgb="FF008C62"/>
      <name val="Calibri"/>
      <family val="2"/>
      <scheme val="minor"/>
    </font>
    <font>
      <sz val="12"/>
      <color rgb="FFCC0033"/>
      <name val="Calibri"/>
      <family val="2"/>
      <scheme val="minor"/>
    </font>
    <font>
      <b/>
      <sz val="12"/>
      <color rgb="FFEE990A"/>
      <name val="Calibri"/>
      <family val="2"/>
      <scheme val="minor"/>
    </font>
    <font>
      <b/>
      <sz val="12"/>
      <color rgb="FF008C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1"/>
      <color rgb="FFEE990A"/>
      <name val="Calibri"/>
      <family val="2"/>
      <scheme val="minor"/>
    </font>
    <font>
      <b/>
      <sz val="12"/>
      <color rgb="FF003E8B"/>
      <name val="Calibri"/>
      <family val="2"/>
      <scheme val="minor"/>
    </font>
    <font>
      <sz val="11"/>
      <color rgb="FFCC0033"/>
      <name val="Calibri"/>
      <family val="2"/>
      <scheme val="minor"/>
    </font>
    <font>
      <sz val="11"/>
      <color rgb="FF008C62"/>
      <name val="Calibri"/>
      <family val="2"/>
      <scheme val="minor"/>
    </font>
    <font>
      <sz val="11"/>
      <color rgb="FF003E8B"/>
      <name val="Calibri"/>
      <family val="2"/>
      <scheme val="minor"/>
    </font>
    <font>
      <sz val="11"/>
      <color theme="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6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11" fontId="0" fillId="0" borderId="0" xfId="0" applyNumberFormat="1"/>
    <xf numFmtId="0" fontId="1" fillId="0" borderId="0" xfId="0" applyFont="1"/>
    <xf numFmtId="0" fontId="0" fillId="0" borderId="0" xfId="0" applyFill="1"/>
    <xf numFmtId="0" fontId="2" fillId="0" borderId="0" xfId="0" applyFont="1" applyFill="1"/>
    <xf numFmtId="0" fontId="4" fillId="0" borderId="0" xfId="0" applyFont="1"/>
    <xf numFmtId="0" fontId="5" fillId="0" borderId="0" xfId="0" applyFont="1"/>
    <xf numFmtId="0" fontId="0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1" fontId="0" fillId="0" borderId="0" xfId="0" applyNumberFormat="1" applyFill="1"/>
    <xf numFmtId="0" fontId="8" fillId="2" borderId="0" xfId="0" applyFont="1" applyFill="1"/>
    <xf numFmtId="0" fontId="1" fillId="0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5" borderId="0" xfId="0" applyFill="1" applyAlignment="1">
      <alignment horizontal="center"/>
    </xf>
    <xf numFmtId="0" fontId="0" fillId="5" borderId="0" xfId="0" applyFill="1"/>
    <xf numFmtId="2" fontId="0" fillId="3" borderId="0" xfId="0" applyNumberFormat="1" applyFill="1"/>
    <xf numFmtId="165" fontId="0" fillId="4" borderId="0" xfId="0" applyNumberFormat="1" applyFill="1"/>
    <xf numFmtId="164" fontId="0" fillId="4" borderId="0" xfId="0" applyNumberFormat="1" applyFill="1"/>
    <xf numFmtId="2" fontId="0" fillId="5" borderId="0" xfId="0" applyNumberFormat="1" applyFill="1"/>
    <xf numFmtId="164" fontId="0" fillId="5" borderId="0" xfId="0" applyNumberFormat="1" applyFill="1"/>
    <xf numFmtId="2" fontId="0" fillId="4" borderId="0" xfId="0" applyNumberFormat="1" applyFill="1"/>
    <xf numFmtId="2" fontId="1" fillId="4" borderId="0" xfId="0" applyNumberFormat="1" applyFont="1" applyFill="1"/>
    <xf numFmtId="165" fontId="0" fillId="3" borderId="0" xfId="0" applyNumberFormat="1" applyFill="1"/>
    <xf numFmtId="165" fontId="0" fillId="5" borderId="0" xfId="0" applyNumberFormat="1" applyFill="1"/>
    <xf numFmtId="165" fontId="0" fillId="0" borderId="0" xfId="0" applyNumberFormat="1"/>
    <xf numFmtId="0" fontId="9" fillId="0" borderId="0" xfId="0" applyFont="1"/>
    <xf numFmtId="165" fontId="9" fillId="0" borderId="0" xfId="0" applyNumberFormat="1" applyFont="1"/>
    <xf numFmtId="164" fontId="9" fillId="0" borderId="0" xfId="0" applyNumberFormat="1" applyFont="1"/>
    <xf numFmtId="164" fontId="0" fillId="0" borderId="0" xfId="0" applyNumberForma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9" fillId="0" borderId="0" xfId="0" applyFont="1"/>
    <xf numFmtId="0" fontId="0" fillId="3" borderId="0" xfId="0" applyFill="1"/>
    <xf numFmtId="0" fontId="3" fillId="5" borderId="0" xfId="0" applyFont="1" applyFill="1" applyAlignment="1">
      <alignment horizontal="center"/>
    </xf>
    <xf numFmtId="166" fontId="3" fillId="0" borderId="0" xfId="0" applyNumberFormat="1" applyFont="1"/>
    <xf numFmtId="0" fontId="3" fillId="2" borderId="0" xfId="0" applyFont="1" applyFill="1"/>
    <xf numFmtId="164" fontId="0" fillId="3" borderId="0" xfId="0" applyNumberFormat="1" applyFill="1"/>
    <xf numFmtId="2" fontId="0" fillId="0" borderId="0" xfId="0" applyNumberForma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/>
    <xf numFmtId="164" fontId="1" fillId="0" borderId="0" xfId="0" applyNumberFormat="1" applyFont="1" applyFill="1"/>
    <xf numFmtId="164" fontId="1" fillId="4" borderId="0" xfId="0" applyNumberFormat="1" applyFont="1" applyFill="1"/>
    <xf numFmtId="0" fontId="20" fillId="0" borderId="0" xfId="0" applyFont="1"/>
    <xf numFmtId="0" fontId="7" fillId="0" borderId="0" xfId="0" applyFont="1" applyFill="1"/>
    <xf numFmtId="0" fontId="0" fillId="6" borderId="0" xfId="0" applyFill="1"/>
    <xf numFmtId="2" fontId="0" fillId="6" borderId="0" xfId="0" applyNumberFormat="1" applyFill="1"/>
    <xf numFmtId="164" fontId="0" fillId="6" borderId="0" xfId="0" applyNumberFormat="1" applyFill="1"/>
    <xf numFmtId="165" fontId="1" fillId="6" borderId="0" xfId="0" applyNumberFormat="1" applyFont="1" applyFill="1"/>
    <xf numFmtId="165" fontId="0" fillId="6" borderId="0" xfId="0" applyNumberFormat="1" applyFill="1"/>
    <xf numFmtId="0" fontId="1" fillId="4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21" fillId="0" borderId="0" xfId="0" applyFont="1"/>
    <xf numFmtId="0" fontId="22" fillId="0" borderId="0" xfId="0" applyFont="1"/>
    <xf numFmtId="2" fontId="1" fillId="6" borderId="0" xfId="0" applyNumberFormat="1" applyFont="1" applyFill="1"/>
    <xf numFmtId="0" fontId="8" fillId="4" borderId="0" xfId="0" applyFont="1" applyFill="1" applyAlignment="1">
      <alignment horizontal="center"/>
    </xf>
    <xf numFmtId="0" fontId="23" fillId="0" borderId="0" xfId="0" applyFont="1"/>
    <xf numFmtId="0" fontId="3" fillId="3" borderId="0" xfId="0" applyFont="1" applyFill="1" applyAlignment="1">
      <alignment horizontal="center"/>
    </xf>
    <xf numFmtId="0" fontId="1" fillId="4" borderId="0" xfId="0" applyFont="1" applyFill="1"/>
    <xf numFmtId="164" fontId="0" fillId="0" borderId="0" xfId="0" applyNumberFormat="1"/>
    <xf numFmtId="165" fontId="24" fillId="0" borderId="0" xfId="0" applyNumberFormat="1" applyFont="1" applyFill="1"/>
    <xf numFmtId="11" fontId="24" fillId="0" borderId="0" xfId="0" applyNumberFormat="1" applyFont="1" applyFill="1"/>
    <xf numFmtId="164" fontId="24" fillId="0" borderId="0" xfId="0" applyNumberFormat="1" applyFont="1" applyFill="1"/>
    <xf numFmtId="0" fontId="9" fillId="0" borderId="0" xfId="0" applyFont="1" applyFill="1"/>
    <xf numFmtId="165" fontId="9" fillId="0" borderId="0" xfId="0" applyNumberFormat="1" applyFont="1" applyFill="1"/>
    <xf numFmtId="164" fontId="9" fillId="0" borderId="0" xfId="0" applyNumberFormat="1" applyFont="1" applyFill="1"/>
    <xf numFmtId="11" fontId="9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E8B"/>
      <color rgb="FFCC0033"/>
      <color rgb="FF008C62"/>
      <color rgb="FFEE990A"/>
      <color rgb="FFCCFFCC"/>
      <color rgb="FFFFCC66"/>
      <color rgb="FFFFCCCC"/>
      <color rgb="FFFFCC99"/>
      <color rgb="FFFF7C8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diamond"/>
            <c:size val="3"/>
            <c:spPr>
              <a:noFill/>
              <a:ln w="9525">
                <a:solidFill>
                  <a:srgbClr val="008C62"/>
                </a:solidFill>
              </a:ln>
            </c:spPr>
          </c:marker>
          <c:xVal>
            <c:numRef>
              <c:f>'cat. deact.; prod. inhib.'!$H$8:$H$17</c:f>
              <c:numCache>
                <c:formatCode>0.00</c:formatCode>
                <c:ptCount val="10"/>
                <c:pt idx="0">
                  <c:v>0</c:v>
                </c:pt>
                <c:pt idx="1">
                  <c:v>3.33</c:v>
                </c:pt>
                <c:pt idx="2">
                  <c:v>10</c:v>
                </c:pt>
                <c:pt idx="3">
                  <c:v>16.670000000000002</c:v>
                </c:pt>
                <c:pt idx="4">
                  <c:v>23.33</c:v>
                </c:pt>
                <c:pt idx="5">
                  <c:v>30</c:v>
                </c:pt>
                <c:pt idx="6">
                  <c:v>36.67</c:v>
                </c:pt>
                <c:pt idx="7">
                  <c:v>43.33</c:v>
                </c:pt>
                <c:pt idx="8">
                  <c:v>50</c:v>
                </c:pt>
              </c:numCache>
            </c:numRef>
          </c:xVal>
          <c:yVal>
            <c:numRef>
              <c:f>'cat. deact.; prod. inhib.'!$J$8:$J$17</c:f>
              <c:numCache>
                <c:formatCode>0.000</c:formatCode>
                <c:ptCount val="10"/>
                <c:pt idx="0">
                  <c:v>0.8</c:v>
                </c:pt>
                <c:pt idx="1">
                  <c:v>0.48199999999999998</c:v>
                </c:pt>
                <c:pt idx="2">
                  <c:v>0.308</c:v>
                </c:pt>
                <c:pt idx="3">
                  <c:v>0.22900000000000001</c:v>
                </c:pt>
                <c:pt idx="4">
                  <c:v>0.18</c:v>
                </c:pt>
                <c:pt idx="5">
                  <c:v>0.14699999999999999</c:v>
                </c:pt>
                <c:pt idx="6">
                  <c:v>0.123</c:v>
                </c:pt>
                <c:pt idx="7">
                  <c:v>0.104</c:v>
                </c:pt>
                <c:pt idx="8">
                  <c:v>0.09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24-4AD8-85CB-43DB39DCEB19}"/>
            </c:ext>
          </c:extLst>
        </c:ser>
        <c:ser>
          <c:idx val="0"/>
          <c:order val="1"/>
          <c:spPr>
            <a:ln w="28575">
              <a:noFill/>
            </a:ln>
          </c:spPr>
          <c:marker>
            <c:symbol val="circle"/>
            <c:size val="3"/>
            <c:spPr>
              <a:noFill/>
              <a:ln w="9525">
                <a:solidFill>
                  <a:srgbClr val="CC0033"/>
                </a:solidFill>
              </a:ln>
            </c:spPr>
          </c:marker>
          <c:xVal>
            <c:numRef>
              <c:f>'cat. deact.; prod. inhib.'!$C$8:$C$18</c:f>
              <c:numCache>
                <c:formatCode>0.00</c:formatCode>
                <c:ptCount val="11"/>
                <c:pt idx="0">
                  <c:v>0</c:v>
                </c:pt>
                <c:pt idx="1">
                  <c:v>1.67</c:v>
                </c:pt>
                <c:pt idx="2">
                  <c:v>3.33</c:v>
                </c:pt>
                <c:pt idx="3">
                  <c:v>6.67</c:v>
                </c:pt>
                <c:pt idx="4">
                  <c:v>13.33</c:v>
                </c:pt>
                <c:pt idx="5">
                  <c:v>20</c:v>
                </c:pt>
                <c:pt idx="6">
                  <c:v>26.67</c:v>
                </c:pt>
                <c:pt idx="7">
                  <c:v>33.33</c:v>
                </c:pt>
                <c:pt idx="8">
                  <c:v>40</c:v>
                </c:pt>
                <c:pt idx="9">
                  <c:v>46.67</c:v>
                </c:pt>
                <c:pt idx="10">
                  <c:v>53.33</c:v>
                </c:pt>
              </c:numCache>
            </c:numRef>
          </c:xVal>
          <c:yVal>
            <c:numRef>
              <c:f>'cat. deact.; prod. inhib.'!$E$8:$E$18</c:f>
              <c:numCache>
                <c:formatCode>0.000</c:formatCode>
                <c:ptCount val="11"/>
                <c:pt idx="0">
                  <c:v>1.3</c:v>
                </c:pt>
                <c:pt idx="1">
                  <c:v>0.94799999999999995</c:v>
                </c:pt>
                <c:pt idx="2">
                  <c:v>0.79700000000000004</c:v>
                </c:pt>
                <c:pt idx="3" formatCode="General">
                  <c:v>0.626</c:v>
                </c:pt>
                <c:pt idx="4">
                  <c:v>0.45300000000000001</c:v>
                </c:pt>
                <c:pt idx="5">
                  <c:v>0.35699999999999998</c:v>
                </c:pt>
                <c:pt idx="6">
                  <c:v>0.29399999999999998</c:v>
                </c:pt>
                <c:pt idx="7">
                  <c:v>0.249</c:v>
                </c:pt>
                <c:pt idx="8">
                  <c:v>0.215</c:v>
                </c:pt>
                <c:pt idx="9">
                  <c:v>0.188</c:v>
                </c:pt>
                <c:pt idx="10">
                  <c:v>0.16600000000000001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24-4AD8-85CB-43DB39DCE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046880"/>
        <c:axId val="407040216"/>
      </c:scatterChart>
      <c:valAx>
        <c:axId val="407046880"/>
        <c:scaling>
          <c:orientation val="minMax"/>
          <c:max val="6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07040216"/>
        <c:crosses val="autoZero"/>
        <c:crossBetween val="midCat"/>
      </c:valAx>
      <c:valAx>
        <c:axId val="4070402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[B] (M)</a:t>
                </a:r>
              </a:p>
            </c:rich>
          </c:tx>
          <c:overlay val="0"/>
        </c:title>
        <c:numFmt formatCode="0.00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07046880"/>
        <c:crosses val="autoZero"/>
        <c:crossBetween val="midCat"/>
        <c:majorUnit val="0.70000000000000007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noFill/>
              <a:ln w="9525">
                <a:solidFill>
                  <a:srgbClr val="CC0033"/>
                </a:solidFill>
              </a:ln>
            </c:spPr>
          </c:marker>
          <c:xVal>
            <c:numRef>
              <c:f>'order in cat (A)'!$D$7:$D$15</c:f>
              <c:numCache>
                <c:formatCode>0.00</c:formatCode>
                <c:ptCount val="9"/>
                <c:pt idx="0">
                  <c:v>0</c:v>
                </c:pt>
                <c:pt idx="1">
                  <c:v>0.89</c:v>
                </c:pt>
                <c:pt idx="2">
                  <c:v>2.0299999999999998</c:v>
                </c:pt>
                <c:pt idx="3">
                  <c:v>3.89</c:v>
                </c:pt>
                <c:pt idx="4">
                  <c:v>6.61</c:v>
                </c:pt>
                <c:pt idx="5">
                  <c:v>10</c:v>
                </c:pt>
                <c:pt idx="6">
                  <c:v>14.03</c:v>
                </c:pt>
                <c:pt idx="7">
                  <c:v>18.36</c:v>
                </c:pt>
                <c:pt idx="8">
                  <c:v>22.97</c:v>
                </c:pt>
              </c:numCache>
            </c:numRef>
          </c:xVal>
          <c:yVal>
            <c:numRef>
              <c:f>'order in cat (A)'!$E$7:$E$15</c:f>
              <c:numCache>
                <c:formatCode>0.000</c:formatCode>
                <c:ptCount val="9"/>
                <c:pt idx="0">
                  <c:v>1</c:v>
                </c:pt>
                <c:pt idx="1">
                  <c:v>0.84899999999999998</c:v>
                </c:pt>
                <c:pt idx="2">
                  <c:v>0.72699999999999998</c:v>
                </c:pt>
                <c:pt idx="3">
                  <c:v>0.61</c:v>
                </c:pt>
                <c:pt idx="4">
                  <c:v>0.52200000000000002</c:v>
                </c:pt>
                <c:pt idx="5">
                  <c:v>0.46700000000000003</c:v>
                </c:pt>
                <c:pt idx="6">
                  <c:v>0.435</c:v>
                </c:pt>
                <c:pt idx="7">
                  <c:v>0.41799999999999998</c:v>
                </c:pt>
                <c:pt idx="8">
                  <c:v>0.40899999999999997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AED-47AA-A9E2-F0ED6D7FDCFC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3"/>
            <c:spPr>
              <a:noFill/>
              <a:ln w="9525">
                <a:solidFill>
                  <a:srgbClr val="EE990A"/>
                </a:solidFill>
              </a:ln>
            </c:spPr>
          </c:marker>
          <c:xVal>
            <c:numRef>
              <c:f>'order in cat (A)'!$H$7:$H$15</c:f>
              <c:numCache>
                <c:formatCode>0.00</c:formatCode>
                <c:ptCount val="9"/>
                <c:pt idx="0">
                  <c:v>0</c:v>
                </c:pt>
                <c:pt idx="1">
                  <c:v>0.13</c:v>
                </c:pt>
                <c:pt idx="2">
                  <c:v>0.47</c:v>
                </c:pt>
                <c:pt idx="3">
                  <c:v>0.93</c:v>
                </c:pt>
                <c:pt idx="4">
                  <c:v>1.68</c:v>
                </c:pt>
                <c:pt idx="5">
                  <c:v>2.85</c:v>
                </c:pt>
                <c:pt idx="6">
                  <c:v>3.94</c:v>
                </c:pt>
                <c:pt idx="7">
                  <c:v>5.5</c:v>
                </c:pt>
                <c:pt idx="8">
                  <c:v>7</c:v>
                </c:pt>
              </c:numCache>
            </c:numRef>
          </c:xVal>
          <c:yVal>
            <c:numRef>
              <c:f>'order in cat (A)'!$I$7:$I$15</c:f>
              <c:numCache>
                <c:formatCode>0.000</c:formatCode>
                <c:ptCount val="9"/>
                <c:pt idx="0">
                  <c:v>1</c:v>
                </c:pt>
                <c:pt idx="1">
                  <c:v>0.92500000000000004</c:v>
                </c:pt>
                <c:pt idx="2">
                  <c:v>0.78600000000000003</c:v>
                </c:pt>
                <c:pt idx="3">
                  <c:v>0.67</c:v>
                </c:pt>
                <c:pt idx="4">
                  <c:v>0.56499999999999995</c:v>
                </c:pt>
                <c:pt idx="5">
                  <c:v>0.48599999999999999</c:v>
                </c:pt>
                <c:pt idx="6">
                  <c:v>0.45</c:v>
                </c:pt>
                <c:pt idx="7">
                  <c:v>0.42399999999999999</c:v>
                </c:pt>
                <c:pt idx="8">
                  <c:v>0.41199999999999998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ED-47AA-A9E2-F0ED6D7FD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268632"/>
        <c:axId val="641263536"/>
      </c:scatterChart>
      <c:valAx>
        <c:axId val="641268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tcat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1263536"/>
        <c:crosses val="autoZero"/>
        <c:crossBetween val="midCat"/>
      </c:valAx>
      <c:valAx>
        <c:axId val="641263536"/>
        <c:scaling>
          <c:orientation val="minMax"/>
          <c:max val="1"/>
          <c:min val="0.4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[A] (M)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1268632"/>
        <c:crosses val="autoZero"/>
        <c:crossBetween val="midCat"/>
        <c:majorUnit val="0.60000000000000009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noFill/>
              <a:ln w="9525">
                <a:solidFill>
                  <a:srgbClr val="CC0033"/>
                </a:solidFill>
              </a:ln>
            </c:spPr>
          </c:marker>
          <c:xVal>
            <c:numRef>
              <c:f>'order in cat (B)'!$D$7:$D$16</c:f>
              <c:numCache>
                <c:formatCode>0.00</c:formatCode>
                <c:ptCount val="10"/>
                <c:pt idx="0">
                  <c:v>0</c:v>
                </c:pt>
                <c:pt idx="1">
                  <c:v>0.89</c:v>
                </c:pt>
                <c:pt idx="2">
                  <c:v>2.0299999999999998</c:v>
                </c:pt>
                <c:pt idx="3">
                  <c:v>3.89</c:v>
                </c:pt>
                <c:pt idx="4">
                  <c:v>6.61</c:v>
                </c:pt>
                <c:pt idx="5">
                  <c:v>10</c:v>
                </c:pt>
                <c:pt idx="6">
                  <c:v>14.03</c:v>
                </c:pt>
                <c:pt idx="7">
                  <c:v>18.36</c:v>
                </c:pt>
                <c:pt idx="8">
                  <c:v>22.97</c:v>
                </c:pt>
                <c:pt idx="9">
                  <c:v>27.78</c:v>
                </c:pt>
              </c:numCache>
            </c:numRef>
          </c:xVal>
          <c:yVal>
            <c:numRef>
              <c:f>'order in cat (B)'!$E$7:$E$16</c:f>
              <c:numCache>
                <c:formatCode>0.000</c:formatCode>
                <c:ptCount val="10"/>
                <c:pt idx="0">
                  <c:v>0.6</c:v>
                </c:pt>
                <c:pt idx="1">
                  <c:v>0.44900000000000001</c:v>
                </c:pt>
                <c:pt idx="2">
                  <c:v>0.32700000000000001</c:v>
                </c:pt>
                <c:pt idx="3">
                  <c:v>0.21099999999999999</c:v>
                </c:pt>
                <c:pt idx="4">
                  <c:v>0.122</c:v>
                </c:pt>
                <c:pt idx="5">
                  <c:v>6.7000000000000004E-2</c:v>
                </c:pt>
                <c:pt idx="6">
                  <c:v>3.5000000000000003E-2</c:v>
                </c:pt>
                <c:pt idx="7">
                  <c:v>1.7999999999999999E-2</c:v>
                </c:pt>
                <c:pt idx="8">
                  <c:v>8.9999999999999993E-3</c:v>
                </c:pt>
                <c:pt idx="9">
                  <c:v>5.0000000000000001E-3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D65-4EAF-B4DE-1847EECD913B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3"/>
            <c:spPr>
              <a:noFill/>
              <a:ln w="9525">
                <a:solidFill>
                  <a:srgbClr val="EE990A"/>
                </a:solidFill>
              </a:ln>
            </c:spPr>
          </c:marker>
          <c:xVal>
            <c:numRef>
              <c:f>'order in cat (B)'!$H$7:$H$16</c:f>
              <c:numCache>
                <c:formatCode>0.00</c:formatCode>
                <c:ptCount val="10"/>
                <c:pt idx="0">
                  <c:v>0</c:v>
                </c:pt>
                <c:pt idx="1">
                  <c:v>0.13</c:v>
                </c:pt>
                <c:pt idx="2">
                  <c:v>0.47</c:v>
                </c:pt>
                <c:pt idx="3">
                  <c:v>0.93</c:v>
                </c:pt>
                <c:pt idx="4">
                  <c:v>1.68</c:v>
                </c:pt>
                <c:pt idx="5">
                  <c:v>2.85</c:v>
                </c:pt>
                <c:pt idx="6">
                  <c:v>3.94</c:v>
                </c:pt>
                <c:pt idx="7">
                  <c:v>5.5</c:v>
                </c:pt>
                <c:pt idx="8">
                  <c:v>7</c:v>
                </c:pt>
                <c:pt idx="9">
                  <c:v>8.33</c:v>
                </c:pt>
              </c:numCache>
            </c:numRef>
          </c:xVal>
          <c:yVal>
            <c:numRef>
              <c:f>'order in cat (B)'!$I$7:$I$16</c:f>
              <c:numCache>
                <c:formatCode>0.000</c:formatCode>
                <c:ptCount val="10"/>
                <c:pt idx="0">
                  <c:v>0.6</c:v>
                </c:pt>
                <c:pt idx="1">
                  <c:v>0.52500000000000002</c:v>
                </c:pt>
                <c:pt idx="2">
                  <c:v>0.38600000000000001</c:v>
                </c:pt>
                <c:pt idx="3">
                  <c:v>0.27100000000000002</c:v>
                </c:pt>
                <c:pt idx="4">
                  <c:v>0.16500000000000001</c:v>
                </c:pt>
                <c:pt idx="5">
                  <c:v>8.5999999999999993E-2</c:v>
                </c:pt>
                <c:pt idx="6">
                  <c:v>0.05</c:v>
                </c:pt>
                <c:pt idx="7">
                  <c:v>2.4E-2</c:v>
                </c:pt>
                <c:pt idx="8">
                  <c:v>1.2E-2</c:v>
                </c:pt>
                <c:pt idx="9">
                  <c:v>7.0000000000000001E-3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65-4EAF-B4DE-1847EECD9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263928"/>
        <c:axId val="641262752"/>
      </c:scatterChart>
      <c:valAx>
        <c:axId val="641263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tcat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1262752"/>
        <c:crosses val="autoZero"/>
        <c:crossBetween val="midCat"/>
      </c:valAx>
      <c:valAx>
        <c:axId val="641262752"/>
        <c:scaling>
          <c:orientation val="minMax"/>
          <c:max val="0.60000000000000009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[B] (M)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1263928"/>
        <c:crosses val="autoZero"/>
        <c:crossBetween val="midCat"/>
        <c:majorUnit val="0.60000000000000009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noFill/>
              <a:ln w="9525">
                <a:solidFill>
                  <a:srgbClr val="CC0033"/>
                </a:solidFill>
              </a:ln>
            </c:spPr>
          </c:marker>
          <c:xVal>
            <c:numRef>
              <c:f>'kobs (P)'!$D$7:$D$16</c:f>
              <c:numCache>
                <c:formatCode>0.0000</c:formatCode>
                <c:ptCount val="10"/>
                <c:pt idx="0">
                  <c:v>0</c:v>
                </c:pt>
                <c:pt idx="1">
                  <c:v>0.89</c:v>
                </c:pt>
                <c:pt idx="2">
                  <c:v>2.0299999999999998</c:v>
                </c:pt>
                <c:pt idx="3">
                  <c:v>3.89</c:v>
                </c:pt>
                <c:pt idx="4">
                  <c:v>6.61</c:v>
                </c:pt>
                <c:pt idx="5">
                  <c:v>10</c:v>
                </c:pt>
                <c:pt idx="6">
                  <c:v>14.03</c:v>
                </c:pt>
                <c:pt idx="7">
                  <c:v>18.36</c:v>
                </c:pt>
                <c:pt idx="8">
                  <c:v>22.97</c:v>
                </c:pt>
                <c:pt idx="9">
                  <c:v>27.78</c:v>
                </c:pt>
              </c:numCache>
            </c:numRef>
          </c:xVal>
          <c:yVal>
            <c:numRef>
              <c:f>'kobs (P)'!$G$7:$G$16</c:f>
              <c:numCache>
                <c:formatCode>0.000</c:formatCode>
                <c:ptCount val="10"/>
                <c:pt idx="0">
                  <c:v>0</c:v>
                </c:pt>
                <c:pt idx="1">
                  <c:v>0.151</c:v>
                </c:pt>
                <c:pt idx="2">
                  <c:v>0.27300000000000002</c:v>
                </c:pt>
                <c:pt idx="3">
                  <c:v>0.38900000000000001</c:v>
                </c:pt>
                <c:pt idx="4">
                  <c:v>0.47799999999999998</c:v>
                </c:pt>
                <c:pt idx="5">
                  <c:v>0.53300000000000003</c:v>
                </c:pt>
                <c:pt idx="6">
                  <c:v>0.56499999999999995</c:v>
                </c:pt>
                <c:pt idx="7">
                  <c:v>0.58199999999999996</c:v>
                </c:pt>
                <c:pt idx="8">
                  <c:v>0.59099999999999997</c:v>
                </c:pt>
                <c:pt idx="9">
                  <c:v>0.59499999999999997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CE-448B-B449-C6750D9B6126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triangle"/>
            <c:size val="3"/>
            <c:spPr>
              <a:noFill/>
              <a:ln w="9525">
                <a:solidFill>
                  <a:srgbClr val="008C62"/>
                </a:solidFill>
              </a:ln>
            </c:spPr>
          </c:marker>
          <c:xVal>
            <c:numRef>
              <c:f>'kobs (P)'!$J$7:$J$16</c:f>
              <c:numCache>
                <c:formatCode>0.0000</c:formatCode>
                <c:ptCount val="10"/>
                <c:pt idx="0">
                  <c:v>0</c:v>
                </c:pt>
                <c:pt idx="1">
                  <c:v>0.67</c:v>
                </c:pt>
                <c:pt idx="2">
                  <c:v>2.67</c:v>
                </c:pt>
                <c:pt idx="3">
                  <c:v>5.67</c:v>
                </c:pt>
                <c:pt idx="4">
                  <c:v>12.11</c:v>
                </c:pt>
                <c:pt idx="5">
                  <c:v>19.11</c:v>
                </c:pt>
                <c:pt idx="6">
                  <c:v>25.22</c:v>
                </c:pt>
                <c:pt idx="7">
                  <c:v>46.89</c:v>
                </c:pt>
                <c:pt idx="8">
                  <c:v>89.22</c:v>
                </c:pt>
                <c:pt idx="9">
                  <c:v>111.11</c:v>
                </c:pt>
              </c:numCache>
            </c:numRef>
          </c:xVal>
          <c:yVal>
            <c:numRef>
              <c:f>'kobs (P)'!$M$7:$M$16</c:f>
              <c:numCache>
                <c:formatCode>0.000</c:formatCode>
                <c:ptCount val="10"/>
                <c:pt idx="0">
                  <c:v>0</c:v>
                </c:pt>
                <c:pt idx="1">
                  <c:v>7.4999999999999997E-2</c:v>
                </c:pt>
                <c:pt idx="2">
                  <c:v>0.218</c:v>
                </c:pt>
                <c:pt idx="3">
                  <c:v>0.32900000000000001</c:v>
                </c:pt>
                <c:pt idx="4">
                  <c:v>0.433</c:v>
                </c:pt>
                <c:pt idx="5">
                  <c:v>0.48299999999999998</c:v>
                </c:pt>
                <c:pt idx="6">
                  <c:v>0.50700000000000001</c:v>
                </c:pt>
                <c:pt idx="7">
                  <c:v>0.54600000000000004</c:v>
                </c:pt>
                <c:pt idx="8">
                  <c:v>0.56999999999999995</c:v>
                </c:pt>
                <c:pt idx="9">
                  <c:v>0.57599999999999996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CE-448B-B449-C6750D9B6126}"/>
            </c:ext>
          </c:extLst>
        </c:ser>
        <c:ser>
          <c:idx val="2"/>
          <c:order val="2"/>
          <c:tx>
            <c:v>series 3</c:v>
          </c:tx>
          <c:spPr>
            <a:ln w="28575">
              <a:noFill/>
            </a:ln>
          </c:spPr>
          <c:marker>
            <c:symbol val="square"/>
            <c:size val="3"/>
            <c:spPr>
              <a:noFill/>
              <a:ln w="9525">
                <a:solidFill>
                  <a:srgbClr val="003E8B"/>
                </a:solidFill>
              </a:ln>
            </c:spPr>
          </c:marker>
          <c:xVal>
            <c:numRef>
              <c:f>'kobs (P)'!$P$7:$P$16</c:f>
              <c:numCache>
                <c:formatCode>0.0000</c:formatCode>
                <c:ptCount val="10"/>
                <c:pt idx="0">
                  <c:v>0</c:v>
                </c:pt>
                <c:pt idx="1">
                  <c:v>0.33</c:v>
                </c:pt>
                <c:pt idx="2">
                  <c:v>1</c:v>
                </c:pt>
                <c:pt idx="3">
                  <c:v>1.92</c:v>
                </c:pt>
                <c:pt idx="4">
                  <c:v>3.08</c:v>
                </c:pt>
                <c:pt idx="5">
                  <c:v>4.38</c:v>
                </c:pt>
                <c:pt idx="6">
                  <c:v>6.29</c:v>
                </c:pt>
                <c:pt idx="7">
                  <c:v>11.54</c:v>
                </c:pt>
                <c:pt idx="8">
                  <c:v>22.92</c:v>
                </c:pt>
                <c:pt idx="9">
                  <c:v>41.67</c:v>
                </c:pt>
              </c:numCache>
            </c:numRef>
          </c:xVal>
          <c:yVal>
            <c:numRef>
              <c:f>'kobs (P)'!$S$7:$S$16</c:f>
              <c:numCache>
                <c:formatCode>0.000</c:formatCode>
                <c:ptCount val="10"/>
                <c:pt idx="0">
                  <c:v>0</c:v>
                </c:pt>
                <c:pt idx="1">
                  <c:v>8.5000000000000006E-2</c:v>
                </c:pt>
                <c:pt idx="2">
                  <c:v>0.215</c:v>
                </c:pt>
                <c:pt idx="3">
                  <c:v>0.33800000000000002</c:v>
                </c:pt>
                <c:pt idx="4">
                  <c:v>0.44</c:v>
                </c:pt>
                <c:pt idx="5">
                  <c:v>0.51700000000000002</c:v>
                </c:pt>
                <c:pt idx="6">
                  <c:v>0.59099999999999997</c:v>
                </c:pt>
                <c:pt idx="7">
                  <c:v>0.69199999999999995</c:v>
                </c:pt>
                <c:pt idx="8">
                  <c:v>0.76300000000000001</c:v>
                </c:pt>
                <c:pt idx="9">
                  <c:v>0.79200000000000004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8CE-448B-B449-C6750D9B6126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3"/>
            <c:spPr>
              <a:noFill/>
              <a:ln w="9525">
                <a:solidFill>
                  <a:srgbClr val="EE990A"/>
                </a:solidFill>
              </a:ln>
            </c:spPr>
          </c:marker>
          <c:xVal>
            <c:numRef>
              <c:f>'kobs (P)'!$V$7:$V$16</c:f>
              <c:numCache>
                <c:formatCode>0.0000</c:formatCode>
                <c:ptCount val="10"/>
                <c:pt idx="0">
                  <c:v>0</c:v>
                </c:pt>
                <c:pt idx="1">
                  <c:v>0.13</c:v>
                </c:pt>
                <c:pt idx="2">
                  <c:v>0.47</c:v>
                </c:pt>
                <c:pt idx="3">
                  <c:v>0.93</c:v>
                </c:pt>
                <c:pt idx="4">
                  <c:v>1.68</c:v>
                </c:pt>
                <c:pt idx="5">
                  <c:v>2.85</c:v>
                </c:pt>
                <c:pt idx="6">
                  <c:v>3.94</c:v>
                </c:pt>
                <c:pt idx="7">
                  <c:v>5.5</c:v>
                </c:pt>
                <c:pt idx="8">
                  <c:v>7</c:v>
                </c:pt>
                <c:pt idx="9">
                  <c:v>8.33</c:v>
                </c:pt>
              </c:numCache>
            </c:numRef>
          </c:xVal>
          <c:yVal>
            <c:numRef>
              <c:f>'kobs (P)'!$Y$7:$Y$16</c:f>
              <c:numCache>
                <c:formatCode>0.000</c:formatCode>
                <c:ptCount val="10"/>
                <c:pt idx="0">
                  <c:v>0</c:v>
                </c:pt>
                <c:pt idx="1">
                  <c:v>7.4999999999999997E-2</c:v>
                </c:pt>
                <c:pt idx="2">
                  <c:v>0.214</c:v>
                </c:pt>
                <c:pt idx="3">
                  <c:v>0.32900000000000001</c:v>
                </c:pt>
                <c:pt idx="4">
                  <c:v>0.435</c:v>
                </c:pt>
                <c:pt idx="5">
                  <c:v>0.51400000000000001</c:v>
                </c:pt>
                <c:pt idx="6">
                  <c:v>0.55000000000000004</c:v>
                </c:pt>
                <c:pt idx="7">
                  <c:v>0.57599999999999996</c:v>
                </c:pt>
                <c:pt idx="8">
                  <c:v>0.58799999999999997</c:v>
                </c:pt>
                <c:pt idx="9">
                  <c:v>0.59299999999999997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8CE-448B-B449-C6750D9B6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264712"/>
        <c:axId val="641262360"/>
      </c:scatterChart>
      <c:valAx>
        <c:axId val="641264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tT</a:t>
                </a:r>
              </a:p>
            </c:rich>
          </c:tx>
          <c:overlay val="0"/>
        </c:title>
        <c:numFmt formatCode="0.00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1262360"/>
        <c:crosses val="autoZero"/>
        <c:crossBetween val="midCat"/>
      </c:valAx>
      <c:valAx>
        <c:axId val="641262360"/>
        <c:scaling>
          <c:orientation val="minMax"/>
          <c:max val="0.8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[P] (M)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1264712"/>
        <c:crosses val="autoZero"/>
        <c:crossBetween val="midCat"/>
        <c:majorUnit val="0.8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noFill/>
              <a:ln w="9525">
                <a:solidFill>
                  <a:srgbClr val="CC0033"/>
                </a:solidFill>
              </a:ln>
            </c:spPr>
          </c:marker>
          <c:xVal>
            <c:numRef>
              <c:f>'kobs (A)'!$D$7:$D$16</c:f>
              <c:numCache>
                <c:formatCode>0.0000</c:formatCode>
                <c:ptCount val="10"/>
                <c:pt idx="0">
                  <c:v>0</c:v>
                </c:pt>
                <c:pt idx="1">
                  <c:v>0.89</c:v>
                </c:pt>
                <c:pt idx="2">
                  <c:v>2.0299999999999998</c:v>
                </c:pt>
                <c:pt idx="3">
                  <c:v>3.89</c:v>
                </c:pt>
                <c:pt idx="4">
                  <c:v>6.61</c:v>
                </c:pt>
                <c:pt idx="5">
                  <c:v>10</c:v>
                </c:pt>
                <c:pt idx="6">
                  <c:v>14.03</c:v>
                </c:pt>
                <c:pt idx="7">
                  <c:v>18.36</c:v>
                </c:pt>
                <c:pt idx="8">
                  <c:v>22.97</c:v>
                </c:pt>
                <c:pt idx="9">
                  <c:v>27.78</c:v>
                </c:pt>
              </c:numCache>
            </c:numRef>
          </c:xVal>
          <c:yVal>
            <c:numRef>
              <c:f>'kobs (A)'!$E$7:$E$16</c:f>
              <c:numCache>
                <c:formatCode>0.000</c:formatCode>
                <c:ptCount val="10"/>
                <c:pt idx="0">
                  <c:v>1</c:v>
                </c:pt>
                <c:pt idx="1">
                  <c:v>0.84899999999999998</c:v>
                </c:pt>
                <c:pt idx="2">
                  <c:v>0.72699999999999998</c:v>
                </c:pt>
                <c:pt idx="3">
                  <c:v>0.61</c:v>
                </c:pt>
                <c:pt idx="4">
                  <c:v>0.52200000000000002</c:v>
                </c:pt>
                <c:pt idx="5">
                  <c:v>0.46700000000000003</c:v>
                </c:pt>
                <c:pt idx="6">
                  <c:v>0.435</c:v>
                </c:pt>
                <c:pt idx="7">
                  <c:v>0.41799999999999998</c:v>
                </c:pt>
                <c:pt idx="8">
                  <c:v>0.40899999999999997</c:v>
                </c:pt>
                <c:pt idx="9">
                  <c:v>0.40500000000000003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51-4665-87A3-CA580DBE5E8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triangle"/>
            <c:size val="3"/>
            <c:spPr>
              <a:noFill/>
              <a:ln w="9525">
                <a:solidFill>
                  <a:srgbClr val="008C62"/>
                </a:solidFill>
              </a:ln>
            </c:spPr>
          </c:marker>
          <c:xVal>
            <c:numRef>
              <c:f>'kobs (A)'!$J$7:$J$16</c:f>
              <c:numCache>
                <c:formatCode>0.0000</c:formatCode>
                <c:ptCount val="10"/>
                <c:pt idx="0">
                  <c:v>0</c:v>
                </c:pt>
                <c:pt idx="1">
                  <c:v>0.67</c:v>
                </c:pt>
                <c:pt idx="2">
                  <c:v>2.67</c:v>
                </c:pt>
                <c:pt idx="3">
                  <c:v>5.67</c:v>
                </c:pt>
                <c:pt idx="4">
                  <c:v>12.11</c:v>
                </c:pt>
                <c:pt idx="5">
                  <c:v>19.11</c:v>
                </c:pt>
                <c:pt idx="6">
                  <c:v>25.22</c:v>
                </c:pt>
                <c:pt idx="7">
                  <c:v>46.89</c:v>
                </c:pt>
                <c:pt idx="8">
                  <c:v>89.22</c:v>
                </c:pt>
                <c:pt idx="9">
                  <c:v>111.11</c:v>
                </c:pt>
              </c:numCache>
            </c:numRef>
          </c:xVal>
          <c:yVal>
            <c:numRef>
              <c:f>'kobs (A)'!$O$7:$O$16</c:f>
              <c:numCache>
                <c:formatCode>0.000</c:formatCode>
                <c:ptCount val="10"/>
                <c:pt idx="0">
                  <c:v>1</c:v>
                </c:pt>
                <c:pt idx="1">
                  <c:v>0.92500000000000004</c:v>
                </c:pt>
                <c:pt idx="2">
                  <c:v>0.78200000000000003</c:v>
                </c:pt>
                <c:pt idx="3">
                  <c:v>0.67100000000000004</c:v>
                </c:pt>
                <c:pt idx="4">
                  <c:v>0.56700000000000006</c:v>
                </c:pt>
                <c:pt idx="5">
                  <c:v>0.51700000000000002</c:v>
                </c:pt>
                <c:pt idx="6">
                  <c:v>0.49299999999999999</c:v>
                </c:pt>
                <c:pt idx="7">
                  <c:v>0.45400000000000001</c:v>
                </c:pt>
                <c:pt idx="8">
                  <c:v>0.43000000000000005</c:v>
                </c:pt>
                <c:pt idx="9">
                  <c:v>0.42400000000000004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51-4665-87A3-CA580DBE5E8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noFill/>
              <a:ln w="9525">
                <a:solidFill>
                  <a:srgbClr val="003E8B"/>
                </a:solidFill>
              </a:ln>
            </c:spPr>
          </c:marker>
          <c:xVal>
            <c:numRef>
              <c:f>'kobs (A)'!$Q$7:$Q$13</c:f>
              <c:numCache>
                <c:formatCode>0.0000</c:formatCode>
                <c:ptCount val="7"/>
                <c:pt idx="0">
                  <c:v>0</c:v>
                </c:pt>
                <c:pt idx="1">
                  <c:v>0.33</c:v>
                </c:pt>
                <c:pt idx="2">
                  <c:v>1</c:v>
                </c:pt>
                <c:pt idx="3">
                  <c:v>1.92</c:v>
                </c:pt>
                <c:pt idx="4">
                  <c:v>3.08</c:v>
                </c:pt>
                <c:pt idx="5">
                  <c:v>4.38</c:v>
                </c:pt>
                <c:pt idx="6">
                  <c:v>6.29</c:v>
                </c:pt>
              </c:numCache>
            </c:numRef>
          </c:xVal>
          <c:yVal>
            <c:numRef>
              <c:f>'kobs (A)'!$R$7:$R$13</c:f>
              <c:numCache>
                <c:formatCode>0.000</c:formatCode>
                <c:ptCount val="7"/>
                <c:pt idx="0">
                  <c:v>1</c:v>
                </c:pt>
                <c:pt idx="1">
                  <c:v>0.91500000000000004</c:v>
                </c:pt>
                <c:pt idx="2">
                  <c:v>0.78500000000000003</c:v>
                </c:pt>
                <c:pt idx="3">
                  <c:v>0.66200000000000003</c:v>
                </c:pt>
                <c:pt idx="4">
                  <c:v>0.56000000000000005</c:v>
                </c:pt>
                <c:pt idx="5">
                  <c:v>0.48299999999999998</c:v>
                </c:pt>
                <c:pt idx="6">
                  <c:v>0.40899999999999997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851-4665-87A3-CA580DBE5E8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3"/>
            <c:spPr>
              <a:noFill/>
              <a:ln w="9525">
                <a:solidFill>
                  <a:srgbClr val="EE990A"/>
                </a:solidFill>
              </a:ln>
            </c:spPr>
          </c:marker>
          <c:xVal>
            <c:numRef>
              <c:f>'kobs (A)'!$W$7:$W$16</c:f>
              <c:numCache>
                <c:formatCode>0.0000</c:formatCode>
                <c:ptCount val="10"/>
                <c:pt idx="0">
                  <c:v>0</c:v>
                </c:pt>
                <c:pt idx="1">
                  <c:v>0.13</c:v>
                </c:pt>
                <c:pt idx="2">
                  <c:v>0.47</c:v>
                </c:pt>
                <c:pt idx="3">
                  <c:v>0.93</c:v>
                </c:pt>
                <c:pt idx="4">
                  <c:v>1.68</c:v>
                </c:pt>
                <c:pt idx="5">
                  <c:v>2.85</c:v>
                </c:pt>
                <c:pt idx="6">
                  <c:v>3.94</c:v>
                </c:pt>
                <c:pt idx="7">
                  <c:v>5.5</c:v>
                </c:pt>
                <c:pt idx="8">
                  <c:v>7</c:v>
                </c:pt>
                <c:pt idx="9">
                  <c:v>8.33</c:v>
                </c:pt>
              </c:numCache>
            </c:numRef>
          </c:xVal>
          <c:yVal>
            <c:numRef>
              <c:f>'kobs (A)'!$X$7:$X$16</c:f>
              <c:numCache>
                <c:formatCode>0.000</c:formatCode>
                <c:ptCount val="10"/>
                <c:pt idx="0">
                  <c:v>1</c:v>
                </c:pt>
                <c:pt idx="1">
                  <c:v>0.92500000000000004</c:v>
                </c:pt>
                <c:pt idx="2">
                  <c:v>0.78600000000000003</c:v>
                </c:pt>
                <c:pt idx="3">
                  <c:v>0.67</c:v>
                </c:pt>
                <c:pt idx="4">
                  <c:v>0.56499999999999995</c:v>
                </c:pt>
                <c:pt idx="5">
                  <c:v>0.48599999999999999</c:v>
                </c:pt>
                <c:pt idx="6">
                  <c:v>0.45</c:v>
                </c:pt>
                <c:pt idx="7">
                  <c:v>0.42399999999999999</c:v>
                </c:pt>
                <c:pt idx="8">
                  <c:v>0.41199999999999998</c:v>
                </c:pt>
                <c:pt idx="9">
                  <c:v>0.40699999999999997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851-4665-87A3-CA580DBE5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264320"/>
        <c:axId val="641267456"/>
      </c:scatterChart>
      <c:valAx>
        <c:axId val="64126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tT</a:t>
                </a:r>
              </a:p>
            </c:rich>
          </c:tx>
          <c:overlay val="0"/>
        </c:title>
        <c:numFmt formatCode="0.00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1267456"/>
        <c:crosses val="autoZero"/>
        <c:crossBetween val="midCat"/>
      </c:valAx>
      <c:valAx>
        <c:axId val="641267456"/>
        <c:scaling>
          <c:orientation val="minMax"/>
          <c:max val="1"/>
          <c:min val="0.4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[A] (M)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1264320"/>
        <c:crosses val="autoZero"/>
        <c:crossBetween val="midCat"/>
        <c:majorUnit val="0.60000000000000009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noFill/>
              <a:ln w="9525">
                <a:solidFill>
                  <a:srgbClr val="CC0033"/>
                </a:solidFill>
              </a:ln>
            </c:spPr>
          </c:marker>
          <c:xVal>
            <c:numRef>
              <c:f>'kobs (B)'!$D$7:$D$16</c:f>
              <c:numCache>
                <c:formatCode>0.0000</c:formatCode>
                <c:ptCount val="10"/>
                <c:pt idx="0">
                  <c:v>0</c:v>
                </c:pt>
                <c:pt idx="1">
                  <c:v>0.89</c:v>
                </c:pt>
                <c:pt idx="2">
                  <c:v>2.0299999999999998</c:v>
                </c:pt>
                <c:pt idx="3">
                  <c:v>3.89</c:v>
                </c:pt>
                <c:pt idx="4">
                  <c:v>6.61</c:v>
                </c:pt>
                <c:pt idx="5">
                  <c:v>10</c:v>
                </c:pt>
                <c:pt idx="6">
                  <c:v>14.03</c:v>
                </c:pt>
                <c:pt idx="7">
                  <c:v>18.36</c:v>
                </c:pt>
                <c:pt idx="8">
                  <c:v>22.97</c:v>
                </c:pt>
                <c:pt idx="9">
                  <c:v>27.78</c:v>
                </c:pt>
              </c:numCache>
            </c:numRef>
          </c:xVal>
          <c:yVal>
            <c:numRef>
              <c:f>'kobs (B)'!$F$7:$F$16</c:f>
              <c:numCache>
                <c:formatCode>0.000</c:formatCode>
                <c:ptCount val="10"/>
                <c:pt idx="0">
                  <c:v>0.6</c:v>
                </c:pt>
                <c:pt idx="1">
                  <c:v>0.44900000000000001</c:v>
                </c:pt>
                <c:pt idx="2">
                  <c:v>0.32700000000000001</c:v>
                </c:pt>
                <c:pt idx="3">
                  <c:v>0.21099999999999999</c:v>
                </c:pt>
                <c:pt idx="4">
                  <c:v>0.122</c:v>
                </c:pt>
                <c:pt idx="5">
                  <c:v>6.7000000000000004E-2</c:v>
                </c:pt>
                <c:pt idx="6">
                  <c:v>3.5000000000000003E-2</c:v>
                </c:pt>
                <c:pt idx="7">
                  <c:v>1.7999999999999999E-2</c:v>
                </c:pt>
                <c:pt idx="8">
                  <c:v>8.9999999999999993E-3</c:v>
                </c:pt>
                <c:pt idx="9">
                  <c:v>5.0000000000000001E-3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47A-4FE8-9FD8-C0EBB6362F95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triangle"/>
            <c:size val="3"/>
            <c:spPr>
              <a:noFill/>
              <a:ln w="9525">
                <a:solidFill>
                  <a:srgbClr val="008C62"/>
                </a:solidFill>
              </a:ln>
            </c:spPr>
          </c:marker>
          <c:xVal>
            <c:numRef>
              <c:f>'kobs (B)'!$J$7:$J$16</c:f>
              <c:numCache>
                <c:formatCode>0.0000</c:formatCode>
                <c:ptCount val="10"/>
                <c:pt idx="0">
                  <c:v>0</c:v>
                </c:pt>
                <c:pt idx="1">
                  <c:v>0.67</c:v>
                </c:pt>
                <c:pt idx="2">
                  <c:v>2.67</c:v>
                </c:pt>
                <c:pt idx="3">
                  <c:v>5.67</c:v>
                </c:pt>
                <c:pt idx="4">
                  <c:v>12.11</c:v>
                </c:pt>
                <c:pt idx="5">
                  <c:v>19.11</c:v>
                </c:pt>
                <c:pt idx="6">
                  <c:v>25.22</c:v>
                </c:pt>
                <c:pt idx="7">
                  <c:v>46.89</c:v>
                </c:pt>
                <c:pt idx="8">
                  <c:v>89.22</c:v>
                </c:pt>
                <c:pt idx="9">
                  <c:v>111.11</c:v>
                </c:pt>
              </c:numCache>
            </c:numRef>
          </c:xVal>
          <c:yVal>
            <c:numRef>
              <c:f>'kobs (B)'!$L$7:$L$16</c:f>
              <c:numCache>
                <c:formatCode>0.000</c:formatCode>
                <c:ptCount val="10"/>
                <c:pt idx="0">
                  <c:v>0.6</c:v>
                </c:pt>
                <c:pt idx="1">
                  <c:v>0.52500000000000002</c:v>
                </c:pt>
                <c:pt idx="2">
                  <c:v>0.38200000000000001</c:v>
                </c:pt>
                <c:pt idx="3">
                  <c:v>0.27100000000000002</c:v>
                </c:pt>
                <c:pt idx="4">
                  <c:v>0.16700000000000001</c:v>
                </c:pt>
                <c:pt idx="5">
                  <c:v>0.11700000000000001</c:v>
                </c:pt>
                <c:pt idx="6">
                  <c:v>9.2999999999999999E-2</c:v>
                </c:pt>
                <c:pt idx="7">
                  <c:v>5.3999999999999999E-2</c:v>
                </c:pt>
                <c:pt idx="8">
                  <c:v>0.03</c:v>
                </c:pt>
                <c:pt idx="9">
                  <c:v>2.4E-2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7A-4FE8-9FD8-C0EBB6362F95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noFill/>
              <a:ln w="9525">
                <a:solidFill>
                  <a:srgbClr val="003E8B"/>
                </a:solidFill>
              </a:ln>
            </c:spPr>
          </c:marker>
          <c:xVal>
            <c:numRef>
              <c:f>'kobs (B)'!$P$7:$P$13</c:f>
              <c:numCache>
                <c:formatCode>0.0000</c:formatCode>
                <c:ptCount val="7"/>
                <c:pt idx="0">
                  <c:v>0</c:v>
                </c:pt>
                <c:pt idx="1">
                  <c:v>0.33</c:v>
                </c:pt>
                <c:pt idx="2">
                  <c:v>1</c:v>
                </c:pt>
                <c:pt idx="3">
                  <c:v>1.92</c:v>
                </c:pt>
                <c:pt idx="4">
                  <c:v>3.08</c:v>
                </c:pt>
                <c:pt idx="5">
                  <c:v>4.38</c:v>
                </c:pt>
                <c:pt idx="6">
                  <c:v>6.29</c:v>
                </c:pt>
              </c:numCache>
            </c:numRef>
          </c:xVal>
          <c:yVal>
            <c:numRef>
              <c:f>'kobs (B)'!$U$7:$U$13</c:f>
              <c:numCache>
                <c:formatCode>0.000</c:formatCode>
                <c:ptCount val="7"/>
                <c:pt idx="0">
                  <c:v>0.60000000000000009</c:v>
                </c:pt>
                <c:pt idx="1">
                  <c:v>0.5149999999999999</c:v>
                </c:pt>
                <c:pt idx="2">
                  <c:v>0.38499999999999995</c:v>
                </c:pt>
                <c:pt idx="3">
                  <c:v>0.26200000000000001</c:v>
                </c:pt>
                <c:pt idx="4">
                  <c:v>0.15999999999999998</c:v>
                </c:pt>
                <c:pt idx="5">
                  <c:v>8.2999999999999963E-2</c:v>
                </c:pt>
                <c:pt idx="6">
                  <c:v>8.9999999999999802E-3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47A-4FE8-9FD8-C0EBB6362F95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3"/>
            <c:spPr>
              <a:noFill/>
              <a:ln w="9525">
                <a:solidFill>
                  <a:srgbClr val="EE990A"/>
                </a:solidFill>
              </a:ln>
            </c:spPr>
          </c:marker>
          <c:xVal>
            <c:numRef>
              <c:f>'kobs (B)'!$W$7:$W$16</c:f>
              <c:numCache>
                <c:formatCode>0.0000</c:formatCode>
                <c:ptCount val="10"/>
                <c:pt idx="0">
                  <c:v>0</c:v>
                </c:pt>
                <c:pt idx="1">
                  <c:v>0.13</c:v>
                </c:pt>
                <c:pt idx="2">
                  <c:v>0.47</c:v>
                </c:pt>
                <c:pt idx="3">
                  <c:v>0.93</c:v>
                </c:pt>
                <c:pt idx="4">
                  <c:v>1.68</c:v>
                </c:pt>
                <c:pt idx="5">
                  <c:v>2.85</c:v>
                </c:pt>
                <c:pt idx="6">
                  <c:v>3.94</c:v>
                </c:pt>
                <c:pt idx="7">
                  <c:v>5.5</c:v>
                </c:pt>
                <c:pt idx="8">
                  <c:v>7</c:v>
                </c:pt>
                <c:pt idx="9">
                  <c:v>8.33</c:v>
                </c:pt>
              </c:numCache>
            </c:numRef>
          </c:xVal>
          <c:yVal>
            <c:numRef>
              <c:f>'kobs (B)'!$Y$7:$Y$16</c:f>
              <c:numCache>
                <c:formatCode>0.000</c:formatCode>
                <c:ptCount val="10"/>
                <c:pt idx="0">
                  <c:v>0.6</c:v>
                </c:pt>
                <c:pt idx="1">
                  <c:v>0.52500000000000002</c:v>
                </c:pt>
                <c:pt idx="2">
                  <c:v>0.38600000000000001</c:v>
                </c:pt>
                <c:pt idx="3">
                  <c:v>0.27100000000000002</c:v>
                </c:pt>
                <c:pt idx="4">
                  <c:v>0.16500000000000001</c:v>
                </c:pt>
                <c:pt idx="5">
                  <c:v>8.5999999999999993E-2</c:v>
                </c:pt>
                <c:pt idx="6">
                  <c:v>0.05</c:v>
                </c:pt>
                <c:pt idx="7">
                  <c:v>2.4E-2</c:v>
                </c:pt>
                <c:pt idx="8">
                  <c:v>1.2E-2</c:v>
                </c:pt>
                <c:pt idx="9">
                  <c:v>7.0000000000000001E-3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47A-4FE8-9FD8-C0EBB6362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265496"/>
        <c:axId val="641267848"/>
      </c:scatterChart>
      <c:valAx>
        <c:axId val="641265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tT</a:t>
                </a:r>
              </a:p>
            </c:rich>
          </c:tx>
          <c:overlay val="0"/>
        </c:title>
        <c:numFmt formatCode="0.00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1267848"/>
        <c:crosses val="autoZero"/>
        <c:crossBetween val="midCat"/>
      </c:valAx>
      <c:valAx>
        <c:axId val="641267848"/>
        <c:scaling>
          <c:orientation val="minMax"/>
          <c:max val="0.60000000000000009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[B] (M)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1265496"/>
        <c:crosses val="autoZero"/>
        <c:crossBetween val="midCat"/>
        <c:majorUnit val="0.60000000000000009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noFill/>
              <a:ln w="9525">
                <a:solidFill>
                  <a:srgbClr val="CC0033"/>
                </a:solidFill>
              </a:ln>
            </c:spPr>
          </c:marker>
          <c:xVal>
            <c:numRef>
              <c:f>'cat. deact.; prod. inhib.'!$C$8:$C$18</c:f>
              <c:numCache>
                <c:formatCode>0.00</c:formatCode>
                <c:ptCount val="11"/>
                <c:pt idx="0">
                  <c:v>0</c:v>
                </c:pt>
                <c:pt idx="1">
                  <c:v>1.67</c:v>
                </c:pt>
                <c:pt idx="2">
                  <c:v>3.33</c:v>
                </c:pt>
                <c:pt idx="3">
                  <c:v>6.67</c:v>
                </c:pt>
                <c:pt idx="4">
                  <c:v>13.33</c:v>
                </c:pt>
                <c:pt idx="5">
                  <c:v>20</c:v>
                </c:pt>
                <c:pt idx="6">
                  <c:v>26.67</c:v>
                </c:pt>
                <c:pt idx="7">
                  <c:v>33.33</c:v>
                </c:pt>
                <c:pt idx="8">
                  <c:v>40</c:v>
                </c:pt>
                <c:pt idx="9">
                  <c:v>46.67</c:v>
                </c:pt>
                <c:pt idx="10">
                  <c:v>53.33</c:v>
                </c:pt>
              </c:numCache>
            </c:numRef>
          </c:xVal>
          <c:yVal>
            <c:numRef>
              <c:f>'cat. deact.; prod. inhib.'!$E$8:$E$18</c:f>
              <c:numCache>
                <c:formatCode>0.000</c:formatCode>
                <c:ptCount val="11"/>
                <c:pt idx="0">
                  <c:v>1.3</c:v>
                </c:pt>
                <c:pt idx="1">
                  <c:v>0.94799999999999995</c:v>
                </c:pt>
                <c:pt idx="2">
                  <c:v>0.79700000000000004</c:v>
                </c:pt>
                <c:pt idx="3" formatCode="General">
                  <c:v>0.626</c:v>
                </c:pt>
                <c:pt idx="4">
                  <c:v>0.45300000000000001</c:v>
                </c:pt>
                <c:pt idx="5">
                  <c:v>0.35699999999999998</c:v>
                </c:pt>
                <c:pt idx="6">
                  <c:v>0.29399999999999998</c:v>
                </c:pt>
                <c:pt idx="7">
                  <c:v>0.249</c:v>
                </c:pt>
                <c:pt idx="8">
                  <c:v>0.215</c:v>
                </c:pt>
                <c:pt idx="9">
                  <c:v>0.188</c:v>
                </c:pt>
                <c:pt idx="10">
                  <c:v>0.16600000000000001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559-4E68-ABC4-9B675EC7C57E}"/>
            </c:ext>
          </c:extLst>
        </c:ser>
        <c:ser>
          <c:idx val="2"/>
          <c:order val="1"/>
          <c:spPr>
            <a:ln w="28575">
              <a:noFill/>
            </a:ln>
          </c:spPr>
          <c:marker>
            <c:symbol val="triangle"/>
            <c:size val="3"/>
            <c:spPr>
              <a:noFill/>
              <a:ln w="9525">
                <a:solidFill>
                  <a:srgbClr val="003E8B"/>
                </a:solidFill>
              </a:ln>
            </c:spPr>
          </c:marker>
          <c:xVal>
            <c:numRef>
              <c:f>'cat. deact.; prod. inhib.'!$M$8:$M$16</c:f>
              <c:numCache>
                <c:formatCode>0.00</c:formatCode>
                <c:ptCount val="9"/>
                <c:pt idx="0">
                  <c:v>0</c:v>
                </c:pt>
                <c:pt idx="1">
                  <c:v>6.67</c:v>
                </c:pt>
                <c:pt idx="2">
                  <c:v>13.33</c:v>
                </c:pt>
                <c:pt idx="3">
                  <c:v>20</c:v>
                </c:pt>
                <c:pt idx="4">
                  <c:v>26.67</c:v>
                </c:pt>
                <c:pt idx="5">
                  <c:v>33.33</c:v>
                </c:pt>
                <c:pt idx="6">
                  <c:v>40</c:v>
                </c:pt>
                <c:pt idx="7">
                  <c:v>46.67</c:v>
                </c:pt>
              </c:numCache>
            </c:numRef>
          </c:xVal>
          <c:yVal>
            <c:numRef>
              <c:f>'cat. deact.; prod. inhib.'!$O$8:$O$15</c:f>
              <c:numCache>
                <c:formatCode>0.000</c:formatCode>
                <c:ptCount val="8"/>
                <c:pt idx="0">
                  <c:v>0.8</c:v>
                </c:pt>
                <c:pt idx="1">
                  <c:v>0.52800000000000002</c:v>
                </c:pt>
                <c:pt idx="2">
                  <c:v>0.40200000000000002</c:v>
                </c:pt>
                <c:pt idx="3">
                  <c:v>0.32400000000000001</c:v>
                </c:pt>
                <c:pt idx="4">
                  <c:v>0.27100000000000002</c:v>
                </c:pt>
                <c:pt idx="5">
                  <c:v>0.23200000000000001</c:v>
                </c:pt>
                <c:pt idx="6">
                  <c:v>0.20100000000000001</c:v>
                </c:pt>
                <c:pt idx="7">
                  <c:v>0.17699999999999999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59-4E68-ABC4-9B675EC7C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044136"/>
        <c:axId val="640476312"/>
      </c:scatterChart>
      <c:valAx>
        <c:axId val="407044136"/>
        <c:scaling>
          <c:orientation val="minMax"/>
          <c:max val="6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0476312"/>
        <c:crosses val="autoZero"/>
        <c:crossBetween val="midCat"/>
      </c:valAx>
      <c:valAx>
        <c:axId val="6404763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[B] (M)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0.00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07044136"/>
        <c:crosses val="autoZero"/>
        <c:crossBetween val="midCat"/>
        <c:majorUnit val="0.70000000000000007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noFill/>
              <a:ln w="9525">
                <a:solidFill>
                  <a:srgbClr val="CC0033"/>
                </a:solidFill>
              </a:ln>
            </c:spPr>
          </c:marker>
          <c:xVal>
            <c:numRef>
              <c:f>'order in A (P)'!$D$7:$D$14</c:f>
              <c:numCache>
                <c:formatCode>0.00</c:formatCode>
                <c:ptCount val="8"/>
                <c:pt idx="0">
                  <c:v>0</c:v>
                </c:pt>
                <c:pt idx="1">
                  <c:v>0.89</c:v>
                </c:pt>
                <c:pt idx="2">
                  <c:v>2.0299999999999998</c:v>
                </c:pt>
                <c:pt idx="3">
                  <c:v>3.89</c:v>
                </c:pt>
                <c:pt idx="4">
                  <c:v>6.61</c:v>
                </c:pt>
                <c:pt idx="5">
                  <c:v>10</c:v>
                </c:pt>
                <c:pt idx="6">
                  <c:v>14.03</c:v>
                </c:pt>
                <c:pt idx="7">
                  <c:v>18.36</c:v>
                </c:pt>
              </c:numCache>
            </c:numRef>
          </c:xVal>
          <c:yVal>
            <c:numRef>
              <c:f>'order in A (P)'!$F$7:$F$14</c:f>
              <c:numCache>
                <c:formatCode>0.000</c:formatCode>
                <c:ptCount val="8"/>
                <c:pt idx="0">
                  <c:v>0</c:v>
                </c:pt>
                <c:pt idx="1">
                  <c:v>0.151</c:v>
                </c:pt>
                <c:pt idx="2">
                  <c:v>0.27300000000000002</c:v>
                </c:pt>
                <c:pt idx="3">
                  <c:v>0.38900000000000001</c:v>
                </c:pt>
                <c:pt idx="4">
                  <c:v>0.47799999999999998</c:v>
                </c:pt>
                <c:pt idx="5">
                  <c:v>0.53300000000000003</c:v>
                </c:pt>
                <c:pt idx="6">
                  <c:v>0.56499999999999995</c:v>
                </c:pt>
                <c:pt idx="7">
                  <c:v>0.58199999999999996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3F7-40D6-9B53-6FBA0C991F70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triangle"/>
            <c:size val="3"/>
            <c:spPr>
              <a:noFill/>
              <a:ln w="9525">
                <a:solidFill>
                  <a:srgbClr val="008C62"/>
                </a:solidFill>
              </a:ln>
            </c:spPr>
          </c:marker>
          <c:xVal>
            <c:numRef>
              <c:f>'order in A (P)'!$H$7:$H$16</c:f>
              <c:numCache>
                <c:formatCode>0.00</c:formatCode>
                <c:ptCount val="10"/>
                <c:pt idx="0">
                  <c:v>0</c:v>
                </c:pt>
                <c:pt idx="1">
                  <c:v>0.67</c:v>
                </c:pt>
                <c:pt idx="2">
                  <c:v>2.67</c:v>
                </c:pt>
                <c:pt idx="3">
                  <c:v>5.67</c:v>
                </c:pt>
                <c:pt idx="4">
                  <c:v>12.11</c:v>
                </c:pt>
                <c:pt idx="5">
                  <c:v>19.11</c:v>
                </c:pt>
                <c:pt idx="6">
                  <c:v>25.22</c:v>
                </c:pt>
                <c:pt idx="7">
                  <c:v>46.89</c:v>
                </c:pt>
                <c:pt idx="8">
                  <c:v>89.22</c:v>
                </c:pt>
                <c:pt idx="9">
                  <c:v>111.11</c:v>
                </c:pt>
              </c:numCache>
            </c:numRef>
          </c:xVal>
          <c:yVal>
            <c:numRef>
              <c:f>'order in A (P)'!$J$7:$J$16</c:f>
              <c:numCache>
                <c:formatCode>0.000</c:formatCode>
                <c:ptCount val="10"/>
                <c:pt idx="0">
                  <c:v>0</c:v>
                </c:pt>
                <c:pt idx="1">
                  <c:v>7.4999999999999997E-2</c:v>
                </c:pt>
                <c:pt idx="2">
                  <c:v>0.218</c:v>
                </c:pt>
                <c:pt idx="3">
                  <c:v>0.32900000000000001</c:v>
                </c:pt>
                <c:pt idx="4">
                  <c:v>0.433</c:v>
                </c:pt>
                <c:pt idx="5">
                  <c:v>0.48299999999999998</c:v>
                </c:pt>
                <c:pt idx="6">
                  <c:v>0.50700000000000001</c:v>
                </c:pt>
                <c:pt idx="7">
                  <c:v>0.54600000000000004</c:v>
                </c:pt>
                <c:pt idx="8">
                  <c:v>0.56999999999999995</c:v>
                </c:pt>
                <c:pt idx="9">
                  <c:v>0.57599999999999996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F7-40D6-9B53-6FBA0C991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470824"/>
        <c:axId val="640477488"/>
      </c:scatterChart>
      <c:valAx>
        <c:axId val="640470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0477488"/>
        <c:crosses val="autoZero"/>
        <c:crossBetween val="midCat"/>
      </c:valAx>
      <c:valAx>
        <c:axId val="640477488"/>
        <c:scaling>
          <c:orientation val="minMax"/>
          <c:max val="0.60000000000000009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[P] (M)</a:t>
                </a:r>
              </a:p>
            </c:rich>
          </c:tx>
          <c:layout>
            <c:manualLayout>
              <c:xMode val="edge"/>
              <c:yMode val="edge"/>
              <c:x val="4.1157407407407406E-2"/>
              <c:y val="0.403709722222222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0470824"/>
        <c:crosses val="autoZero"/>
        <c:crossBetween val="midCat"/>
        <c:majorUnit val="0.60000000000000009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noFill/>
              <a:ln w="9525">
                <a:solidFill>
                  <a:srgbClr val="CC0033"/>
                </a:solidFill>
              </a:ln>
            </c:spPr>
          </c:marker>
          <c:xVal>
            <c:numRef>
              <c:f>'order in A (B)'!$D$7:$D$15</c:f>
              <c:numCache>
                <c:formatCode>0.00</c:formatCode>
                <c:ptCount val="9"/>
                <c:pt idx="0">
                  <c:v>0</c:v>
                </c:pt>
                <c:pt idx="1">
                  <c:v>0.89</c:v>
                </c:pt>
                <c:pt idx="2">
                  <c:v>2.0299999999999998</c:v>
                </c:pt>
                <c:pt idx="3">
                  <c:v>3.89</c:v>
                </c:pt>
                <c:pt idx="4">
                  <c:v>6.61</c:v>
                </c:pt>
                <c:pt idx="5">
                  <c:v>10</c:v>
                </c:pt>
                <c:pt idx="6">
                  <c:v>14.03</c:v>
                </c:pt>
                <c:pt idx="7">
                  <c:v>18.36</c:v>
                </c:pt>
                <c:pt idx="8">
                  <c:v>22.97</c:v>
                </c:pt>
              </c:numCache>
            </c:numRef>
          </c:xVal>
          <c:yVal>
            <c:numRef>
              <c:f>'order in A (B)'!$F$7:$F$15</c:f>
              <c:numCache>
                <c:formatCode>0.000</c:formatCode>
                <c:ptCount val="9"/>
                <c:pt idx="0">
                  <c:v>0.6</c:v>
                </c:pt>
                <c:pt idx="1">
                  <c:v>0.44900000000000001</c:v>
                </c:pt>
                <c:pt idx="2">
                  <c:v>0.32700000000000001</c:v>
                </c:pt>
                <c:pt idx="3">
                  <c:v>0.21099999999999999</c:v>
                </c:pt>
                <c:pt idx="4">
                  <c:v>0.122</c:v>
                </c:pt>
                <c:pt idx="5">
                  <c:v>6.7000000000000004E-2</c:v>
                </c:pt>
                <c:pt idx="6">
                  <c:v>3.5000000000000003E-2</c:v>
                </c:pt>
                <c:pt idx="7">
                  <c:v>1.7999999999999999E-2</c:v>
                </c:pt>
                <c:pt idx="8">
                  <c:v>8.9999999999999993E-3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CB-4F5E-B58E-2DAE1FDBA3C4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triangle"/>
            <c:size val="3"/>
            <c:spPr>
              <a:noFill/>
              <a:ln w="9525">
                <a:solidFill>
                  <a:srgbClr val="008C62"/>
                </a:solidFill>
              </a:ln>
            </c:spPr>
          </c:marker>
          <c:xVal>
            <c:numRef>
              <c:f>'order in A (B)'!$H$7:$H$15</c:f>
              <c:numCache>
                <c:formatCode>0.00</c:formatCode>
                <c:ptCount val="9"/>
                <c:pt idx="0">
                  <c:v>0</c:v>
                </c:pt>
                <c:pt idx="1">
                  <c:v>0.67</c:v>
                </c:pt>
                <c:pt idx="2">
                  <c:v>2.67</c:v>
                </c:pt>
                <c:pt idx="3">
                  <c:v>5.67</c:v>
                </c:pt>
                <c:pt idx="4">
                  <c:v>12.11</c:v>
                </c:pt>
                <c:pt idx="5">
                  <c:v>19.11</c:v>
                </c:pt>
                <c:pt idx="6">
                  <c:v>25.22</c:v>
                </c:pt>
                <c:pt idx="7">
                  <c:v>46.89</c:v>
                </c:pt>
                <c:pt idx="8">
                  <c:v>89.22</c:v>
                </c:pt>
              </c:numCache>
            </c:numRef>
          </c:xVal>
          <c:yVal>
            <c:numRef>
              <c:f>'order in A (B)'!$J$7:$J$15</c:f>
              <c:numCache>
                <c:formatCode>0.000</c:formatCode>
                <c:ptCount val="9"/>
                <c:pt idx="0">
                  <c:v>0.6</c:v>
                </c:pt>
                <c:pt idx="1">
                  <c:v>0.52500000000000002</c:v>
                </c:pt>
                <c:pt idx="2">
                  <c:v>0.38200000000000001</c:v>
                </c:pt>
                <c:pt idx="3">
                  <c:v>0.27100000000000002</c:v>
                </c:pt>
                <c:pt idx="4">
                  <c:v>0.16700000000000001</c:v>
                </c:pt>
                <c:pt idx="5">
                  <c:v>0.11700000000000001</c:v>
                </c:pt>
                <c:pt idx="6">
                  <c:v>9.2999999999999999E-2</c:v>
                </c:pt>
                <c:pt idx="7">
                  <c:v>5.3999999999999999E-2</c:v>
                </c:pt>
                <c:pt idx="8">
                  <c:v>0.03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CB-4F5E-B58E-2DAE1FDBA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473176"/>
        <c:axId val="640474352"/>
      </c:scatterChart>
      <c:valAx>
        <c:axId val="640473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0474352"/>
        <c:crosses val="autoZero"/>
        <c:crossBetween val="midCat"/>
      </c:valAx>
      <c:valAx>
        <c:axId val="640474352"/>
        <c:scaling>
          <c:orientation val="minMax"/>
          <c:max val="0.60000000000000009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[B]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448888888888889E-2"/>
              <c:y val="0.403709722222222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0473176"/>
        <c:crosses val="autoZero"/>
        <c:crossBetween val="midCat"/>
        <c:majorUnit val="0.60000000000000009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noFill/>
              <a:ln w="9525">
                <a:solidFill>
                  <a:srgbClr val="CC0033"/>
                </a:solidFill>
              </a:ln>
            </c:spPr>
          </c:marker>
          <c:xVal>
            <c:numRef>
              <c:f>'order in A (A)'!$D$7:$D$14</c:f>
              <c:numCache>
                <c:formatCode>0.00</c:formatCode>
                <c:ptCount val="8"/>
                <c:pt idx="0">
                  <c:v>0</c:v>
                </c:pt>
                <c:pt idx="1">
                  <c:v>0.89</c:v>
                </c:pt>
                <c:pt idx="2">
                  <c:v>2.0299999999999998</c:v>
                </c:pt>
                <c:pt idx="3">
                  <c:v>3.89</c:v>
                </c:pt>
                <c:pt idx="4">
                  <c:v>6.61</c:v>
                </c:pt>
                <c:pt idx="5">
                  <c:v>10</c:v>
                </c:pt>
                <c:pt idx="6">
                  <c:v>14.03</c:v>
                </c:pt>
                <c:pt idx="7">
                  <c:v>18.36</c:v>
                </c:pt>
              </c:numCache>
            </c:numRef>
          </c:xVal>
          <c:yVal>
            <c:numRef>
              <c:f>'order in A (A)'!$F$7:$F$14</c:f>
              <c:numCache>
                <c:formatCode>0.000</c:formatCode>
                <c:ptCount val="8"/>
                <c:pt idx="0">
                  <c:v>0.6</c:v>
                </c:pt>
                <c:pt idx="1">
                  <c:v>0.44899999999999995</c:v>
                </c:pt>
                <c:pt idx="2">
                  <c:v>0.32699999999999996</c:v>
                </c:pt>
                <c:pt idx="3">
                  <c:v>0.20999999999999996</c:v>
                </c:pt>
                <c:pt idx="4">
                  <c:v>0.122</c:v>
                </c:pt>
                <c:pt idx="5">
                  <c:v>6.7000000000000004E-2</c:v>
                </c:pt>
                <c:pt idx="6">
                  <c:v>3.4999999999999976E-2</c:v>
                </c:pt>
                <c:pt idx="7">
                  <c:v>1.799999999999996E-2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E95-4F30-A871-D1EA764D909E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triangle"/>
            <c:size val="3"/>
            <c:spPr>
              <a:noFill/>
              <a:ln w="9525">
                <a:solidFill>
                  <a:srgbClr val="008C62"/>
                </a:solidFill>
              </a:ln>
            </c:spPr>
          </c:marker>
          <c:xVal>
            <c:numRef>
              <c:f>'order in A (A)'!$H$7:$H$16</c:f>
              <c:numCache>
                <c:formatCode>0.00</c:formatCode>
                <c:ptCount val="10"/>
                <c:pt idx="0">
                  <c:v>0</c:v>
                </c:pt>
                <c:pt idx="1">
                  <c:v>0.67</c:v>
                </c:pt>
                <c:pt idx="2">
                  <c:v>2.67</c:v>
                </c:pt>
                <c:pt idx="3">
                  <c:v>5.67</c:v>
                </c:pt>
                <c:pt idx="4">
                  <c:v>12.11</c:v>
                </c:pt>
                <c:pt idx="5">
                  <c:v>19.11</c:v>
                </c:pt>
                <c:pt idx="6">
                  <c:v>25.22</c:v>
                </c:pt>
                <c:pt idx="7">
                  <c:v>46.89</c:v>
                </c:pt>
                <c:pt idx="8">
                  <c:v>89.22</c:v>
                </c:pt>
                <c:pt idx="9">
                  <c:v>111.11</c:v>
                </c:pt>
              </c:numCache>
            </c:numRef>
          </c:xVal>
          <c:yVal>
            <c:numRef>
              <c:f>'order in A (A)'!$I$7:$I$16</c:f>
              <c:numCache>
                <c:formatCode>0.000</c:formatCode>
                <c:ptCount val="10"/>
                <c:pt idx="0">
                  <c:v>0.6</c:v>
                </c:pt>
                <c:pt idx="1">
                  <c:v>0.52500000000000002</c:v>
                </c:pt>
                <c:pt idx="2">
                  <c:v>0.38200000000000001</c:v>
                </c:pt>
                <c:pt idx="3">
                  <c:v>0.27100000000000002</c:v>
                </c:pt>
                <c:pt idx="4">
                  <c:v>0.16700000000000001</c:v>
                </c:pt>
                <c:pt idx="5">
                  <c:v>0.11700000000000001</c:v>
                </c:pt>
                <c:pt idx="6">
                  <c:v>9.2999999999999999E-2</c:v>
                </c:pt>
                <c:pt idx="7">
                  <c:v>5.3999999999999999E-2</c:v>
                </c:pt>
                <c:pt idx="8">
                  <c:v>0.03</c:v>
                </c:pt>
                <c:pt idx="9">
                  <c:v>2.4E-2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95-4F30-A871-D1EA764D9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471216"/>
        <c:axId val="640473960"/>
      </c:scatterChart>
      <c:valAx>
        <c:axId val="64047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0473960"/>
        <c:crosses val="autoZero"/>
        <c:crossBetween val="midCat"/>
      </c:valAx>
      <c:valAx>
        <c:axId val="640473960"/>
        <c:scaling>
          <c:orientation val="minMax"/>
          <c:max val="0.60000000000000009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[A] (M)</a:t>
                </a:r>
              </a:p>
            </c:rich>
          </c:tx>
          <c:layout>
            <c:manualLayout>
              <c:xMode val="edge"/>
              <c:yMode val="edge"/>
              <c:x val="4.0662962962962963E-2"/>
              <c:y val="0.4012989583333333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0471216"/>
        <c:crosses val="autoZero"/>
        <c:crossBetween val="midCat"/>
        <c:majorUnit val="0.60000000000000009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noFill/>
              <a:ln w="9525">
                <a:solidFill>
                  <a:srgbClr val="CC0033"/>
                </a:solidFill>
              </a:ln>
            </c:spPr>
          </c:marker>
          <c:xVal>
            <c:numRef>
              <c:f>'order in B (P)'!$D$7:$D$16</c:f>
              <c:numCache>
                <c:formatCode>0.00</c:formatCode>
                <c:ptCount val="10"/>
                <c:pt idx="0">
                  <c:v>0</c:v>
                </c:pt>
                <c:pt idx="1">
                  <c:v>0.89</c:v>
                </c:pt>
                <c:pt idx="2">
                  <c:v>2.0299999999999998</c:v>
                </c:pt>
                <c:pt idx="3">
                  <c:v>3.89</c:v>
                </c:pt>
                <c:pt idx="4">
                  <c:v>6.61</c:v>
                </c:pt>
                <c:pt idx="5">
                  <c:v>10</c:v>
                </c:pt>
                <c:pt idx="6">
                  <c:v>14.03</c:v>
                </c:pt>
                <c:pt idx="7">
                  <c:v>18.36</c:v>
                </c:pt>
                <c:pt idx="8">
                  <c:v>22.97</c:v>
                </c:pt>
                <c:pt idx="9">
                  <c:v>27.78</c:v>
                </c:pt>
              </c:numCache>
            </c:numRef>
          </c:xVal>
          <c:yVal>
            <c:numRef>
              <c:f>'order in B (P)'!$F$7:$F$16</c:f>
              <c:numCache>
                <c:formatCode>0.000</c:formatCode>
                <c:ptCount val="10"/>
                <c:pt idx="0">
                  <c:v>0</c:v>
                </c:pt>
                <c:pt idx="1">
                  <c:v>0.151</c:v>
                </c:pt>
                <c:pt idx="2">
                  <c:v>0.27300000000000002</c:v>
                </c:pt>
                <c:pt idx="3">
                  <c:v>0.38900000000000001</c:v>
                </c:pt>
                <c:pt idx="4">
                  <c:v>0.47799999999999998</c:v>
                </c:pt>
                <c:pt idx="5">
                  <c:v>0.53300000000000003</c:v>
                </c:pt>
                <c:pt idx="6">
                  <c:v>0.56499999999999995</c:v>
                </c:pt>
                <c:pt idx="7">
                  <c:v>0.58199999999999996</c:v>
                </c:pt>
                <c:pt idx="8">
                  <c:v>0.59099999999999997</c:v>
                </c:pt>
                <c:pt idx="9">
                  <c:v>0.59499999999999997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3F-4A05-961F-94BE7E61108F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noFill/>
              <a:ln w="9525">
                <a:solidFill>
                  <a:srgbClr val="003E8B"/>
                </a:solidFill>
              </a:ln>
            </c:spPr>
          </c:marker>
          <c:xVal>
            <c:numRef>
              <c:f>'order in B (P)'!$H$7:$H$16</c:f>
              <c:numCache>
                <c:formatCode>0.00</c:formatCode>
                <c:ptCount val="10"/>
                <c:pt idx="0">
                  <c:v>0</c:v>
                </c:pt>
                <c:pt idx="1">
                  <c:v>0.33</c:v>
                </c:pt>
                <c:pt idx="2">
                  <c:v>1</c:v>
                </c:pt>
                <c:pt idx="3">
                  <c:v>1.92</c:v>
                </c:pt>
                <c:pt idx="4">
                  <c:v>3.08</c:v>
                </c:pt>
                <c:pt idx="5">
                  <c:v>4.38</c:v>
                </c:pt>
                <c:pt idx="6">
                  <c:v>6.29</c:v>
                </c:pt>
                <c:pt idx="7">
                  <c:v>11.54</c:v>
                </c:pt>
                <c:pt idx="8">
                  <c:v>22.92</c:v>
                </c:pt>
                <c:pt idx="9">
                  <c:v>41.67</c:v>
                </c:pt>
              </c:numCache>
            </c:numRef>
          </c:xVal>
          <c:yVal>
            <c:numRef>
              <c:f>'order in B (P)'!$J$7:$J$16</c:f>
              <c:numCache>
                <c:formatCode>0.000</c:formatCode>
                <c:ptCount val="10"/>
                <c:pt idx="0">
                  <c:v>0</c:v>
                </c:pt>
                <c:pt idx="1">
                  <c:v>8.5000000000000006E-2</c:v>
                </c:pt>
                <c:pt idx="2">
                  <c:v>0.215</c:v>
                </c:pt>
                <c:pt idx="3">
                  <c:v>0.33800000000000002</c:v>
                </c:pt>
                <c:pt idx="4">
                  <c:v>0.44</c:v>
                </c:pt>
                <c:pt idx="5">
                  <c:v>0.51700000000000002</c:v>
                </c:pt>
                <c:pt idx="6">
                  <c:v>0.59099999999999997</c:v>
                </c:pt>
                <c:pt idx="7">
                  <c:v>0.69199999999999995</c:v>
                </c:pt>
                <c:pt idx="8">
                  <c:v>0.76300000000000001</c:v>
                </c:pt>
                <c:pt idx="9">
                  <c:v>0.79200000000000004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3F-4A05-961F-94BE7E611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477096"/>
        <c:axId val="640476704"/>
      </c:scatterChart>
      <c:valAx>
        <c:axId val="640477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tB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0476704"/>
        <c:crosses val="autoZero"/>
        <c:crossBetween val="midCat"/>
      </c:valAx>
      <c:valAx>
        <c:axId val="640476704"/>
        <c:scaling>
          <c:orientation val="minMax"/>
          <c:max val="0.8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[P] (M)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0477096"/>
        <c:crosses val="autoZero"/>
        <c:crossBetween val="midCat"/>
        <c:majorUnit val="0.8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noFill/>
              <a:ln w="9525">
                <a:solidFill>
                  <a:srgbClr val="CC0033"/>
                </a:solidFill>
              </a:ln>
            </c:spPr>
          </c:marker>
          <c:xVal>
            <c:numRef>
              <c:f>'order in B (A)'!$D$7:$D$16</c:f>
              <c:numCache>
                <c:formatCode>0.00</c:formatCode>
                <c:ptCount val="10"/>
                <c:pt idx="0">
                  <c:v>0</c:v>
                </c:pt>
                <c:pt idx="1">
                  <c:v>0.89</c:v>
                </c:pt>
                <c:pt idx="2">
                  <c:v>2.0299999999999998</c:v>
                </c:pt>
                <c:pt idx="3">
                  <c:v>3.89</c:v>
                </c:pt>
                <c:pt idx="4">
                  <c:v>6.61</c:v>
                </c:pt>
                <c:pt idx="5">
                  <c:v>10</c:v>
                </c:pt>
                <c:pt idx="6">
                  <c:v>14.03</c:v>
                </c:pt>
                <c:pt idx="7">
                  <c:v>18.36</c:v>
                </c:pt>
                <c:pt idx="8">
                  <c:v>22.97</c:v>
                </c:pt>
                <c:pt idx="9">
                  <c:v>27.78</c:v>
                </c:pt>
              </c:numCache>
            </c:numRef>
          </c:xVal>
          <c:yVal>
            <c:numRef>
              <c:f>'order in B (A)'!$E$7:$E$16</c:f>
              <c:numCache>
                <c:formatCode>0.000</c:formatCode>
                <c:ptCount val="10"/>
                <c:pt idx="0">
                  <c:v>1</c:v>
                </c:pt>
                <c:pt idx="1">
                  <c:v>0.84899999999999998</c:v>
                </c:pt>
                <c:pt idx="2">
                  <c:v>0.72699999999999998</c:v>
                </c:pt>
                <c:pt idx="3">
                  <c:v>0.61</c:v>
                </c:pt>
                <c:pt idx="4">
                  <c:v>0.52200000000000002</c:v>
                </c:pt>
                <c:pt idx="5">
                  <c:v>0.46700000000000003</c:v>
                </c:pt>
                <c:pt idx="6">
                  <c:v>0.435</c:v>
                </c:pt>
                <c:pt idx="7">
                  <c:v>0.41799999999999998</c:v>
                </c:pt>
                <c:pt idx="8">
                  <c:v>0.40899999999999997</c:v>
                </c:pt>
                <c:pt idx="9">
                  <c:v>0.40500000000000003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F2-45B1-84A4-740503D0731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noFill/>
              <a:ln w="9525">
                <a:solidFill>
                  <a:srgbClr val="003E8B"/>
                </a:solidFill>
              </a:ln>
            </c:spPr>
          </c:marker>
          <c:xVal>
            <c:numRef>
              <c:f>'order in B (A)'!$H$7:$H$16</c:f>
              <c:numCache>
                <c:formatCode>0.00</c:formatCode>
                <c:ptCount val="10"/>
                <c:pt idx="0">
                  <c:v>0</c:v>
                </c:pt>
                <c:pt idx="1">
                  <c:v>0.33</c:v>
                </c:pt>
                <c:pt idx="2">
                  <c:v>1</c:v>
                </c:pt>
                <c:pt idx="3">
                  <c:v>1.92</c:v>
                </c:pt>
                <c:pt idx="4">
                  <c:v>3.08</c:v>
                </c:pt>
                <c:pt idx="5">
                  <c:v>4.38</c:v>
                </c:pt>
                <c:pt idx="6">
                  <c:v>6.29</c:v>
                </c:pt>
                <c:pt idx="7">
                  <c:v>11.54</c:v>
                </c:pt>
                <c:pt idx="8">
                  <c:v>22.92</c:v>
                </c:pt>
                <c:pt idx="9">
                  <c:v>41.67</c:v>
                </c:pt>
              </c:numCache>
            </c:numRef>
          </c:xVal>
          <c:yVal>
            <c:numRef>
              <c:f>'order in B (A)'!$I$7:$I$16</c:f>
              <c:numCache>
                <c:formatCode>0.000</c:formatCode>
                <c:ptCount val="10"/>
                <c:pt idx="0">
                  <c:v>1</c:v>
                </c:pt>
                <c:pt idx="1">
                  <c:v>0.91500000000000004</c:v>
                </c:pt>
                <c:pt idx="2">
                  <c:v>0.78500000000000003</c:v>
                </c:pt>
                <c:pt idx="3">
                  <c:v>0.66200000000000003</c:v>
                </c:pt>
                <c:pt idx="4">
                  <c:v>0.56000000000000005</c:v>
                </c:pt>
                <c:pt idx="5">
                  <c:v>0.48299999999999998</c:v>
                </c:pt>
                <c:pt idx="6">
                  <c:v>0.40899999999999997</c:v>
                </c:pt>
                <c:pt idx="7">
                  <c:v>0.308</c:v>
                </c:pt>
                <c:pt idx="8">
                  <c:v>0.23699999999999999</c:v>
                </c:pt>
                <c:pt idx="9">
                  <c:v>0.20799999999999999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F2-45B1-84A4-740503D07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475136"/>
        <c:axId val="640478272"/>
      </c:scatterChart>
      <c:valAx>
        <c:axId val="64047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tB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0478272"/>
        <c:crosses val="autoZero"/>
        <c:crossBetween val="midCat"/>
      </c:valAx>
      <c:valAx>
        <c:axId val="640478272"/>
        <c:scaling>
          <c:orientation val="minMax"/>
          <c:max val="1"/>
          <c:min val="0.2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[A] (M)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0475136"/>
        <c:crosses val="autoZero"/>
        <c:crossBetween val="midCat"/>
        <c:majorUnit val="0.8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noFill/>
              <a:ln w="9525">
                <a:solidFill>
                  <a:srgbClr val="CC0033"/>
                </a:solidFill>
              </a:ln>
            </c:spPr>
          </c:marker>
          <c:xVal>
            <c:numRef>
              <c:f>'order in B (B)'!$D$7:$D$16</c:f>
              <c:numCache>
                <c:formatCode>0.00</c:formatCode>
                <c:ptCount val="10"/>
                <c:pt idx="0">
                  <c:v>0</c:v>
                </c:pt>
                <c:pt idx="1">
                  <c:v>0.89</c:v>
                </c:pt>
                <c:pt idx="2">
                  <c:v>2.0299999999999998</c:v>
                </c:pt>
                <c:pt idx="3">
                  <c:v>3.89</c:v>
                </c:pt>
                <c:pt idx="4">
                  <c:v>6.61</c:v>
                </c:pt>
                <c:pt idx="5">
                  <c:v>10</c:v>
                </c:pt>
                <c:pt idx="6">
                  <c:v>14.03</c:v>
                </c:pt>
                <c:pt idx="7">
                  <c:v>18.36</c:v>
                </c:pt>
                <c:pt idx="8">
                  <c:v>22.97</c:v>
                </c:pt>
                <c:pt idx="9">
                  <c:v>27.78</c:v>
                </c:pt>
              </c:numCache>
            </c:numRef>
          </c:xVal>
          <c:yVal>
            <c:numRef>
              <c:f>'order in B (B)'!$E$7:$E$16</c:f>
              <c:numCache>
                <c:formatCode>0.000</c:formatCode>
                <c:ptCount val="10"/>
                <c:pt idx="0">
                  <c:v>0.6</c:v>
                </c:pt>
                <c:pt idx="1">
                  <c:v>0.44900000000000001</c:v>
                </c:pt>
                <c:pt idx="2">
                  <c:v>0.32700000000000001</c:v>
                </c:pt>
                <c:pt idx="3">
                  <c:v>0.21099999999999999</c:v>
                </c:pt>
                <c:pt idx="4">
                  <c:v>0.122</c:v>
                </c:pt>
                <c:pt idx="5">
                  <c:v>6.7000000000000004E-2</c:v>
                </c:pt>
                <c:pt idx="6">
                  <c:v>3.5000000000000003E-2</c:v>
                </c:pt>
                <c:pt idx="7">
                  <c:v>1.7999999999999999E-2</c:v>
                </c:pt>
                <c:pt idx="8">
                  <c:v>8.9999999999999993E-3</c:v>
                </c:pt>
                <c:pt idx="9">
                  <c:v>5.0000000000000001E-3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1B-4C92-B9E2-63560969C1A9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noFill/>
              <a:ln w="9525">
                <a:solidFill>
                  <a:srgbClr val="003E8B"/>
                </a:solidFill>
              </a:ln>
            </c:spPr>
          </c:marker>
          <c:xVal>
            <c:numRef>
              <c:f>'order in B (B)'!$G$7:$G$16</c:f>
              <c:numCache>
                <c:formatCode>0.00</c:formatCode>
                <c:ptCount val="10"/>
                <c:pt idx="0">
                  <c:v>0</c:v>
                </c:pt>
                <c:pt idx="1">
                  <c:v>0.33</c:v>
                </c:pt>
                <c:pt idx="2">
                  <c:v>1</c:v>
                </c:pt>
                <c:pt idx="3">
                  <c:v>1.92</c:v>
                </c:pt>
                <c:pt idx="4">
                  <c:v>3.08</c:v>
                </c:pt>
                <c:pt idx="5">
                  <c:v>4.38</c:v>
                </c:pt>
                <c:pt idx="6">
                  <c:v>6.29</c:v>
                </c:pt>
                <c:pt idx="7">
                  <c:v>11.54</c:v>
                </c:pt>
                <c:pt idx="8">
                  <c:v>22.92</c:v>
                </c:pt>
                <c:pt idx="9">
                  <c:v>41.67</c:v>
                </c:pt>
              </c:numCache>
            </c:numRef>
          </c:xVal>
          <c:yVal>
            <c:numRef>
              <c:f>'order in B (B)'!$I$7:$I$16</c:f>
              <c:numCache>
                <c:formatCode>General</c:formatCode>
                <c:ptCount val="10"/>
                <c:pt idx="0">
                  <c:v>0.60000000000000009</c:v>
                </c:pt>
                <c:pt idx="1">
                  <c:v>0.5149999999999999</c:v>
                </c:pt>
                <c:pt idx="2">
                  <c:v>0.38499999999999995</c:v>
                </c:pt>
                <c:pt idx="3">
                  <c:v>0.26200000000000001</c:v>
                </c:pt>
                <c:pt idx="4">
                  <c:v>0.15999999999999998</c:v>
                </c:pt>
                <c:pt idx="5">
                  <c:v>8.2999999999999963E-2</c:v>
                </c:pt>
                <c:pt idx="6">
                  <c:v>8.9999999999999802E-3</c:v>
                </c:pt>
                <c:pt idx="7">
                  <c:v>-9.2000000000000012E-2</c:v>
                </c:pt>
                <c:pt idx="8">
                  <c:v>-0.16300000000000001</c:v>
                </c:pt>
                <c:pt idx="9">
                  <c:v>-0.192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1B-4C92-B9E2-63560969C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471608"/>
        <c:axId val="640475920"/>
      </c:scatterChart>
      <c:valAx>
        <c:axId val="64047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tB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0475920"/>
        <c:crosses val="autoZero"/>
        <c:crossBetween val="midCat"/>
      </c:valAx>
      <c:valAx>
        <c:axId val="640475920"/>
        <c:scaling>
          <c:orientation val="minMax"/>
          <c:max val="0.60000000000000009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[B] (M)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0471608"/>
        <c:crosses val="autoZero"/>
        <c:crossBetween val="midCat"/>
        <c:majorUnit val="0.60000000000000009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noFill/>
              <a:ln w="9525">
                <a:solidFill>
                  <a:srgbClr val="CC0033"/>
                </a:solidFill>
              </a:ln>
            </c:spPr>
          </c:marker>
          <c:xVal>
            <c:numRef>
              <c:f>'order in cat (P)'!$D$7:$D$16</c:f>
              <c:numCache>
                <c:formatCode>0.00</c:formatCode>
                <c:ptCount val="10"/>
                <c:pt idx="0">
                  <c:v>0</c:v>
                </c:pt>
                <c:pt idx="1">
                  <c:v>0.89</c:v>
                </c:pt>
                <c:pt idx="2">
                  <c:v>2.0299999999999998</c:v>
                </c:pt>
                <c:pt idx="3">
                  <c:v>3.89</c:v>
                </c:pt>
                <c:pt idx="4">
                  <c:v>6.61</c:v>
                </c:pt>
                <c:pt idx="5">
                  <c:v>10</c:v>
                </c:pt>
                <c:pt idx="6">
                  <c:v>14.03</c:v>
                </c:pt>
                <c:pt idx="7">
                  <c:v>18.36</c:v>
                </c:pt>
                <c:pt idx="8">
                  <c:v>22.97</c:v>
                </c:pt>
                <c:pt idx="9">
                  <c:v>27.78</c:v>
                </c:pt>
              </c:numCache>
            </c:numRef>
          </c:xVal>
          <c:yVal>
            <c:numRef>
              <c:f>'order in cat (P)'!$E$7:$E$16</c:f>
              <c:numCache>
                <c:formatCode>0.000</c:formatCode>
                <c:ptCount val="10"/>
                <c:pt idx="0">
                  <c:v>0</c:v>
                </c:pt>
                <c:pt idx="1">
                  <c:v>0.151</c:v>
                </c:pt>
                <c:pt idx="2">
                  <c:v>0.27300000000000002</c:v>
                </c:pt>
                <c:pt idx="3">
                  <c:v>0.38900000000000001</c:v>
                </c:pt>
                <c:pt idx="4">
                  <c:v>0.47799999999999998</c:v>
                </c:pt>
                <c:pt idx="5">
                  <c:v>0.53300000000000003</c:v>
                </c:pt>
                <c:pt idx="6">
                  <c:v>0.56499999999999995</c:v>
                </c:pt>
                <c:pt idx="7">
                  <c:v>0.58199999999999996</c:v>
                </c:pt>
                <c:pt idx="8">
                  <c:v>0.59099999999999997</c:v>
                </c:pt>
                <c:pt idx="9">
                  <c:v>0.59499999999999997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46-4325-90DD-93D9D5FFA374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3"/>
            <c:spPr>
              <a:noFill/>
              <a:ln w="9525">
                <a:solidFill>
                  <a:srgbClr val="EE990A"/>
                </a:solidFill>
              </a:ln>
            </c:spPr>
          </c:marker>
          <c:xVal>
            <c:numRef>
              <c:f>'order in cat (P)'!$H$7:$H$16</c:f>
              <c:numCache>
                <c:formatCode>0.00</c:formatCode>
                <c:ptCount val="10"/>
                <c:pt idx="0">
                  <c:v>0</c:v>
                </c:pt>
                <c:pt idx="1">
                  <c:v>0.13</c:v>
                </c:pt>
                <c:pt idx="2">
                  <c:v>0.47</c:v>
                </c:pt>
                <c:pt idx="3">
                  <c:v>0.93</c:v>
                </c:pt>
                <c:pt idx="4">
                  <c:v>1.68</c:v>
                </c:pt>
                <c:pt idx="5">
                  <c:v>2.85</c:v>
                </c:pt>
                <c:pt idx="6">
                  <c:v>3.94</c:v>
                </c:pt>
                <c:pt idx="7">
                  <c:v>5.5</c:v>
                </c:pt>
                <c:pt idx="8">
                  <c:v>7</c:v>
                </c:pt>
                <c:pt idx="9">
                  <c:v>8.33</c:v>
                </c:pt>
              </c:numCache>
            </c:numRef>
          </c:xVal>
          <c:yVal>
            <c:numRef>
              <c:f>'order in cat (P)'!$I$7:$I$16</c:f>
              <c:numCache>
                <c:formatCode>0.000</c:formatCode>
                <c:ptCount val="10"/>
                <c:pt idx="0">
                  <c:v>0</c:v>
                </c:pt>
                <c:pt idx="1">
                  <c:v>7.4999999999999997E-2</c:v>
                </c:pt>
                <c:pt idx="2">
                  <c:v>0.214</c:v>
                </c:pt>
                <c:pt idx="3">
                  <c:v>0.32900000000000001</c:v>
                </c:pt>
                <c:pt idx="4">
                  <c:v>0.435</c:v>
                </c:pt>
                <c:pt idx="5">
                  <c:v>0.51400000000000001</c:v>
                </c:pt>
                <c:pt idx="6">
                  <c:v>0.55000000000000004</c:v>
                </c:pt>
                <c:pt idx="7">
                  <c:v>0.57599999999999996</c:v>
                </c:pt>
                <c:pt idx="8">
                  <c:v>0.58799999999999997</c:v>
                </c:pt>
                <c:pt idx="9">
                  <c:v>0.59299999999999997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46-4325-90DD-93D9D5FFA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261968"/>
        <c:axId val="641266280"/>
      </c:scatterChart>
      <c:valAx>
        <c:axId val="64126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tcat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1266280"/>
        <c:crosses val="autoZero"/>
        <c:crossBetween val="midCat"/>
      </c:valAx>
      <c:valAx>
        <c:axId val="641266280"/>
        <c:scaling>
          <c:orientation val="minMax"/>
          <c:max val="0.60000000000000009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[P]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41261968"/>
        <c:crosses val="autoZero"/>
        <c:crossBetween val="midCat"/>
        <c:majorUnit val="0.60000000000000009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304800</xdr:colOff>
          <xdr:row>0</xdr:row>
          <xdr:rowOff>146050</xdr:rowOff>
        </xdr:from>
        <xdr:to>
          <xdr:col>3</xdr:col>
          <xdr:colOff>450850</xdr:colOff>
          <xdr:row>7</xdr:row>
          <xdr:rowOff>152400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xmlns="" id="{00000000-0008-0000-01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17</xdr:row>
      <xdr:rowOff>12699</xdr:rowOff>
    </xdr:from>
    <xdr:to>
      <xdr:col>9</xdr:col>
      <xdr:colOff>207798</xdr:colOff>
      <xdr:row>32</xdr:row>
      <xdr:rowOff>35199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17</xdr:row>
      <xdr:rowOff>12699</xdr:rowOff>
    </xdr:from>
    <xdr:to>
      <xdr:col>9</xdr:col>
      <xdr:colOff>207798</xdr:colOff>
      <xdr:row>32</xdr:row>
      <xdr:rowOff>35199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17</xdr:row>
      <xdr:rowOff>12699</xdr:rowOff>
    </xdr:from>
    <xdr:to>
      <xdr:col>9</xdr:col>
      <xdr:colOff>207798</xdr:colOff>
      <xdr:row>32</xdr:row>
      <xdr:rowOff>35199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372</xdr:colOff>
      <xdr:row>16</xdr:row>
      <xdr:rowOff>189752</xdr:rowOff>
    </xdr:from>
    <xdr:to>
      <xdr:col>9</xdr:col>
      <xdr:colOff>186522</xdr:colOff>
      <xdr:row>32</xdr:row>
      <xdr:rowOff>21752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</xdr:colOff>
      <xdr:row>16</xdr:row>
      <xdr:rowOff>180226</xdr:rowOff>
    </xdr:from>
    <xdr:to>
      <xdr:col>9</xdr:col>
      <xdr:colOff>186521</xdr:colOff>
      <xdr:row>32</xdr:row>
      <xdr:rowOff>12226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2022</xdr:colOff>
      <xdr:row>16</xdr:row>
      <xdr:rowOff>176986</xdr:rowOff>
    </xdr:from>
    <xdr:to>
      <xdr:col>9</xdr:col>
      <xdr:colOff>188172</xdr:colOff>
      <xdr:row>32</xdr:row>
      <xdr:rowOff>8986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9523</xdr:colOff>
      <xdr:row>18</xdr:row>
      <xdr:rowOff>54759</xdr:rowOff>
    </xdr:from>
    <xdr:to>
      <xdr:col>8</xdr:col>
      <xdr:colOff>380978</xdr:colOff>
      <xdr:row>33</xdr:row>
      <xdr:rowOff>68976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164522</xdr:colOff>
      <xdr:row>18</xdr:row>
      <xdr:rowOff>59378</xdr:rowOff>
    </xdr:from>
    <xdr:to>
      <xdr:col>15</xdr:col>
      <xdr:colOff>535977</xdr:colOff>
      <xdr:row>33</xdr:row>
      <xdr:rowOff>73595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304800</xdr:colOff>
          <xdr:row>0</xdr:row>
          <xdr:rowOff>184150</xdr:rowOff>
        </xdr:from>
        <xdr:to>
          <xdr:col>3</xdr:col>
          <xdr:colOff>450850</xdr:colOff>
          <xdr:row>8</xdr:row>
          <xdr:rowOff>50800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xmlns="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</xdr:colOff>
      <xdr:row>17</xdr:row>
      <xdr:rowOff>6350</xdr:rowOff>
    </xdr:from>
    <xdr:to>
      <xdr:col>9</xdr:col>
      <xdr:colOff>204623</xdr:colOff>
      <xdr:row>32</xdr:row>
      <xdr:rowOff>28850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</xdr:colOff>
      <xdr:row>17</xdr:row>
      <xdr:rowOff>6350</xdr:rowOff>
    </xdr:from>
    <xdr:to>
      <xdr:col>9</xdr:col>
      <xdr:colOff>204623</xdr:colOff>
      <xdr:row>32</xdr:row>
      <xdr:rowOff>28850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6349</xdr:colOff>
      <xdr:row>17</xdr:row>
      <xdr:rowOff>6350</xdr:rowOff>
    </xdr:from>
    <xdr:to>
      <xdr:col>9</xdr:col>
      <xdr:colOff>74736</xdr:colOff>
      <xdr:row>32</xdr:row>
      <xdr:rowOff>28850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586397</xdr:colOff>
      <xdr:row>17</xdr:row>
      <xdr:rowOff>22347</xdr:rowOff>
    </xdr:from>
    <xdr:to>
      <xdr:col>9</xdr:col>
      <xdr:colOff>195852</xdr:colOff>
      <xdr:row>32</xdr:row>
      <xdr:rowOff>44847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586397</xdr:colOff>
      <xdr:row>17</xdr:row>
      <xdr:rowOff>22347</xdr:rowOff>
    </xdr:from>
    <xdr:to>
      <xdr:col>9</xdr:col>
      <xdr:colOff>195852</xdr:colOff>
      <xdr:row>32</xdr:row>
      <xdr:rowOff>44847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586396</xdr:colOff>
      <xdr:row>17</xdr:row>
      <xdr:rowOff>22347</xdr:rowOff>
    </xdr:from>
    <xdr:to>
      <xdr:col>9</xdr:col>
      <xdr:colOff>83283</xdr:colOff>
      <xdr:row>32</xdr:row>
      <xdr:rowOff>44847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F15"/>
  <sheetViews>
    <sheetView tabSelected="1" zoomScale="150" zoomScaleNormal="150" workbookViewId="0"/>
  </sheetViews>
  <sheetFormatPr defaultColWidth="8.81640625" defaultRowHeight="14.5" x14ac:dyDescent="0.35"/>
  <sheetData>
    <row r="4" spans="1:6" ht="18.5" x14ac:dyDescent="0.45">
      <c r="E4" s="43" t="s">
        <v>26</v>
      </c>
      <c r="F4" s="42" t="s">
        <v>24</v>
      </c>
    </row>
    <row r="5" spans="1:6" ht="18.5" x14ac:dyDescent="0.45">
      <c r="E5" s="43" t="s">
        <v>28</v>
      </c>
      <c r="F5" s="42" t="s">
        <v>45</v>
      </c>
    </row>
    <row r="6" spans="1:6" ht="18.5" x14ac:dyDescent="0.45">
      <c r="E6" s="43" t="s">
        <v>29</v>
      </c>
      <c r="F6" s="42" t="s">
        <v>46</v>
      </c>
    </row>
    <row r="7" spans="1:6" ht="15.5" x14ac:dyDescent="0.35">
      <c r="E7" s="43"/>
      <c r="F7" s="42"/>
    </row>
    <row r="10" spans="1:6" ht="15.5" x14ac:dyDescent="0.35">
      <c r="A10" s="39" t="s">
        <v>3</v>
      </c>
      <c r="B10" s="39"/>
      <c r="C10" s="38" t="s">
        <v>11</v>
      </c>
      <c r="D10" s="38"/>
      <c r="E10" s="36" t="s">
        <v>12</v>
      </c>
      <c r="F10" s="36"/>
    </row>
    <row r="11" spans="1:6" ht="15.5" x14ac:dyDescent="0.35">
      <c r="A11" s="39" t="s">
        <v>16</v>
      </c>
      <c r="B11" s="39" t="s">
        <v>30</v>
      </c>
      <c r="C11" s="41" t="s">
        <v>16</v>
      </c>
      <c r="D11" s="41" t="s">
        <v>19</v>
      </c>
      <c r="E11" s="36" t="s">
        <v>16</v>
      </c>
      <c r="F11" s="36" t="s">
        <v>19</v>
      </c>
    </row>
    <row r="12" spans="1:6" ht="15.5" x14ac:dyDescent="0.35">
      <c r="A12" s="39" t="s">
        <v>17</v>
      </c>
      <c r="B12" s="39" t="s">
        <v>31</v>
      </c>
      <c r="C12" s="41" t="s">
        <v>17</v>
      </c>
      <c r="D12" s="41" t="s">
        <v>22</v>
      </c>
      <c r="E12" s="36" t="s">
        <v>17</v>
      </c>
      <c r="F12" s="36" t="s">
        <v>22</v>
      </c>
    </row>
    <row r="13" spans="1:6" ht="15.5" x14ac:dyDescent="0.35">
      <c r="A13" s="39" t="s">
        <v>32</v>
      </c>
      <c r="B13" s="39" t="s">
        <v>33</v>
      </c>
      <c r="C13" s="38" t="s">
        <v>32</v>
      </c>
      <c r="D13" s="38" t="s">
        <v>33</v>
      </c>
      <c r="E13" s="55" t="s">
        <v>32</v>
      </c>
      <c r="F13" s="55" t="s">
        <v>34</v>
      </c>
    </row>
    <row r="14" spans="1:6" ht="15.5" x14ac:dyDescent="0.35">
      <c r="A14" s="39" t="s">
        <v>18</v>
      </c>
      <c r="B14" s="39" t="s">
        <v>21</v>
      </c>
      <c r="C14" s="38" t="s">
        <v>18</v>
      </c>
      <c r="D14" s="38" t="s">
        <v>21</v>
      </c>
      <c r="E14" s="36" t="s">
        <v>18</v>
      </c>
      <c r="F14" s="36" t="s">
        <v>21</v>
      </c>
    </row>
    <row r="15" spans="1:6" x14ac:dyDescent="0.35">
      <c r="A15" s="7"/>
      <c r="B15" s="7"/>
      <c r="C15" s="7"/>
      <c r="D15" s="7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hemDraw.Document.6.0" shapeId="26625" r:id="rId4">
          <objectPr defaultSize="0" autoPict="0" r:id="rId5">
            <anchor moveWithCells="1" sizeWithCells="1">
              <from>
                <xdr:col>0</xdr:col>
                <xdr:colOff>304800</xdr:colOff>
                <xdr:row>0</xdr:row>
                <xdr:rowOff>146050</xdr:rowOff>
              </from>
              <to>
                <xdr:col>3</xdr:col>
                <xdr:colOff>450850</xdr:colOff>
                <xdr:row>7</xdr:row>
                <xdr:rowOff>152400</xdr:rowOff>
              </to>
            </anchor>
          </objectPr>
        </oleObject>
      </mc:Choice>
      <mc:Fallback>
        <oleObject progId="ChemDraw.Document.6.0" shapeId="266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110" zoomScaleNormal="110" workbookViewId="0"/>
  </sheetViews>
  <sheetFormatPr defaultColWidth="8.81640625" defaultRowHeight="14.5" x14ac:dyDescent="0.35"/>
  <cols>
    <col min="1" max="1" width="11.26953125" bestFit="1" customWidth="1"/>
  </cols>
  <sheetData>
    <row r="1" spans="1:10" x14ac:dyDescent="0.35">
      <c r="C1" s="9" t="s">
        <v>16</v>
      </c>
      <c r="D1" s="9" t="s">
        <v>19</v>
      </c>
      <c r="G1" s="6" t="s">
        <v>16</v>
      </c>
      <c r="H1" s="6" t="s">
        <v>19</v>
      </c>
    </row>
    <row r="2" spans="1:10" x14ac:dyDescent="0.35">
      <c r="C2" s="9" t="s">
        <v>17</v>
      </c>
      <c r="D2" s="9" t="s">
        <v>20</v>
      </c>
      <c r="G2" s="6" t="s">
        <v>17</v>
      </c>
      <c r="H2" s="6" t="s">
        <v>20</v>
      </c>
    </row>
    <row r="3" spans="1:10" x14ac:dyDescent="0.35">
      <c r="C3" s="9" t="s">
        <v>18</v>
      </c>
      <c r="D3" s="9" t="s">
        <v>21</v>
      </c>
      <c r="G3" s="6" t="s">
        <v>18</v>
      </c>
      <c r="H3" s="6" t="s">
        <v>23</v>
      </c>
    </row>
    <row r="4" spans="1:10" x14ac:dyDescent="0.35">
      <c r="C4" s="64"/>
      <c r="D4" s="64"/>
      <c r="G4" s="44"/>
      <c r="H4" s="44"/>
    </row>
    <row r="5" spans="1:10" x14ac:dyDescent="0.35">
      <c r="C5" s="9" t="s">
        <v>3</v>
      </c>
      <c r="D5" s="64"/>
      <c r="G5" s="6" t="s">
        <v>13</v>
      </c>
      <c r="H5" s="44"/>
    </row>
    <row r="6" spans="1:10" x14ac:dyDescent="0.35">
      <c r="A6" s="3"/>
      <c r="B6" s="3"/>
      <c r="C6" s="18" t="s">
        <v>47</v>
      </c>
      <c r="D6" s="18" t="s">
        <v>6</v>
      </c>
      <c r="E6" s="18" t="s">
        <v>38</v>
      </c>
      <c r="F6" s="18" t="s">
        <v>41</v>
      </c>
      <c r="G6" s="63" t="s">
        <v>47</v>
      </c>
      <c r="H6" s="63" t="s">
        <v>6</v>
      </c>
      <c r="I6" s="63" t="s">
        <v>38</v>
      </c>
      <c r="J6" s="63" t="s">
        <v>42</v>
      </c>
    </row>
    <row r="7" spans="1:10" x14ac:dyDescent="0.35">
      <c r="A7" s="3"/>
      <c r="B7" s="3"/>
      <c r="C7" s="28">
        <v>0</v>
      </c>
      <c r="D7" s="27">
        <v>0</v>
      </c>
      <c r="E7" s="54">
        <v>0</v>
      </c>
      <c r="F7" s="70">
        <v>0.01</v>
      </c>
      <c r="G7" s="58">
        <v>0</v>
      </c>
      <c r="H7" s="58">
        <v>0</v>
      </c>
      <c r="I7" s="59">
        <v>0</v>
      </c>
      <c r="J7" s="57">
        <v>0.03</v>
      </c>
    </row>
    <row r="8" spans="1:10" x14ac:dyDescent="0.35">
      <c r="A8" s="14" t="s">
        <v>2</v>
      </c>
      <c r="B8" s="14">
        <v>0</v>
      </c>
      <c r="C8" s="28">
        <v>0.89</v>
      </c>
      <c r="D8" s="27">
        <f>D7+((F8+F7)/2)^$B$8*(C8-C7)</f>
        <v>0.89</v>
      </c>
      <c r="E8" s="24">
        <v>0.151</v>
      </c>
      <c r="F8" s="70">
        <v>0.01</v>
      </c>
      <c r="G8" s="58">
        <v>0.13</v>
      </c>
      <c r="H8" s="66">
        <f>H7+((J8+J7)/2)^$B$8*(G8-G7)</f>
        <v>0.13</v>
      </c>
      <c r="I8" s="59">
        <v>7.4999999999999997E-2</v>
      </c>
      <c r="J8" s="57">
        <v>0.03</v>
      </c>
    </row>
    <row r="9" spans="1:10" x14ac:dyDescent="0.35">
      <c r="A9" s="3"/>
      <c r="B9" s="3"/>
      <c r="C9" s="28">
        <v>2.0299999999999998</v>
      </c>
      <c r="D9" s="27">
        <f t="shared" ref="D9:D16" si="0">D8+((F9+F8)/2)^$B$8*(C9-C8)</f>
        <v>2.0299999999999998</v>
      </c>
      <c r="E9" s="24">
        <v>0.27300000000000002</v>
      </c>
      <c r="F9" s="70">
        <v>0.01</v>
      </c>
      <c r="G9" s="58">
        <v>0.47</v>
      </c>
      <c r="H9" s="66">
        <f t="shared" ref="H9:H16" si="1">H8+((J9+J8)/2)^$B$8*(G9-G8)</f>
        <v>0.47</v>
      </c>
      <c r="I9" s="59">
        <v>0.214</v>
      </c>
      <c r="J9" s="57">
        <v>0.03</v>
      </c>
    </row>
    <row r="10" spans="1:10" x14ac:dyDescent="0.35">
      <c r="A10" s="3"/>
      <c r="B10" s="3"/>
      <c r="C10" s="28">
        <v>3.89</v>
      </c>
      <c r="D10" s="27">
        <f t="shared" si="0"/>
        <v>3.89</v>
      </c>
      <c r="E10" s="24">
        <v>0.38900000000000001</v>
      </c>
      <c r="F10" s="70">
        <v>0.01</v>
      </c>
      <c r="G10" s="58">
        <v>0.93</v>
      </c>
      <c r="H10" s="66">
        <f t="shared" si="1"/>
        <v>0.93</v>
      </c>
      <c r="I10" s="59">
        <v>0.32900000000000001</v>
      </c>
      <c r="J10" s="57">
        <v>0.03</v>
      </c>
    </row>
    <row r="11" spans="1:10" x14ac:dyDescent="0.35">
      <c r="A11" s="3"/>
      <c r="B11" s="3"/>
      <c r="C11" s="28">
        <v>6.61</v>
      </c>
      <c r="D11" s="27">
        <f t="shared" si="0"/>
        <v>6.61</v>
      </c>
      <c r="E11" s="24">
        <v>0.47799999999999998</v>
      </c>
      <c r="F11" s="70">
        <v>0.01</v>
      </c>
      <c r="G11" s="58">
        <v>1.68</v>
      </c>
      <c r="H11" s="66">
        <f t="shared" si="1"/>
        <v>1.68</v>
      </c>
      <c r="I11" s="59">
        <v>0.435</v>
      </c>
      <c r="J11" s="57">
        <v>0.03</v>
      </c>
    </row>
    <row r="12" spans="1:10" x14ac:dyDescent="0.35">
      <c r="A12" s="3"/>
      <c r="B12" s="3"/>
      <c r="C12" s="28">
        <v>10</v>
      </c>
      <c r="D12" s="27">
        <f t="shared" si="0"/>
        <v>10</v>
      </c>
      <c r="E12" s="24">
        <v>0.53300000000000003</v>
      </c>
      <c r="F12" s="70">
        <v>0.01</v>
      </c>
      <c r="G12" s="58">
        <v>2.85</v>
      </c>
      <c r="H12" s="66">
        <f t="shared" si="1"/>
        <v>2.85</v>
      </c>
      <c r="I12" s="59">
        <v>0.51400000000000001</v>
      </c>
      <c r="J12" s="57">
        <v>0.03</v>
      </c>
    </row>
    <row r="13" spans="1:10" x14ac:dyDescent="0.35">
      <c r="C13" s="28">
        <v>14.03</v>
      </c>
      <c r="D13" s="27">
        <f t="shared" si="0"/>
        <v>14.03</v>
      </c>
      <c r="E13" s="24">
        <v>0.56499999999999995</v>
      </c>
      <c r="F13" s="70">
        <v>0.01</v>
      </c>
      <c r="G13" s="58">
        <v>3.94</v>
      </c>
      <c r="H13" s="66">
        <f t="shared" si="1"/>
        <v>3.94</v>
      </c>
      <c r="I13" s="59">
        <v>0.55000000000000004</v>
      </c>
      <c r="J13" s="57">
        <v>0.03</v>
      </c>
    </row>
    <row r="14" spans="1:10" x14ac:dyDescent="0.35">
      <c r="C14" s="28">
        <v>18.36</v>
      </c>
      <c r="D14" s="27">
        <f t="shared" si="0"/>
        <v>18.36</v>
      </c>
      <c r="E14" s="24">
        <v>0.58199999999999996</v>
      </c>
      <c r="F14" s="70">
        <v>0.01</v>
      </c>
      <c r="G14" s="58">
        <v>5.5</v>
      </c>
      <c r="H14" s="66">
        <f t="shared" si="1"/>
        <v>5.5</v>
      </c>
      <c r="I14" s="59">
        <v>0.57599999999999996</v>
      </c>
      <c r="J14" s="57">
        <v>0.03</v>
      </c>
    </row>
    <row r="15" spans="1:10" x14ac:dyDescent="0.35">
      <c r="C15" s="28">
        <v>22.97</v>
      </c>
      <c r="D15" s="27">
        <f t="shared" si="0"/>
        <v>22.97</v>
      </c>
      <c r="E15" s="24">
        <v>0.59099999999999997</v>
      </c>
      <c r="F15" s="70">
        <v>0.01</v>
      </c>
      <c r="G15" s="58">
        <v>7</v>
      </c>
      <c r="H15" s="66">
        <f t="shared" si="1"/>
        <v>7</v>
      </c>
      <c r="I15" s="59">
        <v>0.58799999999999997</v>
      </c>
      <c r="J15" s="57">
        <v>0.03</v>
      </c>
    </row>
    <row r="16" spans="1:10" x14ac:dyDescent="0.35">
      <c r="C16" s="28">
        <v>27.78</v>
      </c>
      <c r="D16" s="27">
        <f t="shared" si="0"/>
        <v>27.78</v>
      </c>
      <c r="E16" s="24">
        <v>0.59499999999999997</v>
      </c>
      <c r="F16" s="70">
        <v>0.01</v>
      </c>
      <c r="G16" s="58">
        <v>8.33</v>
      </c>
      <c r="H16" s="66">
        <f t="shared" si="1"/>
        <v>8.33</v>
      </c>
      <c r="I16" s="59">
        <v>0.59299999999999997</v>
      </c>
      <c r="J16" s="57">
        <v>0.03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10" zoomScaleNormal="110" workbookViewId="0"/>
  </sheetViews>
  <sheetFormatPr defaultColWidth="8.81640625" defaultRowHeight="14.5" x14ac:dyDescent="0.35"/>
  <cols>
    <col min="1" max="1" width="11.26953125" bestFit="1" customWidth="1"/>
  </cols>
  <sheetData>
    <row r="1" spans="1:11" x14ac:dyDescent="0.35">
      <c r="C1" s="9" t="s">
        <v>16</v>
      </c>
      <c r="D1" s="9" t="s">
        <v>19</v>
      </c>
      <c r="G1" s="6" t="s">
        <v>16</v>
      </c>
      <c r="H1" s="6" t="s">
        <v>19</v>
      </c>
    </row>
    <row r="2" spans="1:11" x14ac:dyDescent="0.35">
      <c r="C2" s="9" t="s">
        <v>17</v>
      </c>
      <c r="D2" s="9" t="s">
        <v>20</v>
      </c>
      <c r="G2" s="6" t="s">
        <v>17</v>
      </c>
      <c r="H2" s="6" t="s">
        <v>20</v>
      </c>
    </row>
    <row r="3" spans="1:11" x14ac:dyDescent="0.35">
      <c r="C3" s="9" t="s">
        <v>18</v>
      </c>
      <c r="D3" s="9" t="s">
        <v>21</v>
      </c>
      <c r="G3" s="6" t="s">
        <v>18</v>
      </c>
      <c r="H3" s="6" t="s">
        <v>23</v>
      </c>
    </row>
    <row r="4" spans="1:11" x14ac:dyDescent="0.35">
      <c r="C4" s="64"/>
      <c r="D4" s="64"/>
      <c r="G4" s="44"/>
      <c r="H4" s="44"/>
      <c r="K4" s="3"/>
    </row>
    <row r="5" spans="1:11" x14ac:dyDescent="0.35">
      <c r="C5" s="9" t="s">
        <v>3</v>
      </c>
      <c r="D5" s="64"/>
      <c r="G5" s="6" t="s">
        <v>13</v>
      </c>
      <c r="H5" s="44"/>
      <c r="K5" s="3"/>
    </row>
    <row r="6" spans="1:11" x14ac:dyDescent="0.35">
      <c r="A6" s="3"/>
      <c r="B6" s="3"/>
      <c r="C6" s="18" t="s">
        <v>47</v>
      </c>
      <c r="D6" s="18" t="s">
        <v>6</v>
      </c>
      <c r="E6" s="18" t="s">
        <v>36</v>
      </c>
      <c r="F6" s="18" t="s">
        <v>42</v>
      </c>
      <c r="G6" s="63" t="s">
        <v>47</v>
      </c>
      <c r="H6" s="63" t="s">
        <v>6</v>
      </c>
      <c r="I6" s="63" t="s">
        <v>36</v>
      </c>
      <c r="J6" s="63" t="s">
        <v>42</v>
      </c>
      <c r="K6" s="12"/>
    </row>
    <row r="7" spans="1:11" x14ac:dyDescent="0.35">
      <c r="A7" s="3"/>
      <c r="B7" s="3"/>
      <c r="C7" s="28">
        <v>0</v>
      </c>
      <c r="D7" s="27">
        <v>0</v>
      </c>
      <c r="E7" s="54">
        <v>1</v>
      </c>
      <c r="F7" s="70">
        <v>0.01</v>
      </c>
      <c r="G7" s="58">
        <v>0</v>
      </c>
      <c r="H7" s="58">
        <v>0</v>
      </c>
      <c r="I7" s="59">
        <v>1</v>
      </c>
      <c r="J7" s="57">
        <v>0.03</v>
      </c>
      <c r="K7" s="35"/>
    </row>
    <row r="8" spans="1:11" x14ac:dyDescent="0.35">
      <c r="A8" s="14" t="s">
        <v>2</v>
      </c>
      <c r="B8" s="14">
        <v>0</v>
      </c>
      <c r="C8" s="28">
        <v>0.89</v>
      </c>
      <c r="D8" s="27">
        <f>D7+((F8+F7)/2)^$B$8*(C8-C7)</f>
        <v>0.89</v>
      </c>
      <c r="E8" s="24">
        <v>0.84899999999999998</v>
      </c>
      <c r="F8" s="70">
        <v>0.01</v>
      </c>
      <c r="G8" s="58">
        <v>0.13</v>
      </c>
      <c r="H8" s="66">
        <f>H7+((J8+J7)/2)^$B$8*(G8-G7)</f>
        <v>0.13</v>
      </c>
      <c r="I8" s="59">
        <v>0.92500000000000004</v>
      </c>
      <c r="J8" s="57">
        <v>0.03</v>
      </c>
      <c r="K8" s="35"/>
    </row>
    <row r="9" spans="1:11" x14ac:dyDescent="0.35">
      <c r="A9" s="3"/>
      <c r="B9" s="3"/>
      <c r="C9" s="28">
        <v>2.0299999999999998</v>
      </c>
      <c r="D9" s="27">
        <f t="shared" ref="D9:D16" si="0">D8+((F9+F8)/2)^$B$8*(C9-C8)</f>
        <v>2.0299999999999998</v>
      </c>
      <c r="E9" s="24">
        <v>0.72699999999999998</v>
      </c>
      <c r="F9" s="70">
        <v>0.01</v>
      </c>
      <c r="G9" s="58">
        <v>0.47</v>
      </c>
      <c r="H9" s="66">
        <f t="shared" ref="H9:H16" si="1">H8+((J9+J8)/2)^$B$8*(G9-G8)</f>
        <v>0.47</v>
      </c>
      <c r="I9" s="59">
        <v>0.78600000000000003</v>
      </c>
      <c r="J9" s="57">
        <v>0.03</v>
      </c>
      <c r="K9" s="35"/>
    </row>
    <row r="10" spans="1:11" x14ac:dyDescent="0.35">
      <c r="A10" s="3"/>
      <c r="B10" s="3"/>
      <c r="C10" s="28">
        <v>3.89</v>
      </c>
      <c r="D10" s="27">
        <f t="shared" si="0"/>
        <v>3.89</v>
      </c>
      <c r="E10" s="24">
        <v>0.61</v>
      </c>
      <c r="F10" s="70">
        <v>0.01</v>
      </c>
      <c r="G10" s="58">
        <v>0.93</v>
      </c>
      <c r="H10" s="66">
        <f t="shared" si="1"/>
        <v>0.93</v>
      </c>
      <c r="I10" s="59">
        <v>0.67</v>
      </c>
      <c r="J10" s="57">
        <v>0.03</v>
      </c>
      <c r="K10" s="35"/>
    </row>
    <row r="11" spans="1:11" x14ac:dyDescent="0.35">
      <c r="A11" s="3"/>
      <c r="B11" s="3"/>
      <c r="C11" s="28">
        <v>6.61</v>
      </c>
      <c r="D11" s="27">
        <f t="shared" si="0"/>
        <v>6.61</v>
      </c>
      <c r="E11" s="24">
        <v>0.52200000000000002</v>
      </c>
      <c r="F11" s="70">
        <v>0.01</v>
      </c>
      <c r="G11" s="58">
        <v>1.68</v>
      </c>
      <c r="H11" s="66">
        <f t="shared" si="1"/>
        <v>1.68</v>
      </c>
      <c r="I11" s="59">
        <v>0.56499999999999995</v>
      </c>
      <c r="J11" s="57">
        <v>0.03</v>
      </c>
      <c r="K11" s="35"/>
    </row>
    <row r="12" spans="1:11" x14ac:dyDescent="0.35">
      <c r="A12" s="3"/>
      <c r="B12" s="3"/>
      <c r="C12" s="28">
        <v>10</v>
      </c>
      <c r="D12" s="27">
        <f t="shared" si="0"/>
        <v>10</v>
      </c>
      <c r="E12" s="24">
        <v>0.46700000000000003</v>
      </c>
      <c r="F12" s="70">
        <v>0.01</v>
      </c>
      <c r="G12" s="58">
        <v>2.85</v>
      </c>
      <c r="H12" s="66">
        <f t="shared" si="1"/>
        <v>2.85</v>
      </c>
      <c r="I12" s="59">
        <v>0.48599999999999999</v>
      </c>
      <c r="J12" s="57">
        <v>0.03</v>
      </c>
      <c r="K12" s="35"/>
    </row>
    <row r="13" spans="1:11" x14ac:dyDescent="0.35">
      <c r="C13" s="28">
        <v>14.03</v>
      </c>
      <c r="D13" s="27">
        <f t="shared" si="0"/>
        <v>14.03</v>
      </c>
      <c r="E13" s="24">
        <v>0.435</v>
      </c>
      <c r="F13" s="70">
        <v>0.01</v>
      </c>
      <c r="G13" s="58">
        <v>3.94</v>
      </c>
      <c r="H13" s="66">
        <f t="shared" si="1"/>
        <v>3.94</v>
      </c>
      <c r="I13" s="59">
        <v>0.45</v>
      </c>
      <c r="J13" s="57">
        <v>0.03</v>
      </c>
      <c r="K13" s="35"/>
    </row>
    <row r="14" spans="1:11" x14ac:dyDescent="0.35">
      <c r="C14" s="28">
        <v>18.36</v>
      </c>
      <c r="D14" s="27">
        <f t="shared" si="0"/>
        <v>18.36</v>
      </c>
      <c r="E14" s="24">
        <v>0.41799999999999998</v>
      </c>
      <c r="F14" s="70">
        <v>0.01</v>
      </c>
      <c r="G14" s="58">
        <v>5.5</v>
      </c>
      <c r="H14" s="66">
        <f t="shared" si="1"/>
        <v>5.5</v>
      </c>
      <c r="I14" s="59">
        <v>0.42399999999999999</v>
      </c>
      <c r="J14" s="57">
        <v>0.03</v>
      </c>
      <c r="K14" s="35"/>
    </row>
    <row r="15" spans="1:11" x14ac:dyDescent="0.35">
      <c r="C15" s="28">
        <v>22.97</v>
      </c>
      <c r="D15" s="27">
        <f t="shared" si="0"/>
        <v>22.97</v>
      </c>
      <c r="E15" s="24">
        <v>0.40899999999999997</v>
      </c>
      <c r="F15" s="70">
        <v>0.01</v>
      </c>
      <c r="G15" s="58">
        <v>7</v>
      </c>
      <c r="H15" s="66">
        <f t="shared" si="1"/>
        <v>7</v>
      </c>
      <c r="I15" s="59">
        <v>0.41199999999999998</v>
      </c>
      <c r="J15" s="57">
        <v>0.03</v>
      </c>
      <c r="K15" s="35"/>
    </row>
    <row r="16" spans="1:11" x14ac:dyDescent="0.35">
      <c r="C16" s="28">
        <v>27.78</v>
      </c>
      <c r="D16" s="27">
        <f t="shared" si="0"/>
        <v>27.78</v>
      </c>
      <c r="E16" s="24">
        <v>0.40500000000000003</v>
      </c>
      <c r="F16" s="70">
        <v>0.01</v>
      </c>
      <c r="G16" s="58">
        <v>8.33</v>
      </c>
      <c r="H16" s="66">
        <f t="shared" si="1"/>
        <v>8.33</v>
      </c>
      <c r="I16" s="59">
        <v>0.40699999999999997</v>
      </c>
      <c r="J16" s="57">
        <v>0.03</v>
      </c>
      <c r="K16" s="35"/>
    </row>
    <row r="17" spans="11:11" x14ac:dyDescent="0.35">
      <c r="K17" s="3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110" zoomScaleNormal="110" workbookViewId="0"/>
  </sheetViews>
  <sheetFormatPr defaultColWidth="8.81640625" defaultRowHeight="14.5" x14ac:dyDescent="0.35"/>
  <cols>
    <col min="1" max="1" width="11.26953125" bestFit="1" customWidth="1"/>
  </cols>
  <sheetData>
    <row r="1" spans="1:10" x14ac:dyDescent="0.35">
      <c r="B1" s="64"/>
      <c r="C1" s="9" t="s">
        <v>16</v>
      </c>
      <c r="D1" s="9" t="s">
        <v>19</v>
      </c>
      <c r="G1" s="6" t="s">
        <v>16</v>
      </c>
      <c r="H1" s="6" t="s">
        <v>19</v>
      </c>
    </row>
    <row r="2" spans="1:10" x14ac:dyDescent="0.35">
      <c r="B2" s="64"/>
      <c r="C2" s="9" t="s">
        <v>17</v>
      </c>
      <c r="D2" s="9" t="s">
        <v>20</v>
      </c>
      <c r="G2" s="6" t="s">
        <v>17</v>
      </c>
      <c r="H2" s="6" t="s">
        <v>20</v>
      </c>
    </row>
    <row r="3" spans="1:10" x14ac:dyDescent="0.35">
      <c r="B3" s="64"/>
      <c r="C3" s="9" t="s">
        <v>18</v>
      </c>
      <c r="D3" s="9" t="s">
        <v>21</v>
      </c>
      <c r="G3" s="6" t="s">
        <v>18</v>
      </c>
      <c r="H3" s="6" t="s">
        <v>23</v>
      </c>
    </row>
    <row r="4" spans="1:10" x14ac:dyDescent="0.35">
      <c r="B4" s="64"/>
      <c r="C4" s="64"/>
      <c r="D4" s="64"/>
      <c r="G4" s="44"/>
      <c r="H4" s="44"/>
    </row>
    <row r="5" spans="1:10" x14ac:dyDescent="0.35">
      <c r="B5" s="64"/>
      <c r="C5" s="9" t="s">
        <v>3</v>
      </c>
      <c r="D5" s="64"/>
      <c r="G5" s="6" t="s">
        <v>13</v>
      </c>
      <c r="H5" s="44"/>
    </row>
    <row r="6" spans="1:10" x14ac:dyDescent="0.35">
      <c r="A6" s="3"/>
      <c r="B6" s="3"/>
      <c r="C6" s="18" t="s">
        <v>47</v>
      </c>
      <c r="D6" s="18" t="s">
        <v>6</v>
      </c>
      <c r="E6" s="18" t="s">
        <v>37</v>
      </c>
      <c r="F6" s="18" t="s">
        <v>42</v>
      </c>
      <c r="G6" s="63" t="s">
        <v>47</v>
      </c>
      <c r="H6" s="63" t="s">
        <v>6</v>
      </c>
      <c r="I6" s="63" t="s">
        <v>37</v>
      </c>
      <c r="J6" s="63" t="s">
        <v>42</v>
      </c>
    </row>
    <row r="7" spans="1:10" x14ac:dyDescent="0.35">
      <c r="A7" s="3"/>
      <c r="B7" s="3"/>
      <c r="C7" s="28">
        <v>0</v>
      </c>
      <c r="D7" s="27">
        <v>0</v>
      </c>
      <c r="E7" s="54">
        <v>0.6</v>
      </c>
      <c r="F7" s="70">
        <v>0.01</v>
      </c>
      <c r="G7" s="58">
        <v>0</v>
      </c>
      <c r="H7" s="58">
        <v>0</v>
      </c>
      <c r="I7" s="59">
        <v>0.6</v>
      </c>
      <c r="J7" s="57">
        <v>0.03</v>
      </c>
    </row>
    <row r="8" spans="1:10" x14ac:dyDescent="0.35">
      <c r="A8" s="14" t="s">
        <v>2</v>
      </c>
      <c r="B8" s="14">
        <v>0</v>
      </c>
      <c r="C8" s="28">
        <v>0.89</v>
      </c>
      <c r="D8" s="27">
        <f>D7+((F8+F7)/2)^$B$8*(C8-C7)</f>
        <v>0.89</v>
      </c>
      <c r="E8" s="24">
        <v>0.44900000000000001</v>
      </c>
      <c r="F8" s="70">
        <v>0.01</v>
      </c>
      <c r="G8" s="58">
        <v>0.13</v>
      </c>
      <c r="H8" s="66">
        <f>H7+((J8+J7)/2)^$B$8*(G8-G7)</f>
        <v>0.13</v>
      </c>
      <c r="I8" s="59">
        <v>0.52500000000000002</v>
      </c>
      <c r="J8" s="57">
        <v>0.03</v>
      </c>
    </row>
    <row r="9" spans="1:10" x14ac:dyDescent="0.35">
      <c r="A9" s="3"/>
      <c r="B9" s="3"/>
      <c r="C9" s="28">
        <v>2.0299999999999998</v>
      </c>
      <c r="D9" s="27">
        <f t="shared" ref="D9:D16" si="0">D8+((F9+F8)/2)^$B$8*(C9-C8)</f>
        <v>2.0299999999999998</v>
      </c>
      <c r="E9" s="24">
        <v>0.32700000000000001</v>
      </c>
      <c r="F9" s="70">
        <v>0.01</v>
      </c>
      <c r="G9" s="58">
        <v>0.47</v>
      </c>
      <c r="H9" s="66">
        <f t="shared" ref="H9:H16" si="1">H8+((J9+J8)/2)^$B$8*(G9-G8)</f>
        <v>0.47</v>
      </c>
      <c r="I9" s="59">
        <v>0.38600000000000001</v>
      </c>
      <c r="J9" s="57">
        <v>0.03</v>
      </c>
    </row>
    <row r="10" spans="1:10" x14ac:dyDescent="0.35">
      <c r="A10" s="3"/>
      <c r="B10" s="3"/>
      <c r="C10" s="28">
        <v>3.89</v>
      </c>
      <c r="D10" s="27">
        <f t="shared" si="0"/>
        <v>3.89</v>
      </c>
      <c r="E10" s="24">
        <v>0.21099999999999999</v>
      </c>
      <c r="F10" s="70">
        <v>0.01</v>
      </c>
      <c r="G10" s="58">
        <v>0.93</v>
      </c>
      <c r="H10" s="66">
        <f t="shared" si="1"/>
        <v>0.93</v>
      </c>
      <c r="I10" s="59">
        <v>0.27100000000000002</v>
      </c>
      <c r="J10" s="57">
        <v>0.03</v>
      </c>
    </row>
    <row r="11" spans="1:10" x14ac:dyDescent="0.35">
      <c r="A11" s="3"/>
      <c r="B11" s="3"/>
      <c r="C11" s="28">
        <v>6.61</v>
      </c>
      <c r="D11" s="27">
        <f t="shared" si="0"/>
        <v>6.61</v>
      </c>
      <c r="E11" s="24">
        <v>0.122</v>
      </c>
      <c r="F11" s="70">
        <v>0.01</v>
      </c>
      <c r="G11" s="58">
        <v>1.68</v>
      </c>
      <c r="H11" s="66">
        <f t="shared" si="1"/>
        <v>1.68</v>
      </c>
      <c r="I11" s="59">
        <v>0.16500000000000001</v>
      </c>
      <c r="J11" s="57">
        <v>0.03</v>
      </c>
    </row>
    <row r="12" spans="1:10" x14ac:dyDescent="0.35">
      <c r="A12" s="3"/>
      <c r="B12" s="3"/>
      <c r="C12" s="28">
        <v>10</v>
      </c>
      <c r="D12" s="27">
        <f t="shared" si="0"/>
        <v>10</v>
      </c>
      <c r="E12" s="24">
        <v>6.7000000000000004E-2</v>
      </c>
      <c r="F12" s="70">
        <v>0.01</v>
      </c>
      <c r="G12" s="58">
        <v>2.85</v>
      </c>
      <c r="H12" s="66">
        <f t="shared" si="1"/>
        <v>2.85</v>
      </c>
      <c r="I12" s="59">
        <v>8.5999999999999993E-2</v>
      </c>
      <c r="J12" s="57">
        <v>0.03</v>
      </c>
    </row>
    <row r="13" spans="1:10" x14ac:dyDescent="0.35">
      <c r="C13" s="28">
        <v>14.03</v>
      </c>
      <c r="D13" s="27">
        <f t="shared" si="0"/>
        <v>14.03</v>
      </c>
      <c r="E13" s="24">
        <v>3.5000000000000003E-2</v>
      </c>
      <c r="F13" s="70">
        <v>0.01</v>
      </c>
      <c r="G13" s="58">
        <v>3.94</v>
      </c>
      <c r="H13" s="66">
        <f t="shared" si="1"/>
        <v>3.94</v>
      </c>
      <c r="I13" s="59">
        <v>0.05</v>
      </c>
      <c r="J13" s="57">
        <v>0.03</v>
      </c>
    </row>
    <row r="14" spans="1:10" x14ac:dyDescent="0.35">
      <c r="C14" s="28">
        <v>18.36</v>
      </c>
      <c r="D14" s="27">
        <f t="shared" si="0"/>
        <v>18.36</v>
      </c>
      <c r="E14" s="24">
        <v>1.7999999999999999E-2</v>
      </c>
      <c r="F14" s="70">
        <v>0.01</v>
      </c>
      <c r="G14" s="58">
        <v>5.5</v>
      </c>
      <c r="H14" s="66">
        <f t="shared" si="1"/>
        <v>5.5</v>
      </c>
      <c r="I14" s="59">
        <v>2.4E-2</v>
      </c>
      <c r="J14" s="57">
        <v>0.03</v>
      </c>
    </row>
    <row r="15" spans="1:10" x14ac:dyDescent="0.35">
      <c r="C15" s="28">
        <v>22.97</v>
      </c>
      <c r="D15" s="27">
        <f t="shared" si="0"/>
        <v>22.97</v>
      </c>
      <c r="E15" s="24">
        <v>8.9999999999999993E-3</v>
      </c>
      <c r="F15" s="70">
        <v>0.01</v>
      </c>
      <c r="G15" s="58">
        <v>7</v>
      </c>
      <c r="H15" s="66">
        <f t="shared" si="1"/>
        <v>7</v>
      </c>
      <c r="I15" s="59">
        <v>1.2E-2</v>
      </c>
      <c r="J15" s="57">
        <v>0.03</v>
      </c>
    </row>
    <row r="16" spans="1:10" x14ac:dyDescent="0.35">
      <c r="C16" s="28">
        <v>27.78</v>
      </c>
      <c r="D16" s="27">
        <f t="shared" si="0"/>
        <v>27.78</v>
      </c>
      <c r="E16" s="24">
        <v>5.0000000000000001E-3</v>
      </c>
      <c r="F16" s="70">
        <v>0.01</v>
      </c>
      <c r="G16" s="58">
        <v>8.33</v>
      </c>
      <c r="H16" s="66">
        <f t="shared" si="1"/>
        <v>8.33</v>
      </c>
      <c r="I16" s="59">
        <v>7.0000000000000001E-3</v>
      </c>
      <c r="J16" s="57">
        <v>0.03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1"/>
  <sheetViews>
    <sheetView zoomScaleNormal="100" workbookViewId="0"/>
  </sheetViews>
  <sheetFormatPr defaultColWidth="8.81640625" defaultRowHeight="14.5" x14ac:dyDescent="0.35"/>
  <cols>
    <col min="1" max="1" width="11" bestFit="1" customWidth="1"/>
  </cols>
  <sheetData>
    <row r="1" spans="1:37" x14ac:dyDescent="0.35">
      <c r="C1" s="9" t="s">
        <v>16</v>
      </c>
      <c r="D1" s="9" t="s">
        <v>19</v>
      </c>
      <c r="I1" s="8" t="s">
        <v>16</v>
      </c>
      <c r="J1" s="8" t="s">
        <v>20</v>
      </c>
      <c r="O1" s="5" t="s">
        <v>16</v>
      </c>
      <c r="P1" s="5" t="s">
        <v>19</v>
      </c>
      <c r="U1" s="6" t="s">
        <v>16</v>
      </c>
      <c r="V1" s="6" t="s">
        <v>19</v>
      </c>
    </row>
    <row r="2" spans="1:37" x14ac:dyDescent="0.35">
      <c r="C2" s="9" t="s">
        <v>17</v>
      </c>
      <c r="D2" s="9" t="s">
        <v>20</v>
      </c>
      <c r="I2" s="8" t="s">
        <v>17</v>
      </c>
      <c r="J2" s="8" t="s">
        <v>20</v>
      </c>
      <c r="O2" s="5" t="s">
        <v>17</v>
      </c>
      <c r="P2" s="5" t="s">
        <v>22</v>
      </c>
      <c r="U2" s="6" t="s">
        <v>17</v>
      </c>
      <c r="V2" s="6" t="s">
        <v>20</v>
      </c>
    </row>
    <row r="3" spans="1:37" x14ac:dyDescent="0.35">
      <c r="C3" s="9" t="s">
        <v>18</v>
      </c>
      <c r="D3" s="9" t="s">
        <v>21</v>
      </c>
      <c r="I3" s="8" t="s">
        <v>18</v>
      </c>
      <c r="J3" s="8" t="s">
        <v>21</v>
      </c>
      <c r="O3" s="5" t="s">
        <v>18</v>
      </c>
      <c r="P3" s="5" t="s">
        <v>21</v>
      </c>
      <c r="U3" s="6" t="s">
        <v>18</v>
      </c>
      <c r="V3" s="6" t="s">
        <v>23</v>
      </c>
    </row>
    <row r="4" spans="1:37" x14ac:dyDescent="0.35">
      <c r="C4" s="64"/>
      <c r="D4" s="64"/>
      <c r="I4" s="65"/>
      <c r="J4" s="65"/>
      <c r="O4" s="68"/>
      <c r="P4" s="68"/>
      <c r="U4" s="44"/>
      <c r="V4" s="44"/>
    </row>
    <row r="5" spans="1:37" x14ac:dyDescent="0.35">
      <c r="C5" s="9" t="s">
        <v>3</v>
      </c>
      <c r="D5" s="64"/>
      <c r="I5" s="8" t="s">
        <v>11</v>
      </c>
      <c r="J5" s="65"/>
      <c r="O5" s="5" t="s">
        <v>12</v>
      </c>
      <c r="P5" s="68"/>
      <c r="U5" s="6" t="s">
        <v>13</v>
      </c>
      <c r="V5" s="44"/>
    </row>
    <row r="6" spans="1:37" x14ac:dyDescent="0.35">
      <c r="A6" s="48" t="s">
        <v>0</v>
      </c>
      <c r="B6" s="48">
        <v>0</v>
      </c>
      <c r="C6" s="18" t="s">
        <v>47</v>
      </c>
      <c r="D6" s="18" t="s">
        <v>7</v>
      </c>
      <c r="E6" s="18" t="s">
        <v>36</v>
      </c>
      <c r="F6" s="18" t="s">
        <v>37</v>
      </c>
      <c r="G6" s="18" t="s">
        <v>38</v>
      </c>
      <c r="H6" s="18" t="s">
        <v>42</v>
      </c>
      <c r="I6" s="20" t="s">
        <v>47</v>
      </c>
      <c r="J6" s="20" t="s">
        <v>7</v>
      </c>
      <c r="K6" s="20" t="s">
        <v>36</v>
      </c>
      <c r="L6" s="20" t="s">
        <v>37</v>
      </c>
      <c r="M6" s="20" t="s">
        <v>38</v>
      </c>
      <c r="N6" s="20" t="s">
        <v>42</v>
      </c>
      <c r="O6" s="17" t="s">
        <v>47</v>
      </c>
      <c r="P6" s="17" t="s">
        <v>7</v>
      </c>
      <c r="Q6" s="17" t="s">
        <v>36</v>
      </c>
      <c r="R6" s="17" t="s">
        <v>37</v>
      </c>
      <c r="S6" s="17" t="s">
        <v>38</v>
      </c>
      <c r="T6" s="17" t="s">
        <v>42</v>
      </c>
      <c r="U6" s="63" t="s">
        <v>47</v>
      </c>
      <c r="V6" s="63" t="s">
        <v>7</v>
      </c>
      <c r="W6" s="63" t="s">
        <v>36</v>
      </c>
      <c r="X6" s="63" t="s">
        <v>37</v>
      </c>
      <c r="Y6" s="63" t="s">
        <v>38</v>
      </c>
      <c r="Z6" s="63" t="s">
        <v>42</v>
      </c>
      <c r="AA6" s="11"/>
      <c r="AE6" s="75" t="s">
        <v>7</v>
      </c>
      <c r="AF6" s="75" t="s">
        <v>10</v>
      </c>
      <c r="AG6" s="32"/>
      <c r="AH6" s="11"/>
      <c r="AI6" s="11"/>
      <c r="AJ6" s="11"/>
      <c r="AK6" s="11"/>
    </row>
    <row r="7" spans="1:37" x14ac:dyDescent="0.35">
      <c r="A7" s="48" t="s">
        <v>1</v>
      </c>
      <c r="B7" s="48">
        <v>0</v>
      </c>
      <c r="C7" s="28">
        <v>0</v>
      </c>
      <c r="D7" s="23">
        <v>0</v>
      </c>
      <c r="E7" s="54">
        <v>1</v>
      </c>
      <c r="F7" s="54">
        <v>0.6</v>
      </c>
      <c r="G7" s="54">
        <v>0</v>
      </c>
      <c r="H7" s="70">
        <v>0.01</v>
      </c>
      <c r="I7" s="25">
        <v>0</v>
      </c>
      <c r="J7" s="30">
        <v>0</v>
      </c>
      <c r="K7" s="26">
        <v>0.6</v>
      </c>
      <c r="L7" s="26">
        <v>0.6</v>
      </c>
      <c r="M7" s="26">
        <v>0</v>
      </c>
      <c r="N7" s="21">
        <v>0.01</v>
      </c>
      <c r="O7" s="22">
        <v>0</v>
      </c>
      <c r="P7" s="29">
        <v>0</v>
      </c>
      <c r="Q7" s="49">
        <v>1</v>
      </c>
      <c r="R7" s="49">
        <v>0.8</v>
      </c>
      <c r="S7" s="49">
        <v>0</v>
      </c>
      <c r="T7" s="22">
        <v>0.01</v>
      </c>
      <c r="U7" s="58">
        <v>0</v>
      </c>
      <c r="V7" s="61">
        <v>0</v>
      </c>
      <c r="W7" s="59">
        <v>1</v>
      </c>
      <c r="X7" s="59">
        <v>0.6</v>
      </c>
      <c r="Y7" s="59">
        <v>0</v>
      </c>
      <c r="Z7" s="57">
        <v>0.03</v>
      </c>
      <c r="AE7" s="76">
        <f>D7</f>
        <v>0</v>
      </c>
      <c r="AF7" s="77">
        <f>G7</f>
        <v>0</v>
      </c>
    </row>
    <row r="8" spans="1:37" x14ac:dyDescent="0.35">
      <c r="A8" s="48" t="s">
        <v>2</v>
      </c>
      <c r="B8" s="48">
        <v>0</v>
      </c>
      <c r="C8" s="28">
        <v>0.89</v>
      </c>
      <c r="D8" s="23">
        <f>D7+((E8+E7)/2)^$B$6*((F8+F7)/2)^$B$7*((H8+H7)/2)^$B$8*(C8-C7)</f>
        <v>0.89</v>
      </c>
      <c r="E8" s="24">
        <v>0.84899999999999998</v>
      </c>
      <c r="F8" s="24">
        <v>0.44900000000000001</v>
      </c>
      <c r="G8" s="24">
        <v>0.151</v>
      </c>
      <c r="H8" s="70">
        <v>0.01</v>
      </c>
      <c r="I8" s="25">
        <v>0.67</v>
      </c>
      <c r="J8" s="30">
        <f>J7+((K8+K7)/2)^$B$6*((L8+L7)/2)^$B$7*((N8+N7)/2)^$B$8*(I8-I7)</f>
        <v>0.67</v>
      </c>
      <c r="K8" s="26">
        <v>0.52500000000000002</v>
      </c>
      <c r="L8" s="26">
        <v>0.52500000000000002</v>
      </c>
      <c r="M8" s="26">
        <v>7.4999999999999997E-2</v>
      </c>
      <c r="N8" s="21">
        <v>0.01</v>
      </c>
      <c r="O8" s="22">
        <v>0.33</v>
      </c>
      <c r="P8" s="29">
        <f>P7+((Q8+Q7)/2)^$B$6*((R8+R7)/2)^$B$7*((T8+T7)/2)^$B$8*(O8-O7)</f>
        <v>0.33</v>
      </c>
      <c r="Q8" s="49">
        <v>0.91500000000000004</v>
      </c>
      <c r="R8" s="49">
        <v>0.71499999999999997</v>
      </c>
      <c r="S8" s="49">
        <v>8.5000000000000006E-2</v>
      </c>
      <c r="T8" s="22">
        <v>0.01</v>
      </c>
      <c r="U8" s="58">
        <v>0.13</v>
      </c>
      <c r="V8" s="60">
        <f>V7+((W8+W7)/2)^$B$6*((X8+X7)/2)^$B$7*((Z8+Z7)/2)^$B$8*(U8-U7)</f>
        <v>0.13</v>
      </c>
      <c r="W8" s="59">
        <v>0.92500000000000004</v>
      </c>
      <c r="X8" s="59">
        <v>0.52500000000000002</v>
      </c>
      <c r="Y8" s="59">
        <v>7.4999999999999997E-2</v>
      </c>
      <c r="Z8" s="57">
        <v>0.03</v>
      </c>
      <c r="AE8" s="76">
        <f t="shared" ref="AE8:AE16" si="0">D8</f>
        <v>0.89</v>
      </c>
      <c r="AF8" s="77">
        <f t="shared" ref="AF8:AF16" si="1">G8</f>
        <v>0.151</v>
      </c>
      <c r="AH8" s="2"/>
      <c r="AI8" s="2"/>
      <c r="AJ8" s="2"/>
      <c r="AK8" s="2"/>
    </row>
    <row r="9" spans="1:37" x14ac:dyDescent="0.35">
      <c r="A9" s="4"/>
      <c r="B9" s="4"/>
      <c r="C9" s="28">
        <v>2.0299999999999998</v>
      </c>
      <c r="D9" s="23">
        <f t="shared" ref="D9:D16" si="2">D8+((E9+E8)/2)^$B$6*((F9+F8)/2)^$B$7*((H9+H8)/2)^$B$8*(C9-C8)</f>
        <v>2.0299999999999998</v>
      </c>
      <c r="E9" s="24">
        <v>0.72699999999999998</v>
      </c>
      <c r="F9" s="24">
        <v>0.32700000000000001</v>
      </c>
      <c r="G9" s="24">
        <v>0.27300000000000002</v>
      </c>
      <c r="H9" s="70">
        <v>0.01</v>
      </c>
      <c r="I9" s="25">
        <v>2.67</v>
      </c>
      <c r="J9" s="30">
        <f t="shared" ref="J9:J16" si="3">J8+((K9+K8)/2)^$B$6*((L9+L8)/2)^$B$7*((N9+N8)/2)^$B$8*(I9-I8)</f>
        <v>2.67</v>
      </c>
      <c r="K9" s="26">
        <v>0.38200000000000001</v>
      </c>
      <c r="L9" s="26">
        <v>0.38200000000000001</v>
      </c>
      <c r="M9" s="26">
        <v>0.218</v>
      </c>
      <c r="N9" s="21">
        <v>0.01</v>
      </c>
      <c r="O9" s="22">
        <v>1</v>
      </c>
      <c r="P9" s="29">
        <f t="shared" ref="P9:P16" si="4">P8+((Q9+Q8)/2)^$B$6*((R9+R8)/2)^$B$7*((T9+T8)/2)^$B$8*(O9-O8)</f>
        <v>1</v>
      </c>
      <c r="Q9" s="49">
        <v>0.78500000000000003</v>
      </c>
      <c r="R9" s="49">
        <v>0.58499999999999996</v>
      </c>
      <c r="S9" s="49">
        <v>0.215</v>
      </c>
      <c r="T9" s="22">
        <v>0.01</v>
      </c>
      <c r="U9" s="58">
        <v>0.47</v>
      </c>
      <c r="V9" s="60">
        <f t="shared" ref="V9:V16" si="5">V8+((W9+W8)/2)^$B$6*((X9+X8)/2)^$B$7*((Z9+Z8)/2)^$B$8*(U9-U8)</f>
        <v>0.47</v>
      </c>
      <c r="W9" s="59">
        <v>0.78600000000000003</v>
      </c>
      <c r="X9" s="59">
        <v>0.38600000000000001</v>
      </c>
      <c r="Y9" s="59">
        <v>0.214</v>
      </c>
      <c r="Z9" s="57">
        <v>0.03</v>
      </c>
      <c r="AE9" s="76">
        <f t="shared" si="0"/>
        <v>2.0299999999999998</v>
      </c>
      <c r="AF9" s="77">
        <f t="shared" si="1"/>
        <v>0.27300000000000002</v>
      </c>
      <c r="AH9" s="2"/>
      <c r="AI9" s="2"/>
      <c r="AJ9" s="2"/>
      <c r="AK9" s="2"/>
    </row>
    <row r="10" spans="1:37" x14ac:dyDescent="0.35">
      <c r="A10" s="4"/>
      <c r="B10" s="4"/>
      <c r="C10" s="28">
        <v>3.89</v>
      </c>
      <c r="D10" s="23">
        <f t="shared" si="2"/>
        <v>3.89</v>
      </c>
      <c r="E10" s="24">
        <v>0.61</v>
      </c>
      <c r="F10" s="24">
        <v>0.21099999999999999</v>
      </c>
      <c r="G10" s="24">
        <v>0.38900000000000001</v>
      </c>
      <c r="H10" s="70">
        <v>0.01</v>
      </c>
      <c r="I10" s="25">
        <v>5.67</v>
      </c>
      <c r="J10" s="30">
        <f t="shared" si="3"/>
        <v>5.67</v>
      </c>
      <c r="K10" s="26">
        <v>0.27100000000000002</v>
      </c>
      <c r="L10" s="26">
        <v>0.27100000000000002</v>
      </c>
      <c r="M10" s="26">
        <v>0.32900000000000001</v>
      </c>
      <c r="N10" s="21">
        <v>0.01</v>
      </c>
      <c r="O10" s="22">
        <v>1.92</v>
      </c>
      <c r="P10" s="29">
        <f t="shared" si="4"/>
        <v>1.92</v>
      </c>
      <c r="Q10" s="49">
        <v>0.66200000000000003</v>
      </c>
      <c r="R10" s="49">
        <v>0.46200000000000002</v>
      </c>
      <c r="S10" s="49">
        <v>0.33800000000000002</v>
      </c>
      <c r="T10" s="22">
        <v>0.01</v>
      </c>
      <c r="U10" s="58">
        <v>0.93</v>
      </c>
      <c r="V10" s="60">
        <f t="shared" si="5"/>
        <v>0.93</v>
      </c>
      <c r="W10" s="59">
        <v>0.67</v>
      </c>
      <c r="X10" s="59">
        <v>0.27100000000000002</v>
      </c>
      <c r="Y10" s="59">
        <v>0.32900000000000001</v>
      </c>
      <c r="Z10" s="57">
        <v>0.03</v>
      </c>
      <c r="AE10" s="76">
        <f t="shared" si="0"/>
        <v>3.89</v>
      </c>
      <c r="AF10" s="77">
        <f t="shared" si="1"/>
        <v>0.38900000000000001</v>
      </c>
      <c r="AH10" s="2"/>
      <c r="AI10" s="2"/>
      <c r="AJ10" s="2"/>
      <c r="AK10" s="2"/>
    </row>
    <row r="11" spans="1:37" x14ac:dyDescent="0.35">
      <c r="A11" s="4"/>
      <c r="B11" s="4"/>
      <c r="C11" s="28">
        <v>6.61</v>
      </c>
      <c r="D11" s="23">
        <f t="shared" si="2"/>
        <v>6.61</v>
      </c>
      <c r="E11" s="24">
        <v>0.52200000000000002</v>
      </c>
      <c r="F11" s="24">
        <v>0.122</v>
      </c>
      <c r="G11" s="24">
        <v>0.47799999999999998</v>
      </c>
      <c r="H11" s="70">
        <v>0.01</v>
      </c>
      <c r="I11" s="25">
        <v>12.11</v>
      </c>
      <c r="J11" s="30">
        <f t="shared" si="3"/>
        <v>12.11</v>
      </c>
      <c r="K11" s="26">
        <v>0.16700000000000001</v>
      </c>
      <c r="L11" s="26">
        <v>0.16700000000000001</v>
      </c>
      <c r="M11" s="26">
        <v>0.433</v>
      </c>
      <c r="N11" s="21">
        <v>0.01</v>
      </c>
      <c r="O11" s="22">
        <v>3.08</v>
      </c>
      <c r="P11" s="29">
        <f t="shared" si="4"/>
        <v>3.08</v>
      </c>
      <c r="Q11" s="49">
        <v>0.56000000000000005</v>
      </c>
      <c r="R11" s="49">
        <v>0.36</v>
      </c>
      <c r="S11" s="49">
        <v>0.44</v>
      </c>
      <c r="T11" s="22">
        <v>0.01</v>
      </c>
      <c r="U11" s="58">
        <v>1.68</v>
      </c>
      <c r="V11" s="60">
        <f t="shared" si="5"/>
        <v>1.68</v>
      </c>
      <c r="W11" s="59">
        <v>0.56499999999999995</v>
      </c>
      <c r="X11" s="59">
        <v>0.16500000000000001</v>
      </c>
      <c r="Y11" s="59">
        <v>0.435</v>
      </c>
      <c r="Z11" s="57">
        <v>0.03</v>
      </c>
      <c r="AE11" s="76">
        <f t="shared" si="0"/>
        <v>6.61</v>
      </c>
      <c r="AF11" s="77">
        <f t="shared" si="1"/>
        <v>0.47799999999999998</v>
      </c>
      <c r="AH11" s="2"/>
      <c r="AI11" s="2"/>
      <c r="AJ11" s="2"/>
      <c r="AK11" s="2"/>
    </row>
    <row r="12" spans="1:37" x14ac:dyDescent="0.35">
      <c r="A12" s="4"/>
      <c r="B12" s="4"/>
      <c r="C12" s="28">
        <v>10</v>
      </c>
      <c r="D12" s="23">
        <f t="shared" si="2"/>
        <v>10</v>
      </c>
      <c r="E12" s="24">
        <v>0.46700000000000003</v>
      </c>
      <c r="F12" s="24">
        <v>6.7000000000000004E-2</v>
      </c>
      <c r="G12" s="24">
        <v>0.53300000000000003</v>
      </c>
      <c r="H12" s="70">
        <v>0.01</v>
      </c>
      <c r="I12" s="25">
        <v>19.11</v>
      </c>
      <c r="J12" s="30">
        <f t="shared" si="3"/>
        <v>19.11</v>
      </c>
      <c r="K12" s="26">
        <v>0.11700000000000001</v>
      </c>
      <c r="L12" s="26">
        <v>0.11700000000000001</v>
      </c>
      <c r="M12" s="26">
        <v>0.48299999999999998</v>
      </c>
      <c r="N12" s="21">
        <v>0.01</v>
      </c>
      <c r="O12" s="22">
        <v>4.38</v>
      </c>
      <c r="P12" s="29">
        <f t="shared" si="4"/>
        <v>4.38</v>
      </c>
      <c r="Q12" s="49">
        <v>0.48299999999999998</v>
      </c>
      <c r="R12" s="49">
        <v>0.28299999999999997</v>
      </c>
      <c r="S12" s="49">
        <v>0.51700000000000002</v>
      </c>
      <c r="T12" s="22">
        <v>0.01</v>
      </c>
      <c r="U12" s="58">
        <v>2.85</v>
      </c>
      <c r="V12" s="60">
        <f t="shared" si="5"/>
        <v>2.85</v>
      </c>
      <c r="W12" s="59">
        <v>0.48599999999999999</v>
      </c>
      <c r="X12" s="59">
        <v>8.5999999999999993E-2</v>
      </c>
      <c r="Y12" s="59">
        <v>0.51400000000000001</v>
      </c>
      <c r="Z12" s="57">
        <v>0.03</v>
      </c>
      <c r="AE12" s="76">
        <f t="shared" si="0"/>
        <v>10</v>
      </c>
      <c r="AF12" s="77">
        <f t="shared" si="1"/>
        <v>0.53300000000000003</v>
      </c>
      <c r="AH12" s="2"/>
      <c r="AI12" s="2"/>
      <c r="AJ12" s="2"/>
      <c r="AK12" s="2"/>
    </row>
    <row r="13" spans="1:37" x14ac:dyDescent="0.35">
      <c r="C13" s="28">
        <v>14.03</v>
      </c>
      <c r="D13" s="23">
        <f t="shared" si="2"/>
        <v>14.03</v>
      </c>
      <c r="E13" s="24">
        <v>0.435</v>
      </c>
      <c r="F13" s="24">
        <v>3.5000000000000003E-2</v>
      </c>
      <c r="G13" s="24">
        <v>0.56499999999999995</v>
      </c>
      <c r="H13" s="70">
        <v>0.01</v>
      </c>
      <c r="I13" s="25">
        <v>25.22</v>
      </c>
      <c r="J13" s="30">
        <f t="shared" si="3"/>
        <v>25.22</v>
      </c>
      <c r="K13" s="26">
        <v>9.2999999999999999E-2</v>
      </c>
      <c r="L13" s="26">
        <v>9.2999999999999999E-2</v>
      </c>
      <c r="M13" s="26">
        <v>0.50700000000000001</v>
      </c>
      <c r="N13" s="21">
        <v>0.01</v>
      </c>
      <c r="O13" s="22">
        <v>6.29</v>
      </c>
      <c r="P13" s="29">
        <f t="shared" si="4"/>
        <v>6.29</v>
      </c>
      <c r="Q13" s="49">
        <v>0.40899999999999997</v>
      </c>
      <c r="R13" s="49">
        <v>0.20899999999999999</v>
      </c>
      <c r="S13" s="49">
        <v>0.59099999999999997</v>
      </c>
      <c r="T13" s="22">
        <v>0.01</v>
      </c>
      <c r="U13" s="58">
        <v>3.94</v>
      </c>
      <c r="V13" s="60">
        <f t="shared" si="5"/>
        <v>3.94</v>
      </c>
      <c r="W13" s="59">
        <v>0.45</v>
      </c>
      <c r="X13" s="59">
        <v>0.05</v>
      </c>
      <c r="Y13" s="59">
        <v>0.55000000000000004</v>
      </c>
      <c r="Z13" s="57">
        <v>0.03</v>
      </c>
      <c r="AE13" s="76">
        <f t="shared" si="0"/>
        <v>14.03</v>
      </c>
      <c r="AF13" s="77">
        <f t="shared" si="1"/>
        <v>0.56499999999999995</v>
      </c>
      <c r="AH13" s="2"/>
      <c r="AI13" s="2"/>
      <c r="AJ13" s="2"/>
      <c r="AK13" s="2"/>
    </row>
    <row r="14" spans="1:37" x14ac:dyDescent="0.35">
      <c r="C14" s="28">
        <v>18.36</v>
      </c>
      <c r="D14" s="23">
        <f t="shared" si="2"/>
        <v>18.36</v>
      </c>
      <c r="E14" s="24">
        <v>0.41799999999999998</v>
      </c>
      <c r="F14" s="24">
        <v>1.7999999999999999E-2</v>
      </c>
      <c r="G14" s="24">
        <v>0.58199999999999996</v>
      </c>
      <c r="H14" s="70">
        <v>0.01</v>
      </c>
      <c r="I14" s="25">
        <v>46.89</v>
      </c>
      <c r="J14" s="30">
        <f t="shared" si="3"/>
        <v>46.89</v>
      </c>
      <c r="K14" s="26">
        <v>5.3999999999999999E-2</v>
      </c>
      <c r="L14" s="26">
        <v>5.3999999999999999E-2</v>
      </c>
      <c r="M14" s="26">
        <v>0.54600000000000004</v>
      </c>
      <c r="N14" s="21">
        <v>0.01</v>
      </c>
      <c r="O14" s="22">
        <v>11.54</v>
      </c>
      <c r="P14" s="29">
        <f t="shared" si="4"/>
        <v>11.54</v>
      </c>
      <c r="Q14" s="49">
        <v>0.308</v>
      </c>
      <c r="R14" s="49">
        <v>0.108</v>
      </c>
      <c r="S14" s="49">
        <v>0.69199999999999995</v>
      </c>
      <c r="T14" s="22">
        <v>0.01</v>
      </c>
      <c r="U14" s="58">
        <v>5.5</v>
      </c>
      <c r="V14" s="60">
        <f t="shared" si="5"/>
        <v>5.5</v>
      </c>
      <c r="W14" s="59">
        <v>0.42399999999999999</v>
      </c>
      <c r="X14" s="59">
        <v>2.4E-2</v>
      </c>
      <c r="Y14" s="59">
        <v>0.57599999999999996</v>
      </c>
      <c r="Z14" s="57">
        <v>0.03</v>
      </c>
      <c r="AE14" s="76">
        <f t="shared" si="0"/>
        <v>18.36</v>
      </c>
      <c r="AF14" s="77">
        <f t="shared" si="1"/>
        <v>0.58199999999999996</v>
      </c>
    </row>
    <row r="15" spans="1:37" x14ac:dyDescent="0.35">
      <c r="C15" s="28">
        <v>22.97</v>
      </c>
      <c r="D15" s="23">
        <f t="shared" si="2"/>
        <v>22.97</v>
      </c>
      <c r="E15" s="24">
        <v>0.40899999999999997</v>
      </c>
      <c r="F15" s="24">
        <v>8.9999999999999993E-3</v>
      </c>
      <c r="G15" s="24">
        <v>0.59099999999999997</v>
      </c>
      <c r="H15" s="70">
        <v>0.01</v>
      </c>
      <c r="I15" s="25">
        <v>89.22</v>
      </c>
      <c r="J15" s="30">
        <f t="shared" si="3"/>
        <v>89.22</v>
      </c>
      <c r="K15" s="26">
        <v>0.03</v>
      </c>
      <c r="L15" s="26">
        <v>0.03</v>
      </c>
      <c r="M15" s="26">
        <v>0.56999999999999995</v>
      </c>
      <c r="N15" s="21">
        <v>0.01</v>
      </c>
      <c r="O15" s="22">
        <v>22.92</v>
      </c>
      <c r="P15" s="29">
        <f t="shared" si="4"/>
        <v>22.92</v>
      </c>
      <c r="Q15" s="49">
        <v>0.23699999999999999</v>
      </c>
      <c r="R15" s="49">
        <v>3.6999999999999998E-2</v>
      </c>
      <c r="S15" s="49">
        <v>0.76300000000000001</v>
      </c>
      <c r="T15" s="22">
        <v>0.01</v>
      </c>
      <c r="U15" s="58">
        <v>7</v>
      </c>
      <c r="V15" s="60">
        <f t="shared" si="5"/>
        <v>7</v>
      </c>
      <c r="W15" s="59">
        <v>0.41199999999999998</v>
      </c>
      <c r="X15" s="59">
        <v>1.2E-2</v>
      </c>
      <c r="Y15" s="59">
        <v>0.58799999999999997</v>
      </c>
      <c r="Z15" s="57">
        <v>0.03</v>
      </c>
      <c r="AE15" s="76">
        <f t="shared" si="0"/>
        <v>22.97</v>
      </c>
      <c r="AF15" s="77">
        <f t="shared" si="1"/>
        <v>0.59099999999999997</v>
      </c>
    </row>
    <row r="16" spans="1:37" x14ac:dyDescent="0.35">
      <c r="C16" s="28">
        <v>27.78</v>
      </c>
      <c r="D16" s="23">
        <f t="shared" si="2"/>
        <v>27.78</v>
      </c>
      <c r="E16" s="24">
        <v>0.40500000000000003</v>
      </c>
      <c r="F16" s="24">
        <v>5.0000000000000001E-3</v>
      </c>
      <c r="G16" s="24">
        <v>0.59499999999999997</v>
      </c>
      <c r="H16" s="70">
        <v>0.01</v>
      </c>
      <c r="I16" s="25">
        <v>111.11</v>
      </c>
      <c r="J16" s="30">
        <f t="shared" si="3"/>
        <v>111.11</v>
      </c>
      <c r="K16" s="26">
        <v>2.4E-2</v>
      </c>
      <c r="L16" s="26">
        <v>2.4E-2</v>
      </c>
      <c r="M16" s="26">
        <v>0.57599999999999996</v>
      </c>
      <c r="N16" s="21">
        <v>0.01</v>
      </c>
      <c r="O16" s="22">
        <v>41.67</v>
      </c>
      <c r="P16" s="29">
        <f t="shared" si="4"/>
        <v>41.67</v>
      </c>
      <c r="Q16" s="49">
        <v>0.20799999999999999</v>
      </c>
      <c r="R16" s="49">
        <v>8.0000000000000002E-3</v>
      </c>
      <c r="S16" s="49">
        <v>0.79200000000000004</v>
      </c>
      <c r="T16" s="22">
        <v>0.01</v>
      </c>
      <c r="U16" s="58">
        <v>8.33</v>
      </c>
      <c r="V16" s="60">
        <f t="shared" si="5"/>
        <v>8.33</v>
      </c>
      <c r="W16" s="59">
        <v>0.40699999999999997</v>
      </c>
      <c r="X16" s="59">
        <v>7.0000000000000001E-3</v>
      </c>
      <c r="Y16" s="59">
        <v>0.59299999999999997</v>
      </c>
      <c r="Z16" s="57">
        <v>0.03</v>
      </c>
      <c r="AE16" s="76">
        <f t="shared" si="0"/>
        <v>27.78</v>
      </c>
      <c r="AF16" s="77">
        <f t="shared" si="1"/>
        <v>0.59499999999999997</v>
      </c>
    </row>
    <row r="17" spans="1:32" x14ac:dyDescent="0.35">
      <c r="AE17" s="76">
        <f>J7</f>
        <v>0</v>
      </c>
      <c r="AF17" s="78">
        <f>M7</f>
        <v>0</v>
      </c>
    </row>
    <row r="18" spans="1:32" x14ac:dyDescent="0.35">
      <c r="AE18" s="76">
        <f t="shared" ref="AE18:AE26" si="6">J8</f>
        <v>0.67</v>
      </c>
      <c r="AF18" s="78">
        <f t="shared" ref="AF18:AF26" si="7">M8</f>
        <v>7.4999999999999997E-2</v>
      </c>
    </row>
    <row r="19" spans="1:32" x14ac:dyDescent="0.35">
      <c r="AE19" s="76">
        <f t="shared" si="6"/>
        <v>2.67</v>
      </c>
      <c r="AF19" s="78">
        <f t="shared" si="7"/>
        <v>0.218</v>
      </c>
    </row>
    <row r="20" spans="1:32" x14ac:dyDescent="0.35">
      <c r="AE20" s="76">
        <f t="shared" si="6"/>
        <v>5.67</v>
      </c>
      <c r="AF20" s="78">
        <f t="shared" si="7"/>
        <v>0.32900000000000001</v>
      </c>
    </row>
    <row r="21" spans="1:32" x14ac:dyDescent="0.35">
      <c r="AE21" s="76">
        <f t="shared" si="6"/>
        <v>12.11</v>
      </c>
      <c r="AF21" s="78">
        <f t="shared" si="7"/>
        <v>0.433</v>
      </c>
    </row>
    <row r="22" spans="1:32" x14ac:dyDescent="0.35">
      <c r="AE22" s="76">
        <f t="shared" si="6"/>
        <v>19.11</v>
      </c>
      <c r="AF22" s="78">
        <f t="shared" si="7"/>
        <v>0.48299999999999998</v>
      </c>
    </row>
    <row r="23" spans="1:32" x14ac:dyDescent="0.35">
      <c r="AE23" s="76">
        <f t="shared" si="6"/>
        <v>25.22</v>
      </c>
      <c r="AF23" s="78">
        <f>M13</f>
        <v>0.50700000000000001</v>
      </c>
    </row>
    <row r="24" spans="1:32" x14ac:dyDescent="0.35">
      <c r="AE24" s="76">
        <f t="shared" si="6"/>
        <v>46.89</v>
      </c>
      <c r="AF24" s="78">
        <f t="shared" si="7"/>
        <v>0.54600000000000004</v>
      </c>
    </row>
    <row r="25" spans="1:32" x14ac:dyDescent="0.35">
      <c r="AE25" s="76">
        <f>J15</f>
        <v>89.22</v>
      </c>
      <c r="AF25" s="78">
        <f t="shared" si="7"/>
        <v>0.56999999999999995</v>
      </c>
    </row>
    <row r="26" spans="1:32" x14ac:dyDescent="0.35">
      <c r="AE26" s="76">
        <f t="shared" si="6"/>
        <v>111.11</v>
      </c>
      <c r="AF26" s="78">
        <f t="shared" si="7"/>
        <v>0.57599999999999996</v>
      </c>
    </row>
    <row r="27" spans="1:32" x14ac:dyDescent="0.35">
      <c r="AE27" s="76">
        <f>P7</f>
        <v>0</v>
      </c>
      <c r="AF27" s="78">
        <f>S7</f>
        <v>0</v>
      </c>
    </row>
    <row r="28" spans="1:32" x14ac:dyDescent="0.35">
      <c r="AE28" s="76">
        <f t="shared" ref="AE28:AE36" si="8">P8</f>
        <v>0.33</v>
      </c>
      <c r="AF28" s="78">
        <f t="shared" ref="AF28:AF36" si="9">S8</f>
        <v>8.5000000000000006E-2</v>
      </c>
    </row>
    <row r="29" spans="1:32" x14ac:dyDescent="0.35">
      <c r="AE29" s="72">
        <f t="shared" si="8"/>
        <v>1</v>
      </c>
      <c r="AF29" s="73">
        <f t="shared" si="9"/>
        <v>0.215</v>
      </c>
    </row>
    <row r="30" spans="1:32" x14ac:dyDescent="0.35">
      <c r="AE30" s="72">
        <f t="shared" si="8"/>
        <v>1.92</v>
      </c>
      <c r="AF30" s="73">
        <f t="shared" si="9"/>
        <v>0.33800000000000002</v>
      </c>
    </row>
    <row r="31" spans="1:32" x14ac:dyDescent="0.35">
      <c r="AE31" s="72">
        <f t="shared" si="8"/>
        <v>3.08</v>
      </c>
      <c r="AF31" s="73">
        <f t="shared" si="9"/>
        <v>0.44</v>
      </c>
    </row>
    <row r="32" spans="1:32" x14ac:dyDescent="0.35">
      <c r="A32" s="7"/>
      <c r="AE32" s="72">
        <f t="shared" si="8"/>
        <v>4.38</v>
      </c>
      <c r="AF32" s="73">
        <f t="shared" si="9"/>
        <v>0.51700000000000002</v>
      </c>
    </row>
    <row r="33" spans="5:32" x14ac:dyDescent="0.35">
      <c r="AE33" s="72">
        <f t="shared" si="8"/>
        <v>6.29</v>
      </c>
      <c r="AF33" s="73">
        <f t="shared" si="9"/>
        <v>0.59099999999999997</v>
      </c>
    </row>
    <row r="34" spans="5:32" x14ac:dyDescent="0.35">
      <c r="E34" s="10" t="s">
        <v>14</v>
      </c>
      <c r="F34" s="47">
        <f>ROUND(SLOPE(AF7:AF46,AE7:AE46),1)</f>
        <v>0</v>
      </c>
      <c r="AE34" s="72">
        <f t="shared" si="8"/>
        <v>11.54</v>
      </c>
      <c r="AF34" s="73">
        <f t="shared" si="9"/>
        <v>0.69199999999999995</v>
      </c>
    </row>
    <row r="35" spans="5:32" x14ac:dyDescent="0.35">
      <c r="E35" s="10" t="s">
        <v>15</v>
      </c>
      <c r="F35" s="10">
        <f>ROUND(RSQ(AE7:AE46,AF7:AF46),3)</f>
        <v>0.21099999999999999</v>
      </c>
      <c r="AE35" s="72">
        <f t="shared" si="8"/>
        <v>22.92</v>
      </c>
      <c r="AF35" s="73">
        <f t="shared" si="9"/>
        <v>0.76300000000000001</v>
      </c>
    </row>
    <row r="36" spans="5:32" x14ac:dyDescent="0.35">
      <c r="AE36" s="72">
        <f t="shared" si="8"/>
        <v>41.67</v>
      </c>
      <c r="AF36" s="73">
        <f t="shared" si="9"/>
        <v>0.79200000000000004</v>
      </c>
    </row>
    <row r="37" spans="5:32" x14ac:dyDescent="0.35">
      <c r="AE37" s="72">
        <f>V7</f>
        <v>0</v>
      </c>
      <c r="AF37" s="74">
        <f>Y7</f>
        <v>0</v>
      </c>
    </row>
    <row r="38" spans="5:32" x14ac:dyDescent="0.35">
      <c r="AE38" s="72">
        <f t="shared" ref="AE38:AE46" si="10">V8</f>
        <v>0.13</v>
      </c>
      <c r="AF38" s="74">
        <f t="shared" ref="AF38:AF46" si="11">Y8</f>
        <v>7.4999999999999997E-2</v>
      </c>
    </row>
    <row r="39" spans="5:32" x14ac:dyDescent="0.35">
      <c r="AE39" s="72">
        <f t="shared" si="10"/>
        <v>0.47</v>
      </c>
      <c r="AF39" s="74">
        <f t="shared" si="11"/>
        <v>0.214</v>
      </c>
    </row>
    <row r="40" spans="5:32" x14ac:dyDescent="0.35">
      <c r="AE40" s="72">
        <f t="shared" si="10"/>
        <v>0.93</v>
      </c>
      <c r="AF40" s="74">
        <f t="shared" si="11"/>
        <v>0.32900000000000001</v>
      </c>
    </row>
    <row r="41" spans="5:32" x14ac:dyDescent="0.35">
      <c r="AE41" s="72">
        <f t="shared" si="10"/>
        <v>1.68</v>
      </c>
      <c r="AF41" s="74">
        <f t="shared" si="11"/>
        <v>0.435</v>
      </c>
    </row>
    <row r="42" spans="5:32" x14ac:dyDescent="0.35">
      <c r="AE42" s="72">
        <f t="shared" si="10"/>
        <v>2.85</v>
      </c>
      <c r="AF42" s="74">
        <f t="shared" si="11"/>
        <v>0.51400000000000001</v>
      </c>
    </row>
    <row r="43" spans="5:32" x14ac:dyDescent="0.35">
      <c r="AE43" s="72">
        <f t="shared" si="10"/>
        <v>3.94</v>
      </c>
      <c r="AF43" s="74">
        <f t="shared" si="11"/>
        <v>0.55000000000000004</v>
      </c>
    </row>
    <row r="44" spans="5:32" x14ac:dyDescent="0.35">
      <c r="AE44" s="72">
        <f t="shared" si="10"/>
        <v>5.5</v>
      </c>
      <c r="AF44" s="74">
        <f t="shared" si="11"/>
        <v>0.57599999999999996</v>
      </c>
    </row>
    <row r="45" spans="5:32" x14ac:dyDescent="0.35">
      <c r="AE45" s="72">
        <f t="shared" si="10"/>
        <v>7</v>
      </c>
      <c r="AF45" s="74">
        <f t="shared" si="11"/>
        <v>0.58799999999999997</v>
      </c>
    </row>
    <row r="46" spans="5:32" x14ac:dyDescent="0.35">
      <c r="AE46" s="72">
        <f t="shared" si="10"/>
        <v>8.33</v>
      </c>
      <c r="AF46" s="74">
        <f t="shared" si="11"/>
        <v>0.59299999999999997</v>
      </c>
    </row>
    <row r="47" spans="5:32" x14ac:dyDescent="0.35">
      <c r="AE47" s="72"/>
      <c r="AF47" s="1"/>
    </row>
    <row r="48" spans="5:32" x14ac:dyDescent="0.35">
      <c r="AE48" s="31"/>
      <c r="AF48" s="1"/>
    </row>
    <row r="49" spans="31:32" x14ac:dyDescent="0.35">
      <c r="AE49" s="31"/>
      <c r="AF49" s="1"/>
    </row>
    <row r="50" spans="31:32" x14ac:dyDescent="0.35">
      <c r="AE50" s="31"/>
      <c r="AF50" s="1"/>
    </row>
    <row r="51" spans="31:32" x14ac:dyDescent="0.35">
      <c r="AE51" s="31"/>
      <c r="AF51" s="1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zoomScaleNormal="100" workbookViewId="0"/>
  </sheetViews>
  <sheetFormatPr defaultColWidth="8.81640625" defaultRowHeight="14.5" x14ac:dyDescent="0.35"/>
  <cols>
    <col min="1" max="1" width="11" bestFit="1" customWidth="1"/>
    <col min="15" max="15" width="11" bestFit="1" customWidth="1"/>
  </cols>
  <sheetData>
    <row r="1" spans="1:38" x14ac:dyDescent="0.35">
      <c r="C1" s="9" t="s">
        <v>16</v>
      </c>
      <c r="D1" s="9" t="s">
        <v>19</v>
      </c>
      <c r="I1" s="8" t="s">
        <v>16</v>
      </c>
      <c r="J1" s="8" t="s">
        <v>20</v>
      </c>
      <c r="P1" s="5" t="s">
        <v>16</v>
      </c>
      <c r="Q1" s="5" t="s">
        <v>19</v>
      </c>
      <c r="V1" s="6" t="s">
        <v>16</v>
      </c>
      <c r="W1" s="6" t="s">
        <v>19</v>
      </c>
    </row>
    <row r="2" spans="1:38" x14ac:dyDescent="0.35">
      <c r="C2" s="9" t="s">
        <v>17</v>
      </c>
      <c r="D2" s="9" t="s">
        <v>20</v>
      </c>
      <c r="I2" s="8" t="s">
        <v>17</v>
      </c>
      <c r="J2" s="8" t="s">
        <v>20</v>
      </c>
      <c r="P2" s="5" t="s">
        <v>17</v>
      </c>
      <c r="Q2" s="5" t="s">
        <v>22</v>
      </c>
      <c r="V2" s="6" t="s">
        <v>17</v>
      </c>
      <c r="W2" s="6" t="s">
        <v>20</v>
      </c>
    </row>
    <row r="3" spans="1:38" x14ac:dyDescent="0.35">
      <c r="C3" s="9" t="s">
        <v>18</v>
      </c>
      <c r="D3" s="9" t="s">
        <v>21</v>
      </c>
      <c r="I3" s="8" t="s">
        <v>18</v>
      </c>
      <c r="J3" s="8" t="s">
        <v>21</v>
      </c>
      <c r="P3" s="5" t="s">
        <v>18</v>
      </c>
      <c r="Q3" s="5" t="s">
        <v>21</v>
      </c>
      <c r="V3" s="6" t="s">
        <v>18</v>
      </c>
      <c r="W3" s="6" t="s">
        <v>23</v>
      </c>
    </row>
    <row r="4" spans="1:38" x14ac:dyDescent="0.35">
      <c r="C4" s="64"/>
      <c r="D4" s="64"/>
      <c r="I4" s="65"/>
      <c r="J4" s="65"/>
      <c r="P4" s="68"/>
      <c r="Q4" s="68"/>
      <c r="V4" s="44"/>
      <c r="W4" s="44"/>
    </row>
    <row r="5" spans="1:38" x14ac:dyDescent="0.35">
      <c r="C5" s="9" t="s">
        <v>3</v>
      </c>
      <c r="D5" s="64"/>
      <c r="I5" s="8" t="s">
        <v>11</v>
      </c>
      <c r="J5" s="65"/>
      <c r="P5" s="5" t="s">
        <v>12</v>
      </c>
      <c r="Q5" s="68"/>
      <c r="V5" s="6" t="s">
        <v>13</v>
      </c>
      <c r="W5" s="44"/>
    </row>
    <row r="6" spans="1:38" x14ac:dyDescent="0.35">
      <c r="A6" s="48" t="s">
        <v>0</v>
      </c>
      <c r="B6" s="48">
        <v>0</v>
      </c>
      <c r="C6" s="18" t="s">
        <v>47</v>
      </c>
      <c r="D6" s="18" t="s">
        <v>7</v>
      </c>
      <c r="E6" s="18" t="s">
        <v>36</v>
      </c>
      <c r="F6" s="18" t="s">
        <v>37</v>
      </c>
      <c r="G6" s="18" t="s">
        <v>38</v>
      </c>
      <c r="H6" s="18" t="s">
        <v>42</v>
      </c>
      <c r="I6" s="20" t="s">
        <v>47</v>
      </c>
      <c r="J6" s="20" t="s">
        <v>7</v>
      </c>
      <c r="K6" s="20" t="s">
        <v>36</v>
      </c>
      <c r="L6" s="20" t="s">
        <v>37</v>
      </c>
      <c r="M6" s="20" t="s">
        <v>38</v>
      </c>
      <c r="N6" s="20" t="s">
        <v>42</v>
      </c>
      <c r="O6" s="46" t="s">
        <v>43</v>
      </c>
      <c r="P6" s="17" t="s">
        <v>47</v>
      </c>
      <c r="Q6" s="17" t="s">
        <v>7</v>
      </c>
      <c r="R6" s="17" t="s">
        <v>36</v>
      </c>
      <c r="S6" s="17" t="s">
        <v>37</v>
      </c>
      <c r="T6" s="17" t="s">
        <v>38</v>
      </c>
      <c r="U6" s="17" t="s">
        <v>42</v>
      </c>
      <c r="V6" s="63" t="s">
        <v>47</v>
      </c>
      <c r="W6" s="63" t="s">
        <v>7</v>
      </c>
      <c r="X6" s="63" t="s">
        <v>36</v>
      </c>
      <c r="Y6" s="63" t="s">
        <v>37</v>
      </c>
      <c r="Z6" s="63" t="s">
        <v>38</v>
      </c>
      <c r="AA6" s="63" t="s">
        <v>42</v>
      </c>
      <c r="AE6" s="32" t="s">
        <v>7</v>
      </c>
      <c r="AF6" s="32" t="s">
        <v>8</v>
      </c>
      <c r="AI6" s="11"/>
      <c r="AL6" s="11"/>
    </row>
    <row r="7" spans="1:38" x14ac:dyDescent="0.35">
      <c r="A7" s="48" t="s">
        <v>1</v>
      </c>
      <c r="B7" s="48">
        <v>0</v>
      </c>
      <c r="C7" s="28">
        <v>0</v>
      </c>
      <c r="D7" s="23">
        <v>0</v>
      </c>
      <c r="E7" s="54">
        <v>1</v>
      </c>
      <c r="F7" s="54">
        <v>0.6</v>
      </c>
      <c r="G7" s="54">
        <v>0</v>
      </c>
      <c r="H7" s="70">
        <v>0.01</v>
      </c>
      <c r="I7" s="25">
        <v>0</v>
      </c>
      <c r="J7" s="30">
        <v>0</v>
      </c>
      <c r="K7" s="26">
        <v>0.6</v>
      </c>
      <c r="L7" s="26">
        <v>0.6</v>
      </c>
      <c r="M7" s="26">
        <v>0</v>
      </c>
      <c r="N7" s="21">
        <v>0.01</v>
      </c>
      <c r="O7" s="26">
        <f>K7+0.4</f>
        <v>1</v>
      </c>
      <c r="P7" s="22">
        <v>0</v>
      </c>
      <c r="Q7" s="29">
        <v>0</v>
      </c>
      <c r="R7" s="49">
        <v>1</v>
      </c>
      <c r="S7" s="49">
        <v>0.8</v>
      </c>
      <c r="T7" s="49">
        <v>0</v>
      </c>
      <c r="U7" s="22">
        <v>0.01</v>
      </c>
      <c r="V7" s="58">
        <v>0</v>
      </c>
      <c r="W7" s="61">
        <v>0</v>
      </c>
      <c r="X7" s="59">
        <v>1</v>
      </c>
      <c r="Y7" s="59">
        <v>0.6</v>
      </c>
      <c r="Z7" s="59">
        <v>0</v>
      </c>
      <c r="AA7" s="57">
        <v>0.03</v>
      </c>
      <c r="AE7" s="33">
        <f t="shared" ref="AE7:AE16" si="0">D7</f>
        <v>0</v>
      </c>
      <c r="AF7" s="34">
        <f t="shared" ref="AF7:AF16" si="1">E7</f>
        <v>1</v>
      </c>
    </row>
    <row r="8" spans="1:38" x14ac:dyDescent="0.35">
      <c r="A8" s="48" t="s">
        <v>2</v>
      </c>
      <c r="B8" s="48">
        <v>0</v>
      </c>
      <c r="C8" s="28">
        <v>0.89</v>
      </c>
      <c r="D8" s="23">
        <f>D7+((E7+E8)/2)^$B$6*((F7+F8)/2)^$B$7*((H7+H8)/2)^$B$8*(C8-C7)</f>
        <v>0.89</v>
      </c>
      <c r="E8" s="24">
        <v>0.84899999999999998</v>
      </c>
      <c r="F8" s="24">
        <v>0.44900000000000001</v>
      </c>
      <c r="G8" s="24">
        <v>0.151</v>
      </c>
      <c r="H8" s="70">
        <v>0.01</v>
      </c>
      <c r="I8" s="25">
        <v>0.67</v>
      </c>
      <c r="J8" s="30">
        <f t="shared" ref="J8:J16" si="2">J7+((K7+K8)/2)^$B$6*((L7+L8)/2)^$B$7*((N7+N8)/2)^$B$8*(I8-I7)</f>
        <v>0.67</v>
      </c>
      <c r="K8" s="26">
        <v>0.52500000000000002</v>
      </c>
      <c r="L8" s="26">
        <v>0.52500000000000002</v>
      </c>
      <c r="M8" s="26">
        <v>7.4999999999999997E-2</v>
      </c>
      <c r="N8" s="21">
        <v>0.01</v>
      </c>
      <c r="O8" s="26">
        <f t="shared" ref="O8:O16" si="3">K8+0.4</f>
        <v>0.92500000000000004</v>
      </c>
      <c r="P8" s="22">
        <v>0.33</v>
      </c>
      <c r="Q8" s="29">
        <f t="shared" ref="Q8:Q16" si="4">Q7+((R7+R8)/2)^$B$6*((S7+S8)/2)^$B$7*((U7+U8)/2)^$B$8*(P8-P7)</f>
        <v>0.33</v>
      </c>
      <c r="R8" s="49">
        <v>0.91500000000000004</v>
      </c>
      <c r="S8" s="49">
        <v>0.71499999999999997</v>
      </c>
      <c r="T8" s="49">
        <v>8.5000000000000006E-2</v>
      </c>
      <c r="U8" s="22">
        <v>0.01</v>
      </c>
      <c r="V8" s="58">
        <v>0.13</v>
      </c>
      <c r="W8" s="60">
        <f t="shared" ref="W8:W16" si="5">W7+((X7+X8)/2)^$B$6*((Y7+Y8)/2)^$B$7*((AA7+AA8)/2)^$B$8*(V8-V7)</f>
        <v>0.13</v>
      </c>
      <c r="X8" s="59">
        <v>0.92500000000000004</v>
      </c>
      <c r="Y8" s="59">
        <v>0.52500000000000002</v>
      </c>
      <c r="Z8" s="59">
        <v>7.4999999999999997E-2</v>
      </c>
      <c r="AA8" s="57">
        <v>0.03</v>
      </c>
      <c r="AE8" s="33">
        <f t="shared" si="0"/>
        <v>0.89</v>
      </c>
      <c r="AF8" s="34">
        <f t="shared" si="1"/>
        <v>0.84899999999999998</v>
      </c>
      <c r="AI8" s="2"/>
      <c r="AL8" s="2"/>
    </row>
    <row r="9" spans="1:38" x14ac:dyDescent="0.35">
      <c r="A9" s="4"/>
      <c r="B9" s="4"/>
      <c r="C9" s="28">
        <v>2.0299999999999998</v>
      </c>
      <c r="D9" s="23">
        <f t="shared" ref="D9:D16" si="6">D8+((E8+E9)/2)^$B$6*((F8+F9)/2)^$B$7*((H8+H9)/2)^$B$8*(C9-C8)</f>
        <v>2.0299999999999998</v>
      </c>
      <c r="E9" s="24">
        <v>0.72699999999999998</v>
      </c>
      <c r="F9" s="24">
        <v>0.32700000000000001</v>
      </c>
      <c r="G9" s="24">
        <v>0.27300000000000002</v>
      </c>
      <c r="H9" s="70">
        <v>0.01</v>
      </c>
      <c r="I9" s="25">
        <v>2.67</v>
      </c>
      <c r="J9" s="30">
        <f t="shared" si="2"/>
        <v>2.67</v>
      </c>
      <c r="K9" s="26">
        <v>0.38200000000000001</v>
      </c>
      <c r="L9" s="26">
        <v>0.38200000000000001</v>
      </c>
      <c r="M9" s="26">
        <v>0.218</v>
      </c>
      <c r="N9" s="21">
        <v>0.01</v>
      </c>
      <c r="O9" s="26">
        <f t="shared" si="3"/>
        <v>0.78200000000000003</v>
      </c>
      <c r="P9" s="22">
        <v>1</v>
      </c>
      <c r="Q9" s="29">
        <f t="shared" si="4"/>
        <v>1</v>
      </c>
      <c r="R9" s="49">
        <v>0.78500000000000003</v>
      </c>
      <c r="S9" s="49">
        <v>0.58499999999999996</v>
      </c>
      <c r="T9" s="49">
        <v>0.215</v>
      </c>
      <c r="U9" s="22">
        <v>0.01</v>
      </c>
      <c r="V9" s="58">
        <v>0.47</v>
      </c>
      <c r="W9" s="60">
        <f t="shared" si="5"/>
        <v>0.47</v>
      </c>
      <c r="X9" s="59">
        <v>0.78600000000000003</v>
      </c>
      <c r="Y9" s="59">
        <v>0.38600000000000001</v>
      </c>
      <c r="Z9" s="59">
        <v>0.214</v>
      </c>
      <c r="AA9" s="57">
        <v>0.03</v>
      </c>
      <c r="AE9" s="33">
        <f t="shared" si="0"/>
        <v>2.0299999999999998</v>
      </c>
      <c r="AF9" s="34">
        <f t="shared" si="1"/>
        <v>0.72699999999999998</v>
      </c>
      <c r="AI9" s="2"/>
      <c r="AL9" s="2"/>
    </row>
    <row r="10" spans="1:38" x14ac:dyDescent="0.35">
      <c r="A10" s="4"/>
      <c r="B10" s="4"/>
      <c r="C10" s="28">
        <v>3.89</v>
      </c>
      <c r="D10" s="23">
        <f t="shared" si="6"/>
        <v>3.89</v>
      </c>
      <c r="E10" s="24">
        <v>0.61</v>
      </c>
      <c r="F10" s="24">
        <v>0.21099999999999999</v>
      </c>
      <c r="G10" s="24">
        <v>0.38900000000000001</v>
      </c>
      <c r="H10" s="70">
        <v>0.01</v>
      </c>
      <c r="I10" s="25">
        <v>5.67</v>
      </c>
      <c r="J10" s="30">
        <f t="shared" si="2"/>
        <v>5.67</v>
      </c>
      <c r="K10" s="26">
        <v>0.27100000000000002</v>
      </c>
      <c r="L10" s="26">
        <v>0.27100000000000002</v>
      </c>
      <c r="M10" s="26">
        <v>0.32900000000000001</v>
      </c>
      <c r="N10" s="21">
        <v>0.01</v>
      </c>
      <c r="O10" s="26">
        <f t="shared" si="3"/>
        <v>0.67100000000000004</v>
      </c>
      <c r="P10" s="22">
        <v>1.92</v>
      </c>
      <c r="Q10" s="29">
        <f t="shared" si="4"/>
        <v>1.92</v>
      </c>
      <c r="R10" s="49">
        <v>0.66200000000000003</v>
      </c>
      <c r="S10" s="49">
        <v>0.46200000000000002</v>
      </c>
      <c r="T10" s="49">
        <v>0.33800000000000002</v>
      </c>
      <c r="U10" s="22">
        <v>0.01</v>
      </c>
      <c r="V10" s="58">
        <v>0.93</v>
      </c>
      <c r="W10" s="60">
        <f t="shared" si="5"/>
        <v>0.93</v>
      </c>
      <c r="X10" s="59">
        <v>0.67</v>
      </c>
      <c r="Y10" s="59">
        <v>0.27100000000000002</v>
      </c>
      <c r="Z10" s="59">
        <v>0.32900000000000001</v>
      </c>
      <c r="AA10" s="57">
        <v>0.03</v>
      </c>
      <c r="AE10" s="33">
        <f t="shared" si="0"/>
        <v>3.89</v>
      </c>
      <c r="AF10" s="34">
        <f t="shared" si="1"/>
        <v>0.61</v>
      </c>
      <c r="AI10" s="2"/>
      <c r="AL10" s="2"/>
    </row>
    <row r="11" spans="1:38" x14ac:dyDescent="0.35">
      <c r="A11" s="4"/>
      <c r="B11" s="4"/>
      <c r="C11" s="28">
        <v>6.61</v>
      </c>
      <c r="D11" s="23">
        <f t="shared" si="6"/>
        <v>6.61</v>
      </c>
      <c r="E11" s="24">
        <v>0.52200000000000002</v>
      </c>
      <c r="F11" s="24">
        <v>0.122</v>
      </c>
      <c r="G11" s="24">
        <v>0.47799999999999998</v>
      </c>
      <c r="H11" s="70">
        <v>0.01</v>
      </c>
      <c r="I11" s="25">
        <v>12.11</v>
      </c>
      <c r="J11" s="30">
        <f t="shared" si="2"/>
        <v>12.11</v>
      </c>
      <c r="K11" s="26">
        <v>0.16700000000000001</v>
      </c>
      <c r="L11" s="26">
        <v>0.16700000000000001</v>
      </c>
      <c r="M11" s="26">
        <v>0.433</v>
      </c>
      <c r="N11" s="21">
        <v>0.01</v>
      </c>
      <c r="O11" s="26">
        <f t="shared" si="3"/>
        <v>0.56700000000000006</v>
      </c>
      <c r="P11" s="22">
        <v>3.08</v>
      </c>
      <c r="Q11" s="29">
        <f t="shared" si="4"/>
        <v>3.08</v>
      </c>
      <c r="R11" s="49">
        <v>0.56000000000000005</v>
      </c>
      <c r="S11" s="49">
        <v>0.36</v>
      </c>
      <c r="T11" s="49">
        <v>0.44</v>
      </c>
      <c r="U11" s="22">
        <v>0.01</v>
      </c>
      <c r="V11" s="58">
        <v>1.68</v>
      </c>
      <c r="W11" s="60">
        <f t="shared" si="5"/>
        <v>1.68</v>
      </c>
      <c r="X11" s="59">
        <v>0.56499999999999995</v>
      </c>
      <c r="Y11" s="59">
        <v>0.16500000000000001</v>
      </c>
      <c r="Z11" s="59">
        <v>0.435</v>
      </c>
      <c r="AA11" s="57">
        <v>0.03</v>
      </c>
      <c r="AE11" s="33">
        <f t="shared" si="0"/>
        <v>6.61</v>
      </c>
      <c r="AF11" s="34">
        <f t="shared" si="1"/>
        <v>0.52200000000000002</v>
      </c>
      <c r="AI11" s="2"/>
      <c r="AL11" s="2"/>
    </row>
    <row r="12" spans="1:38" x14ac:dyDescent="0.35">
      <c r="A12" s="4"/>
      <c r="B12" s="4"/>
      <c r="C12" s="28">
        <v>10</v>
      </c>
      <c r="D12" s="23">
        <f t="shared" si="6"/>
        <v>10</v>
      </c>
      <c r="E12" s="24">
        <v>0.46700000000000003</v>
      </c>
      <c r="F12" s="24">
        <v>6.7000000000000004E-2</v>
      </c>
      <c r="G12" s="24">
        <v>0.53300000000000003</v>
      </c>
      <c r="H12" s="70">
        <v>0.01</v>
      </c>
      <c r="I12" s="25">
        <v>19.11</v>
      </c>
      <c r="J12" s="30">
        <f t="shared" si="2"/>
        <v>19.11</v>
      </c>
      <c r="K12" s="26">
        <v>0.11700000000000001</v>
      </c>
      <c r="L12" s="26">
        <v>0.11700000000000001</v>
      </c>
      <c r="M12" s="26">
        <v>0.48299999999999998</v>
      </c>
      <c r="N12" s="21">
        <v>0.01</v>
      </c>
      <c r="O12" s="26">
        <f t="shared" si="3"/>
        <v>0.51700000000000002</v>
      </c>
      <c r="P12" s="22">
        <v>4.38</v>
      </c>
      <c r="Q12" s="29">
        <f t="shared" si="4"/>
        <v>4.38</v>
      </c>
      <c r="R12" s="49">
        <v>0.48299999999999998</v>
      </c>
      <c r="S12" s="49">
        <v>0.28299999999999997</v>
      </c>
      <c r="T12" s="49">
        <v>0.51700000000000002</v>
      </c>
      <c r="U12" s="22">
        <v>0.01</v>
      </c>
      <c r="V12" s="58">
        <v>2.85</v>
      </c>
      <c r="W12" s="60">
        <f t="shared" si="5"/>
        <v>2.85</v>
      </c>
      <c r="X12" s="59">
        <v>0.48599999999999999</v>
      </c>
      <c r="Y12" s="59">
        <v>8.5999999999999993E-2</v>
      </c>
      <c r="Z12" s="59">
        <v>0.51400000000000001</v>
      </c>
      <c r="AA12" s="57">
        <v>0.03</v>
      </c>
      <c r="AE12" s="33">
        <f t="shared" si="0"/>
        <v>10</v>
      </c>
      <c r="AF12" s="34">
        <f t="shared" si="1"/>
        <v>0.46700000000000003</v>
      </c>
      <c r="AI12" s="2"/>
      <c r="AL12" s="2"/>
    </row>
    <row r="13" spans="1:38" x14ac:dyDescent="0.35">
      <c r="C13" s="28">
        <v>14.03</v>
      </c>
      <c r="D13" s="23">
        <f t="shared" si="6"/>
        <v>14.03</v>
      </c>
      <c r="E13" s="24">
        <v>0.435</v>
      </c>
      <c r="F13" s="24">
        <v>3.5000000000000003E-2</v>
      </c>
      <c r="G13" s="24">
        <v>0.56499999999999995</v>
      </c>
      <c r="H13" s="70">
        <v>0.01</v>
      </c>
      <c r="I13" s="25">
        <v>25.22</v>
      </c>
      <c r="J13" s="30">
        <f t="shared" si="2"/>
        <v>25.22</v>
      </c>
      <c r="K13" s="26">
        <v>9.2999999999999999E-2</v>
      </c>
      <c r="L13" s="26">
        <v>9.2999999999999999E-2</v>
      </c>
      <c r="M13" s="26">
        <v>0.50700000000000001</v>
      </c>
      <c r="N13" s="21">
        <v>0.01</v>
      </c>
      <c r="O13" s="26">
        <f t="shared" si="3"/>
        <v>0.49299999999999999</v>
      </c>
      <c r="P13" s="22">
        <v>6.29</v>
      </c>
      <c r="Q13" s="29">
        <f t="shared" si="4"/>
        <v>6.29</v>
      </c>
      <c r="R13" s="49">
        <v>0.40899999999999997</v>
      </c>
      <c r="S13" s="49">
        <v>0.20899999999999999</v>
      </c>
      <c r="T13" s="49">
        <v>0.59099999999999997</v>
      </c>
      <c r="U13" s="22">
        <v>0.01</v>
      </c>
      <c r="V13" s="58">
        <v>3.94</v>
      </c>
      <c r="W13" s="60">
        <f t="shared" si="5"/>
        <v>3.94</v>
      </c>
      <c r="X13" s="59">
        <v>0.45</v>
      </c>
      <c r="Y13" s="59">
        <v>0.05</v>
      </c>
      <c r="Z13" s="59">
        <v>0.55000000000000004</v>
      </c>
      <c r="AA13" s="57">
        <v>0.03</v>
      </c>
      <c r="AE13" s="33">
        <f t="shared" si="0"/>
        <v>14.03</v>
      </c>
      <c r="AF13" s="34">
        <f t="shared" si="1"/>
        <v>0.435</v>
      </c>
      <c r="AI13" s="2"/>
      <c r="AL13" s="2"/>
    </row>
    <row r="14" spans="1:38" x14ac:dyDescent="0.35">
      <c r="C14" s="28">
        <v>18.36</v>
      </c>
      <c r="D14" s="23">
        <f t="shared" si="6"/>
        <v>18.36</v>
      </c>
      <c r="E14" s="24">
        <v>0.41799999999999998</v>
      </c>
      <c r="F14" s="24">
        <v>1.7999999999999999E-2</v>
      </c>
      <c r="G14" s="24">
        <v>0.58199999999999996</v>
      </c>
      <c r="H14" s="70">
        <v>0.01</v>
      </c>
      <c r="I14" s="25">
        <v>46.89</v>
      </c>
      <c r="J14" s="30">
        <f t="shared" si="2"/>
        <v>46.89</v>
      </c>
      <c r="K14" s="26">
        <v>5.3999999999999999E-2</v>
      </c>
      <c r="L14" s="26">
        <v>5.3999999999999999E-2</v>
      </c>
      <c r="M14" s="26">
        <v>0.54600000000000004</v>
      </c>
      <c r="N14" s="21">
        <v>0.01</v>
      </c>
      <c r="O14" s="26">
        <f t="shared" si="3"/>
        <v>0.45400000000000001</v>
      </c>
      <c r="P14" s="22">
        <v>11.54</v>
      </c>
      <c r="Q14" s="29">
        <f t="shared" si="4"/>
        <v>11.54</v>
      </c>
      <c r="R14" s="49">
        <v>0.308</v>
      </c>
      <c r="S14" s="49">
        <v>0.108</v>
      </c>
      <c r="T14" s="49">
        <v>0.69199999999999995</v>
      </c>
      <c r="U14" s="22">
        <v>0.01</v>
      </c>
      <c r="V14" s="58">
        <v>5.5</v>
      </c>
      <c r="W14" s="61">
        <f t="shared" si="5"/>
        <v>5.5</v>
      </c>
      <c r="X14" s="59">
        <v>0.42399999999999999</v>
      </c>
      <c r="Y14" s="59">
        <v>2.4E-2</v>
      </c>
      <c r="Z14" s="59">
        <v>0.57599999999999996</v>
      </c>
      <c r="AA14" s="57">
        <v>0.03</v>
      </c>
      <c r="AE14" s="33">
        <f t="shared" si="0"/>
        <v>18.36</v>
      </c>
      <c r="AF14" s="34">
        <f t="shared" si="1"/>
        <v>0.41799999999999998</v>
      </c>
    </row>
    <row r="15" spans="1:38" x14ac:dyDescent="0.35">
      <c r="C15" s="28">
        <v>22.97</v>
      </c>
      <c r="D15" s="23">
        <f t="shared" si="6"/>
        <v>22.97</v>
      </c>
      <c r="E15" s="24">
        <v>0.40899999999999997</v>
      </c>
      <c r="F15" s="24">
        <v>8.9999999999999993E-3</v>
      </c>
      <c r="G15" s="24">
        <v>0.59099999999999997</v>
      </c>
      <c r="H15" s="70">
        <v>0.01</v>
      </c>
      <c r="I15" s="25">
        <v>89.22</v>
      </c>
      <c r="J15" s="30">
        <f t="shared" si="2"/>
        <v>89.22</v>
      </c>
      <c r="K15" s="26">
        <v>0.03</v>
      </c>
      <c r="L15" s="26">
        <v>0.03</v>
      </c>
      <c r="M15" s="26">
        <v>0.56999999999999995</v>
      </c>
      <c r="N15" s="21">
        <v>0.01</v>
      </c>
      <c r="O15" s="26">
        <f t="shared" si="3"/>
        <v>0.43000000000000005</v>
      </c>
      <c r="P15" s="22">
        <v>22.92</v>
      </c>
      <c r="Q15" s="29">
        <f t="shared" si="4"/>
        <v>22.92</v>
      </c>
      <c r="R15" s="49">
        <v>0.23699999999999999</v>
      </c>
      <c r="S15" s="49">
        <v>3.6999999999999998E-2</v>
      </c>
      <c r="T15" s="49">
        <v>0.76300000000000001</v>
      </c>
      <c r="U15" s="22">
        <v>0.01</v>
      </c>
      <c r="V15" s="58">
        <v>7</v>
      </c>
      <c r="W15" s="61">
        <f t="shared" si="5"/>
        <v>7</v>
      </c>
      <c r="X15" s="59">
        <v>0.41199999999999998</v>
      </c>
      <c r="Y15" s="59">
        <v>1.2E-2</v>
      </c>
      <c r="Z15" s="59">
        <v>0.58799999999999997</v>
      </c>
      <c r="AA15" s="57">
        <v>0.03</v>
      </c>
      <c r="AE15" s="33">
        <f t="shared" si="0"/>
        <v>22.97</v>
      </c>
      <c r="AF15" s="34">
        <f t="shared" si="1"/>
        <v>0.40899999999999997</v>
      </c>
    </row>
    <row r="16" spans="1:38" x14ac:dyDescent="0.35">
      <c r="C16" s="28">
        <v>27.78</v>
      </c>
      <c r="D16" s="23">
        <f t="shared" si="6"/>
        <v>27.78</v>
      </c>
      <c r="E16" s="24">
        <v>0.40500000000000003</v>
      </c>
      <c r="F16" s="24">
        <v>5.0000000000000001E-3</v>
      </c>
      <c r="G16" s="24">
        <v>0.59499999999999997</v>
      </c>
      <c r="H16" s="70">
        <v>0.01</v>
      </c>
      <c r="I16" s="25">
        <v>111.11</v>
      </c>
      <c r="J16" s="30">
        <f t="shared" si="2"/>
        <v>111.11</v>
      </c>
      <c r="K16" s="26">
        <v>2.4E-2</v>
      </c>
      <c r="L16" s="26">
        <v>2.4E-2</v>
      </c>
      <c r="M16" s="26">
        <v>0.57599999999999996</v>
      </c>
      <c r="N16" s="21">
        <v>0.01</v>
      </c>
      <c r="O16" s="26">
        <f t="shared" si="3"/>
        <v>0.42400000000000004</v>
      </c>
      <c r="P16" s="22">
        <v>41.67</v>
      </c>
      <c r="Q16" s="29">
        <f t="shared" si="4"/>
        <v>41.67</v>
      </c>
      <c r="R16" s="49">
        <v>0.20799999999999999</v>
      </c>
      <c r="S16" s="49">
        <v>8.0000000000000002E-3</v>
      </c>
      <c r="T16" s="49">
        <v>0.79200000000000004</v>
      </c>
      <c r="U16" s="22">
        <v>0.01</v>
      </c>
      <c r="V16" s="58">
        <v>8.33</v>
      </c>
      <c r="W16" s="61">
        <f t="shared" si="5"/>
        <v>8.33</v>
      </c>
      <c r="X16" s="59">
        <v>0.40699999999999997</v>
      </c>
      <c r="Y16" s="59">
        <v>7.0000000000000001E-3</v>
      </c>
      <c r="Z16" s="59">
        <v>0.59299999999999997</v>
      </c>
      <c r="AA16" s="57">
        <v>0.03</v>
      </c>
      <c r="AE16" s="33">
        <f t="shared" si="0"/>
        <v>27.78</v>
      </c>
      <c r="AF16" s="34">
        <f t="shared" si="1"/>
        <v>0.40500000000000003</v>
      </c>
    </row>
    <row r="17" spans="31:32" x14ac:dyDescent="0.35">
      <c r="AE17" s="33">
        <f t="shared" ref="AE17:AE26" si="7">J7</f>
        <v>0</v>
      </c>
      <c r="AF17" s="34">
        <f t="shared" ref="AF17:AF26" si="8">O7</f>
        <v>1</v>
      </c>
    </row>
    <row r="18" spans="31:32" x14ac:dyDescent="0.35">
      <c r="AE18" s="33">
        <f t="shared" si="7"/>
        <v>0.67</v>
      </c>
      <c r="AF18" s="34">
        <f t="shared" si="8"/>
        <v>0.92500000000000004</v>
      </c>
    </row>
    <row r="19" spans="31:32" x14ac:dyDescent="0.35">
      <c r="AE19" s="33">
        <f t="shared" si="7"/>
        <v>2.67</v>
      </c>
      <c r="AF19" s="34">
        <f t="shared" si="8"/>
        <v>0.78200000000000003</v>
      </c>
    </row>
    <row r="20" spans="31:32" x14ac:dyDescent="0.35">
      <c r="AE20" s="33">
        <f t="shared" si="7"/>
        <v>5.67</v>
      </c>
      <c r="AF20" s="34">
        <f t="shared" si="8"/>
        <v>0.67100000000000004</v>
      </c>
    </row>
    <row r="21" spans="31:32" x14ac:dyDescent="0.35">
      <c r="AE21" s="33">
        <f t="shared" si="7"/>
        <v>12.11</v>
      </c>
      <c r="AF21" s="34">
        <f t="shared" si="8"/>
        <v>0.56700000000000006</v>
      </c>
    </row>
    <row r="22" spans="31:32" x14ac:dyDescent="0.35">
      <c r="AE22" s="33">
        <f t="shared" si="7"/>
        <v>19.11</v>
      </c>
      <c r="AF22" s="34">
        <f t="shared" si="8"/>
        <v>0.51700000000000002</v>
      </c>
    </row>
    <row r="23" spans="31:32" x14ac:dyDescent="0.35">
      <c r="AE23" s="33">
        <f t="shared" si="7"/>
        <v>25.22</v>
      </c>
      <c r="AF23" s="34">
        <f t="shared" si="8"/>
        <v>0.49299999999999999</v>
      </c>
    </row>
    <row r="24" spans="31:32" x14ac:dyDescent="0.35">
      <c r="AE24" s="33">
        <f t="shared" si="7"/>
        <v>46.89</v>
      </c>
      <c r="AF24" s="34">
        <f t="shared" si="8"/>
        <v>0.45400000000000001</v>
      </c>
    </row>
    <row r="25" spans="31:32" x14ac:dyDescent="0.35">
      <c r="AE25" s="33">
        <f t="shared" si="7"/>
        <v>89.22</v>
      </c>
      <c r="AF25" s="34">
        <f t="shared" si="8"/>
        <v>0.43000000000000005</v>
      </c>
    </row>
    <row r="26" spans="31:32" x14ac:dyDescent="0.35">
      <c r="AE26" s="33">
        <f t="shared" si="7"/>
        <v>111.11</v>
      </c>
      <c r="AF26" s="34">
        <f t="shared" si="8"/>
        <v>0.42400000000000004</v>
      </c>
    </row>
    <row r="27" spans="31:32" x14ac:dyDescent="0.35">
      <c r="AE27" s="33">
        <f t="shared" ref="AE27:AE36" si="9">Q7</f>
        <v>0</v>
      </c>
      <c r="AF27" s="34">
        <f t="shared" ref="AF27:AF36" si="10">R7</f>
        <v>1</v>
      </c>
    </row>
    <row r="28" spans="31:32" x14ac:dyDescent="0.35">
      <c r="AE28" s="33">
        <f t="shared" si="9"/>
        <v>0.33</v>
      </c>
      <c r="AF28" s="34">
        <f t="shared" si="10"/>
        <v>0.91500000000000004</v>
      </c>
    </row>
    <row r="29" spans="31:32" x14ac:dyDescent="0.35">
      <c r="AE29" s="33">
        <f t="shared" si="9"/>
        <v>1</v>
      </c>
      <c r="AF29" s="34">
        <f t="shared" si="10"/>
        <v>0.78500000000000003</v>
      </c>
    </row>
    <row r="30" spans="31:32" x14ac:dyDescent="0.35">
      <c r="AE30" s="33">
        <f t="shared" si="9"/>
        <v>1.92</v>
      </c>
      <c r="AF30" s="34">
        <f t="shared" si="10"/>
        <v>0.66200000000000003</v>
      </c>
    </row>
    <row r="31" spans="31:32" x14ac:dyDescent="0.35">
      <c r="AE31" s="33">
        <f t="shared" si="9"/>
        <v>3.08</v>
      </c>
      <c r="AF31" s="34">
        <f t="shared" si="10"/>
        <v>0.56000000000000005</v>
      </c>
    </row>
    <row r="32" spans="31:32" x14ac:dyDescent="0.35">
      <c r="AE32" s="33">
        <f t="shared" si="9"/>
        <v>4.38</v>
      </c>
      <c r="AF32" s="34">
        <f t="shared" si="10"/>
        <v>0.48299999999999998</v>
      </c>
    </row>
    <row r="33" spans="5:32" x14ac:dyDescent="0.35">
      <c r="AE33" s="33">
        <f t="shared" si="9"/>
        <v>6.29</v>
      </c>
      <c r="AF33" s="34">
        <f t="shared" si="10"/>
        <v>0.40899999999999997</v>
      </c>
    </row>
    <row r="34" spans="5:32" x14ac:dyDescent="0.35">
      <c r="E34" s="10" t="s">
        <v>14</v>
      </c>
      <c r="F34" s="10">
        <f>ROUND(SLOPE(AF7:AF46,AE7:AE46),1)</f>
        <v>0</v>
      </c>
      <c r="AE34" s="33">
        <f t="shared" si="9"/>
        <v>11.54</v>
      </c>
      <c r="AF34" s="34">
        <f t="shared" si="10"/>
        <v>0.308</v>
      </c>
    </row>
    <row r="35" spans="5:32" x14ac:dyDescent="0.35">
      <c r="E35" s="10" t="s">
        <v>15</v>
      </c>
      <c r="F35" s="10">
        <f>ROUND(RSQ(AE7:AE46,AF7:AF46),3)</f>
        <v>0.21099999999999999</v>
      </c>
      <c r="AE35" s="33">
        <f t="shared" si="9"/>
        <v>22.92</v>
      </c>
      <c r="AF35" s="34">
        <f t="shared" si="10"/>
        <v>0.23699999999999999</v>
      </c>
    </row>
    <row r="36" spans="5:32" x14ac:dyDescent="0.35">
      <c r="AE36" s="33">
        <f t="shared" si="9"/>
        <v>41.67</v>
      </c>
      <c r="AF36" s="34">
        <f t="shared" si="10"/>
        <v>0.20799999999999999</v>
      </c>
    </row>
    <row r="37" spans="5:32" x14ac:dyDescent="0.35">
      <c r="AE37" s="33">
        <f t="shared" ref="AE37:AE46" si="11">W7</f>
        <v>0</v>
      </c>
      <c r="AF37" s="34">
        <f t="shared" ref="AF37:AF46" si="12">X7</f>
        <v>1</v>
      </c>
    </row>
    <row r="38" spans="5:32" x14ac:dyDescent="0.35">
      <c r="AE38" s="33">
        <f t="shared" si="11"/>
        <v>0.13</v>
      </c>
      <c r="AF38" s="34">
        <f t="shared" si="12"/>
        <v>0.92500000000000004</v>
      </c>
    </row>
    <row r="39" spans="5:32" x14ac:dyDescent="0.35">
      <c r="AE39" s="33">
        <f t="shared" si="11"/>
        <v>0.47</v>
      </c>
      <c r="AF39" s="34">
        <f t="shared" si="12"/>
        <v>0.78600000000000003</v>
      </c>
    </row>
    <row r="40" spans="5:32" x14ac:dyDescent="0.35">
      <c r="AE40" s="33">
        <f t="shared" si="11"/>
        <v>0.93</v>
      </c>
      <c r="AF40" s="34">
        <f t="shared" si="12"/>
        <v>0.67</v>
      </c>
    </row>
    <row r="41" spans="5:32" x14ac:dyDescent="0.35">
      <c r="AE41" s="33">
        <f t="shared" si="11"/>
        <v>1.68</v>
      </c>
      <c r="AF41" s="34">
        <f t="shared" si="12"/>
        <v>0.56499999999999995</v>
      </c>
    </row>
    <row r="42" spans="5:32" x14ac:dyDescent="0.35">
      <c r="AE42" s="33">
        <f t="shared" si="11"/>
        <v>2.85</v>
      </c>
      <c r="AF42" s="34">
        <f t="shared" si="12"/>
        <v>0.48599999999999999</v>
      </c>
    </row>
    <row r="43" spans="5:32" x14ac:dyDescent="0.35">
      <c r="AE43" s="33">
        <f t="shared" si="11"/>
        <v>3.94</v>
      </c>
      <c r="AF43" s="34">
        <f t="shared" si="12"/>
        <v>0.45</v>
      </c>
    </row>
    <row r="44" spans="5:32" x14ac:dyDescent="0.35">
      <c r="AE44" s="33">
        <f t="shared" si="11"/>
        <v>5.5</v>
      </c>
      <c r="AF44" s="34">
        <f t="shared" si="12"/>
        <v>0.42399999999999999</v>
      </c>
    </row>
    <row r="45" spans="5:32" x14ac:dyDescent="0.35">
      <c r="AE45" s="33">
        <f t="shared" si="11"/>
        <v>7</v>
      </c>
      <c r="AF45" s="34">
        <f t="shared" si="12"/>
        <v>0.41199999999999998</v>
      </c>
    </row>
    <row r="46" spans="5:32" x14ac:dyDescent="0.35">
      <c r="AE46" s="33">
        <f t="shared" si="11"/>
        <v>8.33</v>
      </c>
      <c r="AF46" s="34">
        <f t="shared" si="12"/>
        <v>0.40699999999999997</v>
      </c>
    </row>
    <row r="47" spans="5:32" x14ac:dyDescent="0.35">
      <c r="AC47" s="33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zoomScaleNormal="100" workbookViewId="0"/>
  </sheetViews>
  <sheetFormatPr defaultColWidth="8.81640625" defaultRowHeight="14.5" x14ac:dyDescent="0.35"/>
  <cols>
    <col min="1" max="1" width="11" bestFit="1" customWidth="1"/>
    <col min="21" max="21" width="10.6328125" bestFit="1" customWidth="1"/>
  </cols>
  <sheetData>
    <row r="1" spans="1:38" x14ac:dyDescent="0.35">
      <c r="C1" s="9" t="s">
        <v>16</v>
      </c>
      <c r="D1" s="9" t="s">
        <v>19</v>
      </c>
      <c r="I1" s="8" t="s">
        <v>16</v>
      </c>
      <c r="J1" s="8" t="s">
        <v>20</v>
      </c>
      <c r="O1" s="5" t="s">
        <v>16</v>
      </c>
      <c r="P1" s="5" t="s">
        <v>19</v>
      </c>
      <c r="V1" s="6" t="s">
        <v>16</v>
      </c>
      <c r="W1" s="6" t="s">
        <v>19</v>
      </c>
    </row>
    <row r="2" spans="1:38" x14ac:dyDescent="0.35">
      <c r="C2" s="9" t="s">
        <v>17</v>
      </c>
      <c r="D2" s="9" t="s">
        <v>20</v>
      </c>
      <c r="I2" s="8" t="s">
        <v>17</v>
      </c>
      <c r="J2" s="8" t="s">
        <v>20</v>
      </c>
      <c r="O2" s="5" t="s">
        <v>17</v>
      </c>
      <c r="P2" s="5" t="s">
        <v>22</v>
      </c>
      <c r="V2" s="6" t="s">
        <v>17</v>
      </c>
      <c r="W2" s="6" t="s">
        <v>20</v>
      </c>
    </row>
    <row r="3" spans="1:38" x14ac:dyDescent="0.35">
      <c r="C3" s="9" t="s">
        <v>18</v>
      </c>
      <c r="D3" s="9" t="s">
        <v>21</v>
      </c>
      <c r="I3" s="8" t="s">
        <v>18</v>
      </c>
      <c r="J3" s="8" t="s">
        <v>21</v>
      </c>
      <c r="O3" s="5" t="s">
        <v>18</v>
      </c>
      <c r="P3" s="5" t="s">
        <v>21</v>
      </c>
      <c r="V3" s="6" t="s">
        <v>18</v>
      </c>
      <c r="W3" s="6" t="s">
        <v>23</v>
      </c>
    </row>
    <row r="4" spans="1:38" x14ac:dyDescent="0.35">
      <c r="C4" s="64"/>
      <c r="D4" s="64"/>
      <c r="I4" s="65"/>
      <c r="J4" s="65"/>
      <c r="O4" s="68"/>
      <c r="P4" s="68"/>
      <c r="V4" s="44"/>
      <c r="W4" s="44"/>
    </row>
    <row r="5" spans="1:38" x14ac:dyDescent="0.35">
      <c r="C5" s="9" t="s">
        <v>3</v>
      </c>
      <c r="D5" s="64"/>
      <c r="I5" s="8" t="s">
        <v>11</v>
      </c>
      <c r="J5" s="65"/>
      <c r="O5" s="5" t="s">
        <v>12</v>
      </c>
      <c r="P5" s="68"/>
      <c r="V5" s="6" t="s">
        <v>13</v>
      </c>
      <c r="W5" s="44"/>
    </row>
    <row r="6" spans="1:38" x14ac:dyDescent="0.35">
      <c r="A6" s="48" t="s">
        <v>0</v>
      </c>
      <c r="B6" s="48">
        <v>0</v>
      </c>
      <c r="C6" s="18" t="s">
        <v>47</v>
      </c>
      <c r="D6" s="18" t="s">
        <v>7</v>
      </c>
      <c r="E6" s="18" t="s">
        <v>36</v>
      </c>
      <c r="F6" s="18" t="s">
        <v>37</v>
      </c>
      <c r="G6" s="18" t="s">
        <v>38</v>
      </c>
      <c r="H6" s="18" t="s">
        <v>42</v>
      </c>
      <c r="I6" s="20" t="s">
        <v>47</v>
      </c>
      <c r="J6" s="20" t="s">
        <v>7</v>
      </c>
      <c r="K6" s="20" t="s">
        <v>36</v>
      </c>
      <c r="L6" s="20" t="s">
        <v>37</v>
      </c>
      <c r="M6" s="20" t="s">
        <v>38</v>
      </c>
      <c r="N6" s="20" t="s">
        <v>42</v>
      </c>
      <c r="O6" s="17" t="s">
        <v>47</v>
      </c>
      <c r="P6" s="17" t="s">
        <v>7</v>
      </c>
      <c r="Q6" s="17" t="s">
        <v>36</v>
      </c>
      <c r="R6" s="17" t="s">
        <v>37</v>
      </c>
      <c r="S6" s="17" t="s">
        <v>38</v>
      </c>
      <c r="T6" s="17" t="s">
        <v>42</v>
      </c>
      <c r="U6" s="69" t="s">
        <v>40</v>
      </c>
      <c r="V6" s="63" t="s">
        <v>47</v>
      </c>
      <c r="W6" s="63" t="s">
        <v>7</v>
      </c>
      <c r="X6" s="63" t="s">
        <v>36</v>
      </c>
      <c r="Y6" s="63" t="s">
        <v>37</v>
      </c>
      <c r="Z6" s="63" t="s">
        <v>38</v>
      </c>
      <c r="AA6" s="63" t="s">
        <v>42</v>
      </c>
      <c r="AB6" s="11"/>
      <c r="AE6" s="32" t="s">
        <v>7</v>
      </c>
      <c r="AF6" s="32" t="s">
        <v>9</v>
      </c>
      <c r="AK6" s="11"/>
      <c r="AL6" s="11"/>
    </row>
    <row r="7" spans="1:38" x14ac:dyDescent="0.35">
      <c r="A7" s="48" t="s">
        <v>1</v>
      </c>
      <c r="B7" s="48">
        <v>0</v>
      </c>
      <c r="C7" s="28">
        <v>0</v>
      </c>
      <c r="D7" s="23">
        <v>0</v>
      </c>
      <c r="E7" s="54">
        <v>1</v>
      </c>
      <c r="F7" s="54">
        <v>0.6</v>
      </c>
      <c r="G7" s="54">
        <v>0</v>
      </c>
      <c r="H7" s="70">
        <v>0.01</v>
      </c>
      <c r="I7" s="25">
        <v>0</v>
      </c>
      <c r="J7" s="30">
        <v>0</v>
      </c>
      <c r="K7" s="26">
        <v>0.6</v>
      </c>
      <c r="L7" s="26">
        <v>0.6</v>
      </c>
      <c r="M7" s="26">
        <v>0</v>
      </c>
      <c r="N7" s="21">
        <v>0.01</v>
      </c>
      <c r="O7" s="22">
        <v>0</v>
      </c>
      <c r="P7" s="29">
        <v>0</v>
      </c>
      <c r="Q7" s="49">
        <v>1</v>
      </c>
      <c r="R7" s="49">
        <v>0.8</v>
      </c>
      <c r="S7" s="49">
        <v>0</v>
      </c>
      <c r="T7" s="22">
        <v>0.01</v>
      </c>
      <c r="U7" s="49">
        <f>R7-0.2</f>
        <v>0.60000000000000009</v>
      </c>
      <c r="V7" s="58">
        <v>0</v>
      </c>
      <c r="W7" s="61">
        <v>0</v>
      </c>
      <c r="X7" s="59">
        <v>1</v>
      </c>
      <c r="Y7" s="59">
        <v>0.6</v>
      </c>
      <c r="Z7" s="59">
        <v>0</v>
      </c>
      <c r="AA7" s="57">
        <v>0.03</v>
      </c>
      <c r="AE7" s="33">
        <f>D7</f>
        <v>0</v>
      </c>
      <c r="AF7" s="34">
        <f>F7</f>
        <v>0.6</v>
      </c>
    </row>
    <row r="8" spans="1:38" x14ac:dyDescent="0.35">
      <c r="A8" s="48" t="s">
        <v>2</v>
      </c>
      <c r="B8" s="48">
        <v>0</v>
      </c>
      <c r="C8" s="28">
        <v>0.89</v>
      </c>
      <c r="D8" s="23">
        <f>D7+((E7+E8)/2)^$B$6*((F7+F8)/2)^$B$7*((H7+H8)/2)^$B$8*(C8-C7)</f>
        <v>0.89</v>
      </c>
      <c r="E8" s="24">
        <v>0.84899999999999998</v>
      </c>
      <c r="F8" s="24">
        <v>0.44900000000000001</v>
      </c>
      <c r="G8" s="24">
        <v>0.151</v>
      </c>
      <c r="H8" s="70">
        <v>0.01</v>
      </c>
      <c r="I8" s="25">
        <v>0.67</v>
      </c>
      <c r="J8" s="30">
        <f t="shared" ref="J8:J16" si="0">J7+((K7+K8)/2)^$B$6*((L7+L8)/2)^$B$7*((N7+N8)/2)^$B$8*(I8-I7)</f>
        <v>0.67</v>
      </c>
      <c r="K8" s="26">
        <v>0.52500000000000002</v>
      </c>
      <c r="L8" s="26">
        <v>0.52500000000000002</v>
      </c>
      <c r="M8" s="26">
        <v>7.4999999999999997E-2</v>
      </c>
      <c r="N8" s="21">
        <v>0.01</v>
      </c>
      <c r="O8" s="22">
        <v>0.33</v>
      </c>
      <c r="P8" s="29">
        <f t="shared" ref="P8:P16" si="1">P7+((Q7+Q8)/2)^$B$6*((R7+R8)/2)^$B$7*((T7+T8)/2)^$B$8*(O8-O7)</f>
        <v>0.33</v>
      </c>
      <c r="Q8" s="49">
        <v>0.91500000000000004</v>
      </c>
      <c r="R8" s="49">
        <v>0.71499999999999997</v>
      </c>
      <c r="S8" s="49">
        <v>8.5000000000000006E-2</v>
      </c>
      <c r="T8" s="22">
        <v>0.01</v>
      </c>
      <c r="U8" s="49">
        <f t="shared" ref="U8:U16" si="2">R8-0.2</f>
        <v>0.5149999999999999</v>
      </c>
      <c r="V8" s="58">
        <v>0.13</v>
      </c>
      <c r="W8" s="60">
        <f t="shared" ref="W8:W16" si="3">W7+((X7+X8)/2)^$B$6*((Y7+Y8)/2)^$B$7*((AA7+AA8)/2)^$B$8*(V8-V7)</f>
        <v>0.13</v>
      </c>
      <c r="X8" s="59">
        <v>0.92500000000000004</v>
      </c>
      <c r="Y8" s="59">
        <v>0.52500000000000002</v>
      </c>
      <c r="Z8" s="59">
        <v>7.4999999999999997E-2</v>
      </c>
      <c r="AA8" s="57">
        <v>0.03</v>
      </c>
      <c r="AE8" s="33">
        <f t="shared" ref="AE8:AE16" si="4">D8</f>
        <v>0.89</v>
      </c>
      <c r="AF8" s="34">
        <f t="shared" ref="AF8:AF16" si="5">F8</f>
        <v>0.44900000000000001</v>
      </c>
      <c r="AK8" s="2"/>
      <c r="AL8" s="2"/>
    </row>
    <row r="9" spans="1:38" x14ac:dyDescent="0.35">
      <c r="A9" s="4"/>
      <c r="B9" s="4"/>
      <c r="C9" s="28">
        <v>2.0299999999999998</v>
      </c>
      <c r="D9" s="23">
        <f t="shared" ref="D9:D16" si="6">D8+((E8+E9)/2)^$B$6*((F8+F9)/2)^$B$7*((H8+H9)/2)^$B$8*(C9-C8)</f>
        <v>2.0299999999999998</v>
      </c>
      <c r="E9" s="24">
        <v>0.72699999999999998</v>
      </c>
      <c r="F9" s="24">
        <v>0.32700000000000001</v>
      </c>
      <c r="G9" s="24">
        <v>0.27300000000000002</v>
      </c>
      <c r="H9" s="70">
        <v>0.01</v>
      </c>
      <c r="I9" s="25">
        <v>2.67</v>
      </c>
      <c r="J9" s="30">
        <f t="shared" si="0"/>
        <v>2.67</v>
      </c>
      <c r="K9" s="26">
        <v>0.38200000000000001</v>
      </c>
      <c r="L9" s="26">
        <v>0.38200000000000001</v>
      </c>
      <c r="M9" s="26">
        <v>0.218</v>
      </c>
      <c r="N9" s="21">
        <v>0.01</v>
      </c>
      <c r="O9" s="22">
        <v>1</v>
      </c>
      <c r="P9" s="29">
        <f t="shared" si="1"/>
        <v>1</v>
      </c>
      <c r="Q9" s="49">
        <v>0.78500000000000003</v>
      </c>
      <c r="R9" s="49">
        <v>0.58499999999999996</v>
      </c>
      <c r="S9" s="49">
        <v>0.215</v>
      </c>
      <c r="T9" s="22">
        <v>0.01</v>
      </c>
      <c r="U9" s="49">
        <f t="shared" si="2"/>
        <v>0.38499999999999995</v>
      </c>
      <c r="V9" s="58">
        <v>0.47</v>
      </c>
      <c r="W9" s="60">
        <f t="shared" si="3"/>
        <v>0.47</v>
      </c>
      <c r="X9" s="59">
        <v>0.78600000000000003</v>
      </c>
      <c r="Y9" s="59">
        <v>0.38600000000000001</v>
      </c>
      <c r="Z9" s="59">
        <v>0.214</v>
      </c>
      <c r="AA9" s="57">
        <v>0.03</v>
      </c>
      <c r="AE9" s="33">
        <f t="shared" si="4"/>
        <v>2.0299999999999998</v>
      </c>
      <c r="AF9" s="34">
        <f t="shared" si="5"/>
        <v>0.32700000000000001</v>
      </c>
      <c r="AK9" s="2"/>
      <c r="AL9" s="2"/>
    </row>
    <row r="10" spans="1:38" x14ac:dyDescent="0.35">
      <c r="A10" s="4"/>
      <c r="B10" s="4"/>
      <c r="C10" s="28">
        <v>3.89</v>
      </c>
      <c r="D10" s="23">
        <f t="shared" si="6"/>
        <v>3.89</v>
      </c>
      <c r="E10" s="24">
        <v>0.61</v>
      </c>
      <c r="F10" s="24">
        <v>0.21099999999999999</v>
      </c>
      <c r="G10" s="24">
        <v>0.38900000000000001</v>
      </c>
      <c r="H10" s="70">
        <v>0.01</v>
      </c>
      <c r="I10" s="25">
        <v>5.67</v>
      </c>
      <c r="J10" s="30">
        <f t="shared" si="0"/>
        <v>5.67</v>
      </c>
      <c r="K10" s="26">
        <v>0.27100000000000002</v>
      </c>
      <c r="L10" s="26">
        <v>0.27100000000000002</v>
      </c>
      <c r="M10" s="26">
        <v>0.32900000000000001</v>
      </c>
      <c r="N10" s="21">
        <v>0.01</v>
      </c>
      <c r="O10" s="22">
        <v>1.92</v>
      </c>
      <c r="P10" s="29">
        <f t="shared" si="1"/>
        <v>1.92</v>
      </c>
      <c r="Q10" s="49">
        <v>0.66200000000000003</v>
      </c>
      <c r="R10" s="49">
        <v>0.46200000000000002</v>
      </c>
      <c r="S10" s="49">
        <v>0.33800000000000002</v>
      </c>
      <c r="T10" s="22">
        <v>0.01</v>
      </c>
      <c r="U10" s="49">
        <f t="shared" si="2"/>
        <v>0.26200000000000001</v>
      </c>
      <c r="V10" s="58">
        <v>0.93</v>
      </c>
      <c r="W10" s="60">
        <f t="shared" si="3"/>
        <v>0.93</v>
      </c>
      <c r="X10" s="59">
        <v>0.67</v>
      </c>
      <c r="Y10" s="59">
        <v>0.27100000000000002</v>
      </c>
      <c r="Z10" s="59">
        <v>0.32900000000000001</v>
      </c>
      <c r="AA10" s="57">
        <v>0.03</v>
      </c>
      <c r="AE10" s="33">
        <f t="shared" si="4"/>
        <v>3.89</v>
      </c>
      <c r="AF10" s="34">
        <f t="shared" si="5"/>
        <v>0.21099999999999999</v>
      </c>
      <c r="AK10" s="2"/>
      <c r="AL10" s="2"/>
    </row>
    <row r="11" spans="1:38" x14ac:dyDescent="0.35">
      <c r="A11" s="4"/>
      <c r="B11" s="4"/>
      <c r="C11" s="28">
        <v>6.61</v>
      </c>
      <c r="D11" s="23">
        <f t="shared" si="6"/>
        <v>6.61</v>
      </c>
      <c r="E11" s="24">
        <v>0.52200000000000002</v>
      </c>
      <c r="F11" s="24">
        <v>0.122</v>
      </c>
      <c r="G11" s="24">
        <v>0.47799999999999998</v>
      </c>
      <c r="H11" s="70">
        <v>0.01</v>
      </c>
      <c r="I11" s="25">
        <v>12.11</v>
      </c>
      <c r="J11" s="30">
        <f t="shared" si="0"/>
        <v>12.11</v>
      </c>
      <c r="K11" s="26">
        <v>0.16700000000000001</v>
      </c>
      <c r="L11" s="26">
        <v>0.16700000000000001</v>
      </c>
      <c r="M11" s="26">
        <v>0.433</v>
      </c>
      <c r="N11" s="21">
        <v>0.01</v>
      </c>
      <c r="O11" s="22">
        <v>3.08</v>
      </c>
      <c r="P11" s="29">
        <f t="shared" si="1"/>
        <v>3.08</v>
      </c>
      <c r="Q11" s="49">
        <v>0.56000000000000005</v>
      </c>
      <c r="R11" s="49">
        <v>0.36</v>
      </c>
      <c r="S11" s="49">
        <v>0.44</v>
      </c>
      <c r="T11" s="22">
        <v>0.01</v>
      </c>
      <c r="U11" s="49">
        <f t="shared" si="2"/>
        <v>0.15999999999999998</v>
      </c>
      <c r="V11" s="58">
        <v>1.68</v>
      </c>
      <c r="W11" s="60">
        <f t="shared" si="3"/>
        <v>1.68</v>
      </c>
      <c r="X11" s="59">
        <v>0.56499999999999995</v>
      </c>
      <c r="Y11" s="59">
        <v>0.16500000000000001</v>
      </c>
      <c r="Z11" s="59">
        <v>0.435</v>
      </c>
      <c r="AA11" s="57">
        <v>0.03</v>
      </c>
      <c r="AE11" s="33">
        <f t="shared" si="4"/>
        <v>6.61</v>
      </c>
      <c r="AF11" s="34">
        <f t="shared" si="5"/>
        <v>0.122</v>
      </c>
      <c r="AK11" s="2"/>
      <c r="AL11" s="2"/>
    </row>
    <row r="12" spans="1:38" x14ac:dyDescent="0.35">
      <c r="A12" s="4"/>
      <c r="B12" s="4"/>
      <c r="C12" s="28">
        <v>10</v>
      </c>
      <c r="D12" s="23">
        <f t="shared" si="6"/>
        <v>10</v>
      </c>
      <c r="E12" s="24">
        <v>0.46700000000000003</v>
      </c>
      <c r="F12" s="24">
        <v>6.7000000000000004E-2</v>
      </c>
      <c r="G12" s="24">
        <v>0.53300000000000003</v>
      </c>
      <c r="H12" s="70">
        <v>0.01</v>
      </c>
      <c r="I12" s="25">
        <v>19.11</v>
      </c>
      <c r="J12" s="30">
        <f t="shared" si="0"/>
        <v>19.11</v>
      </c>
      <c r="K12" s="26">
        <v>0.11700000000000001</v>
      </c>
      <c r="L12" s="26">
        <v>0.11700000000000001</v>
      </c>
      <c r="M12" s="26">
        <v>0.48299999999999998</v>
      </c>
      <c r="N12" s="21">
        <v>0.01</v>
      </c>
      <c r="O12" s="22">
        <v>4.38</v>
      </c>
      <c r="P12" s="29">
        <f t="shared" si="1"/>
        <v>4.38</v>
      </c>
      <c r="Q12" s="49">
        <v>0.48299999999999998</v>
      </c>
      <c r="R12" s="49">
        <v>0.28299999999999997</v>
      </c>
      <c r="S12" s="49">
        <v>0.51700000000000002</v>
      </c>
      <c r="T12" s="22">
        <v>0.01</v>
      </c>
      <c r="U12" s="49">
        <f t="shared" si="2"/>
        <v>8.2999999999999963E-2</v>
      </c>
      <c r="V12" s="58">
        <v>2.85</v>
      </c>
      <c r="W12" s="60">
        <f t="shared" si="3"/>
        <v>2.85</v>
      </c>
      <c r="X12" s="59">
        <v>0.48599999999999999</v>
      </c>
      <c r="Y12" s="59">
        <v>8.5999999999999993E-2</v>
      </c>
      <c r="Z12" s="59">
        <v>0.51400000000000001</v>
      </c>
      <c r="AA12" s="57">
        <v>0.03</v>
      </c>
      <c r="AE12" s="33">
        <f t="shared" si="4"/>
        <v>10</v>
      </c>
      <c r="AF12" s="34">
        <f t="shared" si="5"/>
        <v>6.7000000000000004E-2</v>
      </c>
      <c r="AK12" s="2"/>
      <c r="AL12" s="2"/>
    </row>
    <row r="13" spans="1:38" x14ac:dyDescent="0.35">
      <c r="C13" s="28">
        <v>14.03</v>
      </c>
      <c r="D13" s="23">
        <f t="shared" si="6"/>
        <v>14.03</v>
      </c>
      <c r="E13" s="24">
        <v>0.435</v>
      </c>
      <c r="F13" s="24">
        <v>3.5000000000000003E-2</v>
      </c>
      <c r="G13" s="24">
        <v>0.56499999999999995</v>
      </c>
      <c r="H13" s="70">
        <v>0.01</v>
      </c>
      <c r="I13" s="25">
        <v>25.22</v>
      </c>
      <c r="J13" s="30">
        <f t="shared" si="0"/>
        <v>25.22</v>
      </c>
      <c r="K13" s="26">
        <v>9.2999999999999999E-2</v>
      </c>
      <c r="L13" s="26">
        <v>9.2999999999999999E-2</v>
      </c>
      <c r="M13" s="26">
        <v>0.50700000000000001</v>
      </c>
      <c r="N13" s="21">
        <v>0.01</v>
      </c>
      <c r="O13" s="22">
        <v>6.29</v>
      </c>
      <c r="P13" s="29">
        <f t="shared" si="1"/>
        <v>6.29</v>
      </c>
      <c r="Q13" s="49">
        <v>0.40899999999999997</v>
      </c>
      <c r="R13" s="49">
        <v>0.20899999999999999</v>
      </c>
      <c r="S13" s="49">
        <v>0.59099999999999997</v>
      </c>
      <c r="T13" s="22">
        <v>0.01</v>
      </c>
      <c r="U13" s="49">
        <f t="shared" si="2"/>
        <v>8.9999999999999802E-3</v>
      </c>
      <c r="V13" s="58">
        <v>3.94</v>
      </c>
      <c r="W13" s="60">
        <f t="shared" si="3"/>
        <v>3.94</v>
      </c>
      <c r="X13" s="59">
        <v>0.45</v>
      </c>
      <c r="Y13" s="59">
        <v>0.05</v>
      </c>
      <c r="Z13" s="59">
        <v>0.55000000000000004</v>
      </c>
      <c r="AA13" s="57">
        <v>0.03</v>
      </c>
      <c r="AE13" s="33">
        <f t="shared" si="4"/>
        <v>14.03</v>
      </c>
      <c r="AF13" s="34">
        <f t="shared" si="5"/>
        <v>3.5000000000000003E-2</v>
      </c>
      <c r="AK13" s="2"/>
      <c r="AL13" s="2"/>
    </row>
    <row r="14" spans="1:38" x14ac:dyDescent="0.35">
      <c r="C14" s="28">
        <v>18.36</v>
      </c>
      <c r="D14" s="23">
        <f t="shared" si="6"/>
        <v>18.36</v>
      </c>
      <c r="E14" s="24">
        <v>0.41799999999999998</v>
      </c>
      <c r="F14" s="24">
        <v>1.7999999999999999E-2</v>
      </c>
      <c r="G14" s="24">
        <v>0.58199999999999996</v>
      </c>
      <c r="H14" s="70">
        <v>0.01</v>
      </c>
      <c r="I14" s="25">
        <v>46.89</v>
      </c>
      <c r="J14" s="30">
        <f t="shared" si="0"/>
        <v>46.89</v>
      </c>
      <c r="K14" s="26">
        <v>5.3999999999999999E-2</v>
      </c>
      <c r="L14" s="26">
        <v>5.3999999999999999E-2</v>
      </c>
      <c r="M14" s="26">
        <v>0.54600000000000004</v>
      </c>
      <c r="N14" s="21">
        <v>0.01</v>
      </c>
      <c r="O14" s="22">
        <v>11.54</v>
      </c>
      <c r="P14" s="29">
        <f t="shared" si="1"/>
        <v>11.54</v>
      </c>
      <c r="Q14" s="49">
        <v>0.308</v>
      </c>
      <c r="R14" s="49">
        <v>0.108</v>
      </c>
      <c r="S14" s="49">
        <v>0.69199999999999995</v>
      </c>
      <c r="T14" s="22">
        <v>0.01</v>
      </c>
      <c r="U14" s="49">
        <f t="shared" si="2"/>
        <v>-9.2000000000000012E-2</v>
      </c>
      <c r="V14" s="58">
        <v>5.5</v>
      </c>
      <c r="W14" s="61">
        <f t="shared" si="3"/>
        <v>5.5</v>
      </c>
      <c r="X14" s="59">
        <v>0.42399999999999999</v>
      </c>
      <c r="Y14" s="59">
        <v>2.4E-2</v>
      </c>
      <c r="Z14" s="59">
        <v>0.57599999999999996</v>
      </c>
      <c r="AA14" s="57">
        <v>0.03</v>
      </c>
      <c r="AE14" s="33">
        <f t="shared" si="4"/>
        <v>18.36</v>
      </c>
      <c r="AF14" s="34">
        <f t="shared" si="5"/>
        <v>1.7999999999999999E-2</v>
      </c>
    </row>
    <row r="15" spans="1:38" x14ac:dyDescent="0.35">
      <c r="C15" s="28">
        <v>22.97</v>
      </c>
      <c r="D15" s="23">
        <f t="shared" si="6"/>
        <v>22.97</v>
      </c>
      <c r="E15" s="24">
        <v>0.40899999999999997</v>
      </c>
      <c r="F15" s="24">
        <v>8.9999999999999993E-3</v>
      </c>
      <c r="G15" s="24">
        <v>0.59099999999999997</v>
      </c>
      <c r="H15" s="70">
        <v>0.01</v>
      </c>
      <c r="I15" s="25">
        <v>89.22</v>
      </c>
      <c r="J15" s="30">
        <f t="shared" si="0"/>
        <v>89.22</v>
      </c>
      <c r="K15" s="26">
        <v>0.03</v>
      </c>
      <c r="L15" s="26">
        <v>0.03</v>
      </c>
      <c r="M15" s="26">
        <v>0.56999999999999995</v>
      </c>
      <c r="N15" s="21">
        <v>0.01</v>
      </c>
      <c r="O15" s="22">
        <v>22.92</v>
      </c>
      <c r="P15" s="29">
        <f t="shared" si="1"/>
        <v>22.92</v>
      </c>
      <c r="Q15" s="49">
        <v>0.23699999999999999</v>
      </c>
      <c r="R15" s="49">
        <v>3.6999999999999998E-2</v>
      </c>
      <c r="S15" s="49">
        <v>0.76300000000000001</v>
      </c>
      <c r="T15" s="22">
        <v>0.01</v>
      </c>
      <c r="U15" s="49">
        <f t="shared" si="2"/>
        <v>-0.16300000000000001</v>
      </c>
      <c r="V15" s="58">
        <v>7</v>
      </c>
      <c r="W15" s="61">
        <f t="shared" si="3"/>
        <v>7</v>
      </c>
      <c r="X15" s="59">
        <v>0.41199999999999998</v>
      </c>
      <c r="Y15" s="59">
        <v>1.2E-2</v>
      </c>
      <c r="Z15" s="59">
        <v>0.58799999999999997</v>
      </c>
      <c r="AA15" s="57">
        <v>0.03</v>
      </c>
      <c r="AE15" s="33">
        <f t="shared" si="4"/>
        <v>22.97</v>
      </c>
      <c r="AF15" s="34">
        <f t="shared" si="5"/>
        <v>8.9999999999999993E-3</v>
      </c>
    </row>
    <row r="16" spans="1:38" x14ac:dyDescent="0.35">
      <c r="C16" s="28">
        <v>27.78</v>
      </c>
      <c r="D16" s="23">
        <f t="shared" si="6"/>
        <v>27.78</v>
      </c>
      <c r="E16" s="24">
        <v>0.40500000000000003</v>
      </c>
      <c r="F16" s="24">
        <v>5.0000000000000001E-3</v>
      </c>
      <c r="G16" s="24">
        <v>0.59499999999999997</v>
      </c>
      <c r="H16" s="70">
        <v>0.01</v>
      </c>
      <c r="I16" s="25">
        <v>111.11</v>
      </c>
      <c r="J16" s="30">
        <f t="shared" si="0"/>
        <v>111.11</v>
      </c>
      <c r="K16" s="26">
        <v>2.4E-2</v>
      </c>
      <c r="L16" s="26">
        <v>2.4E-2</v>
      </c>
      <c r="M16" s="26">
        <v>0.57599999999999996</v>
      </c>
      <c r="N16" s="21">
        <v>0.01</v>
      </c>
      <c r="O16" s="22">
        <v>41.67</v>
      </c>
      <c r="P16" s="29">
        <f t="shared" si="1"/>
        <v>41.67</v>
      </c>
      <c r="Q16" s="49">
        <v>0.20799999999999999</v>
      </c>
      <c r="R16" s="49">
        <v>8.0000000000000002E-3</v>
      </c>
      <c r="S16" s="49">
        <v>0.79200000000000004</v>
      </c>
      <c r="T16" s="22">
        <v>0.01</v>
      </c>
      <c r="U16" s="49">
        <f t="shared" si="2"/>
        <v>-0.192</v>
      </c>
      <c r="V16" s="58">
        <v>8.33</v>
      </c>
      <c r="W16" s="61">
        <f t="shared" si="3"/>
        <v>8.33</v>
      </c>
      <c r="X16" s="59">
        <v>0.40699999999999997</v>
      </c>
      <c r="Y16" s="59">
        <v>7.0000000000000001E-3</v>
      </c>
      <c r="Z16" s="59">
        <v>0.59299999999999997</v>
      </c>
      <c r="AA16" s="57">
        <v>0.03</v>
      </c>
      <c r="AE16" s="33">
        <f t="shared" si="4"/>
        <v>27.78</v>
      </c>
      <c r="AF16" s="34">
        <f t="shared" si="5"/>
        <v>5.0000000000000001E-3</v>
      </c>
    </row>
    <row r="17" spans="21:32" x14ac:dyDescent="0.35">
      <c r="U17" s="71"/>
      <c r="AE17" s="33">
        <f>J7</f>
        <v>0</v>
      </c>
      <c r="AF17" s="34">
        <f>L7</f>
        <v>0.6</v>
      </c>
    </row>
    <row r="18" spans="21:32" x14ac:dyDescent="0.35">
      <c r="AE18" s="33">
        <f t="shared" ref="AE18:AE26" si="7">J8</f>
        <v>0.67</v>
      </c>
      <c r="AF18" s="34">
        <f t="shared" ref="AF18:AF26" si="8">L8</f>
        <v>0.52500000000000002</v>
      </c>
    </row>
    <row r="19" spans="21:32" x14ac:dyDescent="0.35">
      <c r="AE19" s="33">
        <f t="shared" si="7"/>
        <v>2.67</v>
      </c>
      <c r="AF19" s="34">
        <f t="shared" si="8"/>
        <v>0.38200000000000001</v>
      </c>
    </row>
    <row r="20" spans="21:32" x14ac:dyDescent="0.35">
      <c r="AE20" s="33">
        <f t="shared" si="7"/>
        <v>5.67</v>
      </c>
      <c r="AF20" s="34">
        <f t="shared" si="8"/>
        <v>0.27100000000000002</v>
      </c>
    </row>
    <row r="21" spans="21:32" x14ac:dyDescent="0.35">
      <c r="AE21" s="33">
        <f t="shared" si="7"/>
        <v>12.11</v>
      </c>
      <c r="AF21" s="34">
        <f t="shared" si="8"/>
        <v>0.16700000000000001</v>
      </c>
    </row>
    <row r="22" spans="21:32" x14ac:dyDescent="0.35">
      <c r="AE22" s="33">
        <f t="shared" si="7"/>
        <v>19.11</v>
      </c>
      <c r="AF22" s="34">
        <f t="shared" si="8"/>
        <v>0.11700000000000001</v>
      </c>
    </row>
    <row r="23" spans="21:32" x14ac:dyDescent="0.35">
      <c r="AE23" s="33">
        <f t="shared" si="7"/>
        <v>25.22</v>
      </c>
      <c r="AF23" s="34">
        <f t="shared" si="8"/>
        <v>9.2999999999999999E-2</v>
      </c>
    </row>
    <row r="24" spans="21:32" x14ac:dyDescent="0.35">
      <c r="AE24" s="33">
        <f t="shared" si="7"/>
        <v>46.89</v>
      </c>
      <c r="AF24" s="34">
        <f t="shared" si="8"/>
        <v>5.3999999999999999E-2</v>
      </c>
    </row>
    <row r="25" spans="21:32" x14ac:dyDescent="0.35">
      <c r="AE25" s="33">
        <f t="shared" si="7"/>
        <v>89.22</v>
      </c>
      <c r="AF25" s="34">
        <f t="shared" si="8"/>
        <v>0.03</v>
      </c>
    </row>
    <row r="26" spans="21:32" x14ac:dyDescent="0.35">
      <c r="AE26" s="33">
        <f t="shared" si="7"/>
        <v>111.11</v>
      </c>
      <c r="AF26" s="34">
        <f t="shared" si="8"/>
        <v>2.4E-2</v>
      </c>
    </row>
    <row r="27" spans="21:32" x14ac:dyDescent="0.35">
      <c r="AE27" s="33">
        <f>P7</f>
        <v>0</v>
      </c>
      <c r="AF27" s="34">
        <f>U7</f>
        <v>0.60000000000000009</v>
      </c>
    </row>
    <row r="28" spans="21:32" x14ac:dyDescent="0.35">
      <c r="AE28" s="33">
        <f t="shared" ref="AE28:AE36" si="9">P8</f>
        <v>0.33</v>
      </c>
      <c r="AF28" s="34">
        <f t="shared" ref="AF28:AF36" si="10">U8</f>
        <v>0.5149999999999999</v>
      </c>
    </row>
    <row r="29" spans="21:32" x14ac:dyDescent="0.35">
      <c r="AE29" s="33">
        <f t="shared" si="9"/>
        <v>1</v>
      </c>
      <c r="AF29" s="34">
        <f t="shared" si="10"/>
        <v>0.38499999999999995</v>
      </c>
    </row>
    <row r="30" spans="21:32" x14ac:dyDescent="0.35">
      <c r="AE30" s="33">
        <f t="shared" si="9"/>
        <v>1.92</v>
      </c>
      <c r="AF30" s="34">
        <f t="shared" si="10"/>
        <v>0.26200000000000001</v>
      </c>
    </row>
    <row r="31" spans="21:32" x14ac:dyDescent="0.35">
      <c r="AE31" s="33">
        <f t="shared" si="9"/>
        <v>3.08</v>
      </c>
      <c r="AF31" s="34">
        <f t="shared" si="10"/>
        <v>0.15999999999999998</v>
      </c>
    </row>
    <row r="32" spans="21:32" x14ac:dyDescent="0.35">
      <c r="AE32" s="33">
        <f t="shared" si="9"/>
        <v>4.38</v>
      </c>
      <c r="AF32" s="34">
        <f t="shared" si="10"/>
        <v>8.2999999999999963E-2</v>
      </c>
    </row>
    <row r="33" spans="5:32" x14ac:dyDescent="0.35">
      <c r="AE33" s="33">
        <f t="shared" si="9"/>
        <v>6.29</v>
      </c>
      <c r="AF33" s="34">
        <f t="shared" si="10"/>
        <v>8.9999999999999802E-3</v>
      </c>
    </row>
    <row r="34" spans="5:32" x14ac:dyDescent="0.35">
      <c r="E34" s="10" t="s">
        <v>14</v>
      </c>
      <c r="F34" s="47">
        <f>ROUND(SLOPE(AF7:AF46,AE7:AE46),1)</f>
        <v>0</v>
      </c>
      <c r="AE34" s="33">
        <f t="shared" si="9"/>
        <v>11.54</v>
      </c>
      <c r="AF34" s="34">
        <f t="shared" si="10"/>
        <v>-9.2000000000000012E-2</v>
      </c>
    </row>
    <row r="35" spans="5:32" x14ac:dyDescent="0.35">
      <c r="E35" s="10" t="s">
        <v>15</v>
      </c>
      <c r="F35" s="10">
        <f>ROUND(RSQ(AE7:AE46,AF7:AF46),3)</f>
        <v>0.21099999999999999</v>
      </c>
      <c r="AE35" s="33">
        <f t="shared" si="9"/>
        <v>22.92</v>
      </c>
      <c r="AF35" s="34">
        <f t="shared" si="10"/>
        <v>-0.16300000000000001</v>
      </c>
    </row>
    <row r="36" spans="5:32" x14ac:dyDescent="0.35">
      <c r="AE36" s="33">
        <f t="shared" si="9"/>
        <v>41.67</v>
      </c>
      <c r="AF36" s="34">
        <f t="shared" si="10"/>
        <v>-0.192</v>
      </c>
    </row>
    <row r="37" spans="5:32" x14ac:dyDescent="0.35">
      <c r="AE37" s="33">
        <f>W7</f>
        <v>0</v>
      </c>
      <c r="AF37" s="34">
        <f>Y7</f>
        <v>0.6</v>
      </c>
    </row>
    <row r="38" spans="5:32" x14ac:dyDescent="0.35">
      <c r="AE38" s="33">
        <f t="shared" ref="AE38:AE46" si="11">W8</f>
        <v>0.13</v>
      </c>
      <c r="AF38" s="34">
        <f t="shared" ref="AF38:AF46" si="12">Y8</f>
        <v>0.52500000000000002</v>
      </c>
    </row>
    <row r="39" spans="5:32" x14ac:dyDescent="0.35">
      <c r="AE39" s="33">
        <f t="shared" si="11"/>
        <v>0.47</v>
      </c>
      <c r="AF39" s="34">
        <f t="shared" si="12"/>
        <v>0.38600000000000001</v>
      </c>
    </row>
    <row r="40" spans="5:32" x14ac:dyDescent="0.35">
      <c r="AE40" s="33">
        <f t="shared" si="11"/>
        <v>0.93</v>
      </c>
      <c r="AF40" s="34">
        <f t="shared" si="12"/>
        <v>0.27100000000000002</v>
      </c>
    </row>
    <row r="41" spans="5:32" x14ac:dyDescent="0.35">
      <c r="AE41" s="33">
        <f t="shared" si="11"/>
        <v>1.68</v>
      </c>
      <c r="AF41" s="34">
        <f t="shared" si="12"/>
        <v>0.16500000000000001</v>
      </c>
    </row>
    <row r="42" spans="5:32" x14ac:dyDescent="0.35">
      <c r="AE42" s="33">
        <f t="shared" si="11"/>
        <v>2.85</v>
      </c>
      <c r="AF42" s="34">
        <f t="shared" si="12"/>
        <v>8.5999999999999993E-2</v>
      </c>
    </row>
    <row r="43" spans="5:32" x14ac:dyDescent="0.35">
      <c r="AE43" s="33">
        <f t="shared" si="11"/>
        <v>3.94</v>
      </c>
      <c r="AF43" s="34">
        <f t="shared" si="12"/>
        <v>0.05</v>
      </c>
    </row>
    <row r="44" spans="5:32" x14ac:dyDescent="0.35">
      <c r="AE44" s="33">
        <f t="shared" si="11"/>
        <v>5.5</v>
      </c>
      <c r="AF44" s="34">
        <f t="shared" si="12"/>
        <v>2.4E-2</v>
      </c>
    </row>
    <row r="45" spans="5:32" x14ac:dyDescent="0.35">
      <c r="AE45" s="33">
        <f t="shared" si="11"/>
        <v>7</v>
      </c>
      <c r="AF45" s="34">
        <f t="shared" si="12"/>
        <v>1.2E-2</v>
      </c>
    </row>
    <row r="46" spans="5:32" x14ac:dyDescent="0.35">
      <c r="AE46" s="33">
        <f t="shared" si="11"/>
        <v>8.33</v>
      </c>
      <c r="AF46" s="34">
        <f t="shared" si="12"/>
        <v>7.0000000000000001E-3</v>
      </c>
    </row>
    <row r="47" spans="5:32" x14ac:dyDescent="0.35">
      <c r="AE47" s="3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110" zoomScaleNormal="110" workbookViewId="0"/>
  </sheetViews>
  <sheetFormatPr defaultRowHeight="14.5" x14ac:dyDescent="0.35"/>
  <cols>
    <col min="1" max="1" width="28.26953125" bestFit="1" customWidth="1"/>
    <col min="2" max="7" width="8.81640625" customWidth="1"/>
    <col min="8" max="8" width="15" bestFit="1" customWidth="1"/>
    <col min="9" max="12" width="8.81640625" customWidth="1"/>
    <col min="13" max="13" width="15" bestFit="1" customWidth="1"/>
    <col min="14" max="24" width="8.81640625" customWidth="1"/>
  </cols>
  <sheetData>
    <row r="1" spans="1:19" ht="15.5" x14ac:dyDescent="0.35">
      <c r="C1" s="56" t="s">
        <v>16</v>
      </c>
      <c r="D1" s="56" t="s">
        <v>30</v>
      </c>
      <c r="G1" s="8" t="s">
        <v>16</v>
      </c>
      <c r="H1" s="8" t="s">
        <v>19</v>
      </c>
      <c r="L1" s="55" t="s">
        <v>16</v>
      </c>
      <c r="M1" s="55" t="s">
        <v>19</v>
      </c>
      <c r="Q1" s="10"/>
      <c r="R1" s="6"/>
      <c r="S1" s="6"/>
    </row>
    <row r="2" spans="1:19" ht="15.5" x14ac:dyDescent="0.35">
      <c r="C2" s="56" t="s">
        <v>17</v>
      </c>
      <c r="D2" s="56" t="s">
        <v>31</v>
      </c>
      <c r="G2" s="8" t="s">
        <v>17</v>
      </c>
      <c r="H2" s="8" t="s">
        <v>22</v>
      </c>
      <c r="L2" s="55" t="s">
        <v>17</v>
      </c>
      <c r="M2" s="55" t="s">
        <v>22</v>
      </c>
      <c r="R2" s="6"/>
      <c r="S2" s="6"/>
    </row>
    <row r="3" spans="1:19" ht="15.5" x14ac:dyDescent="0.35">
      <c r="C3" s="56" t="s">
        <v>32</v>
      </c>
      <c r="D3" s="56" t="s">
        <v>33</v>
      </c>
      <c r="G3" s="8" t="s">
        <v>32</v>
      </c>
      <c r="H3" s="8" t="s">
        <v>33</v>
      </c>
      <c r="L3" s="55" t="s">
        <v>32</v>
      </c>
      <c r="M3" s="55" t="s">
        <v>34</v>
      </c>
    </row>
    <row r="4" spans="1:19" ht="15.5" x14ac:dyDescent="0.35">
      <c r="C4" s="56" t="s">
        <v>18</v>
      </c>
      <c r="D4" s="56" t="s">
        <v>21</v>
      </c>
      <c r="G4" s="8" t="s">
        <v>18</v>
      </c>
      <c r="H4" s="8" t="s">
        <v>21</v>
      </c>
      <c r="L4" s="55" t="s">
        <v>18</v>
      </c>
      <c r="M4" s="55" t="s">
        <v>21</v>
      </c>
    </row>
    <row r="5" spans="1:19" x14ac:dyDescent="0.35">
      <c r="L5" s="44"/>
      <c r="M5" s="44"/>
    </row>
    <row r="6" spans="1:19" x14ac:dyDescent="0.35">
      <c r="C6" s="9" t="s">
        <v>3</v>
      </c>
      <c r="G6" s="8" t="s">
        <v>11</v>
      </c>
      <c r="L6" s="5" t="s">
        <v>12</v>
      </c>
      <c r="M6" s="44"/>
    </row>
    <row r="7" spans="1:19" x14ac:dyDescent="0.35">
      <c r="A7" s="14" t="s">
        <v>35</v>
      </c>
      <c r="B7" s="14">
        <v>0</v>
      </c>
      <c r="C7" s="18" t="s">
        <v>47</v>
      </c>
      <c r="D7" s="62" t="s">
        <v>36</v>
      </c>
      <c r="E7" s="62" t="s">
        <v>37</v>
      </c>
      <c r="F7" s="62" t="s">
        <v>38</v>
      </c>
      <c r="G7" s="20" t="s">
        <v>47</v>
      </c>
      <c r="H7" s="20" t="s">
        <v>48</v>
      </c>
      <c r="I7" s="20" t="s">
        <v>36</v>
      </c>
      <c r="J7" s="20" t="s">
        <v>37</v>
      </c>
      <c r="K7" s="20" t="s">
        <v>38</v>
      </c>
      <c r="L7" s="16" t="s">
        <v>47</v>
      </c>
      <c r="M7" s="16" t="s">
        <v>48</v>
      </c>
      <c r="N7" s="17" t="s">
        <v>36</v>
      </c>
      <c r="O7" s="17" t="s">
        <v>37</v>
      </c>
      <c r="P7" s="17" t="s">
        <v>38</v>
      </c>
    </row>
    <row r="8" spans="1:19" x14ac:dyDescent="0.35">
      <c r="A8" s="48" t="s">
        <v>44</v>
      </c>
      <c r="B8" s="48">
        <v>0</v>
      </c>
      <c r="C8" s="27">
        <v>0</v>
      </c>
      <c r="D8" s="24">
        <v>1.5</v>
      </c>
      <c r="E8" s="24">
        <v>1.3</v>
      </c>
      <c r="F8" s="24">
        <v>0</v>
      </c>
      <c r="G8" s="25">
        <v>0</v>
      </c>
      <c r="H8" s="25">
        <f>G8+$B$7</f>
        <v>0</v>
      </c>
      <c r="I8" s="26">
        <v>1</v>
      </c>
      <c r="J8" s="26">
        <v>0.8</v>
      </c>
      <c r="K8" s="26">
        <v>0</v>
      </c>
      <c r="L8" s="22">
        <v>0</v>
      </c>
      <c r="M8" s="22">
        <f>L8+$B$8</f>
        <v>0</v>
      </c>
      <c r="N8" s="49">
        <v>1</v>
      </c>
      <c r="O8" s="49">
        <v>0.8</v>
      </c>
      <c r="P8" s="49">
        <v>0.5</v>
      </c>
    </row>
    <row r="9" spans="1:19" x14ac:dyDescent="0.35">
      <c r="A9" s="3"/>
      <c r="C9" s="27">
        <v>1.67</v>
      </c>
      <c r="D9" s="24">
        <v>1.1379999999999999</v>
      </c>
      <c r="E9" s="24">
        <v>0.94799999999999995</v>
      </c>
      <c r="F9" s="24">
        <v>0.35199999999999998</v>
      </c>
      <c r="G9" s="25">
        <v>3.33</v>
      </c>
      <c r="H9" s="25">
        <f>G9+$B$7</f>
        <v>3.33</v>
      </c>
      <c r="I9" s="26">
        <v>0.67200000000000004</v>
      </c>
      <c r="J9" s="26">
        <v>0.48199999999999998</v>
      </c>
      <c r="K9" s="26">
        <v>0.318</v>
      </c>
      <c r="L9" s="22">
        <v>6.67</v>
      </c>
      <c r="M9" s="22">
        <f t="shared" ref="M9:M15" si="0">L9+$B$8</f>
        <v>6.67</v>
      </c>
      <c r="N9" s="49">
        <v>0.71799999999999997</v>
      </c>
      <c r="O9" s="49">
        <v>0.52800000000000002</v>
      </c>
      <c r="P9" s="49">
        <v>0.77200000000000002</v>
      </c>
    </row>
    <row r="10" spans="1:19" x14ac:dyDescent="0.35">
      <c r="A10" s="3"/>
      <c r="C10" s="27">
        <v>3.33</v>
      </c>
      <c r="D10" s="24">
        <v>0.98699999999999999</v>
      </c>
      <c r="E10" s="24">
        <v>0.79700000000000004</v>
      </c>
      <c r="F10" s="24">
        <v>0.503</v>
      </c>
      <c r="G10" s="25">
        <v>10</v>
      </c>
      <c r="H10" s="25">
        <f t="shared" ref="H10:H16" si="1">G10+$B$7</f>
        <v>10</v>
      </c>
      <c r="I10" s="26">
        <v>0.498</v>
      </c>
      <c r="J10" s="26">
        <v>0.308</v>
      </c>
      <c r="K10" s="26">
        <v>0.49199999999999999</v>
      </c>
      <c r="L10" s="22">
        <v>13.33</v>
      </c>
      <c r="M10" s="22">
        <f t="shared" si="0"/>
        <v>13.33</v>
      </c>
      <c r="N10" s="49">
        <v>0.59199999999999997</v>
      </c>
      <c r="O10" s="49">
        <v>0.40200000000000002</v>
      </c>
      <c r="P10" s="49">
        <v>0.89800000000000002</v>
      </c>
    </row>
    <row r="11" spans="1:19" x14ac:dyDescent="0.35">
      <c r="A11" s="3"/>
      <c r="C11" s="27">
        <v>6.67</v>
      </c>
      <c r="D11" s="19">
        <v>0.81599999999999995</v>
      </c>
      <c r="E11" s="19">
        <v>0.626</v>
      </c>
      <c r="F11" s="19">
        <v>0.67300000000000004</v>
      </c>
      <c r="G11" s="25">
        <v>16.670000000000002</v>
      </c>
      <c r="H11" s="25">
        <f t="shared" si="1"/>
        <v>16.670000000000002</v>
      </c>
      <c r="I11" s="26">
        <v>0.41899999999999998</v>
      </c>
      <c r="J11" s="26">
        <v>0.22900000000000001</v>
      </c>
      <c r="K11" s="26">
        <v>0.57099999999999995</v>
      </c>
      <c r="L11" s="22">
        <v>20</v>
      </c>
      <c r="M11" s="22">
        <f t="shared" si="0"/>
        <v>20</v>
      </c>
      <c r="N11" s="49">
        <v>0.51400000000000001</v>
      </c>
      <c r="O11" s="49">
        <v>0.32400000000000001</v>
      </c>
      <c r="P11" s="49">
        <v>0.97599999999999998</v>
      </c>
    </row>
    <row r="12" spans="1:19" x14ac:dyDescent="0.35">
      <c r="A12" s="3"/>
      <c r="C12" s="27">
        <v>13.33</v>
      </c>
      <c r="D12" s="24">
        <v>0.64300000000000002</v>
      </c>
      <c r="E12" s="24">
        <v>0.45300000000000001</v>
      </c>
      <c r="F12" s="24">
        <v>0.84699999999999998</v>
      </c>
      <c r="G12" s="25">
        <v>23.33</v>
      </c>
      <c r="H12" s="25">
        <f t="shared" si="1"/>
        <v>23.33</v>
      </c>
      <c r="I12" s="26">
        <v>0.37</v>
      </c>
      <c r="J12" s="26">
        <v>0.18</v>
      </c>
      <c r="K12" s="26">
        <v>0.62</v>
      </c>
      <c r="L12" s="22">
        <v>26.67</v>
      </c>
      <c r="M12" s="22">
        <f t="shared" si="0"/>
        <v>26.67</v>
      </c>
      <c r="N12" s="49">
        <v>0.46100000000000002</v>
      </c>
      <c r="O12" s="49">
        <v>0.27100000000000002</v>
      </c>
      <c r="P12" s="49">
        <v>1.0289999999999999</v>
      </c>
    </row>
    <row r="13" spans="1:19" x14ac:dyDescent="0.35">
      <c r="A13" s="3"/>
      <c r="C13" s="27">
        <v>20</v>
      </c>
      <c r="D13" s="24">
        <v>0.54700000000000004</v>
      </c>
      <c r="E13" s="24">
        <v>0.35699999999999998</v>
      </c>
      <c r="F13" s="24">
        <v>0.94299999999999995</v>
      </c>
      <c r="G13" s="25">
        <v>30</v>
      </c>
      <c r="H13" s="25">
        <f t="shared" si="1"/>
        <v>30</v>
      </c>
      <c r="I13" s="26">
        <v>0.33700000000000002</v>
      </c>
      <c r="J13" s="26">
        <v>0.14699999999999999</v>
      </c>
      <c r="K13" s="26">
        <v>0.65300000000000002</v>
      </c>
      <c r="L13" s="22">
        <v>33.33</v>
      </c>
      <c r="M13" s="22">
        <f t="shared" si="0"/>
        <v>33.33</v>
      </c>
      <c r="N13" s="49">
        <v>0.42199999999999999</v>
      </c>
      <c r="O13" s="49">
        <v>0.23200000000000001</v>
      </c>
      <c r="P13" s="49">
        <v>1.0680000000000001</v>
      </c>
    </row>
    <row r="14" spans="1:19" x14ac:dyDescent="0.35">
      <c r="C14" s="27">
        <v>26.67</v>
      </c>
      <c r="D14" s="24">
        <v>0.48399999999999999</v>
      </c>
      <c r="E14" s="24">
        <v>0.29399999999999998</v>
      </c>
      <c r="F14" s="24">
        <v>1.006</v>
      </c>
      <c r="G14" s="25">
        <v>36.67</v>
      </c>
      <c r="H14" s="25">
        <f t="shared" si="1"/>
        <v>36.67</v>
      </c>
      <c r="I14" s="26">
        <v>0.313</v>
      </c>
      <c r="J14" s="26">
        <v>0.123</v>
      </c>
      <c r="K14" s="26">
        <v>0.67700000000000005</v>
      </c>
      <c r="L14" s="22">
        <v>40</v>
      </c>
      <c r="M14" s="22">
        <f t="shared" si="0"/>
        <v>40</v>
      </c>
      <c r="N14" s="49">
        <v>0.39100000000000001</v>
      </c>
      <c r="O14" s="49">
        <v>0.20100000000000001</v>
      </c>
      <c r="P14" s="49">
        <v>1.099</v>
      </c>
    </row>
    <row r="15" spans="1:19" x14ac:dyDescent="0.35">
      <c r="C15" s="27">
        <v>33.33</v>
      </c>
      <c r="D15" s="24">
        <v>0.439</v>
      </c>
      <c r="E15" s="24">
        <v>0.249</v>
      </c>
      <c r="F15" s="24">
        <v>1.0509999999999999</v>
      </c>
      <c r="G15" s="25">
        <v>43.33</v>
      </c>
      <c r="H15" s="25">
        <f t="shared" si="1"/>
        <v>43.33</v>
      </c>
      <c r="I15" s="26">
        <v>0.29399999999999998</v>
      </c>
      <c r="J15" s="26">
        <v>0.104</v>
      </c>
      <c r="K15" s="26">
        <v>0.69599999999999995</v>
      </c>
      <c r="L15" s="22">
        <v>46.67</v>
      </c>
      <c r="M15" s="22">
        <f t="shared" si="0"/>
        <v>46.67</v>
      </c>
      <c r="N15" s="49">
        <v>0.36699999999999999</v>
      </c>
      <c r="O15" s="49">
        <v>0.17699999999999999</v>
      </c>
      <c r="P15" s="49">
        <v>1.123</v>
      </c>
    </row>
    <row r="16" spans="1:19" x14ac:dyDescent="0.35">
      <c r="C16" s="27">
        <v>40</v>
      </c>
      <c r="D16" s="24">
        <v>0.40500000000000003</v>
      </c>
      <c r="E16" s="24">
        <v>0.215</v>
      </c>
      <c r="F16" s="24">
        <v>1.085</v>
      </c>
      <c r="G16" s="25">
        <v>50</v>
      </c>
      <c r="H16" s="25">
        <f t="shared" si="1"/>
        <v>50</v>
      </c>
      <c r="I16" s="26">
        <v>0.28000000000000003</v>
      </c>
      <c r="J16" s="26">
        <v>0.09</v>
      </c>
      <c r="K16" s="26">
        <v>0.71</v>
      </c>
      <c r="L16" s="22"/>
      <c r="M16" s="29"/>
      <c r="N16" s="49"/>
      <c r="O16" s="45"/>
      <c r="P16" s="29"/>
    </row>
    <row r="17" spans="3:16" x14ac:dyDescent="0.35">
      <c r="C17" s="27">
        <v>46.67</v>
      </c>
      <c r="D17" s="24">
        <v>0.378</v>
      </c>
      <c r="E17" s="24">
        <v>0.188</v>
      </c>
      <c r="F17" s="24">
        <v>1.1120000000000001</v>
      </c>
      <c r="G17" s="25"/>
      <c r="H17" s="26"/>
      <c r="I17" s="26"/>
      <c r="J17" s="21"/>
      <c r="K17" s="21"/>
      <c r="L17" s="22"/>
      <c r="M17" s="49"/>
      <c r="N17" s="49"/>
      <c r="O17" s="45"/>
      <c r="P17" s="45"/>
    </row>
    <row r="18" spans="3:16" x14ac:dyDescent="0.35">
      <c r="C18" s="27">
        <v>53.33</v>
      </c>
      <c r="D18" s="24">
        <v>0.35599999999999998</v>
      </c>
      <c r="E18" s="24">
        <v>0.16600000000000001</v>
      </c>
      <c r="F18" s="24">
        <v>1.1339999999999999</v>
      </c>
      <c r="G18" s="25"/>
      <c r="H18" s="21"/>
      <c r="I18" s="21"/>
      <c r="J18" s="21"/>
      <c r="K18" s="21"/>
      <c r="L18" s="45"/>
      <c r="M18" s="45"/>
      <c r="N18" s="45"/>
      <c r="O18" s="45"/>
      <c r="P18" s="45"/>
    </row>
    <row r="22" spans="3:16" ht="15.5" x14ac:dyDescent="0.35">
      <c r="L22" s="38"/>
      <c r="M22" s="38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H13"/>
  <sheetViews>
    <sheetView zoomScale="150" zoomScaleNormal="150" workbookViewId="0"/>
  </sheetViews>
  <sheetFormatPr defaultColWidth="8.81640625" defaultRowHeight="14.5" x14ac:dyDescent="0.35"/>
  <sheetData>
    <row r="4" spans="1:8" ht="18.5" x14ac:dyDescent="0.45">
      <c r="E4" s="43" t="s">
        <v>26</v>
      </c>
      <c r="F4" s="42" t="s">
        <v>24</v>
      </c>
    </row>
    <row r="5" spans="1:8" ht="18.5" x14ac:dyDescent="0.45">
      <c r="E5" s="43" t="s">
        <v>27</v>
      </c>
      <c r="F5" s="42" t="s">
        <v>25</v>
      </c>
    </row>
    <row r="6" spans="1:8" ht="18.5" x14ac:dyDescent="0.45">
      <c r="E6" s="43" t="s">
        <v>28</v>
      </c>
      <c r="F6" s="42" t="s">
        <v>24</v>
      </c>
    </row>
    <row r="10" spans="1:8" ht="15.5" x14ac:dyDescent="0.35">
      <c r="A10" s="39" t="s">
        <v>3</v>
      </c>
      <c r="B10" s="39"/>
      <c r="C10" s="38" t="s">
        <v>11</v>
      </c>
      <c r="D10" s="38"/>
      <c r="E10" s="36" t="s">
        <v>12</v>
      </c>
      <c r="F10" s="36"/>
      <c r="G10" s="37" t="s">
        <v>13</v>
      </c>
      <c r="H10" s="37"/>
    </row>
    <row r="11" spans="1:8" ht="15.5" x14ac:dyDescent="0.35">
      <c r="A11" s="39" t="s">
        <v>16</v>
      </c>
      <c r="B11" s="39" t="s">
        <v>19</v>
      </c>
      <c r="C11" s="38" t="s">
        <v>16</v>
      </c>
      <c r="D11" s="41" t="s">
        <v>20</v>
      </c>
      <c r="E11" s="36" t="s">
        <v>16</v>
      </c>
      <c r="F11" s="36" t="s">
        <v>19</v>
      </c>
      <c r="G11" s="37" t="s">
        <v>16</v>
      </c>
      <c r="H11" s="37" t="s">
        <v>19</v>
      </c>
    </row>
    <row r="12" spans="1:8" ht="15.5" x14ac:dyDescent="0.35">
      <c r="A12" s="39" t="s">
        <v>17</v>
      </c>
      <c r="B12" s="39" t="s">
        <v>20</v>
      </c>
      <c r="C12" s="38" t="s">
        <v>17</v>
      </c>
      <c r="D12" s="38" t="s">
        <v>20</v>
      </c>
      <c r="E12" s="36" t="s">
        <v>17</v>
      </c>
      <c r="F12" s="55" t="s">
        <v>22</v>
      </c>
      <c r="G12" s="37" t="s">
        <v>17</v>
      </c>
      <c r="H12" s="37" t="s">
        <v>20</v>
      </c>
    </row>
    <row r="13" spans="1:8" ht="15.5" x14ac:dyDescent="0.35">
      <c r="A13" s="39" t="s">
        <v>18</v>
      </c>
      <c r="B13" s="39" t="s">
        <v>21</v>
      </c>
      <c r="C13" s="38" t="s">
        <v>18</v>
      </c>
      <c r="D13" s="38" t="s">
        <v>21</v>
      </c>
      <c r="E13" s="36" t="s">
        <v>18</v>
      </c>
      <c r="F13" s="36" t="s">
        <v>21</v>
      </c>
      <c r="G13" s="37" t="s">
        <v>18</v>
      </c>
      <c r="H13" s="40" t="s">
        <v>23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hemDraw.Document.6.0" shapeId="13314" r:id="rId4">
          <objectPr defaultSize="0" autoPict="0" r:id="rId5">
            <anchor moveWithCells="1" sizeWithCells="1">
              <from>
                <xdr:col>0</xdr:col>
                <xdr:colOff>304800</xdr:colOff>
                <xdr:row>0</xdr:row>
                <xdr:rowOff>184150</xdr:rowOff>
              </from>
              <to>
                <xdr:col>3</xdr:col>
                <xdr:colOff>450850</xdr:colOff>
                <xdr:row>8</xdr:row>
                <xdr:rowOff>50800</xdr:rowOff>
              </to>
            </anchor>
          </objectPr>
        </oleObject>
      </mc:Choice>
      <mc:Fallback>
        <oleObject progId="ChemDraw.Document.6.0" shapeId="1331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110" zoomScaleNormal="110" workbookViewId="0"/>
  </sheetViews>
  <sheetFormatPr defaultRowHeight="14.5" x14ac:dyDescent="0.35"/>
  <cols>
    <col min="1" max="1" width="9.81640625" bestFit="1" customWidth="1"/>
    <col min="2" max="27" width="8.81640625" customWidth="1"/>
  </cols>
  <sheetData>
    <row r="1" spans="1:14" x14ac:dyDescent="0.35">
      <c r="C1" s="9" t="s">
        <v>16</v>
      </c>
      <c r="D1" s="9" t="s">
        <v>19</v>
      </c>
      <c r="G1" s="8" t="s">
        <v>16</v>
      </c>
      <c r="H1" s="8" t="s">
        <v>20</v>
      </c>
    </row>
    <row r="2" spans="1:14" x14ac:dyDescent="0.35">
      <c r="C2" s="9" t="s">
        <v>17</v>
      </c>
      <c r="D2" s="9" t="s">
        <v>20</v>
      </c>
      <c r="G2" s="8" t="s">
        <v>17</v>
      </c>
      <c r="H2" s="8" t="s">
        <v>20</v>
      </c>
    </row>
    <row r="3" spans="1:14" x14ac:dyDescent="0.35">
      <c r="C3" s="9" t="s">
        <v>18</v>
      </c>
      <c r="D3" s="9" t="s">
        <v>21</v>
      </c>
      <c r="G3" s="8" t="s">
        <v>18</v>
      </c>
      <c r="H3" s="8" t="s">
        <v>21</v>
      </c>
    </row>
    <row r="4" spans="1:14" x14ac:dyDescent="0.35">
      <c r="C4" s="64"/>
      <c r="D4" s="64"/>
      <c r="G4" s="65"/>
      <c r="H4" s="65"/>
    </row>
    <row r="5" spans="1:14" x14ac:dyDescent="0.35">
      <c r="C5" s="9" t="s">
        <v>3</v>
      </c>
      <c r="D5" s="64"/>
      <c r="G5" s="8" t="s">
        <v>11</v>
      </c>
      <c r="H5" s="65"/>
      <c r="N5" s="3"/>
    </row>
    <row r="6" spans="1:14" x14ac:dyDescent="0.35">
      <c r="A6" s="14" t="s">
        <v>0</v>
      </c>
      <c r="B6" s="14">
        <v>0</v>
      </c>
      <c r="C6" s="18" t="s">
        <v>47</v>
      </c>
      <c r="D6" s="62" t="s">
        <v>4</v>
      </c>
      <c r="E6" s="18" t="s">
        <v>36</v>
      </c>
      <c r="F6" s="18" t="s">
        <v>38</v>
      </c>
      <c r="G6" s="20" t="s">
        <v>47</v>
      </c>
      <c r="H6" s="20" t="s">
        <v>4</v>
      </c>
      <c r="I6" s="20" t="s">
        <v>36</v>
      </c>
      <c r="J6" s="20" t="s">
        <v>38</v>
      </c>
      <c r="N6" s="12"/>
    </row>
    <row r="7" spans="1:14" x14ac:dyDescent="0.35">
      <c r="A7" s="3"/>
      <c r="B7" s="3"/>
      <c r="C7" s="28">
        <v>0</v>
      </c>
      <c r="D7" s="28">
        <v>0</v>
      </c>
      <c r="E7" s="54">
        <v>1</v>
      </c>
      <c r="F7" s="54">
        <v>0</v>
      </c>
      <c r="G7" s="25">
        <v>0</v>
      </c>
      <c r="H7" s="25">
        <v>0</v>
      </c>
      <c r="I7" s="26">
        <v>0.6</v>
      </c>
      <c r="J7" s="26">
        <v>0</v>
      </c>
      <c r="N7" s="3"/>
    </row>
    <row r="8" spans="1:14" x14ac:dyDescent="0.35">
      <c r="A8" s="3"/>
      <c r="B8" s="3"/>
      <c r="C8" s="28">
        <v>0.89</v>
      </c>
      <c r="D8" s="28">
        <f>D7+((E8+E7)/2)^$B$6*(C8-C7)</f>
        <v>0.89</v>
      </c>
      <c r="E8" s="24">
        <v>0.84899999999999998</v>
      </c>
      <c r="F8" s="24">
        <v>0.151</v>
      </c>
      <c r="G8" s="25">
        <v>0.67</v>
      </c>
      <c r="H8" s="25">
        <f>H7+((I8+I7)/2)^$B$6*(G8-G7)</f>
        <v>0.67</v>
      </c>
      <c r="I8" s="26">
        <v>0.52500000000000002</v>
      </c>
      <c r="J8" s="26">
        <v>7.4999999999999997E-2</v>
      </c>
      <c r="N8" s="3"/>
    </row>
    <row r="9" spans="1:14" x14ac:dyDescent="0.35">
      <c r="A9" s="3"/>
      <c r="B9" s="3"/>
      <c r="C9" s="28">
        <v>2.0299999999999998</v>
      </c>
      <c r="D9" s="28">
        <f t="shared" ref="D9:D16" si="0">D8+((E9+E8)/2)^$B$6*(C9-C8)</f>
        <v>2.0299999999999998</v>
      </c>
      <c r="E9" s="24">
        <v>0.72699999999999998</v>
      </c>
      <c r="F9" s="24">
        <v>0.27300000000000002</v>
      </c>
      <c r="G9" s="25">
        <v>2.67</v>
      </c>
      <c r="H9" s="25">
        <f t="shared" ref="H9:H16" si="1">H8+((I9+I8)/2)^$B$6*(G9-G8)</f>
        <v>2.67</v>
      </c>
      <c r="I9" s="26">
        <v>0.38200000000000001</v>
      </c>
      <c r="J9" s="26">
        <v>0.218</v>
      </c>
      <c r="N9" s="3"/>
    </row>
    <row r="10" spans="1:14" x14ac:dyDescent="0.35">
      <c r="A10" s="3"/>
      <c r="B10" s="3"/>
      <c r="C10" s="28">
        <v>3.89</v>
      </c>
      <c r="D10" s="28">
        <f t="shared" si="0"/>
        <v>3.89</v>
      </c>
      <c r="E10" s="24">
        <v>0.61</v>
      </c>
      <c r="F10" s="24">
        <v>0.38900000000000001</v>
      </c>
      <c r="G10" s="25">
        <v>5.67</v>
      </c>
      <c r="H10" s="25">
        <f t="shared" si="1"/>
        <v>5.67</v>
      </c>
      <c r="I10" s="26">
        <v>0.27100000000000002</v>
      </c>
      <c r="J10" s="26">
        <v>0.32900000000000001</v>
      </c>
      <c r="N10" s="3"/>
    </row>
    <row r="11" spans="1:14" x14ac:dyDescent="0.35">
      <c r="A11" s="3"/>
      <c r="B11" s="3"/>
      <c r="C11" s="28">
        <v>6.61</v>
      </c>
      <c r="D11" s="28">
        <f t="shared" si="0"/>
        <v>6.61</v>
      </c>
      <c r="E11" s="24">
        <v>0.52200000000000002</v>
      </c>
      <c r="F11" s="24">
        <v>0.47799999999999998</v>
      </c>
      <c r="G11" s="25">
        <v>12.11</v>
      </c>
      <c r="H11" s="25">
        <f t="shared" si="1"/>
        <v>12.11</v>
      </c>
      <c r="I11" s="26">
        <v>0.16700000000000001</v>
      </c>
      <c r="J11" s="26">
        <v>0.433</v>
      </c>
      <c r="N11" s="3"/>
    </row>
    <row r="12" spans="1:14" x14ac:dyDescent="0.35">
      <c r="A12" s="3"/>
      <c r="B12" s="3"/>
      <c r="C12" s="28">
        <v>10</v>
      </c>
      <c r="D12" s="28">
        <f t="shared" si="0"/>
        <v>10</v>
      </c>
      <c r="E12" s="24">
        <v>0.46700000000000003</v>
      </c>
      <c r="F12" s="24">
        <v>0.53300000000000003</v>
      </c>
      <c r="G12" s="25">
        <v>19.11</v>
      </c>
      <c r="H12" s="25">
        <f t="shared" si="1"/>
        <v>19.11</v>
      </c>
      <c r="I12" s="26">
        <v>0.11700000000000001</v>
      </c>
      <c r="J12" s="26">
        <v>0.48299999999999998</v>
      </c>
      <c r="N12" s="3"/>
    </row>
    <row r="13" spans="1:14" x14ac:dyDescent="0.35">
      <c r="A13" s="3"/>
      <c r="B13" s="3"/>
      <c r="C13" s="28">
        <v>14.03</v>
      </c>
      <c r="D13" s="28">
        <f t="shared" si="0"/>
        <v>14.03</v>
      </c>
      <c r="E13" s="24">
        <v>0.435</v>
      </c>
      <c r="F13" s="24">
        <v>0.56499999999999995</v>
      </c>
      <c r="G13" s="25">
        <v>25.22</v>
      </c>
      <c r="H13" s="25">
        <f t="shared" si="1"/>
        <v>25.22</v>
      </c>
      <c r="I13" s="26">
        <v>9.2999999999999999E-2</v>
      </c>
      <c r="J13" s="26">
        <v>0.50700000000000001</v>
      </c>
      <c r="N13" s="3"/>
    </row>
    <row r="14" spans="1:14" x14ac:dyDescent="0.35">
      <c r="A14" s="3"/>
      <c r="B14" s="3"/>
      <c r="C14" s="28">
        <v>18.36</v>
      </c>
      <c r="D14" s="28">
        <f t="shared" si="0"/>
        <v>18.36</v>
      </c>
      <c r="E14" s="24">
        <v>0.41799999999999998</v>
      </c>
      <c r="F14" s="24">
        <v>0.58199999999999996</v>
      </c>
      <c r="G14" s="25">
        <v>46.89</v>
      </c>
      <c r="H14" s="25">
        <f t="shared" si="1"/>
        <v>46.89</v>
      </c>
      <c r="I14" s="26">
        <v>5.3999999999999999E-2</v>
      </c>
      <c r="J14" s="26">
        <v>0.54600000000000004</v>
      </c>
      <c r="N14" s="3"/>
    </row>
    <row r="15" spans="1:14" x14ac:dyDescent="0.35">
      <c r="C15" s="28">
        <v>22.97</v>
      </c>
      <c r="D15" s="28">
        <f t="shared" si="0"/>
        <v>22.97</v>
      </c>
      <c r="E15" s="24">
        <v>0.40899999999999997</v>
      </c>
      <c r="F15" s="24">
        <v>0.59099999999999997</v>
      </c>
      <c r="G15" s="25">
        <v>89.22</v>
      </c>
      <c r="H15" s="25">
        <f t="shared" si="1"/>
        <v>89.22</v>
      </c>
      <c r="I15" s="26">
        <v>0.03</v>
      </c>
      <c r="J15" s="26">
        <v>0.56999999999999995</v>
      </c>
      <c r="N15" s="3"/>
    </row>
    <row r="16" spans="1:14" x14ac:dyDescent="0.35">
      <c r="C16" s="28">
        <v>27.78</v>
      </c>
      <c r="D16" s="28">
        <f t="shared" si="0"/>
        <v>27.78</v>
      </c>
      <c r="E16" s="24">
        <v>0.40500000000000003</v>
      </c>
      <c r="F16" s="24">
        <v>0.59499999999999997</v>
      </c>
      <c r="G16" s="25">
        <v>111.11</v>
      </c>
      <c r="H16" s="25">
        <f t="shared" si="1"/>
        <v>111.11</v>
      </c>
      <c r="I16" s="26">
        <v>2.4E-2</v>
      </c>
      <c r="J16" s="26">
        <v>0.57599999999999996</v>
      </c>
      <c r="N16" s="3"/>
    </row>
    <row r="17" spans="3:14" x14ac:dyDescent="0.35">
      <c r="N17" s="3"/>
    </row>
    <row r="18" spans="3:14" x14ac:dyDescent="0.35">
      <c r="N18" s="3"/>
    </row>
    <row r="19" spans="3:14" x14ac:dyDescent="0.35">
      <c r="N19" s="3"/>
    </row>
    <row r="31" spans="3:14" x14ac:dyDescent="0.35"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3:14" x14ac:dyDescent="0.35">
      <c r="C32" s="51"/>
      <c r="D32" s="3"/>
      <c r="E32" s="3"/>
      <c r="F32" s="51"/>
      <c r="G32" s="51"/>
      <c r="H32" s="51"/>
      <c r="I32" s="12"/>
      <c r="J32" s="12"/>
      <c r="K32" s="12"/>
      <c r="L32" s="12"/>
    </row>
    <row r="33" spans="3:12" x14ac:dyDescent="0.35">
      <c r="C33" s="52"/>
      <c r="D33" s="3"/>
      <c r="E33" s="3"/>
      <c r="F33" s="52"/>
      <c r="G33" s="53"/>
      <c r="H33" s="53"/>
      <c r="I33" s="50"/>
      <c r="J33" s="50"/>
      <c r="K33" s="35"/>
      <c r="L33" s="35"/>
    </row>
    <row r="34" spans="3:12" x14ac:dyDescent="0.35">
      <c r="C34" s="52"/>
      <c r="D34" s="3"/>
      <c r="E34" s="3"/>
      <c r="F34" s="52"/>
      <c r="G34" s="53"/>
      <c r="H34" s="53"/>
      <c r="I34" s="50"/>
      <c r="J34" s="50"/>
      <c r="K34" s="35"/>
      <c r="L34" s="35"/>
    </row>
    <row r="35" spans="3:12" x14ac:dyDescent="0.35">
      <c r="C35" s="52"/>
      <c r="D35" s="3"/>
      <c r="E35" s="3"/>
      <c r="F35" s="52"/>
      <c r="G35" s="53"/>
      <c r="H35" s="53"/>
      <c r="I35" s="50"/>
      <c r="J35" s="50"/>
      <c r="K35" s="35"/>
      <c r="L35" s="35"/>
    </row>
    <row r="36" spans="3:12" x14ac:dyDescent="0.35">
      <c r="C36" s="52"/>
      <c r="D36" s="3"/>
      <c r="E36" s="3"/>
      <c r="F36" s="52"/>
      <c r="G36" s="53"/>
      <c r="H36" s="53"/>
      <c r="I36" s="50"/>
      <c r="J36" s="50"/>
      <c r="K36" s="35"/>
      <c r="L36" s="35"/>
    </row>
    <row r="37" spans="3:12" x14ac:dyDescent="0.35">
      <c r="C37" s="52"/>
      <c r="D37" s="3"/>
      <c r="E37" s="3"/>
      <c r="F37" s="52"/>
      <c r="G37" s="53"/>
      <c r="H37" s="53"/>
      <c r="I37" s="50"/>
      <c r="J37" s="50"/>
      <c r="K37" s="35"/>
      <c r="L37" s="35"/>
    </row>
    <row r="38" spans="3:12" x14ac:dyDescent="0.35">
      <c r="C38" s="52"/>
      <c r="D38" s="3"/>
      <c r="E38" s="3"/>
      <c r="F38" s="52"/>
      <c r="G38" s="53"/>
      <c r="H38" s="53"/>
      <c r="I38" s="50"/>
      <c r="J38" s="50"/>
      <c r="K38" s="35"/>
      <c r="L38" s="35"/>
    </row>
    <row r="39" spans="3:12" x14ac:dyDescent="0.35">
      <c r="C39" s="52"/>
      <c r="D39" s="3"/>
      <c r="E39" s="3"/>
      <c r="F39" s="52"/>
      <c r="G39" s="53"/>
      <c r="H39" s="53"/>
      <c r="I39" s="50"/>
      <c r="J39" s="50"/>
      <c r="K39" s="35"/>
      <c r="L39" s="35"/>
    </row>
    <row r="40" spans="3:12" x14ac:dyDescent="0.35">
      <c r="C40" s="52"/>
      <c r="D40" s="3"/>
      <c r="E40" s="3"/>
      <c r="F40" s="52"/>
      <c r="G40" s="53"/>
      <c r="H40" s="53"/>
      <c r="I40" s="50"/>
      <c r="J40" s="50"/>
      <c r="K40" s="35"/>
      <c r="L40" s="35"/>
    </row>
    <row r="41" spans="3:12" x14ac:dyDescent="0.35">
      <c r="C41" s="52"/>
      <c r="D41" s="3"/>
      <c r="E41" s="3"/>
      <c r="F41" s="52"/>
      <c r="G41" s="53"/>
      <c r="H41" s="53"/>
      <c r="I41" s="50"/>
      <c r="J41" s="50"/>
      <c r="K41" s="35"/>
      <c r="L41" s="35"/>
    </row>
    <row r="42" spans="3:12" x14ac:dyDescent="0.35">
      <c r="C42" s="52"/>
      <c r="D42" s="3"/>
      <c r="E42" s="3"/>
      <c r="F42" s="52"/>
      <c r="G42" s="53"/>
      <c r="H42" s="53"/>
      <c r="I42" s="50"/>
      <c r="J42" s="50"/>
      <c r="K42" s="35"/>
      <c r="L42" s="3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110" zoomScaleNormal="110" workbookViewId="0"/>
  </sheetViews>
  <sheetFormatPr defaultColWidth="8.81640625" defaultRowHeight="14.5" x14ac:dyDescent="0.35"/>
  <cols>
    <col min="1" max="1" width="9.81640625" bestFit="1" customWidth="1"/>
  </cols>
  <sheetData>
    <row r="1" spans="1:15" x14ac:dyDescent="0.35">
      <c r="C1" s="9" t="s">
        <v>16</v>
      </c>
      <c r="D1" s="9" t="s">
        <v>19</v>
      </c>
      <c r="E1" s="64"/>
      <c r="F1" s="64"/>
      <c r="G1" s="8" t="s">
        <v>16</v>
      </c>
      <c r="H1" s="8" t="s">
        <v>20</v>
      </c>
      <c r="I1" s="65"/>
    </row>
    <row r="2" spans="1:15" x14ac:dyDescent="0.35">
      <c r="C2" s="9" t="s">
        <v>17</v>
      </c>
      <c r="D2" s="9" t="s">
        <v>20</v>
      </c>
      <c r="E2" s="64"/>
      <c r="F2" s="64"/>
      <c r="G2" s="8" t="s">
        <v>17</v>
      </c>
      <c r="H2" s="8" t="s">
        <v>20</v>
      </c>
      <c r="I2" s="65"/>
    </row>
    <row r="3" spans="1:15" x14ac:dyDescent="0.35">
      <c r="C3" s="9" t="s">
        <v>18</v>
      </c>
      <c r="D3" s="9" t="s">
        <v>21</v>
      </c>
      <c r="E3" s="64"/>
      <c r="F3" s="64"/>
      <c r="G3" s="8" t="s">
        <v>18</v>
      </c>
      <c r="H3" s="8" t="s">
        <v>21</v>
      </c>
      <c r="I3" s="65"/>
    </row>
    <row r="4" spans="1:15" x14ac:dyDescent="0.35">
      <c r="C4" s="64"/>
      <c r="D4" s="64"/>
      <c r="E4" s="64"/>
      <c r="F4" s="64"/>
      <c r="G4" s="65"/>
      <c r="H4" s="65"/>
      <c r="I4" s="65"/>
    </row>
    <row r="5" spans="1:15" x14ac:dyDescent="0.35">
      <c r="C5" s="9" t="s">
        <v>3</v>
      </c>
      <c r="D5" s="64"/>
      <c r="E5" s="64"/>
      <c r="F5" s="64"/>
      <c r="G5" s="8" t="s">
        <v>11</v>
      </c>
      <c r="H5" s="65"/>
      <c r="I5" s="65"/>
      <c r="L5" s="3"/>
      <c r="M5" s="3"/>
      <c r="N5" s="3"/>
      <c r="O5" s="3"/>
    </row>
    <row r="6" spans="1:15" x14ac:dyDescent="0.35">
      <c r="A6" s="14" t="s">
        <v>0</v>
      </c>
      <c r="B6" s="14">
        <v>0</v>
      </c>
      <c r="C6" s="18" t="s">
        <v>47</v>
      </c>
      <c r="D6" s="62" t="s">
        <v>4</v>
      </c>
      <c r="E6" s="18" t="s">
        <v>36</v>
      </c>
      <c r="F6" s="18" t="s">
        <v>37</v>
      </c>
      <c r="G6" s="20" t="s">
        <v>47</v>
      </c>
      <c r="H6" s="20" t="s">
        <v>4</v>
      </c>
      <c r="I6" s="20" t="s">
        <v>36</v>
      </c>
      <c r="J6" s="20" t="s">
        <v>37</v>
      </c>
      <c r="L6" s="3"/>
      <c r="M6" s="12"/>
      <c r="N6" s="12"/>
      <c r="O6" s="3"/>
    </row>
    <row r="7" spans="1:15" x14ac:dyDescent="0.35">
      <c r="A7" s="3"/>
      <c r="B7" s="3"/>
      <c r="C7" s="28">
        <v>0</v>
      </c>
      <c r="D7" s="28">
        <v>0</v>
      </c>
      <c r="E7" s="54">
        <v>1</v>
      </c>
      <c r="F7" s="54">
        <v>0.6</v>
      </c>
      <c r="G7" s="25">
        <v>0</v>
      </c>
      <c r="H7" s="25">
        <v>0</v>
      </c>
      <c r="I7" s="26">
        <v>0.6</v>
      </c>
      <c r="J7" s="26">
        <v>0.6</v>
      </c>
      <c r="L7" s="3"/>
      <c r="M7" s="13"/>
      <c r="N7" s="3"/>
      <c r="O7" s="3"/>
    </row>
    <row r="8" spans="1:15" x14ac:dyDescent="0.35">
      <c r="A8" s="3"/>
      <c r="B8" s="3"/>
      <c r="C8" s="28">
        <v>0.89</v>
      </c>
      <c r="D8" s="28">
        <f>D7+((E8+E7)/2)^$B$6*(C8-C7)</f>
        <v>0.89</v>
      </c>
      <c r="E8" s="24">
        <v>0.84899999999999998</v>
      </c>
      <c r="F8" s="24">
        <v>0.44900000000000001</v>
      </c>
      <c r="G8" s="25">
        <v>0.67</v>
      </c>
      <c r="H8" s="25">
        <f>H7+((I8+I7)/2)^$B$6*(G8-G7)</f>
        <v>0.67</v>
      </c>
      <c r="I8" s="26">
        <v>0.52500000000000002</v>
      </c>
      <c r="J8" s="26">
        <v>0.52500000000000002</v>
      </c>
      <c r="L8" s="3"/>
      <c r="M8" s="3"/>
      <c r="N8" s="3"/>
      <c r="O8" s="3"/>
    </row>
    <row r="9" spans="1:15" x14ac:dyDescent="0.35">
      <c r="A9" s="3"/>
      <c r="B9" s="3"/>
      <c r="C9" s="28">
        <v>2.0299999999999998</v>
      </c>
      <c r="D9" s="28">
        <f t="shared" ref="D9:D16" si="0">D8+((E9+E8)/2)^$B$6*(C9-C8)</f>
        <v>2.0299999999999998</v>
      </c>
      <c r="E9" s="24">
        <v>0.72699999999999998</v>
      </c>
      <c r="F9" s="24">
        <v>0.32700000000000001</v>
      </c>
      <c r="G9" s="25">
        <v>2.67</v>
      </c>
      <c r="H9" s="25">
        <f t="shared" ref="H9:H16" si="1">H8+((I9+I8)/2)^$B$6*(G9-G8)</f>
        <v>2.67</v>
      </c>
      <c r="I9" s="26">
        <v>0.38200000000000001</v>
      </c>
      <c r="J9" s="26">
        <v>0.38200000000000001</v>
      </c>
      <c r="L9" s="3"/>
      <c r="M9" s="3"/>
      <c r="N9" s="3"/>
      <c r="O9" s="3"/>
    </row>
    <row r="10" spans="1:15" x14ac:dyDescent="0.35">
      <c r="A10" s="3"/>
      <c r="B10" s="3"/>
      <c r="C10" s="28">
        <v>3.89</v>
      </c>
      <c r="D10" s="28">
        <f t="shared" si="0"/>
        <v>3.89</v>
      </c>
      <c r="E10" s="24">
        <v>0.61</v>
      </c>
      <c r="F10" s="24">
        <v>0.21099999999999999</v>
      </c>
      <c r="G10" s="25">
        <v>5.67</v>
      </c>
      <c r="H10" s="25">
        <f t="shared" si="1"/>
        <v>5.67</v>
      </c>
      <c r="I10" s="26">
        <v>0.27100000000000002</v>
      </c>
      <c r="J10" s="26">
        <v>0.27100000000000002</v>
      </c>
      <c r="L10" s="3"/>
      <c r="M10" s="3"/>
      <c r="N10" s="3"/>
      <c r="O10" s="3"/>
    </row>
    <row r="11" spans="1:15" x14ac:dyDescent="0.35">
      <c r="A11" s="3"/>
      <c r="B11" s="3"/>
      <c r="C11" s="28">
        <v>6.61</v>
      </c>
      <c r="D11" s="28">
        <f t="shared" si="0"/>
        <v>6.61</v>
      </c>
      <c r="E11" s="24">
        <v>0.52200000000000002</v>
      </c>
      <c r="F11" s="24">
        <v>0.122</v>
      </c>
      <c r="G11" s="25">
        <v>12.11</v>
      </c>
      <c r="H11" s="25">
        <f t="shared" si="1"/>
        <v>12.11</v>
      </c>
      <c r="I11" s="26">
        <v>0.16700000000000001</v>
      </c>
      <c r="J11" s="26">
        <v>0.16700000000000001</v>
      </c>
      <c r="L11" s="3"/>
      <c r="M11" s="3"/>
      <c r="N11" s="3"/>
      <c r="O11" s="3"/>
    </row>
    <row r="12" spans="1:15" x14ac:dyDescent="0.35">
      <c r="A12" s="3"/>
      <c r="B12" s="3"/>
      <c r="C12" s="28">
        <v>10</v>
      </c>
      <c r="D12" s="28">
        <f t="shared" si="0"/>
        <v>10</v>
      </c>
      <c r="E12" s="24">
        <v>0.46700000000000003</v>
      </c>
      <c r="F12" s="24">
        <v>6.7000000000000004E-2</v>
      </c>
      <c r="G12" s="25">
        <v>19.11</v>
      </c>
      <c r="H12" s="25">
        <f t="shared" si="1"/>
        <v>19.11</v>
      </c>
      <c r="I12" s="26">
        <v>0.11700000000000001</v>
      </c>
      <c r="J12" s="26">
        <v>0.11700000000000001</v>
      </c>
      <c r="L12" s="3"/>
      <c r="M12" s="3"/>
      <c r="N12" s="3"/>
      <c r="O12" s="3"/>
    </row>
    <row r="13" spans="1:15" x14ac:dyDescent="0.35">
      <c r="A13" s="3"/>
      <c r="B13" s="3"/>
      <c r="C13" s="28">
        <v>14.03</v>
      </c>
      <c r="D13" s="28">
        <f t="shared" si="0"/>
        <v>14.03</v>
      </c>
      <c r="E13" s="24">
        <v>0.435</v>
      </c>
      <c r="F13" s="24">
        <v>3.5000000000000003E-2</v>
      </c>
      <c r="G13" s="25">
        <v>25.22</v>
      </c>
      <c r="H13" s="25">
        <f t="shared" si="1"/>
        <v>25.22</v>
      </c>
      <c r="I13" s="26">
        <v>9.2999999999999999E-2</v>
      </c>
      <c r="J13" s="26">
        <v>9.2999999999999999E-2</v>
      </c>
      <c r="L13" s="3"/>
      <c r="M13" s="3"/>
      <c r="N13" s="3"/>
      <c r="O13" s="3"/>
    </row>
    <row r="14" spans="1:15" x14ac:dyDescent="0.35">
      <c r="A14" s="3"/>
      <c r="B14" s="3"/>
      <c r="C14" s="28">
        <v>18.36</v>
      </c>
      <c r="D14" s="28">
        <f t="shared" si="0"/>
        <v>18.36</v>
      </c>
      <c r="E14" s="24">
        <v>0.41799999999999998</v>
      </c>
      <c r="F14" s="24">
        <v>1.7999999999999999E-2</v>
      </c>
      <c r="G14" s="25">
        <v>46.89</v>
      </c>
      <c r="H14" s="25">
        <f t="shared" si="1"/>
        <v>46.89</v>
      </c>
      <c r="I14" s="26">
        <v>5.3999999999999999E-2</v>
      </c>
      <c r="J14" s="26">
        <v>5.3999999999999999E-2</v>
      </c>
      <c r="L14" s="3"/>
      <c r="M14" s="3"/>
      <c r="N14" s="3"/>
      <c r="O14" s="3"/>
    </row>
    <row r="15" spans="1:15" x14ac:dyDescent="0.35">
      <c r="C15" s="28">
        <v>22.97</v>
      </c>
      <c r="D15" s="28">
        <f t="shared" si="0"/>
        <v>22.97</v>
      </c>
      <c r="E15" s="24">
        <v>0.40899999999999997</v>
      </c>
      <c r="F15" s="24">
        <v>8.9999999999999993E-3</v>
      </c>
      <c r="G15" s="25">
        <v>89.22</v>
      </c>
      <c r="H15" s="25">
        <f t="shared" si="1"/>
        <v>89.22</v>
      </c>
      <c r="I15" s="26">
        <v>0.03</v>
      </c>
      <c r="J15" s="26">
        <v>0.03</v>
      </c>
      <c r="L15" s="3"/>
      <c r="M15" s="3"/>
      <c r="N15" s="3"/>
      <c r="O15" s="3"/>
    </row>
    <row r="16" spans="1:15" x14ac:dyDescent="0.35">
      <c r="C16" s="28">
        <v>27.78</v>
      </c>
      <c r="D16" s="28">
        <f t="shared" si="0"/>
        <v>27.78</v>
      </c>
      <c r="E16" s="24">
        <v>0.40500000000000003</v>
      </c>
      <c r="F16" s="24">
        <v>5.0000000000000001E-3</v>
      </c>
      <c r="G16" s="25">
        <v>111.11</v>
      </c>
      <c r="H16" s="25">
        <f t="shared" si="1"/>
        <v>111.11</v>
      </c>
      <c r="I16" s="26">
        <v>2.4E-2</v>
      </c>
      <c r="J16" s="26">
        <v>2.4E-2</v>
      </c>
      <c r="L16" s="3"/>
      <c r="M16" s="3"/>
      <c r="N16" s="3"/>
      <c r="O16" s="3"/>
    </row>
    <row r="17" spans="12:15" x14ac:dyDescent="0.35">
      <c r="L17" s="3"/>
      <c r="M17" s="3"/>
      <c r="N17" s="3"/>
      <c r="O17" s="3"/>
    </row>
    <row r="18" spans="12:15" x14ac:dyDescent="0.35">
      <c r="L18" s="3"/>
      <c r="M18" s="3"/>
      <c r="N18" s="3"/>
      <c r="O18" s="3"/>
    </row>
    <row r="19" spans="12:15" x14ac:dyDescent="0.35">
      <c r="L19" s="3"/>
      <c r="M19" s="3"/>
      <c r="N19" s="3"/>
      <c r="O19" s="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110" zoomScaleNormal="110" workbookViewId="0"/>
  </sheetViews>
  <sheetFormatPr defaultRowHeight="14.5" x14ac:dyDescent="0.35"/>
  <cols>
    <col min="1" max="1" width="9.81640625" bestFit="1" customWidth="1"/>
    <col min="2" max="5" width="8.81640625" customWidth="1"/>
    <col min="6" max="6" width="10.7265625" bestFit="1" customWidth="1"/>
    <col min="7" max="23" width="8.81640625" customWidth="1"/>
  </cols>
  <sheetData>
    <row r="1" spans="1:15" x14ac:dyDescent="0.35">
      <c r="C1" s="9" t="s">
        <v>16</v>
      </c>
      <c r="D1" s="9" t="s">
        <v>19</v>
      </c>
      <c r="E1" s="64"/>
      <c r="G1" s="8" t="s">
        <v>16</v>
      </c>
      <c r="H1" s="8" t="s">
        <v>20</v>
      </c>
    </row>
    <row r="2" spans="1:15" x14ac:dyDescent="0.35">
      <c r="C2" s="9" t="s">
        <v>17</v>
      </c>
      <c r="D2" s="9" t="s">
        <v>20</v>
      </c>
      <c r="E2" s="64"/>
      <c r="G2" s="8" t="s">
        <v>17</v>
      </c>
      <c r="H2" s="8" t="s">
        <v>20</v>
      </c>
    </row>
    <row r="3" spans="1:15" x14ac:dyDescent="0.35">
      <c r="C3" s="9" t="s">
        <v>18</v>
      </c>
      <c r="D3" s="9" t="s">
        <v>21</v>
      </c>
      <c r="E3" s="64"/>
      <c r="G3" s="8" t="s">
        <v>18</v>
      </c>
      <c r="H3" s="8" t="s">
        <v>21</v>
      </c>
    </row>
    <row r="4" spans="1:15" x14ac:dyDescent="0.35">
      <c r="C4" s="64"/>
      <c r="D4" s="64"/>
      <c r="E4" s="64"/>
      <c r="G4" s="65"/>
      <c r="H4" s="65"/>
    </row>
    <row r="5" spans="1:15" x14ac:dyDescent="0.35">
      <c r="C5" s="9" t="s">
        <v>3</v>
      </c>
      <c r="D5" s="64"/>
      <c r="E5" s="64"/>
      <c r="G5" s="8" t="s">
        <v>11</v>
      </c>
      <c r="H5" s="65"/>
      <c r="K5" s="3"/>
      <c r="L5" s="3"/>
      <c r="M5" s="3"/>
      <c r="N5" s="3"/>
      <c r="O5" s="3"/>
    </row>
    <row r="6" spans="1:15" x14ac:dyDescent="0.35">
      <c r="A6" s="14" t="s">
        <v>0</v>
      </c>
      <c r="B6" s="14">
        <v>0</v>
      </c>
      <c r="C6" s="18" t="s">
        <v>47</v>
      </c>
      <c r="D6" s="62" t="s">
        <v>4</v>
      </c>
      <c r="E6" s="18" t="s">
        <v>36</v>
      </c>
      <c r="F6" s="67" t="s">
        <v>39</v>
      </c>
      <c r="G6" s="20" t="s">
        <v>47</v>
      </c>
      <c r="H6" s="20" t="s">
        <v>4</v>
      </c>
      <c r="I6" s="20" t="s">
        <v>36</v>
      </c>
      <c r="K6" s="3"/>
      <c r="L6" s="12"/>
      <c r="M6" s="12"/>
      <c r="N6" s="12"/>
      <c r="O6" s="3"/>
    </row>
    <row r="7" spans="1:15" x14ac:dyDescent="0.35">
      <c r="A7" s="3"/>
      <c r="B7" s="3"/>
      <c r="C7" s="28">
        <v>0</v>
      </c>
      <c r="D7" s="28">
        <v>0</v>
      </c>
      <c r="E7" s="54">
        <v>1</v>
      </c>
      <c r="F7" s="54">
        <f>E7-0.4</f>
        <v>0.6</v>
      </c>
      <c r="G7" s="25">
        <v>0</v>
      </c>
      <c r="H7" s="25">
        <v>0</v>
      </c>
      <c r="I7" s="26">
        <v>0.6</v>
      </c>
      <c r="K7" s="3"/>
      <c r="L7" s="3"/>
      <c r="M7" s="13"/>
      <c r="N7" s="3"/>
      <c r="O7" s="3"/>
    </row>
    <row r="8" spans="1:15" x14ac:dyDescent="0.35">
      <c r="A8" s="3"/>
      <c r="B8" s="3"/>
      <c r="C8" s="28">
        <v>0.89</v>
      </c>
      <c r="D8" s="28">
        <f>D7+((E8+E7)/2)^$B$6*(C8-C7)</f>
        <v>0.89</v>
      </c>
      <c r="E8" s="24">
        <v>0.84899999999999998</v>
      </c>
      <c r="F8" s="54">
        <f t="shared" ref="F8:F16" si="0">E8-0.4</f>
        <v>0.44899999999999995</v>
      </c>
      <c r="G8" s="25">
        <v>0.67</v>
      </c>
      <c r="H8" s="25">
        <f>H7+((I8+I7)/2)^$B$6*(G8-G7)</f>
        <v>0.67</v>
      </c>
      <c r="I8" s="26">
        <v>0.52500000000000002</v>
      </c>
      <c r="K8" s="3"/>
      <c r="L8" s="3"/>
      <c r="M8" s="3"/>
      <c r="N8" s="3"/>
      <c r="O8" s="3"/>
    </row>
    <row r="9" spans="1:15" x14ac:dyDescent="0.35">
      <c r="A9" s="3"/>
      <c r="B9" s="3"/>
      <c r="C9" s="28">
        <v>2.0299999999999998</v>
      </c>
      <c r="D9" s="28">
        <f t="shared" ref="D9:D16" si="1">D8+((E9+E8)/2)^$B$6*(C9-C8)</f>
        <v>2.0299999999999998</v>
      </c>
      <c r="E9" s="24">
        <v>0.72699999999999998</v>
      </c>
      <c r="F9" s="54">
        <f t="shared" si="0"/>
        <v>0.32699999999999996</v>
      </c>
      <c r="G9" s="25">
        <v>2.67</v>
      </c>
      <c r="H9" s="25">
        <f t="shared" ref="H9:H16" si="2">H8+((I9+I8)/2)^$B$6*(G9-G8)</f>
        <v>2.67</v>
      </c>
      <c r="I9" s="26">
        <v>0.38200000000000001</v>
      </c>
      <c r="K9" s="3"/>
      <c r="L9" s="3"/>
      <c r="M9" s="3"/>
      <c r="N9" s="3"/>
      <c r="O9" s="3"/>
    </row>
    <row r="10" spans="1:15" x14ac:dyDescent="0.35">
      <c r="A10" s="3"/>
      <c r="B10" s="3"/>
      <c r="C10" s="28">
        <v>3.89</v>
      </c>
      <c r="D10" s="28">
        <f t="shared" si="1"/>
        <v>3.89</v>
      </c>
      <c r="E10" s="24">
        <v>0.61</v>
      </c>
      <c r="F10" s="54">
        <f t="shared" si="0"/>
        <v>0.20999999999999996</v>
      </c>
      <c r="G10" s="25">
        <v>5.67</v>
      </c>
      <c r="H10" s="25">
        <f t="shared" si="2"/>
        <v>5.67</v>
      </c>
      <c r="I10" s="26">
        <v>0.27100000000000002</v>
      </c>
      <c r="K10" s="3"/>
      <c r="L10" s="3"/>
      <c r="M10" s="3"/>
      <c r="N10" s="3"/>
      <c r="O10" s="3"/>
    </row>
    <row r="11" spans="1:15" x14ac:dyDescent="0.35">
      <c r="A11" s="3"/>
      <c r="B11" s="3"/>
      <c r="C11" s="28">
        <v>6.61</v>
      </c>
      <c r="D11" s="28">
        <f t="shared" si="1"/>
        <v>6.61</v>
      </c>
      <c r="E11" s="24">
        <v>0.52200000000000002</v>
      </c>
      <c r="F11" s="54">
        <f t="shared" si="0"/>
        <v>0.122</v>
      </c>
      <c r="G11" s="25">
        <v>12.11</v>
      </c>
      <c r="H11" s="25">
        <f t="shared" si="2"/>
        <v>12.11</v>
      </c>
      <c r="I11" s="26">
        <v>0.16700000000000001</v>
      </c>
      <c r="K11" s="3"/>
      <c r="L11" s="3"/>
      <c r="M11" s="3"/>
      <c r="N11" s="3"/>
      <c r="O11" s="3"/>
    </row>
    <row r="12" spans="1:15" x14ac:dyDescent="0.35">
      <c r="A12" s="3"/>
      <c r="B12" s="3"/>
      <c r="C12" s="28">
        <v>10</v>
      </c>
      <c r="D12" s="28">
        <f t="shared" si="1"/>
        <v>10</v>
      </c>
      <c r="E12" s="24">
        <v>0.46700000000000003</v>
      </c>
      <c r="F12" s="54">
        <f t="shared" si="0"/>
        <v>6.7000000000000004E-2</v>
      </c>
      <c r="G12" s="25">
        <v>19.11</v>
      </c>
      <c r="H12" s="25">
        <f t="shared" si="2"/>
        <v>19.11</v>
      </c>
      <c r="I12" s="26">
        <v>0.11700000000000001</v>
      </c>
      <c r="K12" s="3"/>
      <c r="L12" s="3"/>
      <c r="M12" s="3"/>
      <c r="N12" s="3"/>
      <c r="O12" s="3"/>
    </row>
    <row r="13" spans="1:15" x14ac:dyDescent="0.35">
      <c r="A13" s="3"/>
      <c r="B13" s="3"/>
      <c r="C13" s="28">
        <v>14.03</v>
      </c>
      <c r="D13" s="28">
        <f t="shared" si="1"/>
        <v>14.03</v>
      </c>
      <c r="E13" s="24">
        <v>0.435</v>
      </c>
      <c r="F13" s="54">
        <f t="shared" si="0"/>
        <v>3.4999999999999976E-2</v>
      </c>
      <c r="G13" s="25">
        <v>25.22</v>
      </c>
      <c r="H13" s="25">
        <f t="shared" si="2"/>
        <v>25.22</v>
      </c>
      <c r="I13" s="26">
        <v>9.2999999999999999E-2</v>
      </c>
      <c r="K13" s="3"/>
      <c r="L13" s="3"/>
      <c r="M13" s="3"/>
      <c r="N13" s="3"/>
      <c r="O13" s="3"/>
    </row>
    <row r="14" spans="1:15" x14ac:dyDescent="0.35">
      <c r="A14" s="3"/>
      <c r="B14" s="3"/>
      <c r="C14" s="28">
        <v>18.36</v>
      </c>
      <c r="D14" s="28">
        <f t="shared" si="1"/>
        <v>18.36</v>
      </c>
      <c r="E14" s="24">
        <v>0.41799999999999998</v>
      </c>
      <c r="F14" s="54">
        <f t="shared" si="0"/>
        <v>1.799999999999996E-2</v>
      </c>
      <c r="G14" s="25">
        <v>46.89</v>
      </c>
      <c r="H14" s="25">
        <f t="shared" si="2"/>
        <v>46.89</v>
      </c>
      <c r="I14" s="26">
        <v>5.3999999999999999E-2</v>
      </c>
      <c r="K14" s="3"/>
      <c r="L14" s="3"/>
      <c r="M14" s="3"/>
      <c r="N14" s="3"/>
      <c r="O14" s="3"/>
    </row>
    <row r="15" spans="1:15" x14ac:dyDescent="0.35">
      <c r="C15" s="28">
        <v>22.97</v>
      </c>
      <c r="D15" s="28">
        <f t="shared" si="1"/>
        <v>22.97</v>
      </c>
      <c r="E15" s="24">
        <v>0.40899999999999997</v>
      </c>
      <c r="F15" s="54">
        <f t="shared" si="0"/>
        <v>8.9999999999999525E-3</v>
      </c>
      <c r="G15" s="25">
        <v>89.22</v>
      </c>
      <c r="H15" s="25">
        <f t="shared" si="2"/>
        <v>89.22</v>
      </c>
      <c r="I15" s="26">
        <v>0.03</v>
      </c>
      <c r="K15" s="3"/>
      <c r="L15" s="3"/>
      <c r="M15" s="3"/>
      <c r="N15" s="3"/>
      <c r="O15" s="3"/>
    </row>
    <row r="16" spans="1:15" x14ac:dyDescent="0.35">
      <c r="C16" s="28">
        <v>27.78</v>
      </c>
      <c r="D16" s="28">
        <f t="shared" si="1"/>
        <v>27.78</v>
      </c>
      <c r="E16" s="24">
        <v>0.40500000000000003</v>
      </c>
      <c r="F16" s="54">
        <f t="shared" si="0"/>
        <v>5.0000000000000044E-3</v>
      </c>
      <c r="G16" s="25">
        <v>111.11</v>
      </c>
      <c r="H16" s="25">
        <f t="shared" si="2"/>
        <v>111.11</v>
      </c>
      <c r="I16" s="26">
        <v>2.4E-2</v>
      </c>
      <c r="K16" s="3"/>
      <c r="L16" s="3"/>
      <c r="M16" s="3"/>
      <c r="N16" s="3"/>
      <c r="O16" s="3"/>
    </row>
    <row r="17" spans="11:15" x14ac:dyDescent="0.35">
      <c r="K17" s="3"/>
      <c r="L17" s="3"/>
      <c r="M17" s="3"/>
      <c r="N17" s="3"/>
      <c r="O17" s="3"/>
    </row>
    <row r="18" spans="11:15" x14ac:dyDescent="0.35">
      <c r="K18" s="3"/>
      <c r="L18" s="3"/>
      <c r="M18" s="3"/>
      <c r="N18" s="3"/>
      <c r="O18" s="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zoomScale="110" zoomScaleNormal="110" workbookViewId="0"/>
  </sheetViews>
  <sheetFormatPr defaultColWidth="8.81640625" defaultRowHeight="14.5" x14ac:dyDescent="0.35"/>
  <cols>
    <col min="1" max="1" width="9.7265625" bestFit="1" customWidth="1"/>
  </cols>
  <sheetData>
    <row r="1" spans="1:20" x14ac:dyDescent="0.35">
      <c r="C1" s="9" t="s">
        <v>16</v>
      </c>
      <c r="D1" s="9" t="s">
        <v>19</v>
      </c>
      <c r="E1" s="64"/>
      <c r="G1" s="5" t="s">
        <v>16</v>
      </c>
      <c r="H1" s="5" t="s">
        <v>19</v>
      </c>
      <c r="I1" s="65"/>
    </row>
    <row r="2" spans="1:20" x14ac:dyDescent="0.35">
      <c r="C2" s="9" t="s">
        <v>17</v>
      </c>
      <c r="D2" s="9" t="s">
        <v>20</v>
      </c>
      <c r="E2" s="64"/>
      <c r="G2" s="5" t="s">
        <v>17</v>
      </c>
      <c r="H2" s="5" t="s">
        <v>22</v>
      </c>
      <c r="I2" s="65"/>
    </row>
    <row r="3" spans="1:20" x14ac:dyDescent="0.35">
      <c r="C3" s="9" t="s">
        <v>18</v>
      </c>
      <c r="D3" s="9" t="s">
        <v>21</v>
      </c>
      <c r="E3" s="64"/>
      <c r="G3" s="5" t="s">
        <v>18</v>
      </c>
      <c r="H3" s="5" t="s">
        <v>21</v>
      </c>
      <c r="I3" s="65"/>
    </row>
    <row r="4" spans="1:20" x14ac:dyDescent="0.35">
      <c r="C4" s="64"/>
      <c r="D4" s="64"/>
      <c r="E4" s="64"/>
      <c r="G4" s="68"/>
      <c r="H4" s="68"/>
      <c r="I4" s="65"/>
    </row>
    <row r="5" spans="1:20" x14ac:dyDescent="0.35">
      <c r="C5" s="9" t="s">
        <v>3</v>
      </c>
      <c r="D5" s="64"/>
      <c r="E5" s="64"/>
      <c r="G5" s="5" t="s">
        <v>12</v>
      </c>
      <c r="H5" s="68"/>
      <c r="I5" s="65"/>
      <c r="N5" s="3"/>
    </row>
    <row r="6" spans="1:20" x14ac:dyDescent="0.35">
      <c r="A6" s="3"/>
      <c r="B6" s="3"/>
      <c r="C6" s="18" t="s">
        <v>47</v>
      </c>
      <c r="D6" s="62" t="s">
        <v>5</v>
      </c>
      <c r="E6" s="18" t="s">
        <v>37</v>
      </c>
      <c r="F6" s="18" t="s">
        <v>38</v>
      </c>
      <c r="G6" s="17" t="s">
        <v>47</v>
      </c>
      <c r="H6" s="17" t="s">
        <v>5</v>
      </c>
      <c r="I6" s="17" t="s">
        <v>37</v>
      </c>
      <c r="J6" s="17" t="s">
        <v>38</v>
      </c>
      <c r="N6" s="12"/>
    </row>
    <row r="7" spans="1:20" x14ac:dyDescent="0.35">
      <c r="A7" s="14" t="s">
        <v>1</v>
      </c>
      <c r="B7" s="14">
        <v>0</v>
      </c>
      <c r="C7" s="28">
        <v>0</v>
      </c>
      <c r="D7" s="28">
        <v>0</v>
      </c>
      <c r="E7" s="54">
        <v>0.6</v>
      </c>
      <c r="F7" s="54">
        <v>0</v>
      </c>
      <c r="G7" s="22">
        <v>0</v>
      </c>
      <c r="H7" s="22">
        <v>0</v>
      </c>
      <c r="I7" s="49">
        <v>0.8</v>
      </c>
      <c r="J7" s="49">
        <v>0</v>
      </c>
      <c r="N7" s="3"/>
      <c r="T7" s="10"/>
    </row>
    <row r="8" spans="1:20" x14ac:dyDescent="0.35">
      <c r="A8" s="3"/>
      <c r="B8" s="3"/>
      <c r="C8" s="28">
        <v>0.89</v>
      </c>
      <c r="D8" s="28">
        <f>D7+((E8+E7)/2)^$B$7*(C8-C7)</f>
        <v>0.89</v>
      </c>
      <c r="E8" s="24">
        <v>0.44900000000000001</v>
      </c>
      <c r="F8" s="24">
        <v>0.151</v>
      </c>
      <c r="G8" s="22">
        <v>0.33</v>
      </c>
      <c r="H8" s="22">
        <f>H7+((I8+I7)/2)^$B$7*(G8-G7)</f>
        <v>0.33</v>
      </c>
      <c r="I8" s="49">
        <v>0.71499999999999997</v>
      </c>
      <c r="J8" s="49">
        <v>8.5000000000000006E-2</v>
      </c>
      <c r="N8" s="3"/>
    </row>
    <row r="9" spans="1:20" x14ac:dyDescent="0.35">
      <c r="A9" s="3"/>
      <c r="B9" s="3"/>
      <c r="C9" s="28">
        <v>2.0299999999999998</v>
      </c>
      <c r="D9" s="28">
        <f t="shared" ref="D9:D16" si="0">D8+((E9+E8)/2)^$B$7*(C9-C8)</f>
        <v>2.0299999999999998</v>
      </c>
      <c r="E9" s="24">
        <v>0.32700000000000001</v>
      </c>
      <c r="F9" s="24">
        <v>0.27300000000000002</v>
      </c>
      <c r="G9" s="22">
        <v>1</v>
      </c>
      <c r="H9" s="22">
        <f t="shared" ref="H9:H16" si="1">H8+((I9+I8)/2)^$B$7*(G9-G8)</f>
        <v>1</v>
      </c>
      <c r="I9" s="49">
        <v>0.58499999999999996</v>
      </c>
      <c r="J9" s="49">
        <v>0.215</v>
      </c>
      <c r="N9" s="3"/>
    </row>
    <row r="10" spans="1:20" x14ac:dyDescent="0.35">
      <c r="A10" s="3"/>
      <c r="B10" s="3"/>
      <c r="C10" s="28">
        <v>3.89</v>
      </c>
      <c r="D10" s="28">
        <f t="shared" si="0"/>
        <v>3.89</v>
      </c>
      <c r="E10" s="24">
        <v>0.21099999999999999</v>
      </c>
      <c r="F10" s="24">
        <v>0.38900000000000001</v>
      </c>
      <c r="G10" s="22">
        <v>1.92</v>
      </c>
      <c r="H10" s="22">
        <f t="shared" si="1"/>
        <v>1.92</v>
      </c>
      <c r="I10" s="49">
        <v>0.46200000000000002</v>
      </c>
      <c r="J10" s="49">
        <v>0.33800000000000002</v>
      </c>
      <c r="N10" s="3"/>
    </row>
    <row r="11" spans="1:20" x14ac:dyDescent="0.35">
      <c r="A11" s="3"/>
      <c r="B11" s="3"/>
      <c r="C11" s="28">
        <v>6.61</v>
      </c>
      <c r="D11" s="28">
        <f t="shared" si="0"/>
        <v>6.61</v>
      </c>
      <c r="E11" s="24">
        <v>0.122</v>
      </c>
      <c r="F11" s="24">
        <v>0.47799999999999998</v>
      </c>
      <c r="G11" s="22">
        <v>3.08</v>
      </c>
      <c r="H11" s="22">
        <f t="shared" si="1"/>
        <v>3.08</v>
      </c>
      <c r="I11" s="49">
        <v>0.36</v>
      </c>
      <c r="J11" s="49">
        <v>0.44</v>
      </c>
      <c r="N11" s="3"/>
    </row>
    <row r="12" spans="1:20" x14ac:dyDescent="0.35">
      <c r="A12" s="3"/>
      <c r="B12" s="3"/>
      <c r="C12" s="28">
        <v>10</v>
      </c>
      <c r="D12" s="28">
        <f t="shared" si="0"/>
        <v>10</v>
      </c>
      <c r="E12" s="24">
        <v>6.7000000000000004E-2</v>
      </c>
      <c r="F12" s="24">
        <v>0.53300000000000003</v>
      </c>
      <c r="G12" s="22">
        <v>4.38</v>
      </c>
      <c r="H12" s="22">
        <f t="shared" si="1"/>
        <v>4.38</v>
      </c>
      <c r="I12" s="49">
        <v>0.28299999999999997</v>
      </c>
      <c r="J12" s="49">
        <v>0.51700000000000002</v>
      </c>
      <c r="N12" s="3"/>
    </row>
    <row r="13" spans="1:20" x14ac:dyDescent="0.35">
      <c r="C13" s="28">
        <v>14.03</v>
      </c>
      <c r="D13" s="28">
        <f t="shared" si="0"/>
        <v>14.03</v>
      </c>
      <c r="E13" s="24">
        <v>3.5000000000000003E-2</v>
      </c>
      <c r="F13" s="24">
        <v>0.56499999999999995</v>
      </c>
      <c r="G13" s="22">
        <v>6.29</v>
      </c>
      <c r="H13" s="22">
        <f t="shared" si="1"/>
        <v>6.29</v>
      </c>
      <c r="I13" s="49">
        <v>0.20899999999999999</v>
      </c>
      <c r="J13" s="49">
        <v>0.59099999999999997</v>
      </c>
      <c r="N13" s="3"/>
    </row>
    <row r="14" spans="1:20" x14ac:dyDescent="0.35">
      <c r="C14" s="28">
        <v>18.36</v>
      </c>
      <c r="D14" s="28">
        <f t="shared" si="0"/>
        <v>18.36</v>
      </c>
      <c r="E14" s="24">
        <v>1.7999999999999999E-2</v>
      </c>
      <c r="F14" s="24">
        <v>0.58199999999999996</v>
      </c>
      <c r="G14" s="22">
        <v>11.54</v>
      </c>
      <c r="H14" s="22">
        <f t="shared" si="1"/>
        <v>11.54</v>
      </c>
      <c r="I14" s="49">
        <v>0.108</v>
      </c>
      <c r="J14" s="49">
        <v>0.69199999999999995</v>
      </c>
      <c r="N14" s="3"/>
    </row>
    <row r="15" spans="1:20" x14ac:dyDescent="0.35">
      <c r="C15" s="28">
        <v>22.97</v>
      </c>
      <c r="D15" s="28">
        <f t="shared" si="0"/>
        <v>22.97</v>
      </c>
      <c r="E15" s="24">
        <v>8.9999999999999993E-3</v>
      </c>
      <c r="F15" s="24">
        <v>0.59099999999999997</v>
      </c>
      <c r="G15" s="22">
        <v>22.92</v>
      </c>
      <c r="H15" s="22">
        <f t="shared" si="1"/>
        <v>22.92</v>
      </c>
      <c r="I15" s="49">
        <v>3.6999999999999998E-2</v>
      </c>
      <c r="J15" s="49">
        <v>0.76300000000000001</v>
      </c>
      <c r="N15" s="3"/>
    </row>
    <row r="16" spans="1:20" x14ac:dyDescent="0.35">
      <c r="C16" s="28">
        <v>27.78</v>
      </c>
      <c r="D16" s="28">
        <f t="shared" si="0"/>
        <v>27.78</v>
      </c>
      <c r="E16" s="24">
        <v>5.0000000000000001E-3</v>
      </c>
      <c r="F16" s="24">
        <v>0.59499999999999997</v>
      </c>
      <c r="G16" s="22">
        <v>41.67</v>
      </c>
      <c r="H16" s="22">
        <f t="shared" si="1"/>
        <v>41.67</v>
      </c>
      <c r="I16" s="49">
        <v>8.0000000000000002E-3</v>
      </c>
      <c r="J16" s="49">
        <v>0.79200000000000004</v>
      </c>
      <c r="N16" s="3"/>
    </row>
    <row r="17" spans="14:14" x14ac:dyDescent="0.35">
      <c r="N17" s="3"/>
    </row>
    <row r="18" spans="14:14" x14ac:dyDescent="0.35">
      <c r="N18" s="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zoomScale="110" zoomScaleNormal="110" workbookViewId="0"/>
  </sheetViews>
  <sheetFormatPr defaultColWidth="8.81640625" defaultRowHeight="14.5" x14ac:dyDescent="0.35"/>
  <cols>
    <col min="1" max="1" width="9.7265625" bestFit="1" customWidth="1"/>
  </cols>
  <sheetData>
    <row r="1" spans="1:20" x14ac:dyDescent="0.35">
      <c r="C1" s="9" t="s">
        <v>16</v>
      </c>
      <c r="D1" s="9" t="s">
        <v>19</v>
      </c>
      <c r="G1" s="5" t="s">
        <v>16</v>
      </c>
      <c r="H1" s="5" t="s">
        <v>19</v>
      </c>
    </row>
    <row r="2" spans="1:20" x14ac:dyDescent="0.35">
      <c r="C2" s="9" t="s">
        <v>17</v>
      </c>
      <c r="D2" s="9" t="s">
        <v>20</v>
      </c>
      <c r="G2" s="5" t="s">
        <v>17</v>
      </c>
      <c r="H2" s="5" t="s">
        <v>22</v>
      </c>
    </row>
    <row r="3" spans="1:20" x14ac:dyDescent="0.35">
      <c r="C3" s="9" t="s">
        <v>18</v>
      </c>
      <c r="D3" s="9" t="s">
        <v>21</v>
      </c>
      <c r="G3" s="5" t="s">
        <v>18</v>
      </c>
      <c r="H3" s="5" t="s">
        <v>21</v>
      </c>
    </row>
    <row r="4" spans="1:20" x14ac:dyDescent="0.35">
      <c r="C4" s="64"/>
      <c r="D4" s="64"/>
      <c r="G4" s="68"/>
      <c r="H4" s="68"/>
    </row>
    <row r="5" spans="1:20" x14ac:dyDescent="0.35">
      <c r="C5" s="9" t="s">
        <v>3</v>
      </c>
      <c r="D5" s="64"/>
      <c r="G5" s="5" t="s">
        <v>12</v>
      </c>
      <c r="H5" s="68"/>
      <c r="L5" s="3"/>
      <c r="M5" s="3"/>
      <c r="N5" s="3"/>
      <c r="O5" s="3"/>
    </row>
    <row r="6" spans="1:20" x14ac:dyDescent="0.35">
      <c r="A6" s="3"/>
      <c r="B6" s="3"/>
      <c r="C6" s="18" t="s">
        <v>47</v>
      </c>
      <c r="D6" s="62" t="s">
        <v>5</v>
      </c>
      <c r="E6" s="18" t="s">
        <v>36</v>
      </c>
      <c r="F6" s="18" t="s">
        <v>37</v>
      </c>
      <c r="G6" s="17" t="s">
        <v>47</v>
      </c>
      <c r="H6" s="17" t="s">
        <v>5</v>
      </c>
      <c r="I6" s="17" t="s">
        <v>36</v>
      </c>
      <c r="J6" s="17" t="s">
        <v>37</v>
      </c>
      <c r="L6" s="3"/>
      <c r="M6" s="12"/>
      <c r="N6" s="12"/>
      <c r="O6" s="3"/>
    </row>
    <row r="7" spans="1:20" x14ac:dyDescent="0.35">
      <c r="A7" s="14" t="s">
        <v>1</v>
      </c>
      <c r="B7" s="14">
        <v>0</v>
      </c>
      <c r="C7" s="28">
        <v>0</v>
      </c>
      <c r="D7" s="28">
        <v>0</v>
      </c>
      <c r="E7" s="54">
        <v>1</v>
      </c>
      <c r="F7" s="54">
        <v>0.6</v>
      </c>
      <c r="G7" s="22">
        <v>0</v>
      </c>
      <c r="H7" s="22">
        <v>0</v>
      </c>
      <c r="I7" s="49">
        <v>1</v>
      </c>
      <c r="J7" s="49">
        <v>0.8</v>
      </c>
      <c r="L7" s="3"/>
      <c r="M7" s="3"/>
      <c r="N7" s="3"/>
      <c r="O7" s="3"/>
      <c r="T7" s="10"/>
    </row>
    <row r="8" spans="1:20" x14ac:dyDescent="0.35">
      <c r="A8" s="3"/>
      <c r="B8" s="3"/>
      <c r="C8" s="28">
        <v>0.89</v>
      </c>
      <c r="D8" s="28">
        <f>D7+((F8+F7)/2)^$B$7*(C8-C7)</f>
        <v>0.89</v>
      </c>
      <c r="E8" s="24">
        <v>0.84899999999999998</v>
      </c>
      <c r="F8" s="24">
        <v>0.44900000000000001</v>
      </c>
      <c r="G8" s="22">
        <v>0.33</v>
      </c>
      <c r="H8" s="22">
        <f>H7+((J8+J7)/2)^$B$7*(G8-G7)</f>
        <v>0.33</v>
      </c>
      <c r="I8" s="49">
        <v>0.91500000000000004</v>
      </c>
      <c r="J8" s="49">
        <v>0.71499999999999997</v>
      </c>
      <c r="L8" s="3"/>
      <c r="M8" s="15"/>
      <c r="N8" s="3"/>
      <c r="O8" s="3"/>
    </row>
    <row r="9" spans="1:20" x14ac:dyDescent="0.35">
      <c r="A9" s="3"/>
      <c r="B9" s="3"/>
      <c r="C9" s="28">
        <v>2.0299999999999998</v>
      </c>
      <c r="D9" s="28">
        <f t="shared" ref="D9:D16" si="0">D8+((F9+F8)/2)^$B$7*(C9-C8)</f>
        <v>2.0299999999999998</v>
      </c>
      <c r="E9" s="24">
        <v>0.72699999999999998</v>
      </c>
      <c r="F9" s="24">
        <v>0.32700000000000001</v>
      </c>
      <c r="G9" s="22">
        <v>1</v>
      </c>
      <c r="H9" s="22">
        <f t="shared" ref="H9:H16" si="1">H8+((J9+J8)/2)^$B$7*(G9-G8)</f>
        <v>1</v>
      </c>
      <c r="I9" s="49">
        <v>0.78500000000000003</v>
      </c>
      <c r="J9" s="49">
        <v>0.58499999999999996</v>
      </c>
      <c r="L9" s="3"/>
      <c r="M9" s="15"/>
      <c r="N9" s="3"/>
      <c r="O9" s="3"/>
    </row>
    <row r="10" spans="1:20" x14ac:dyDescent="0.35">
      <c r="A10" s="3"/>
      <c r="B10" s="3"/>
      <c r="C10" s="28">
        <v>3.89</v>
      </c>
      <c r="D10" s="28">
        <f t="shared" si="0"/>
        <v>3.89</v>
      </c>
      <c r="E10" s="24">
        <v>0.61</v>
      </c>
      <c r="F10" s="24">
        <v>0.21099999999999999</v>
      </c>
      <c r="G10" s="22">
        <v>1.92</v>
      </c>
      <c r="H10" s="22">
        <f t="shared" si="1"/>
        <v>1.92</v>
      </c>
      <c r="I10" s="49">
        <v>0.66200000000000003</v>
      </c>
      <c r="J10" s="49">
        <v>0.46200000000000002</v>
      </c>
      <c r="L10" s="3"/>
      <c r="M10" s="15"/>
      <c r="N10" s="3"/>
      <c r="O10" s="3"/>
    </row>
    <row r="11" spans="1:20" x14ac:dyDescent="0.35">
      <c r="A11" s="3"/>
      <c r="B11" s="3"/>
      <c r="C11" s="28">
        <v>6.61</v>
      </c>
      <c r="D11" s="28">
        <f t="shared" si="0"/>
        <v>6.61</v>
      </c>
      <c r="E11" s="24">
        <v>0.52200000000000002</v>
      </c>
      <c r="F11" s="24">
        <v>0.122</v>
      </c>
      <c r="G11" s="22">
        <v>3.08</v>
      </c>
      <c r="H11" s="22">
        <f t="shared" si="1"/>
        <v>3.08</v>
      </c>
      <c r="I11" s="49">
        <v>0.56000000000000005</v>
      </c>
      <c r="J11" s="49">
        <v>0.36</v>
      </c>
      <c r="L11" s="3"/>
      <c r="M11" s="15"/>
      <c r="N11" s="3"/>
      <c r="O11" s="3"/>
    </row>
    <row r="12" spans="1:20" x14ac:dyDescent="0.35">
      <c r="A12" s="3"/>
      <c r="B12" s="3"/>
      <c r="C12" s="28">
        <v>10</v>
      </c>
      <c r="D12" s="28">
        <f t="shared" si="0"/>
        <v>10</v>
      </c>
      <c r="E12" s="24">
        <v>0.46700000000000003</v>
      </c>
      <c r="F12" s="24">
        <v>6.7000000000000004E-2</v>
      </c>
      <c r="G12" s="22">
        <v>4.38</v>
      </c>
      <c r="H12" s="22">
        <f t="shared" si="1"/>
        <v>4.38</v>
      </c>
      <c r="I12" s="49">
        <v>0.48299999999999998</v>
      </c>
      <c r="J12" s="49">
        <v>0.28299999999999997</v>
      </c>
      <c r="L12" s="3"/>
      <c r="M12" s="15"/>
      <c r="N12" s="3"/>
      <c r="O12" s="3"/>
    </row>
    <row r="13" spans="1:20" x14ac:dyDescent="0.35">
      <c r="C13" s="28">
        <v>14.03</v>
      </c>
      <c r="D13" s="28">
        <f t="shared" si="0"/>
        <v>14.03</v>
      </c>
      <c r="E13" s="24">
        <v>0.435</v>
      </c>
      <c r="F13" s="24">
        <v>3.5000000000000003E-2</v>
      </c>
      <c r="G13" s="22">
        <v>6.29</v>
      </c>
      <c r="H13" s="22">
        <f t="shared" si="1"/>
        <v>6.29</v>
      </c>
      <c r="I13" s="49">
        <v>0.40899999999999997</v>
      </c>
      <c r="J13" s="49">
        <v>0.20899999999999999</v>
      </c>
      <c r="L13" s="3"/>
      <c r="M13" s="15"/>
      <c r="N13" s="3"/>
      <c r="O13" s="3"/>
    </row>
    <row r="14" spans="1:20" x14ac:dyDescent="0.35">
      <c r="C14" s="28">
        <v>18.36</v>
      </c>
      <c r="D14" s="28">
        <f t="shared" si="0"/>
        <v>18.36</v>
      </c>
      <c r="E14" s="24">
        <v>0.41799999999999998</v>
      </c>
      <c r="F14" s="24">
        <v>1.7999999999999999E-2</v>
      </c>
      <c r="G14" s="22">
        <v>11.54</v>
      </c>
      <c r="H14" s="22">
        <f t="shared" si="1"/>
        <v>11.54</v>
      </c>
      <c r="I14" s="49">
        <v>0.308</v>
      </c>
      <c r="J14" s="49">
        <v>0.108</v>
      </c>
      <c r="L14" s="3"/>
      <c r="M14" s="15"/>
      <c r="N14" s="3"/>
      <c r="O14" s="3"/>
    </row>
    <row r="15" spans="1:20" x14ac:dyDescent="0.35">
      <c r="C15" s="28">
        <v>22.97</v>
      </c>
      <c r="D15" s="28">
        <f t="shared" si="0"/>
        <v>22.97</v>
      </c>
      <c r="E15" s="24">
        <v>0.40899999999999997</v>
      </c>
      <c r="F15" s="24">
        <v>8.9999999999999993E-3</v>
      </c>
      <c r="G15" s="22">
        <v>22.92</v>
      </c>
      <c r="H15" s="22">
        <f t="shared" si="1"/>
        <v>22.92</v>
      </c>
      <c r="I15" s="49">
        <v>0.23699999999999999</v>
      </c>
      <c r="J15" s="49">
        <v>3.6999999999999998E-2</v>
      </c>
      <c r="L15" s="3"/>
      <c r="M15" s="15"/>
      <c r="N15" s="3"/>
      <c r="O15" s="3"/>
    </row>
    <row r="16" spans="1:20" x14ac:dyDescent="0.35">
      <c r="C16" s="28">
        <v>27.78</v>
      </c>
      <c r="D16" s="28">
        <f t="shared" si="0"/>
        <v>27.78</v>
      </c>
      <c r="E16" s="24">
        <v>0.40500000000000003</v>
      </c>
      <c r="F16" s="24">
        <v>5.0000000000000001E-3</v>
      </c>
      <c r="G16" s="22">
        <v>41.67</v>
      </c>
      <c r="H16" s="22">
        <f t="shared" si="1"/>
        <v>41.67</v>
      </c>
      <c r="I16" s="49">
        <v>0.20799999999999999</v>
      </c>
      <c r="J16" s="49">
        <v>8.0000000000000002E-3</v>
      </c>
      <c r="L16" s="3"/>
      <c r="M16" s="15"/>
      <c r="N16" s="3"/>
      <c r="O16" s="3"/>
    </row>
    <row r="17" spans="12:15" x14ac:dyDescent="0.35">
      <c r="L17" s="3"/>
      <c r="M17" s="3"/>
      <c r="N17" s="3"/>
      <c r="O17" s="3"/>
    </row>
    <row r="18" spans="12:15" x14ac:dyDescent="0.35">
      <c r="L18" s="3"/>
      <c r="M18" s="3"/>
      <c r="N18" s="3"/>
      <c r="O18" s="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="110" zoomScaleNormal="110" workbookViewId="0"/>
  </sheetViews>
  <sheetFormatPr defaultRowHeight="14.5" x14ac:dyDescent="0.35"/>
  <cols>
    <col min="1" max="1" width="9.7265625" bestFit="1" customWidth="1"/>
    <col min="2" max="8" width="8.81640625" customWidth="1"/>
    <col min="9" max="9" width="10.6328125" bestFit="1" customWidth="1"/>
    <col min="10" max="25" width="8.81640625" customWidth="1"/>
  </cols>
  <sheetData>
    <row r="1" spans="1:20" x14ac:dyDescent="0.35">
      <c r="C1" s="9" t="s">
        <v>16</v>
      </c>
      <c r="D1" s="9" t="s">
        <v>19</v>
      </c>
      <c r="E1" s="68"/>
      <c r="F1" s="5" t="s">
        <v>16</v>
      </c>
      <c r="G1" s="5" t="s">
        <v>19</v>
      </c>
    </row>
    <row r="2" spans="1:20" x14ac:dyDescent="0.35">
      <c r="C2" s="9" t="s">
        <v>17</v>
      </c>
      <c r="D2" s="9" t="s">
        <v>20</v>
      </c>
      <c r="E2" s="68"/>
      <c r="F2" s="5" t="s">
        <v>17</v>
      </c>
      <c r="G2" s="5" t="s">
        <v>22</v>
      </c>
    </row>
    <row r="3" spans="1:20" x14ac:dyDescent="0.35">
      <c r="C3" s="9" t="s">
        <v>18</v>
      </c>
      <c r="D3" s="9" t="s">
        <v>21</v>
      </c>
      <c r="E3" s="68"/>
      <c r="F3" s="5" t="s">
        <v>18</v>
      </c>
      <c r="G3" s="5" t="s">
        <v>21</v>
      </c>
    </row>
    <row r="4" spans="1:20" x14ac:dyDescent="0.35">
      <c r="C4" s="64"/>
      <c r="D4" s="64"/>
      <c r="E4" s="68"/>
      <c r="F4" s="68"/>
      <c r="G4" s="68"/>
    </row>
    <row r="5" spans="1:20" x14ac:dyDescent="0.35">
      <c r="C5" s="9" t="s">
        <v>3</v>
      </c>
      <c r="D5" s="64"/>
      <c r="E5" s="68"/>
      <c r="F5" s="5" t="s">
        <v>12</v>
      </c>
      <c r="G5" s="68"/>
      <c r="L5" s="3"/>
      <c r="M5" s="3"/>
      <c r="N5" s="3"/>
      <c r="O5" s="3"/>
    </row>
    <row r="6" spans="1:20" x14ac:dyDescent="0.35">
      <c r="A6" s="3"/>
      <c r="B6" s="3"/>
      <c r="C6" s="18" t="s">
        <v>47</v>
      </c>
      <c r="D6" s="62" t="s">
        <v>5</v>
      </c>
      <c r="E6" s="18" t="s">
        <v>37</v>
      </c>
      <c r="F6" s="17" t="s">
        <v>47</v>
      </c>
      <c r="G6" s="17" t="s">
        <v>5</v>
      </c>
      <c r="H6" s="17" t="s">
        <v>37</v>
      </c>
      <c r="I6" s="69" t="s">
        <v>40</v>
      </c>
      <c r="L6" s="3"/>
      <c r="M6" s="3"/>
      <c r="N6" s="12"/>
      <c r="O6" s="3"/>
    </row>
    <row r="7" spans="1:20" x14ac:dyDescent="0.35">
      <c r="A7" s="14" t="s">
        <v>1</v>
      </c>
      <c r="B7" s="14">
        <v>0</v>
      </c>
      <c r="C7" s="28">
        <v>0</v>
      </c>
      <c r="D7" s="28">
        <v>0</v>
      </c>
      <c r="E7" s="54">
        <v>0.6</v>
      </c>
      <c r="F7" s="22">
        <v>0</v>
      </c>
      <c r="G7" s="22">
        <v>0</v>
      </c>
      <c r="H7" s="49">
        <v>0.8</v>
      </c>
      <c r="I7" s="45">
        <f>H7-0.2</f>
        <v>0.60000000000000009</v>
      </c>
      <c r="L7" s="3"/>
      <c r="M7" s="3"/>
      <c r="N7" s="3"/>
      <c r="O7" s="3"/>
      <c r="T7" s="10"/>
    </row>
    <row r="8" spans="1:20" x14ac:dyDescent="0.35">
      <c r="A8" s="3"/>
      <c r="B8" s="3"/>
      <c r="C8" s="28">
        <v>0.89</v>
      </c>
      <c r="D8" s="28">
        <f>D7+((E8+E7)/2)^$B$7*(C8-C7)</f>
        <v>0.89</v>
      </c>
      <c r="E8" s="24">
        <v>0.44900000000000001</v>
      </c>
      <c r="F8" s="22">
        <v>0.33</v>
      </c>
      <c r="G8" s="22">
        <f>G7+((H8+H7)/2)^$B$7*(F8-F7)</f>
        <v>0.33</v>
      </c>
      <c r="H8" s="49">
        <v>0.71499999999999997</v>
      </c>
      <c r="I8" s="45">
        <f t="shared" ref="I8:I16" si="0">H8-0.2</f>
        <v>0.5149999999999999</v>
      </c>
      <c r="L8" s="3"/>
      <c r="M8" s="3"/>
      <c r="N8" s="3"/>
      <c r="O8" s="3"/>
    </row>
    <row r="9" spans="1:20" x14ac:dyDescent="0.35">
      <c r="A9" s="3"/>
      <c r="B9" s="3"/>
      <c r="C9" s="28">
        <v>2.0299999999999998</v>
      </c>
      <c r="D9" s="28">
        <f t="shared" ref="D9:D16" si="1">D8+((E9+E8)/2)^$B$7*(C9-C8)</f>
        <v>2.0299999999999998</v>
      </c>
      <c r="E9" s="24">
        <v>0.32700000000000001</v>
      </c>
      <c r="F9" s="22">
        <v>1</v>
      </c>
      <c r="G9" s="22">
        <f t="shared" ref="G9:G16" si="2">G8+((H9+H8)/2)^$B$7*(F9-F8)</f>
        <v>1</v>
      </c>
      <c r="H9" s="49">
        <v>0.58499999999999996</v>
      </c>
      <c r="I9" s="45">
        <f t="shared" si="0"/>
        <v>0.38499999999999995</v>
      </c>
      <c r="L9" s="3"/>
      <c r="M9" s="3"/>
      <c r="N9" s="3"/>
      <c r="O9" s="3"/>
    </row>
    <row r="10" spans="1:20" x14ac:dyDescent="0.35">
      <c r="A10" s="3"/>
      <c r="B10" s="3"/>
      <c r="C10" s="28">
        <v>3.89</v>
      </c>
      <c r="D10" s="28">
        <f t="shared" si="1"/>
        <v>3.89</v>
      </c>
      <c r="E10" s="24">
        <v>0.21099999999999999</v>
      </c>
      <c r="F10" s="22">
        <v>1.92</v>
      </c>
      <c r="G10" s="22">
        <f t="shared" si="2"/>
        <v>1.92</v>
      </c>
      <c r="H10" s="49">
        <v>0.46200000000000002</v>
      </c>
      <c r="I10" s="45">
        <f t="shared" si="0"/>
        <v>0.26200000000000001</v>
      </c>
      <c r="L10" s="3"/>
      <c r="M10" s="3"/>
      <c r="N10" s="3"/>
      <c r="O10" s="3"/>
    </row>
    <row r="11" spans="1:20" x14ac:dyDescent="0.35">
      <c r="A11" s="3"/>
      <c r="B11" s="3"/>
      <c r="C11" s="28">
        <v>6.61</v>
      </c>
      <c r="D11" s="28">
        <f t="shared" si="1"/>
        <v>6.61</v>
      </c>
      <c r="E11" s="24">
        <v>0.122</v>
      </c>
      <c r="F11" s="22">
        <v>3.08</v>
      </c>
      <c r="G11" s="22">
        <f t="shared" si="2"/>
        <v>3.08</v>
      </c>
      <c r="H11" s="49">
        <v>0.36</v>
      </c>
      <c r="I11" s="45">
        <f t="shared" si="0"/>
        <v>0.15999999999999998</v>
      </c>
      <c r="L11" s="3"/>
      <c r="M11" s="3"/>
      <c r="N11" s="3"/>
      <c r="O11" s="3"/>
    </row>
    <row r="12" spans="1:20" x14ac:dyDescent="0.35">
      <c r="A12" s="3"/>
      <c r="B12" s="3"/>
      <c r="C12" s="28">
        <v>10</v>
      </c>
      <c r="D12" s="28">
        <f t="shared" si="1"/>
        <v>10</v>
      </c>
      <c r="E12" s="24">
        <v>6.7000000000000004E-2</v>
      </c>
      <c r="F12" s="22">
        <v>4.38</v>
      </c>
      <c r="G12" s="22">
        <f t="shared" si="2"/>
        <v>4.38</v>
      </c>
      <c r="H12" s="49">
        <v>0.28299999999999997</v>
      </c>
      <c r="I12" s="45">
        <f t="shared" si="0"/>
        <v>8.2999999999999963E-2</v>
      </c>
      <c r="L12" s="3"/>
      <c r="M12" s="3"/>
      <c r="N12" s="3"/>
      <c r="O12" s="3"/>
    </row>
    <row r="13" spans="1:20" x14ac:dyDescent="0.35">
      <c r="C13" s="28">
        <v>14.03</v>
      </c>
      <c r="D13" s="28">
        <f t="shared" si="1"/>
        <v>14.03</v>
      </c>
      <c r="E13" s="24">
        <v>3.5000000000000003E-2</v>
      </c>
      <c r="F13" s="22">
        <v>6.29</v>
      </c>
      <c r="G13" s="22">
        <f t="shared" si="2"/>
        <v>6.29</v>
      </c>
      <c r="H13" s="49">
        <v>0.20899999999999999</v>
      </c>
      <c r="I13" s="45">
        <f t="shared" si="0"/>
        <v>8.9999999999999802E-3</v>
      </c>
      <c r="L13" s="3"/>
      <c r="M13" s="3"/>
      <c r="N13" s="3"/>
      <c r="O13" s="3"/>
    </row>
    <row r="14" spans="1:20" x14ac:dyDescent="0.35">
      <c r="C14" s="28">
        <v>18.36</v>
      </c>
      <c r="D14" s="28">
        <f t="shared" si="1"/>
        <v>18.36</v>
      </c>
      <c r="E14" s="24">
        <v>1.7999999999999999E-2</v>
      </c>
      <c r="F14" s="22">
        <v>11.54</v>
      </c>
      <c r="G14" s="22">
        <f t="shared" si="2"/>
        <v>11.54</v>
      </c>
      <c r="H14" s="49">
        <v>0.108</v>
      </c>
      <c r="I14" s="45">
        <f t="shared" si="0"/>
        <v>-9.2000000000000012E-2</v>
      </c>
      <c r="L14" s="3"/>
      <c r="M14" s="3"/>
      <c r="N14" s="3"/>
      <c r="O14" s="3"/>
    </row>
    <row r="15" spans="1:20" x14ac:dyDescent="0.35">
      <c r="C15" s="28">
        <v>22.97</v>
      </c>
      <c r="D15" s="28">
        <f t="shared" si="1"/>
        <v>22.97</v>
      </c>
      <c r="E15" s="24">
        <v>8.9999999999999993E-3</v>
      </c>
      <c r="F15" s="22">
        <v>22.92</v>
      </c>
      <c r="G15" s="22">
        <f t="shared" si="2"/>
        <v>22.92</v>
      </c>
      <c r="H15" s="49">
        <v>3.6999999999999998E-2</v>
      </c>
      <c r="I15" s="45">
        <f t="shared" si="0"/>
        <v>-0.16300000000000001</v>
      </c>
      <c r="L15" s="3"/>
      <c r="M15" s="3"/>
      <c r="N15" s="3"/>
      <c r="O15" s="3"/>
    </row>
    <row r="16" spans="1:20" x14ac:dyDescent="0.35">
      <c r="C16" s="28">
        <v>27.78</v>
      </c>
      <c r="D16" s="28">
        <f t="shared" si="1"/>
        <v>27.78</v>
      </c>
      <c r="E16" s="24">
        <v>5.0000000000000001E-3</v>
      </c>
      <c r="F16" s="22">
        <v>41.67</v>
      </c>
      <c r="G16" s="22">
        <f t="shared" si="2"/>
        <v>41.67</v>
      </c>
      <c r="H16" s="49">
        <v>8.0000000000000002E-3</v>
      </c>
      <c r="I16" s="45">
        <f t="shared" si="0"/>
        <v>-0.192</v>
      </c>
      <c r="L16" s="3"/>
      <c r="M16" s="3"/>
      <c r="N16" s="3"/>
      <c r="O16" s="3"/>
    </row>
    <row r="17" spans="12:15" x14ac:dyDescent="0.35">
      <c r="L17" s="3"/>
      <c r="M17" s="3"/>
      <c r="N17" s="3"/>
      <c r="O17" s="3"/>
    </row>
    <row r="18" spans="12:15" x14ac:dyDescent="0.35">
      <c r="L18" s="3"/>
      <c r="M18" s="3"/>
      <c r="N18" s="3"/>
      <c r="O18" s="3"/>
    </row>
    <row r="19" spans="12:15" x14ac:dyDescent="0.35">
      <c r="L19" s="3"/>
      <c r="M19" s="3"/>
      <c r="N19" s="3"/>
      <c r="O19" s="3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reaction conditions (same exce)</vt:lpstr>
      <vt:lpstr>cat. deact.; prod. inhib.</vt:lpstr>
      <vt:lpstr>reaction conditions</vt:lpstr>
      <vt:lpstr>order in A (P)</vt:lpstr>
      <vt:lpstr>order in A (B)</vt:lpstr>
      <vt:lpstr>order in A (A)</vt:lpstr>
      <vt:lpstr>order in B (P)</vt:lpstr>
      <vt:lpstr>order in B (A)</vt:lpstr>
      <vt:lpstr>order in B (B)</vt:lpstr>
      <vt:lpstr>order in cat (P)</vt:lpstr>
      <vt:lpstr>order in cat (A)</vt:lpstr>
      <vt:lpstr>order in cat (B)</vt:lpstr>
      <vt:lpstr>kobs (P)</vt:lpstr>
      <vt:lpstr>kobs (A)</vt:lpstr>
      <vt:lpstr>kobs (B)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jordi.bures@manchester.ac.uk</dc:creator>
  <cp:lastModifiedBy>Jordi</cp:lastModifiedBy>
  <dcterms:created xsi:type="dcterms:W3CDTF">2016-09-20T10:15:16Z</dcterms:created>
  <dcterms:modified xsi:type="dcterms:W3CDTF">2018-10-22T08:27:50Z</dcterms:modified>
</cp:coreProperties>
</file>