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226"/>
  <workbookPr showInkAnnotation="0" autoCompressPictures="0"/>
  <bookViews>
    <workbookView xWindow="0" yWindow="0" windowWidth="36080" windowHeight="24380" tabRatio="500"/>
  </bookViews>
  <sheets>
    <sheet name="Final Cone Angles" sheetId="4" r:id="rId1"/>
    <sheet name="Biaryls" sheetId="9" r:id="rId2"/>
    <sheet name="Titanocene Enthalpies" sheetId="11" r:id="rId3"/>
    <sheet name="Suzuki barriers" sheetId="12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7" i="12" l="1" a="1"/>
  <c r="G57" i="12"/>
  <c r="H57" i="12"/>
  <c r="I57" i="12"/>
  <c r="G58" i="12"/>
  <c r="H58" i="12"/>
  <c r="I58" i="12"/>
  <c r="G59" i="12"/>
  <c r="H59" i="12"/>
  <c r="I59" i="12"/>
  <c r="G60" i="12"/>
  <c r="H60" i="12"/>
  <c r="I60" i="12"/>
  <c r="G61" i="12"/>
  <c r="H61" i="12"/>
  <c r="I61" i="12"/>
  <c r="G42" i="12" a="1"/>
  <c r="G42" i="12"/>
  <c r="H42" i="12"/>
  <c r="I42" i="12"/>
  <c r="G43" i="12"/>
  <c r="H43" i="12"/>
  <c r="I43" i="12"/>
  <c r="G44" i="12"/>
  <c r="H44" i="12"/>
  <c r="I44" i="12"/>
  <c r="G45" i="12"/>
  <c r="H45" i="12"/>
  <c r="I45" i="12"/>
  <c r="G46" i="12"/>
  <c r="H46" i="12"/>
  <c r="I46" i="12"/>
  <c r="G21" i="12" a="1"/>
  <c r="G21" i="12"/>
  <c r="H21" i="12"/>
  <c r="I21" i="12"/>
  <c r="G22" i="12"/>
  <c r="H22" i="12"/>
  <c r="I22" i="12"/>
  <c r="G23" i="12"/>
  <c r="H23" i="12"/>
  <c r="I23" i="12"/>
  <c r="G24" i="12"/>
  <c r="H24" i="12"/>
  <c r="I24" i="12"/>
  <c r="G25" i="12"/>
  <c r="H25" i="12"/>
  <c r="I25" i="12"/>
  <c r="M120" i="11"/>
  <c r="M119" i="11"/>
  <c r="M118" i="11"/>
  <c r="M117" i="11"/>
  <c r="M116" i="11"/>
  <c r="M115" i="11"/>
  <c r="M114" i="11"/>
  <c r="M113" i="11"/>
  <c r="M112" i="11"/>
  <c r="M111" i="11"/>
  <c r="M110" i="11"/>
  <c r="M109" i="11"/>
  <c r="M108" i="11"/>
  <c r="M107" i="11"/>
  <c r="M106" i="11"/>
  <c r="M105" i="11"/>
  <c r="M104" i="11"/>
  <c r="M103" i="11"/>
  <c r="M102" i="11"/>
  <c r="M101" i="11"/>
  <c r="M100" i="11"/>
  <c r="M99" i="11"/>
  <c r="M98" i="11"/>
  <c r="M97" i="11"/>
  <c r="M96" i="11"/>
  <c r="M95" i="11"/>
  <c r="M94" i="11"/>
  <c r="M93" i="11"/>
  <c r="M92" i="11"/>
  <c r="M91" i="11"/>
  <c r="M90" i="11"/>
  <c r="M89" i="11"/>
  <c r="M88" i="11"/>
  <c r="M87" i="11"/>
  <c r="M86" i="11"/>
  <c r="M85" i="11"/>
  <c r="M84" i="11"/>
  <c r="M83" i="11"/>
  <c r="M82" i="11"/>
  <c r="M81" i="11"/>
  <c r="M80" i="11"/>
  <c r="M79" i="11"/>
  <c r="M78" i="11"/>
  <c r="M77" i="11"/>
  <c r="M76" i="11"/>
  <c r="M75" i="11"/>
  <c r="M74" i="11"/>
  <c r="M73" i="11"/>
  <c r="M72" i="11"/>
  <c r="M71" i="11"/>
  <c r="M70" i="11"/>
  <c r="M69" i="11"/>
  <c r="M68" i="11"/>
  <c r="M67" i="11"/>
  <c r="M66" i="11"/>
  <c r="M65" i="11"/>
  <c r="M64" i="11"/>
  <c r="M63" i="11"/>
  <c r="M62" i="11"/>
  <c r="M61" i="11"/>
  <c r="M60" i="11"/>
  <c r="M59" i="11"/>
  <c r="M58" i="11"/>
  <c r="M57" i="11"/>
  <c r="M56" i="11"/>
  <c r="M55" i="11"/>
  <c r="M54" i="11"/>
  <c r="M53" i="11"/>
  <c r="M52" i="11"/>
  <c r="M51" i="11"/>
  <c r="M50" i="11"/>
  <c r="M49" i="11"/>
  <c r="M48" i="11"/>
  <c r="M47" i="11"/>
  <c r="M46" i="11"/>
  <c r="M45" i="11"/>
  <c r="M44" i="11"/>
  <c r="M43" i="11"/>
  <c r="M42" i="11"/>
  <c r="M41" i="11"/>
  <c r="M40" i="11"/>
  <c r="M39" i="11"/>
  <c r="M38" i="11"/>
  <c r="M37" i="11"/>
  <c r="M36" i="11"/>
  <c r="M35" i="11"/>
  <c r="M34" i="11"/>
  <c r="M33" i="11"/>
  <c r="M32" i="11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M7" i="11"/>
  <c r="M6" i="11"/>
  <c r="M5" i="11"/>
  <c r="M4" i="11"/>
  <c r="M3" i="11"/>
  <c r="M2" i="11"/>
  <c r="F2" i="11" a="1"/>
  <c r="F2" i="11"/>
  <c r="G2" i="11"/>
  <c r="I8" i="12"/>
  <c r="I9" i="12"/>
  <c r="P24" i="12"/>
  <c r="F8" i="12"/>
  <c r="F9" i="12"/>
  <c r="Q24" i="12"/>
  <c r="G8" i="12"/>
  <c r="G9" i="12"/>
  <c r="R24" i="12"/>
  <c r="G27" i="12" a="1"/>
  <c r="I27" i="12"/>
  <c r="G27" i="12"/>
  <c r="H27" i="12"/>
  <c r="C9" i="12"/>
  <c r="C8" i="12"/>
  <c r="S24" i="12"/>
  <c r="G36" i="12" a="1"/>
  <c r="I36" i="12"/>
  <c r="G36" i="12"/>
  <c r="H36" i="12"/>
  <c r="D9" i="12"/>
  <c r="D8" i="12"/>
  <c r="T24" i="12"/>
  <c r="G51" i="12" a="1"/>
  <c r="I51" i="12"/>
  <c r="G51" i="12"/>
  <c r="H51" i="12"/>
  <c r="E9" i="12"/>
  <c r="E8" i="12"/>
  <c r="U24" i="12"/>
  <c r="P4" i="12"/>
  <c r="Q4" i="12"/>
  <c r="R4" i="12"/>
  <c r="S4" i="12"/>
  <c r="T4" i="12"/>
  <c r="U4" i="12"/>
  <c r="P36" i="12"/>
  <c r="Q36" i="12"/>
  <c r="S36" i="12"/>
  <c r="P26" i="12"/>
  <c r="Q26" i="12"/>
  <c r="U26" i="12"/>
  <c r="P25" i="12"/>
  <c r="Q25" i="12"/>
  <c r="U25" i="12"/>
  <c r="P20" i="12"/>
  <c r="Q20" i="12"/>
  <c r="U20" i="12"/>
  <c r="P22" i="12"/>
  <c r="Q22" i="12"/>
  <c r="U22" i="12"/>
  <c r="P21" i="12"/>
  <c r="Q21" i="12"/>
  <c r="U21" i="12"/>
  <c r="P28" i="12"/>
  <c r="Q28" i="12"/>
  <c r="U28" i="12"/>
  <c r="P47" i="12"/>
  <c r="Q47" i="12"/>
  <c r="U47" i="12"/>
  <c r="P30" i="12"/>
  <c r="Q30" i="12"/>
  <c r="U30" i="12"/>
  <c r="P15" i="12"/>
  <c r="Q15" i="12"/>
  <c r="U15" i="12"/>
  <c r="P43" i="12"/>
  <c r="Q43" i="12"/>
  <c r="U43" i="12"/>
  <c r="P23" i="12"/>
  <c r="Q23" i="12"/>
  <c r="U23" i="12"/>
  <c r="P44" i="12"/>
  <c r="Q44" i="12"/>
  <c r="U44" i="12"/>
  <c r="P67" i="12"/>
  <c r="Q67" i="12"/>
  <c r="U67" i="12"/>
  <c r="P32" i="12"/>
  <c r="Q32" i="12"/>
  <c r="U32" i="12"/>
  <c r="P29" i="12"/>
  <c r="Q29" i="12"/>
  <c r="U29" i="12"/>
  <c r="P17" i="12"/>
  <c r="Q17" i="12"/>
  <c r="U17" i="12"/>
  <c r="P31" i="12"/>
  <c r="Q31" i="12"/>
  <c r="U31" i="12"/>
  <c r="P14" i="12"/>
  <c r="Q14" i="12"/>
  <c r="U14" i="12"/>
  <c r="P27" i="12"/>
  <c r="Q27" i="12"/>
  <c r="U27" i="12"/>
  <c r="P18" i="12"/>
  <c r="Q18" i="12"/>
  <c r="U18" i="12"/>
  <c r="P19" i="12"/>
  <c r="Q19" i="12"/>
  <c r="U19" i="12"/>
  <c r="P63" i="12"/>
  <c r="Q63" i="12"/>
  <c r="U63" i="12"/>
  <c r="P38" i="12"/>
  <c r="Q38" i="12"/>
  <c r="U38" i="12"/>
  <c r="P35" i="12"/>
  <c r="Q35" i="12"/>
  <c r="U35" i="12"/>
  <c r="P66" i="12"/>
  <c r="Q66" i="12"/>
  <c r="U66" i="12"/>
  <c r="P70" i="12"/>
  <c r="Q70" i="12"/>
  <c r="U70" i="12"/>
  <c r="P49" i="12"/>
  <c r="Q49" i="12"/>
  <c r="U49" i="12"/>
  <c r="P8" i="12"/>
  <c r="Q8" i="12"/>
  <c r="U8" i="12"/>
  <c r="P39" i="12"/>
  <c r="Q39" i="12"/>
  <c r="U39" i="12"/>
  <c r="P9" i="12"/>
  <c r="Q9" i="12"/>
  <c r="U9" i="12"/>
  <c r="P6" i="12"/>
  <c r="Q6" i="12"/>
  <c r="U6" i="12"/>
  <c r="P42" i="12"/>
  <c r="Q42" i="12"/>
  <c r="U42" i="12"/>
  <c r="P5" i="12"/>
  <c r="Q5" i="12"/>
  <c r="U5" i="12"/>
  <c r="P62" i="12"/>
  <c r="Q62" i="12"/>
  <c r="U62" i="12"/>
  <c r="P40" i="12"/>
  <c r="Q40" i="12"/>
  <c r="U40" i="12"/>
  <c r="P46" i="12"/>
  <c r="Q46" i="12"/>
  <c r="U46" i="12"/>
  <c r="P41" i="12"/>
  <c r="Q41" i="12"/>
  <c r="U41" i="12"/>
  <c r="P45" i="12"/>
  <c r="Q45" i="12"/>
  <c r="U45" i="12"/>
  <c r="P69" i="12"/>
  <c r="Q69" i="12"/>
  <c r="U69" i="12"/>
  <c r="P10" i="12"/>
  <c r="Q10" i="12"/>
  <c r="U10" i="12"/>
  <c r="P33" i="12"/>
  <c r="Q33" i="12"/>
  <c r="U33" i="12"/>
  <c r="P13" i="12"/>
  <c r="Q13" i="12"/>
  <c r="U13" i="12"/>
  <c r="P12" i="12"/>
  <c r="Q12" i="12"/>
  <c r="U12" i="12"/>
  <c r="P68" i="12"/>
  <c r="Q68" i="12"/>
  <c r="U68" i="12"/>
  <c r="P55" i="12"/>
  <c r="Q55" i="12"/>
  <c r="U55" i="12"/>
  <c r="P65" i="12"/>
  <c r="Q65" i="12"/>
  <c r="U65" i="12"/>
  <c r="P3" i="12"/>
  <c r="Q3" i="12"/>
  <c r="U3" i="12"/>
  <c r="P64" i="12"/>
  <c r="Q64" i="12"/>
  <c r="U64" i="12"/>
  <c r="P7" i="12"/>
  <c r="Q7" i="12"/>
  <c r="U7" i="12"/>
  <c r="P34" i="12"/>
  <c r="Q34" i="12"/>
  <c r="U34" i="12"/>
  <c r="P58" i="12"/>
  <c r="Q58" i="12"/>
  <c r="U58" i="12"/>
  <c r="P60" i="12"/>
  <c r="Q60" i="12"/>
  <c r="U60" i="12"/>
  <c r="P57" i="12"/>
  <c r="Q57" i="12"/>
  <c r="U57" i="12"/>
  <c r="P11" i="12"/>
  <c r="Q11" i="12"/>
  <c r="U11" i="12"/>
  <c r="P16" i="12"/>
  <c r="Q16" i="12"/>
  <c r="U16" i="12"/>
  <c r="P61" i="12"/>
  <c r="Q61" i="12"/>
  <c r="U61" i="12"/>
  <c r="U36" i="12"/>
  <c r="P37" i="12"/>
  <c r="Q37" i="12"/>
  <c r="U37" i="12"/>
  <c r="P59" i="12"/>
  <c r="Q59" i="12"/>
  <c r="U59" i="12"/>
  <c r="P54" i="12"/>
  <c r="Q54" i="12"/>
  <c r="U54" i="12"/>
  <c r="P52" i="12"/>
  <c r="Q52" i="12"/>
  <c r="U52" i="12"/>
  <c r="P50" i="12"/>
  <c r="Q50" i="12"/>
  <c r="U50" i="12"/>
  <c r="P51" i="12"/>
  <c r="Q51" i="12"/>
  <c r="U51" i="12"/>
  <c r="P53" i="12"/>
  <c r="Q53" i="12"/>
  <c r="U53" i="12"/>
  <c r="P56" i="12"/>
  <c r="Q56" i="12"/>
  <c r="U56" i="12"/>
  <c r="P48" i="12"/>
  <c r="Q48" i="12"/>
  <c r="U48" i="12"/>
  <c r="R26" i="12"/>
  <c r="T26" i="12"/>
  <c r="R25" i="12"/>
  <c r="T25" i="12"/>
  <c r="R20" i="12"/>
  <c r="T20" i="12"/>
  <c r="R22" i="12"/>
  <c r="T22" i="12"/>
  <c r="R21" i="12"/>
  <c r="T21" i="12"/>
  <c r="R28" i="12"/>
  <c r="T28" i="12"/>
  <c r="R47" i="12"/>
  <c r="T47" i="12"/>
  <c r="R30" i="12"/>
  <c r="T30" i="12"/>
  <c r="R15" i="12"/>
  <c r="T15" i="12"/>
  <c r="R43" i="12"/>
  <c r="T43" i="12"/>
  <c r="R23" i="12"/>
  <c r="T23" i="12"/>
  <c r="R44" i="12"/>
  <c r="T44" i="12"/>
  <c r="R67" i="12"/>
  <c r="T67" i="12"/>
  <c r="R32" i="12"/>
  <c r="T32" i="12"/>
  <c r="R29" i="12"/>
  <c r="T29" i="12"/>
  <c r="R17" i="12"/>
  <c r="T17" i="12"/>
  <c r="R31" i="12"/>
  <c r="T31" i="12"/>
  <c r="R14" i="12"/>
  <c r="T14" i="12"/>
  <c r="R27" i="12"/>
  <c r="T27" i="12"/>
  <c r="R18" i="12"/>
  <c r="T18" i="12"/>
  <c r="R19" i="12"/>
  <c r="T19" i="12"/>
  <c r="R63" i="12"/>
  <c r="T63" i="12"/>
  <c r="R38" i="12"/>
  <c r="T38" i="12"/>
  <c r="R35" i="12"/>
  <c r="T35" i="12"/>
  <c r="R66" i="12"/>
  <c r="T66" i="12"/>
  <c r="R70" i="12"/>
  <c r="T70" i="12"/>
  <c r="R49" i="12"/>
  <c r="T49" i="12"/>
  <c r="R8" i="12"/>
  <c r="T8" i="12"/>
  <c r="R39" i="12"/>
  <c r="T39" i="12"/>
  <c r="R9" i="12"/>
  <c r="T9" i="12"/>
  <c r="R6" i="12"/>
  <c r="T6" i="12"/>
  <c r="R42" i="12"/>
  <c r="T42" i="12"/>
  <c r="R5" i="12"/>
  <c r="T5" i="12"/>
  <c r="R62" i="12"/>
  <c r="T62" i="12"/>
  <c r="R40" i="12"/>
  <c r="T40" i="12"/>
  <c r="R46" i="12"/>
  <c r="T46" i="12"/>
  <c r="R41" i="12"/>
  <c r="T41" i="12"/>
  <c r="R45" i="12"/>
  <c r="T45" i="12"/>
  <c r="R69" i="12"/>
  <c r="T69" i="12"/>
  <c r="R10" i="12"/>
  <c r="T10" i="12"/>
  <c r="R33" i="12"/>
  <c r="T33" i="12"/>
  <c r="R13" i="12"/>
  <c r="T13" i="12"/>
  <c r="R12" i="12"/>
  <c r="T12" i="12"/>
  <c r="R68" i="12"/>
  <c r="T68" i="12"/>
  <c r="R55" i="12"/>
  <c r="T55" i="12"/>
  <c r="R65" i="12"/>
  <c r="T65" i="12"/>
  <c r="R3" i="12"/>
  <c r="T3" i="12"/>
  <c r="R64" i="12"/>
  <c r="T64" i="12"/>
  <c r="R7" i="12"/>
  <c r="T7" i="12"/>
  <c r="R34" i="12"/>
  <c r="T34" i="12"/>
  <c r="R58" i="12"/>
  <c r="T58" i="12"/>
  <c r="R60" i="12"/>
  <c r="T60" i="12"/>
  <c r="R57" i="12"/>
  <c r="T57" i="12"/>
  <c r="R11" i="12"/>
  <c r="T11" i="12"/>
  <c r="R16" i="12"/>
  <c r="T16" i="12"/>
  <c r="R61" i="12"/>
  <c r="T61" i="12"/>
  <c r="R36" i="12"/>
  <c r="T36" i="12"/>
  <c r="R37" i="12"/>
  <c r="T37" i="12"/>
  <c r="R59" i="12"/>
  <c r="T59" i="12"/>
  <c r="R54" i="12"/>
  <c r="T54" i="12"/>
  <c r="R52" i="12"/>
  <c r="T52" i="12"/>
  <c r="R50" i="12"/>
  <c r="T50" i="12"/>
  <c r="R51" i="12"/>
  <c r="T51" i="12"/>
  <c r="R53" i="12"/>
  <c r="T53" i="12"/>
  <c r="R56" i="12"/>
  <c r="T56" i="12"/>
  <c r="R48" i="12"/>
  <c r="T48" i="12"/>
  <c r="S26" i="12"/>
  <c r="S25" i="12"/>
  <c r="S20" i="12"/>
  <c r="S22" i="12"/>
  <c r="S21" i="12"/>
  <c r="S28" i="12"/>
  <c r="S47" i="12"/>
  <c r="S30" i="12"/>
  <c r="S15" i="12"/>
  <c r="S43" i="12"/>
  <c r="S23" i="12"/>
  <c r="S44" i="12"/>
  <c r="S67" i="12"/>
  <c r="S32" i="12"/>
  <c r="S29" i="12"/>
  <c r="S17" i="12"/>
  <c r="S31" i="12"/>
  <c r="S14" i="12"/>
  <c r="S27" i="12"/>
  <c r="S18" i="12"/>
  <c r="S19" i="12"/>
  <c r="S63" i="12"/>
  <c r="S38" i="12"/>
  <c r="S35" i="12"/>
  <c r="S66" i="12"/>
  <c r="S70" i="12"/>
  <c r="S49" i="12"/>
  <c r="S8" i="12"/>
  <c r="S39" i="12"/>
  <c r="S9" i="12"/>
  <c r="S6" i="12"/>
  <c r="S42" i="12"/>
  <c r="S5" i="12"/>
  <c r="S62" i="12"/>
  <c r="S40" i="12"/>
  <c r="S46" i="12"/>
  <c r="S41" i="12"/>
  <c r="S45" i="12"/>
  <c r="S69" i="12"/>
  <c r="S10" i="12"/>
  <c r="S33" i="12"/>
  <c r="S13" i="12"/>
  <c r="S12" i="12"/>
  <c r="S68" i="12"/>
  <c r="S55" i="12"/>
  <c r="S65" i="12"/>
  <c r="S3" i="12"/>
  <c r="S64" i="12"/>
  <c r="S7" i="12"/>
  <c r="S34" i="12"/>
  <c r="S58" i="12"/>
  <c r="S60" i="12"/>
  <c r="S57" i="12"/>
  <c r="S11" i="12"/>
  <c r="S16" i="12"/>
  <c r="S61" i="12"/>
  <c r="S37" i="12"/>
  <c r="S59" i="12"/>
  <c r="S54" i="12"/>
  <c r="S52" i="12"/>
  <c r="S50" i="12"/>
  <c r="S51" i="12"/>
  <c r="S53" i="12"/>
  <c r="S56" i="12"/>
  <c r="S48" i="12"/>
  <c r="I55" i="12"/>
  <c r="H55" i="12"/>
  <c r="G55" i="12"/>
  <c r="I54" i="12"/>
  <c r="H54" i="12"/>
  <c r="G54" i="12"/>
  <c r="I53" i="12"/>
  <c r="H53" i="12"/>
  <c r="G53" i="12"/>
  <c r="I52" i="12"/>
  <c r="H52" i="12"/>
  <c r="G52" i="12"/>
  <c r="I40" i="12"/>
  <c r="H40" i="12"/>
  <c r="G40" i="12"/>
  <c r="I39" i="12"/>
  <c r="H39" i="12"/>
  <c r="G39" i="12"/>
  <c r="I38" i="12"/>
  <c r="H38" i="12"/>
  <c r="G38" i="12"/>
  <c r="I37" i="12"/>
  <c r="H37" i="12"/>
  <c r="G37" i="12"/>
  <c r="I31" i="12"/>
  <c r="H31" i="12"/>
  <c r="G31" i="12"/>
  <c r="I30" i="12"/>
  <c r="H30" i="12"/>
  <c r="G30" i="12"/>
  <c r="I29" i="12"/>
  <c r="H29" i="12"/>
  <c r="G29" i="12"/>
  <c r="I28" i="12"/>
  <c r="H28" i="12"/>
  <c r="G28" i="12"/>
  <c r="H9" i="12"/>
  <c r="H8" i="12"/>
  <c r="I16" i="12"/>
  <c r="H16" i="12"/>
  <c r="G16" i="12"/>
  <c r="F16" i="12"/>
  <c r="E16" i="12"/>
  <c r="D16" i="12"/>
  <c r="C16" i="12"/>
  <c r="I15" i="12"/>
  <c r="H15" i="12"/>
  <c r="G15" i="12"/>
  <c r="F15" i="12"/>
  <c r="E15" i="12"/>
  <c r="D15" i="12"/>
  <c r="C15" i="12"/>
  <c r="I14" i="12"/>
  <c r="H14" i="12"/>
  <c r="G14" i="12"/>
  <c r="F14" i="12"/>
  <c r="E14" i="12"/>
  <c r="D14" i="12"/>
  <c r="C14" i="12"/>
  <c r="I13" i="12"/>
  <c r="H13" i="12"/>
  <c r="G13" i="12"/>
  <c r="F13" i="12"/>
  <c r="E13" i="12"/>
  <c r="D13" i="12"/>
  <c r="C13" i="12"/>
  <c r="F3" i="11"/>
  <c r="G3" i="11"/>
  <c r="F4" i="11"/>
  <c r="G4" i="11"/>
  <c r="F5" i="11"/>
  <c r="G5" i="11"/>
  <c r="F6" i="11"/>
  <c r="G6" i="11"/>
  <c r="G2" i="9"/>
  <c r="G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</calcChain>
</file>

<file path=xl/sharedStrings.xml><?xml version="1.0" encoding="utf-8"?>
<sst xmlns="http://schemas.openxmlformats.org/spreadsheetml/2006/main" count="455" uniqueCount="166">
  <si>
    <t>BrettPhos</t>
  </si>
  <si>
    <t>CPhos</t>
  </si>
  <si>
    <t>CyJohnPhos</t>
  </si>
  <si>
    <t>CycBridP</t>
  </si>
  <si>
    <t>CyvBridP</t>
  </si>
  <si>
    <t>DavePhos</t>
  </si>
  <si>
    <t>JackiePhos</t>
  </si>
  <si>
    <t>JohnPhos</t>
  </si>
  <si>
    <t>MeDalPhos</t>
  </si>
  <si>
    <t>MorDalPhos</t>
  </si>
  <si>
    <t>P35Cl2Ph3</t>
  </si>
  <si>
    <t>P35Me2Ph3</t>
  </si>
  <si>
    <t>PAd2H</t>
  </si>
  <si>
    <t>PAd2Me</t>
  </si>
  <si>
    <t>PAd2iPr</t>
  </si>
  <si>
    <t>PAd2tBu</t>
  </si>
  <si>
    <t>PBn2Et</t>
  </si>
  <si>
    <t>PBn2Me</t>
  </si>
  <si>
    <t>PBn2Ph</t>
  </si>
  <si>
    <t>PBn2iPr</t>
  </si>
  <si>
    <t>PBn2nPent</t>
  </si>
  <si>
    <t>PBn2tBu</t>
  </si>
  <si>
    <t>PBn3</t>
  </si>
  <si>
    <t>PBr3</t>
  </si>
  <si>
    <t>PC6F53</t>
  </si>
  <si>
    <t>PCCl33</t>
  </si>
  <si>
    <t>PCF33</t>
  </si>
  <si>
    <t>PCl3</t>
  </si>
  <si>
    <t>PCy2Ph</t>
  </si>
  <si>
    <t>PCy2iPr</t>
  </si>
  <si>
    <t>PCy2tBu</t>
  </si>
  <si>
    <t>PCy3</t>
  </si>
  <si>
    <t>PCyPh2</t>
  </si>
  <si>
    <t>PCyiPr2</t>
  </si>
  <si>
    <t>PCyp3</t>
  </si>
  <si>
    <t>PCytBu2</t>
  </si>
  <si>
    <t>PEt2Bn</t>
  </si>
  <si>
    <t>PEt2Pr</t>
  </si>
  <si>
    <t>PEtPr2</t>
  </si>
  <si>
    <t>PF3</t>
  </si>
  <si>
    <t>PH2Et</t>
  </si>
  <si>
    <t>PH2Me</t>
  </si>
  <si>
    <t>PH2iPr</t>
  </si>
  <si>
    <t>PH2nPent</t>
  </si>
  <si>
    <t>PH2tBu</t>
  </si>
  <si>
    <t>PH3</t>
  </si>
  <si>
    <t>PHEt2</t>
  </si>
  <si>
    <t>PHMe2</t>
  </si>
  <si>
    <t>PHiPr2</t>
  </si>
  <si>
    <t>PHnPent2</t>
  </si>
  <si>
    <t>PHtBu2</t>
  </si>
  <si>
    <t>PI3</t>
  </si>
  <si>
    <t>PMe2Bn</t>
  </si>
  <si>
    <t>PMe2Et</t>
  </si>
  <si>
    <t>PMe2Pr</t>
  </si>
  <si>
    <t>PMe2iPr</t>
  </si>
  <si>
    <t>PMe2nPent</t>
  </si>
  <si>
    <t>PMe2tBu</t>
  </si>
  <si>
    <t>PMe3</t>
  </si>
  <si>
    <t>PMeEt2</t>
  </si>
  <si>
    <t>PMeEtPr</t>
  </si>
  <si>
    <t>PMePr2</t>
  </si>
  <si>
    <t>PMeiPr2</t>
  </si>
  <si>
    <t>PMenPent2</t>
  </si>
  <si>
    <t>PMetBu2</t>
  </si>
  <si>
    <t>POBu3</t>
  </si>
  <si>
    <t>POEt3</t>
  </si>
  <si>
    <t>POMe3</t>
  </si>
  <si>
    <t>POPh3</t>
  </si>
  <si>
    <t>POPr3</t>
  </si>
  <si>
    <t>POiPr3</t>
  </si>
  <si>
    <t>POnPent3</t>
  </si>
  <si>
    <t>POtBu3</t>
  </si>
  <si>
    <t>PPh2Bn</t>
  </si>
  <si>
    <t>PPh2Et</t>
  </si>
  <si>
    <t>PPh2H</t>
  </si>
  <si>
    <t>PPh2Me</t>
  </si>
  <si>
    <t>PPh2iPr</t>
  </si>
  <si>
    <t>PPh2nPent</t>
  </si>
  <si>
    <t>PPh2tBu</t>
  </si>
  <si>
    <t>PPh3</t>
  </si>
  <si>
    <t>PPhEt2</t>
  </si>
  <si>
    <t>PPhH2</t>
  </si>
  <si>
    <t>PPhMe2</t>
  </si>
  <si>
    <t>PPhiPr2</t>
  </si>
  <si>
    <t>PPhnPent2</t>
  </si>
  <si>
    <t>PPhtBu2</t>
  </si>
  <si>
    <t>PPr3</t>
  </si>
  <si>
    <t>PhDavePhos</t>
  </si>
  <si>
    <t>PiPr2Bn</t>
  </si>
  <si>
    <t>PiPr3</t>
  </si>
  <si>
    <t>PnBu3</t>
  </si>
  <si>
    <t>PnPent2Bn</t>
  </si>
  <si>
    <t>PnPent3</t>
  </si>
  <si>
    <t>Pnaph3</t>
  </si>
  <si>
    <t>PoClPh3</t>
  </si>
  <si>
    <t>PoTol3</t>
  </si>
  <si>
    <t>PpClPh3</t>
  </si>
  <si>
    <t>PpTol3</t>
  </si>
  <si>
    <t>PtBu2Bn</t>
  </si>
  <si>
    <t>PtBu3</t>
  </si>
  <si>
    <t>SPhos</t>
  </si>
  <si>
    <t>cBridP</t>
  </si>
  <si>
    <t>tBuBrettPhos</t>
  </si>
  <si>
    <t>tBuDavePhos</t>
  </si>
  <si>
    <t>tBuXPhos</t>
  </si>
  <si>
    <t>vBridP</t>
  </si>
  <si>
    <t>CtPCy</t>
  </si>
  <si>
    <t>CtPOMeCy</t>
  </si>
  <si>
    <t>CtPOMetB</t>
  </si>
  <si>
    <t>CtPtB</t>
  </si>
  <si>
    <t>MePhos</t>
  </si>
  <si>
    <t>RuPhos</t>
  </si>
  <si>
    <t>XPhos</t>
  </si>
  <si>
    <t>tBuMePhos</t>
  </si>
  <si>
    <t>Ligand</t>
  </si>
  <si>
    <t>Cone angle AuCl_P</t>
  </si>
  <si>
    <t>PC2F53</t>
  </si>
  <si>
    <t>PEt3</t>
  </si>
  <si>
    <t>Cone angle Ni4_P</t>
  </si>
  <si>
    <t>Tolman</t>
  </si>
  <si>
    <t>Solid</t>
  </si>
  <si>
    <t>#</t>
  </si>
  <si>
    <t>Ir6_P</t>
  </si>
  <si>
    <t>Cone angle Ir6_P</t>
  </si>
  <si>
    <t>He8</t>
  </si>
  <si>
    <t>S4'</t>
  </si>
  <si>
    <t>Energy difference</t>
  </si>
  <si>
    <t>mean</t>
  </si>
  <si>
    <t>stdev</t>
  </si>
  <si>
    <t>CataCxium-PCy</t>
  </si>
  <si>
    <t>CataCxium-POMeCy</t>
  </si>
  <si>
    <t>CataCxium-POMetB</t>
  </si>
  <si>
    <t>CataCxium-PtB</t>
  </si>
  <si>
    <r>
      <t>q</t>
    </r>
    <r>
      <rPr>
        <b/>
        <vertAlign val="subscript"/>
        <sz val="14"/>
        <color rgb="FF000000"/>
        <rFont val="Calibri"/>
        <scheme val="minor"/>
      </rPr>
      <t>L</t>
    </r>
    <r>
      <rPr>
        <b/>
        <sz val="14"/>
        <color rgb="FF000000"/>
        <rFont val="Calibri"/>
        <scheme val="minor"/>
      </rPr>
      <t xml:space="preserve"> close</t>
    </r>
  </si>
  <si>
    <r>
      <t xml:space="preserve">Energy </t>
    </r>
    <r>
      <rPr>
        <b/>
        <sz val="14"/>
        <color theme="1"/>
        <rFont val="Calibri"/>
        <scheme val="minor"/>
      </rPr>
      <t>close</t>
    </r>
  </si>
  <si>
    <t>Energy open</t>
  </si>
  <si>
    <r>
      <t>q</t>
    </r>
    <r>
      <rPr>
        <b/>
        <vertAlign val="subscript"/>
        <sz val="14"/>
        <color rgb="FF000000"/>
        <rFont val="Calibri"/>
        <scheme val="minor"/>
      </rPr>
      <t>L</t>
    </r>
    <r>
      <rPr>
        <b/>
        <sz val="14"/>
        <color rgb="FF000000"/>
        <rFont val="Calibri"/>
        <scheme val="minor"/>
      </rPr>
      <t xml:space="preserve"> open</t>
    </r>
  </si>
  <si>
    <t>PAd2Bu (CataCxium-A)</t>
  </si>
  <si>
    <t>PAd2Bn (CataCxium-Abn)</t>
  </si>
  <si>
    <t>Vbur-L</t>
  </si>
  <si>
    <t>Vbur-T</t>
  </si>
  <si>
    <t>Vbur-O</t>
  </si>
  <si>
    <t>DH</t>
  </si>
  <si>
    <t>PMe2Ph</t>
  </si>
  <si>
    <t>Raw data</t>
  </si>
  <si>
    <t>Correlation data</t>
  </si>
  <si>
    <t>OA</t>
  </si>
  <si>
    <t>TM</t>
  </si>
  <si>
    <t>RE</t>
  </si>
  <si>
    <t>HOMO</t>
  </si>
  <si>
    <t>LUMO</t>
  </si>
  <si>
    <t>Ni_4P</t>
  </si>
  <si>
    <t>E(HOMO)</t>
  </si>
  <si>
    <t>E(LUMO)</t>
  </si>
  <si>
    <t>OA Barrier</t>
  </si>
  <si>
    <t>TM Barrier</t>
  </si>
  <si>
    <t>RE Barrier</t>
  </si>
  <si>
    <t>P(CF3)3</t>
  </si>
  <si>
    <t>Standardized</t>
  </si>
  <si>
    <t>OA Barrier with HOMO and Ni4_P</t>
  </si>
  <si>
    <t>TM Barrier with LUMO and Ni4_P</t>
  </si>
  <si>
    <t>Standardized data</t>
  </si>
  <si>
    <t>Computed barriers</t>
  </si>
  <si>
    <t>predicted DH</t>
  </si>
  <si>
    <t>Raw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</si>
</sst>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000000"/>
    <numFmt numFmtId="167" formatCode="0.0000"/>
    <numFmt numFmtId="168" formatCode="0.00000"/>
  </numFmts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sz val="14"/>
      <name val="Calibri"/>
      <scheme val="minor"/>
    </font>
    <font>
      <sz val="14"/>
      <color rgb="FFFF66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Symbol"/>
    </font>
    <font>
      <b/>
      <vertAlign val="subscript"/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b/>
      <sz val="14"/>
      <name val="Arial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54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5" fontId="4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2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/>
    </xf>
    <xf numFmtId="2" fontId="3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4" fillId="0" borderId="0" xfId="0" applyFont="1" applyFill="1"/>
    <xf numFmtId="0" fontId="8" fillId="2" borderId="0" xfId="0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center"/>
    </xf>
    <xf numFmtId="167" fontId="4" fillId="2" borderId="0" xfId="0" applyNumberFormat="1" applyFont="1" applyFill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167" fontId="3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7" fontId="4" fillId="3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left"/>
    </xf>
    <xf numFmtId="164" fontId="3" fillId="2" borderId="0" xfId="0" applyNumberFormat="1" applyFont="1" applyFill="1" applyAlignment="1">
      <alignment horizontal="center"/>
    </xf>
    <xf numFmtId="167" fontId="4" fillId="2" borderId="0" xfId="0" applyNumberFormat="1" applyFont="1" applyFill="1"/>
    <xf numFmtId="0" fontId="3" fillId="2" borderId="0" xfId="0" applyFont="1" applyFill="1" applyAlignment="1">
      <alignment horizontal="center"/>
    </xf>
    <xf numFmtId="167" fontId="11" fillId="2" borderId="0" xfId="0" applyNumberFormat="1" applyFont="1" applyFill="1" applyBorder="1" applyAlignment="1" applyProtection="1">
      <alignment horizontal="center"/>
      <protection locked="0"/>
    </xf>
    <xf numFmtId="165" fontId="4" fillId="2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2" fontId="4" fillId="3" borderId="0" xfId="0" applyNumberFormat="1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  <xf numFmtId="2" fontId="11" fillId="3" borderId="0" xfId="0" applyNumberFormat="1" applyFont="1" applyFill="1" applyBorder="1" applyAlignment="1" applyProtection="1">
      <alignment horizontal="center"/>
      <protection locked="0"/>
    </xf>
    <xf numFmtId="164" fontId="4" fillId="4" borderId="0" xfId="0" applyNumberFormat="1" applyFont="1" applyFill="1" applyAlignment="1">
      <alignment horizontal="center"/>
    </xf>
    <xf numFmtId="164" fontId="3" fillId="4" borderId="0" xfId="0" applyNumberFormat="1" applyFon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</cellXfs>
  <cellStyles count="5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0337994354479276"/>
                  <c:y val="-0.55291554309136"/>
                </c:manualLayout>
              </c:layout>
              <c:numFmt formatCode="#,##0.000" sourceLinked="0"/>
              <c:txPr>
                <a:bodyPr/>
                <a:lstStyle/>
                <a:p>
                  <a:pPr>
                    <a:defRPr sz="1800"/>
                  </a:pPr>
                  <a:endParaRPr lang="en-US"/>
                </a:p>
              </c:txPr>
            </c:trendlineLbl>
          </c:trendline>
          <c:xVal>
            <c:numRef>
              <c:f>'Titanocene Enthalpies'!$D$2:$D$7</c:f>
              <c:numCache>
                <c:formatCode>0.0</c:formatCode>
                <c:ptCount val="6"/>
                <c:pt idx="0">
                  <c:v>104.712</c:v>
                </c:pt>
                <c:pt idx="1">
                  <c:v>122.131</c:v>
                </c:pt>
                <c:pt idx="2">
                  <c:v>133.206</c:v>
                </c:pt>
                <c:pt idx="3">
                  <c:v>152.965</c:v>
                </c:pt>
                <c:pt idx="4">
                  <c:v>152.572</c:v>
                </c:pt>
                <c:pt idx="5">
                  <c:v>151.971</c:v>
                </c:pt>
              </c:numCache>
            </c:numRef>
          </c:xVal>
          <c:yVal>
            <c:numRef>
              <c:f>'Titanocene Enthalpies'!$C$2:$C$7</c:f>
              <c:numCache>
                <c:formatCode>0.0</c:formatCode>
                <c:ptCount val="6"/>
                <c:pt idx="0">
                  <c:v>17.4</c:v>
                </c:pt>
                <c:pt idx="1">
                  <c:v>14.5</c:v>
                </c:pt>
                <c:pt idx="2">
                  <c:v>12.9</c:v>
                </c:pt>
                <c:pt idx="3">
                  <c:v>10.4</c:v>
                </c:pt>
                <c:pt idx="4">
                  <c:v>10.6</c:v>
                </c:pt>
                <c:pt idx="5">
                  <c:v>10.0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0085672"/>
        <c:axId val="-2130685688"/>
      </c:scatterChart>
      <c:valAx>
        <c:axId val="-2130085672"/>
        <c:scaling>
          <c:orientation val="minMax"/>
          <c:min val="100.0"/>
        </c:scaling>
        <c:delete val="0"/>
        <c:axPos val="b"/>
        <c:numFmt formatCode="0.0" sourceLinked="1"/>
        <c:majorTickMark val="out"/>
        <c:minorTickMark val="none"/>
        <c:tickLblPos val="nextTo"/>
        <c:crossAx val="-2130685688"/>
        <c:crosses val="autoZero"/>
        <c:crossBetween val="midCat"/>
      </c:valAx>
      <c:valAx>
        <c:axId val="-2130685688"/>
        <c:scaling>
          <c:orientation val="minMax"/>
          <c:min val="8.0"/>
        </c:scaling>
        <c:delete val="0"/>
        <c:axPos val="l"/>
        <c:numFmt formatCode="0.0" sourceLinked="1"/>
        <c:majorTickMark val="out"/>
        <c:minorTickMark val="none"/>
        <c:tickLblPos val="nextTo"/>
        <c:crossAx val="-21300856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774700</xdr:colOff>
      <xdr:row>9</xdr:row>
      <xdr:rowOff>190500</xdr:rowOff>
    </xdr:from>
    <xdr:to>
      <xdr:col>8</xdr:col>
      <xdr:colOff>546100</xdr:colOff>
      <xdr:row>34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tabSelected="1" workbookViewId="0">
      <selection activeCell="J1" sqref="J1:L1"/>
    </sheetView>
  </sheetViews>
  <sheetFormatPr baseColWidth="10" defaultRowHeight="18" x14ac:dyDescent="0"/>
  <cols>
    <col min="1" max="1" width="10.83203125" style="6"/>
    <col min="2" max="2" width="25.1640625" style="8" bestFit="1" customWidth="1"/>
    <col min="3" max="3" width="19.1640625" style="5" bestFit="1" customWidth="1"/>
    <col min="4" max="4" width="20.5" style="5" bestFit="1" customWidth="1"/>
    <col min="5" max="5" width="18.1640625" style="6" bestFit="1" customWidth="1"/>
    <col min="6" max="7" width="16.33203125" style="6" customWidth="1"/>
    <col min="8" max="12" width="16.33203125" style="5" customWidth="1"/>
    <col min="13" max="16384" width="10.83203125" style="4"/>
  </cols>
  <sheetData>
    <row r="1" spans="1:12" s="1" customFormat="1">
      <c r="A1" s="3" t="s">
        <v>122</v>
      </c>
      <c r="B1" s="7" t="s">
        <v>115</v>
      </c>
      <c r="C1" s="2" t="s">
        <v>116</v>
      </c>
      <c r="D1" s="3" t="s">
        <v>119</v>
      </c>
      <c r="E1" s="3" t="s">
        <v>124</v>
      </c>
      <c r="F1" s="3" t="s">
        <v>120</v>
      </c>
      <c r="G1" s="3" t="s">
        <v>121</v>
      </c>
      <c r="H1" s="2" t="s">
        <v>125</v>
      </c>
      <c r="I1" s="2" t="s">
        <v>126</v>
      </c>
      <c r="J1" s="2" t="s">
        <v>140</v>
      </c>
      <c r="K1" s="2" t="s">
        <v>141</v>
      </c>
      <c r="L1" s="2" t="s">
        <v>142</v>
      </c>
    </row>
    <row r="2" spans="1:12">
      <c r="A2" s="6">
        <v>1</v>
      </c>
      <c r="B2" s="8" t="s">
        <v>45</v>
      </c>
      <c r="C2" s="5">
        <v>105.071</v>
      </c>
      <c r="D2" s="5">
        <v>106.378</v>
      </c>
      <c r="E2" s="5">
        <v>100.992</v>
      </c>
      <c r="F2" s="6">
        <v>87</v>
      </c>
      <c r="H2" s="5">
        <v>2.2999999999999998</v>
      </c>
      <c r="I2" s="5">
        <v>66.900000000000006</v>
      </c>
      <c r="J2" s="5">
        <v>18.2</v>
      </c>
      <c r="K2" s="5">
        <v>18.3</v>
      </c>
      <c r="L2" s="33">
        <v>17.8</v>
      </c>
    </row>
    <row r="3" spans="1:12">
      <c r="A3" s="6">
        <v>2</v>
      </c>
      <c r="B3" s="8" t="s">
        <v>58</v>
      </c>
      <c r="C3" s="5">
        <v>121.73399999999999</v>
      </c>
      <c r="D3" s="5">
        <v>120.54600000000001</v>
      </c>
      <c r="E3" s="5">
        <v>122.131</v>
      </c>
      <c r="F3" s="6">
        <v>118</v>
      </c>
      <c r="G3" s="6">
        <v>124</v>
      </c>
      <c r="H3" s="5">
        <v>3</v>
      </c>
      <c r="I3" s="5">
        <v>39.35</v>
      </c>
      <c r="J3" s="5">
        <v>23.3</v>
      </c>
      <c r="K3" s="5">
        <v>23.3</v>
      </c>
      <c r="L3" s="5">
        <v>22.6</v>
      </c>
    </row>
    <row r="4" spans="1:12">
      <c r="A4" s="6">
        <v>3</v>
      </c>
      <c r="B4" s="8" t="s">
        <v>118</v>
      </c>
      <c r="C4" s="5">
        <v>167.702</v>
      </c>
      <c r="D4" s="5">
        <v>168.95699999999999</v>
      </c>
      <c r="E4" s="5">
        <v>157.79400000000001</v>
      </c>
      <c r="F4" s="6">
        <v>132</v>
      </c>
      <c r="G4" s="6">
        <v>143</v>
      </c>
      <c r="H4" s="5">
        <v>6</v>
      </c>
      <c r="I4" s="5">
        <v>38.950000000000003</v>
      </c>
      <c r="J4" s="5">
        <v>28.6</v>
      </c>
      <c r="K4" s="5">
        <v>28.9</v>
      </c>
      <c r="L4" s="5">
        <v>24.8</v>
      </c>
    </row>
    <row r="5" spans="1:12">
      <c r="A5" s="6">
        <v>4</v>
      </c>
      <c r="B5" s="8" t="s">
        <v>87</v>
      </c>
      <c r="C5" s="5">
        <v>167.67599999999999</v>
      </c>
      <c r="D5" s="5">
        <v>169.10599999999999</v>
      </c>
      <c r="E5" s="5">
        <v>157.68799999999999</v>
      </c>
      <c r="F5" s="6">
        <v>132</v>
      </c>
      <c r="H5" s="5">
        <v>6.1</v>
      </c>
      <c r="I5" s="5">
        <v>39.150000000000006</v>
      </c>
      <c r="J5" s="5">
        <v>27</v>
      </c>
      <c r="K5" s="5">
        <v>27</v>
      </c>
      <c r="L5" s="5">
        <v>24.7</v>
      </c>
    </row>
    <row r="6" spans="1:12">
      <c r="A6" s="6">
        <v>5</v>
      </c>
      <c r="B6" s="8" t="s">
        <v>90</v>
      </c>
      <c r="C6" s="5">
        <v>174.13200000000001</v>
      </c>
      <c r="D6" s="5">
        <v>170.14599999999999</v>
      </c>
      <c r="E6" s="5">
        <v>163.11699999999999</v>
      </c>
      <c r="F6" s="6">
        <v>160</v>
      </c>
      <c r="G6" s="6">
        <v>163</v>
      </c>
      <c r="H6" s="5">
        <v>12.18</v>
      </c>
      <c r="I6" s="5">
        <v>28.4</v>
      </c>
      <c r="J6" s="5">
        <v>31.6</v>
      </c>
      <c r="K6" s="5">
        <v>30.5</v>
      </c>
      <c r="L6" s="5">
        <v>27.4</v>
      </c>
    </row>
    <row r="7" spans="1:12">
      <c r="A7" s="6">
        <v>6</v>
      </c>
      <c r="B7" s="8" t="s">
        <v>91</v>
      </c>
      <c r="C7" s="5">
        <v>168.56299999999999</v>
      </c>
      <c r="D7" s="5">
        <v>171.48099999999999</v>
      </c>
      <c r="E7" s="5">
        <v>160.595</v>
      </c>
      <c r="F7" s="6">
        <v>132</v>
      </c>
      <c r="G7" s="6">
        <v>148</v>
      </c>
      <c r="H7" s="5">
        <v>6.1</v>
      </c>
      <c r="I7" s="5">
        <v>40.225000000000001</v>
      </c>
      <c r="J7" s="5">
        <v>25.5</v>
      </c>
      <c r="K7" s="5">
        <v>25.4</v>
      </c>
      <c r="L7" s="5">
        <v>24</v>
      </c>
    </row>
    <row r="8" spans="1:12">
      <c r="A8" s="6">
        <v>7</v>
      </c>
      <c r="B8" s="8" t="s">
        <v>100</v>
      </c>
      <c r="C8" s="5">
        <v>187.69900000000001</v>
      </c>
      <c r="D8" s="5">
        <v>183.673</v>
      </c>
      <c r="E8" s="5">
        <v>167.071</v>
      </c>
      <c r="F8" s="6">
        <v>182</v>
      </c>
      <c r="G8" s="6">
        <v>182</v>
      </c>
      <c r="H8" s="5">
        <v>23.38</v>
      </c>
      <c r="I8" s="5">
        <v>7.4000000000000039</v>
      </c>
      <c r="J8" s="5">
        <v>37</v>
      </c>
      <c r="K8" s="5">
        <v>35.6</v>
      </c>
      <c r="L8" s="5">
        <v>30.7</v>
      </c>
    </row>
    <row r="9" spans="1:12">
      <c r="A9" s="6">
        <v>8</v>
      </c>
      <c r="B9" s="8" t="s">
        <v>93</v>
      </c>
      <c r="C9" s="5">
        <v>198.31200000000001</v>
      </c>
      <c r="D9" s="5">
        <v>170.161</v>
      </c>
      <c r="E9" s="5">
        <v>155.02099999999999</v>
      </c>
      <c r="F9" s="6">
        <v>180</v>
      </c>
      <c r="H9" s="5">
        <v>31.31</v>
      </c>
      <c r="I9" s="5">
        <v>48.600000000000009</v>
      </c>
      <c r="J9" s="5">
        <v>39</v>
      </c>
      <c r="K9" s="5">
        <v>35.9</v>
      </c>
      <c r="L9" s="5">
        <v>30</v>
      </c>
    </row>
    <row r="10" spans="1:12">
      <c r="A10" s="6">
        <v>9</v>
      </c>
      <c r="B10" s="8" t="s">
        <v>34</v>
      </c>
      <c r="C10" s="5">
        <v>178.566</v>
      </c>
      <c r="D10" s="5">
        <v>165.21600000000001</v>
      </c>
      <c r="E10" s="5">
        <v>161.47499999999999</v>
      </c>
      <c r="H10" s="5">
        <v>9.2200000000000006</v>
      </c>
      <c r="I10" s="5">
        <v>33.299999999999997</v>
      </c>
      <c r="J10" s="5">
        <v>33.1</v>
      </c>
      <c r="K10" s="5">
        <v>31.4</v>
      </c>
      <c r="L10" s="5">
        <v>29.3</v>
      </c>
    </row>
    <row r="11" spans="1:12">
      <c r="A11" s="6">
        <v>10</v>
      </c>
      <c r="B11" s="8" t="s">
        <v>31</v>
      </c>
      <c r="C11" s="5">
        <v>176.28700000000001</v>
      </c>
      <c r="D11" s="5">
        <v>174.744</v>
      </c>
      <c r="E11" s="5">
        <v>164.90100000000001</v>
      </c>
      <c r="F11" s="6">
        <v>170</v>
      </c>
      <c r="H11" s="5">
        <v>16.649999999999999</v>
      </c>
      <c r="I11" s="5">
        <v>28.549999999999994</v>
      </c>
      <c r="J11" s="5">
        <v>32.9</v>
      </c>
      <c r="K11" s="5">
        <v>31.9</v>
      </c>
      <c r="L11" s="5">
        <v>28.2</v>
      </c>
    </row>
    <row r="12" spans="1:12">
      <c r="A12" s="6">
        <v>11</v>
      </c>
      <c r="B12" s="8" t="s">
        <v>80</v>
      </c>
      <c r="C12" s="5">
        <v>167.97200000000001</v>
      </c>
      <c r="D12" s="5">
        <v>165.78700000000001</v>
      </c>
      <c r="E12" s="5">
        <v>151.971</v>
      </c>
      <c r="F12" s="6">
        <v>145</v>
      </c>
      <c r="G12" s="6">
        <v>129</v>
      </c>
      <c r="H12" s="5">
        <v>8</v>
      </c>
      <c r="I12" s="5">
        <v>32.600000000000009</v>
      </c>
      <c r="J12" s="5">
        <v>29.8</v>
      </c>
      <c r="K12" s="5">
        <v>29.5</v>
      </c>
      <c r="L12" s="33">
        <v>27</v>
      </c>
    </row>
    <row r="13" spans="1:12">
      <c r="A13" s="6">
        <v>12</v>
      </c>
      <c r="B13" s="8" t="s">
        <v>96</v>
      </c>
      <c r="C13" s="5">
        <v>190.29599999999999</v>
      </c>
      <c r="D13" s="5">
        <v>183.423</v>
      </c>
      <c r="E13" s="5">
        <v>175.64</v>
      </c>
      <c r="F13" s="6">
        <v>194</v>
      </c>
      <c r="G13" s="6">
        <v>142</v>
      </c>
      <c r="H13" s="5">
        <v>30.11</v>
      </c>
      <c r="I13" s="5">
        <v>30.974999999999998</v>
      </c>
      <c r="J13" s="5">
        <v>35</v>
      </c>
      <c r="K13" s="5">
        <v>33.700000000000003</v>
      </c>
      <c r="L13" s="5">
        <v>30.1</v>
      </c>
    </row>
    <row r="14" spans="1:12">
      <c r="A14" s="6">
        <v>13</v>
      </c>
      <c r="B14" s="8" t="s">
        <v>95</v>
      </c>
      <c r="C14" s="5">
        <v>189.89099999999999</v>
      </c>
      <c r="D14" s="5">
        <v>184.74199999999999</v>
      </c>
      <c r="E14" s="5">
        <v>173.65700000000001</v>
      </c>
      <c r="H14" s="5">
        <v>23.63</v>
      </c>
      <c r="I14" s="5">
        <v>28.424999999999997</v>
      </c>
      <c r="J14" s="5">
        <v>40.5</v>
      </c>
      <c r="K14" s="5">
        <v>38.5</v>
      </c>
      <c r="L14" s="5">
        <v>30.9</v>
      </c>
    </row>
    <row r="15" spans="1:12">
      <c r="A15" s="6">
        <v>14</v>
      </c>
      <c r="B15" s="8" t="s">
        <v>98</v>
      </c>
      <c r="C15" s="5">
        <v>167.87700000000001</v>
      </c>
      <c r="D15" s="5">
        <v>165.696</v>
      </c>
      <c r="E15" s="5">
        <v>152.05199999999999</v>
      </c>
      <c r="F15" s="6">
        <v>145</v>
      </c>
      <c r="G15" s="6">
        <v>135</v>
      </c>
      <c r="H15" s="5">
        <v>6.6</v>
      </c>
      <c r="I15" s="5">
        <v>33.625</v>
      </c>
      <c r="J15" s="5">
        <v>29.8</v>
      </c>
      <c r="K15" s="5">
        <v>29.4</v>
      </c>
      <c r="L15" s="5">
        <v>27</v>
      </c>
    </row>
    <row r="16" spans="1:12">
      <c r="A16" s="6">
        <v>15</v>
      </c>
      <c r="B16" s="8" t="s">
        <v>97</v>
      </c>
      <c r="C16" s="5">
        <v>168.262</v>
      </c>
      <c r="D16" s="5">
        <v>165.976</v>
      </c>
      <c r="E16" s="5">
        <v>151.97999999999999</v>
      </c>
      <c r="F16" s="6">
        <v>145</v>
      </c>
      <c r="G16" s="6">
        <v>129</v>
      </c>
      <c r="H16" s="5">
        <v>8.1999999999999993</v>
      </c>
      <c r="I16" s="5">
        <v>33.674999999999997</v>
      </c>
      <c r="J16" s="5">
        <v>29.9</v>
      </c>
      <c r="K16" s="5">
        <v>29.6</v>
      </c>
      <c r="L16" s="5">
        <v>27</v>
      </c>
    </row>
    <row r="17" spans="1:12">
      <c r="A17" s="6">
        <v>16</v>
      </c>
      <c r="B17" s="8" t="s">
        <v>11</v>
      </c>
      <c r="C17" s="5">
        <v>177.06700000000001</v>
      </c>
      <c r="D17" s="5">
        <v>170.761</v>
      </c>
      <c r="E17" s="5">
        <v>164.87100000000001</v>
      </c>
      <c r="J17" s="5">
        <v>29.8</v>
      </c>
      <c r="K17" s="5">
        <v>29.4</v>
      </c>
      <c r="L17" s="5">
        <v>27.1</v>
      </c>
    </row>
    <row r="18" spans="1:12">
      <c r="A18" s="6">
        <v>17</v>
      </c>
      <c r="B18" s="8" t="s">
        <v>10</v>
      </c>
      <c r="C18" s="9">
        <v>170.20500000000001</v>
      </c>
      <c r="D18" s="5">
        <v>169.23599999999999</v>
      </c>
      <c r="E18" s="5">
        <v>160.64699999999999</v>
      </c>
      <c r="J18" s="5">
        <v>29.8</v>
      </c>
      <c r="K18" s="5">
        <v>29.8</v>
      </c>
      <c r="L18" s="5">
        <v>27</v>
      </c>
    </row>
    <row r="19" spans="1:12">
      <c r="A19" s="6">
        <v>18</v>
      </c>
      <c r="B19" s="8" t="s">
        <v>94</v>
      </c>
      <c r="C19" s="5">
        <v>189.892</v>
      </c>
      <c r="D19" s="5">
        <v>184.15299999999999</v>
      </c>
      <c r="E19" s="5">
        <v>173.126</v>
      </c>
      <c r="H19" s="5">
        <v>23.53</v>
      </c>
      <c r="I19" s="5">
        <v>21.9</v>
      </c>
      <c r="J19" s="5">
        <v>35.5</v>
      </c>
      <c r="K19" s="5">
        <v>34</v>
      </c>
      <c r="L19" s="5">
        <v>30.4</v>
      </c>
    </row>
    <row r="20" spans="1:12">
      <c r="A20" s="6">
        <v>19</v>
      </c>
      <c r="B20" s="8" t="s">
        <v>22</v>
      </c>
      <c r="C20" s="5">
        <v>187.54599999999999</v>
      </c>
      <c r="D20" s="5">
        <v>165.89699999999999</v>
      </c>
      <c r="E20" s="5">
        <v>153.26300000000001</v>
      </c>
      <c r="F20" s="6">
        <v>165</v>
      </c>
      <c r="G20" s="6">
        <v>163</v>
      </c>
      <c r="H20" s="5">
        <v>12.65</v>
      </c>
      <c r="I20" s="5">
        <v>38.110000000000007</v>
      </c>
      <c r="J20" s="5">
        <v>33.9</v>
      </c>
      <c r="K20" s="5">
        <v>29.1</v>
      </c>
      <c r="L20" s="5">
        <v>25.8</v>
      </c>
    </row>
    <row r="21" spans="1:12">
      <c r="A21" s="6">
        <v>20</v>
      </c>
      <c r="B21" s="8" t="s">
        <v>39</v>
      </c>
      <c r="C21" s="5">
        <v>108.497</v>
      </c>
      <c r="D21" s="5">
        <v>114.907</v>
      </c>
      <c r="E21" s="5">
        <v>104.712</v>
      </c>
      <c r="F21" s="6">
        <v>104</v>
      </c>
      <c r="H21" s="5">
        <v>1.5</v>
      </c>
      <c r="I21" s="5">
        <v>62</v>
      </c>
      <c r="J21" s="5">
        <v>20.9</v>
      </c>
      <c r="K21" s="5">
        <v>21.6</v>
      </c>
      <c r="L21" s="5">
        <v>20.399999999999999</v>
      </c>
    </row>
    <row r="22" spans="1:12">
      <c r="A22" s="6">
        <v>21</v>
      </c>
      <c r="B22" s="8" t="s">
        <v>27</v>
      </c>
      <c r="C22" s="5">
        <v>118.548</v>
      </c>
      <c r="D22" s="5">
        <v>118.979</v>
      </c>
      <c r="E22" s="5">
        <v>116.413</v>
      </c>
      <c r="F22" s="6">
        <v>125</v>
      </c>
      <c r="H22" s="5">
        <v>2.2000000000000002</v>
      </c>
      <c r="I22" s="5">
        <v>48.25</v>
      </c>
      <c r="J22" s="5">
        <v>23.8</v>
      </c>
      <c r="K22" s="5">
        <v>24.5</v>
      </c>
      <c r="L22" s="5">
        <v>22.7</v>
      </c>
    </row>
    <row r="23" spans="1:12">
      <c r="A23" s="6">
        <v>22</v>
      </c>
      <c r="B23" s="8" t="s">
        <v>23</v>
      </c>
      <c r="C23" s="5">
        <v>123.429</v>
      </c>
      <c r="D23" s="5">
        <v>123.565</v>
      </c>
      <c r="E23" s="5">
        <v>120.70099999999999</v>
      </c>
      <c r="F23" s="6">
        <v>131</v>
      </c>
      <c r="H23" s="5">
        <v>3.1</v>
      </c>
      <c r="I23" s="5">
        <v>45.123912000000004</v>
      </c>
      <c r="J23" s="5">
        <v>24.7</v>
      </c>
      <c r="K23" s="5">
        <v>25.2</v>
      </c>
      <c r="L23" s="5">
        <v>23.3</v>
      </c>
    </row>
    <row r="24" spans="1:12">
      <c r="A24" s="6">
        <v>23</v>
      </c>
      <c r="B24" s="8" t="s">
        <v>51</v>
      </c>
      <c r="C24" s="5">
        <v>129.55500000000001</v>
      </c>
      <c r="D24" s="5">
        <v>129.107</v>
      </c>
      <c r="E24" s="5">
        <v>125.714</v>
      </c>
      <c r="H24" s="5">
        <v>4.12</v>
      </c>
      <c r="I24" s="5">
        <v>37.852716750000006</v>
      </c>
      <c r="J24" s="5">
        <v>26</v>
      </c>
      <c r="K24" s="5">
        <v>26.4</v>
      </c>
      <c r="L24" s="5">
        <v>24.1</v>
      </c>
    </row>
    <row r="25" spans="1:12">
      <c r="A25" s="6">
        <v>24</v>
      </c>
      <c r="B25" s="8" t="s">
        <v>26</v>
      </c>
      <c r="C25" s="5">
        <v>135.01599999999999</v>
      </c>
      <c r="D25" s="5">
        <v>141.63900000000001</v>
      </c>
      <c r="E25" s="5">
        <v>139.06200000000001</v>
      </c>
      <c r="F25" s="6">
        <v>137</v>
      </c>
      <c r="H25" s="5">
        <v>3</v>
      </c>
      <c r="I25" s="5">
        <v>52.150000000000006</v>
      </c>
      <c r="J25" s="5">
        <v>28.6</v>
      </c>
      <c r="K25" s="5">
        <v>29.1</v>
      </c>
      <c r="L25" s="5">
        <v>26.3</v>
      </c>
    </row>
    <row r="26" spans="1:12">
      <c r="A26" s="6">
        <v>25</v>
      </c>
      <c r="B26" s="8" t="s">
        <v>25</v>
      </c>
      <c r="C26" s="5">
        <v>172.59200000000001</v>
      </c>
      <c r="D26" s="5">
        <v>171.65600000000001</v>
      </c>
      <c r="E26" s="5">
        <v>159.309</v>
      </c>
      <c r="H26" s="5">
        <v>20.66</v>
      </c>
      <c r="I26" s="5">
        <v>28.650000000000006</v>
      </c>
      <c r="J26" s="5">
        <v>38.299999999999997</v>
      </c>
      <c r="K26" s="5">
        <v>38.299999999999997</v>
      </c>
      <c r="L26" s="5">
        <v>31.8</v>
      </c>
    </row>
    <row r="27" spans="1:12">
      <c r="A27" s="6">
        <v>26</v>
      </c>
      <c r="B27" s="8" t="s">
        <v>117</v>
      </c>
      <c r="C27" s="5">
        <v>173.89099999999999</v>
      </c>
      <c r="D27" s="5">
        <v>173.49199999999999</v>
      </c>
      <c r="E27" s="5">
        <v>165.26</v>
      </c>
      <c r="H27" s="5">
        <v>9.92</v>
      </c>
      <c r="I27" s="5">
        <v>39.900000000000006</v>
      </c>
      <c r="J27" s="5">
        <v>37</v>
      </c>
      <c r="K27" s="5">
        <v>37.1</v>
      </c>
      <c r="L27" s="5">
        <v>31</v>
      </c>
    </row>
    <row r="28" spans="1:12">
      <c r="A28" s="6">
        <v>27</v>
      </c>
      <c r="B28" s="8" t="s">
        <v>24</v>
      </c>
      <c r="C28" s="5">
        <v>177.886</v>
      </c>
      <c r="D28" s="5">
        <v>172.547</v>
      </c>
      <c r="E28" s="5">
        <v>159.28899999999999</v>
      </c>
      <c r="F28" s="6">
        <v>184</v>
      </c>
      <c r="H28" s="5">
        <v>11.6</v>
      </c>
      <c r="I28" s="5">
        <v>35.674999999999997</v>
      </c>
      <c r="J28" s="5">
        <v>36.299999999999997</v>
      </c>
      <c r="K28" s="5">
        <v>35.5</v>
      </c>
      <c r="L28" s="5">
        <v>30.8</v>
      </c>
    </row>
    <row r="29" spans="1:12">
      <c r="A29" s="6">
        <v>28</v>
      </c>
      <c r="B29" s="8" t="s">
        <v>67</v>
      </c>
      <c r="C29" s="5">
        <v>168.76900000000001</v>
      </c>
      <c r="D29" s="5">
        <v>156.76400000000001</v>
      </c>
      <c r="E29" s="5">
        <v>152.965</v>
      </c>
      <c r="F29" s="6">
        <v>107</v>
      </c>
      <c r="H29" s="5">
        <v>4.24</v>
      </c>
      <c r="I29" s="5">
        <v>40.150000000000006</v>
      </c>
      <c r="J29" s="5">
        <v>26.3</v>
      </c>
      <c r="K29" s="5">
        <v>29</v>
      </c>
      <c r="L29" s="5">
        <v>25.9</v>
      </c>
    </row>
    <row r="30" spans="1:12">
      <c r="A30" s="6">
        <v>29</v>
      </c>
      <c r="B30" s="8" t="s">
        <v>66</v>
      </c>
      <c r="C30" s="5">
        <v>171.05699999999999</v>
      </c>
      <c r="D30" s="5">
        <v>170.70400000000001</v>
      </c>
      <c r="E30" s="5">
        <v>152.572</v>
      </c>
      <c r="F30" s="6">
        <v>109</v>
      </c>
      <c r="H30" s="5">
        <v>3</v>
      </c>
      <c r="I30" s="5">
        <v>45.85</v>
      </c>
      <c r="J30" s="5">
        <v>31.6</v>
      </c>
      <c r="K30" s="5">
        <v>30.2</v>
      </c>
      <c r="L30" s="5">
        <v>26.4</v>
      </c>
    </row>
    <row r="31" spans="1:12">
      <c r="A31" s="6">
        <v>30</v>
      </c>
      <c r="B31" s="8" t="s">
        <v>69</v>
      </c>
      <c r="C31" s="5">
        <v>187.649</v>
      </c>
      <c r="D31" s="5">
        <v>178.51499999999999</v>
      </c>
      <c r="E31" s="5">
        <v>155.05500000000001</v>
      </c>
      <c r="J31" s="5">
        <v>33.700000000000003</v>
      </c>
      <c r="K31" s="5">
        <v>30.7</v>
      </c>
      <c r="L31" s="5">
        <v>25.5</v>
      </c>
    </row>
    <row r="32" spans="1:12">
      <c r="A32" s="6">
        <v>31</v>
      </c>
      <c r="B32" s="8" t="s">
        <v>70</v>
      </c>
      <c r="C32" s="5">
        <v>182.99199999999999</v>
      </c>
      <c r="D32" s="5">
        <v>172.46700000000001</v>
      </c>
      <c r="E32" s="5">
        <v>146.02500000000001</v>
      </c>
      <c r="F32" s="6">
        <v>130</v>
      </c>
      <c r="H32" s="5">
        <v>4.3600000000000003</v>
      </c>
      <c r="I32" s="5">
        <v>47.850000000000009</v>
      </c>
      <c r="J32" s="5">
        <v>32.5</v>
      </c>
      <c r="K32" s="5">
        <v>31.5</v>
      </c>
      <c r="L32" s="5">
        <v>25.4</v>
      </c>
    </row>
    <row r="33" spans="1:12">
      <c r="A33" s="6">
        <v>32</v>
      </c>
      <c r="B33" s="8" t="s">
        <v>65</v>
      </c>
      <c r="C33" s="5">
        <v>196.643</v>
      </c>
      <c r="D33" s="5">
        <v>179.375</v>
      </c>
      <c r="E33" s="5">
        <v>153.37200000000001</v>
      </c>
      <c r="F33" s="6">
        <v>110</v>
      </c>
      <c r="H33" s="5">
        <v>7.05</v>
      </c>
      <c r="I33" s="5">
        <v>49.349999999999994</v>
      </c>
      <c r="J33" s="5">
        <v>33.1</v>
      </c>
      <c r="K33" s="5">
        <v>29</v>
      </c>
      <c r="L33" s="5">
        <v>26</v>
      </c>
    </row>
    <row r="34" spans="1:12">
      <c r="A34" s="6">
        <v>33</v>
      </c>
      <c r="B34" s="8" t="s">
        <v>72</v>
      </c>
      <c r="C34" s="5">
        <v>200.90299999999999</v>
      </c>
      <c r="D34" s="5">
        <v>175.977</v>
      </c>
      <c r="E34" s="5">
        <v>157.74199999999999</v>
      </c>
      <c r="F34" s="6">
        <v>172</v>
      </c>
      <c r="H34" s="5">
        <v>9.3800000000000008</v>
      </c>
      <c r="I34" s="5">
        <v>46.42499999999999</v>
      </c>
      <c r="J34" s="5">
        <v>33.6</v>
      </c>
      <c r="K34" s="5">
        <v>33.4</v>
      </c>
      <c r="L34" s="5">
        <v>27.5</v>
      </c>
    </row>
    <row r="35" spans="1:12">
      <c r="A35" s="6">
        <v>34</v>
      </c>
      <c r="B35" s="8" t="s">
        <v>71</v>
      </c>
      <c r="C35" s="5">
        <v>187.56200000000001</v>
      </c>
      <c r="D35" s="5">
        <v>166.07599999999999</v>
      </c>
      <c r="E35" s="5">
        <v>147.70500000000001</v>
      </c>
      <c r="H35" s="5">
        <v>4.34</v>
      </c>
      <c r="I35" s="5">
        <v>49.725000000000009</v>
      </c>
      <c r="J35" s="5">
        <v>33.799999999999997</v>
      </c>
      <c r="K35" s="5">
        <v>27.3</v>
      </c>
      <c r="L35" s="5">
        <v>24.5</v>
      </c>
    </row>
    <row r="36" spans="1:12">
      <c r="A36" s="6">
        <v>35</v>
      </c>
      <c r="B36" s="8" t="s">
        <v>68</v>
      </c>
      <c r="C36" s="5">
        <v>168.81399999999999</v>
      </c>
      <c r="D36" s="5">
        <v>152.93600000000001</v>
      </c>
      <c r="E36" s="5">
        <v>130.49100000000001</v>
      </c>
      <c r="F36" s="6">
        <v>128</v>
      </c>
      <c r="H36" s="5">
        <v>5.94</v>
      </c>
      <c r="I36" s="5">
        <v>48.875000000000007</v>
      </c>
      <c r="J36" s="5">
        <v>32.6</v>
      </c>
      <c r="K36" s="5">
        <v>27.7</v>
      </c>
      <c r="L36" s="5">
        <v>22.2</v>
      </c>
    </row>
    <row r="37" spans="1:12">
      <c r="A37" s="6">
        <v>36</v>
      </c>
      <c r="B37" s="8" t="s">
        <v>0</v>
      </c>
      <c r="C37" s="5">
        <v>251.25899999999999</v>
      </c>
      <c r="D37" s="5">
        <v>191.41499999999999</v>
      </c>
      <c r="E37" s="5">
        <v>181.55099999999999</v>
      </c>
      <c r="J37" s="5">
        <v>55</v>
      </c>
      <c r="K37" s="5">
        <v>35</v>
      </c>
      <c r="L37" s="5">
        <v>30.5</v>
      </c>
    </row>
    <row r="38" spans="1:12">
      <c r="A38" s="6">
        <v>37</v>
      </c>
      <c r="B38" s="8" t="s">
        <v>103</v>
      </c>
      <c r="C38" s="5">
        <v>250.92500000000001</v>
      </c>
      <c r="D38" s="5">
        <v>196.876</v>
      </c>
      <c r="E38" s="5">
        <v>182.28800000000001</v>
      </c>
      <c r="J38" s="5">
        <v>58.5</v>
      </c>
      <c r="K38" s="5">
        <v>36.5</v>
      </c>
      <c r="L38" s="5">
        <v>31.7</v>
      </c>
    </row>
    <row r="39" spans="1:12">
      <c r="A39" s="6">
        <v>38</v>
      </c>
      <c r="B39" s="8" t="s">
        <v>130</v>
      </c>
      <c r="C39" s="5">
        <v>216.56399999999999</v>
      </c>
      <c r="D39" s="5">
        <v>175.76400000000001</v>
      </c>
      <c r="E39" s="5">
        <v>179.67599999999999</v>
      </c>
      <c r="H39" s="5">
        <v>19.850000000000001</v>
      </c>
      <c r="I39" s="5">
        <v>28.424999999999994</v>
      </c>
      <c r="J39" s="5">
        <v>43.4</v>
      </c>
      <c r="K39" s="5">
        <v>31.9</v>
      </c>
      <c r="L39" s="5">
        <v>30.4</v>
      </c>
    </row>
    <row r="40" spans="1:12">
      <c r="A40" s="6">
        <v>39</v>
      </c>
      <c r="B40" s="8" t="s">
        <v>131</v>
      </c>
      <c r="C40" s="5">
        <v>221.15700000000001</v>
      </c>
      <c r="D40" s="5">
        <v>176.39699999999999</v>
      </c>
      <c r="E40" s="5">
        <v>163.15600000000001</v>
      </c>
      <c r="H40" s="9">
        <v>22.3</v>
      </c>
      <c r="I40" s="9"/>
      <c r="J40" s="9">
        <v>48.3</v>
      </c>
      <c r="K40" s="9">
        <v>32.5</v>
      </c>
      <c r="L40" s="9">
        <v>28.6</v>
      </c>
    </row>
    <row r="41" spans="1:12">
      <c r="A41" s="6">
        <v>40</v>
      </c>
      <c r="B41" s="8" t="s">
        <v>132</v>
      </c>
      <c r="C41" s="5">
        <v>224.005</v>
      </c>
      <c r="D41" s="5">
        <v>183.285</v>
      </c>
      <c r="E41" s="5">
        <v>168.083</v>
      </c>
      <c r="J41" s="5">
        <v>51.4</v>
      </c>
      <c r="K41" s="5">
        <v>34.6</v>
      </c>
      <c r="L41" s="5">
        <v>30.6</v>
      </c>
    </row>
    <row r="42" spans="1:12">
      <c r="A42" s="6">
        <v>41</v>
      </c>
      <c r="B42" s="8" t="s">
        <v>133</v>
      </c>
      <c r="C42" s="5">
        <v>225.22499999999999</v>
      </c>
      <c r="D42" s="5">
        <v>183.38200000000001</v>
      </c>
      <c r="E42" s="5">
        <v>168.035</v>
      </c>
      <c r="H42" s="5">
        <v>37.42</v>
      </c>
      <c r="J42" s="5">
        <v>48.7</v>
      </c>
      <c r="K42" s="5">
        <v>34.700000000000003</v>
      </c>
      <c r="L42" s="5">
        <v>30.6</v>
      </c>
    </row>
    <row r="43" spans="1:12">
      <c r="A43" s="6">
        <v>42</v>
      </c>
      <c r="B43" s="8" t="s">
        <v>1</v>
      </c>
      <c r="C43" s="5">
        <v>214.74100000000001</v>
      </c>
      <c r="D43" s="5">
        <v>177.55099999999999</v>
      </c>
      <c r="E43" s="5">
        <v>164.22399999999999</v>
      </c>
      <c r="H43" s="5">
        <v>31.7</v>
      </c>
      <c r="I43" s="5">
        <v>36.449999999999996</v>
      </c>
      <c r="J43" s="5">
        <v>51.3</v>
      </c>
      <c r="K43" s="5">
        <v>32.9</v>
      </c>
      <c r="L43" s="5">
        <v>28.2</v>
      </c>
    </row>
    <row r="44" spans="1:12">
      <c r="A44" s="6">
        <v>43</v>
      </c>
      <c r="B44" s="8" t="s">
        <v>5</v>
      </c>
      <c r="C44" s="5">
        <v>211.20699999999999</v>
      </c>
      <c r="D44" s="5">
        <v>173.24299999999999</v>
      </c>
      <c r="E44" s="5">
        <v>164.41200000000001</v>
      </c>
      <c r="H44" s="5">
        <v>26.05</v>
      </c>
      <c r="I44" s="5">
        <v>37.875</v>
      </c>
      <c r="J44" s="5">
        <v>49.6</v>
      </c>
      <c r="K44" s="5">
        <v>31.4</v>
      </c>
      <c r="L44" s="5">
        <v>28.3</v>
      </c>
    </row>
    <row r="45" spans="1:12">
      <c r="A45" s="6">
        <v>44</v>
      </c>
      <c r="B45" s="8" t="s">
        <v>104</v>
      </c>
      <c r="C45" s="5">
        <v>228.114</v>
      </c>
      <c r="D45" s="5">
        <v>188.529</v>
      </c>
      <c r="E45" s="5">
        <v>172.73599999999999</v>
      </c>
      <c r="H45" s="5">
        <v>43.72</v>
      </c>
      <c r="I45" s="5">
        <v>14.175000000000004</v>
      </c>
      <c r="J45" s="5">
        <v>51.4</v>
      </c>
      <c r="K45" s="5">
        <v>36.1</v>
      </c>
      <c r="L45" s="5">
        <v>31.2</v>
      </c>
    </row>
    <row r="46" spans="1:12">
      <c r="A46" s="6">
        <v>45</v>
      </c>
      <c r="B46" s="8" t="s">
        <v>88</v>
      </c>
      <c r="C46" s="5">
        <v>206.899</v>
      </c>
      <c r="D46" s="5">
        <v>161.34100000000001</v>
      </c>
      <c r="E46" s="5">
        <v>155.565</v>
      </c>
      <c r="J46" s="5">
        <v>47.9</v>
      </c>
      <c r="K46" s="5">
        <v>30.5</v>
      </c>
      <c r="L46" s="5">
        <v>27.5</v>
      </c>
    </row>
    <row r="47" spans="1:12">
      <c r="A47" s="6">
        <v>46</v>
      </c>
      <c r="B47" s="8" t="s">
        <v>6</v>
      </c>
      <c r="C47" s="5">
        <v>236.16300000000001</v>
      </c>
      <c r="D47" s="5">
        <v>194.15600000000001</v>
      </c>
      <c r="E47" s="5">
        <v>193.60499999999999</v>
      </c>
      <c r="J47" s="5">
        <v>54.1</v>
      </c>
      <c r="K47" s="5">
        <v>34.299999999999997</v>
      </c>
      <c r="L47" s="5">
        <v>30.9</v>
      </c>
    </row>
    <row r="48" spans="1:12">
      <c r="A48" s="6">
        <v>47</v>
      </c>
      <c r="B48" s="8" t="s">
        <v>7</v>
      </c>
      <c r="C48" s="5">
        <v>228.86099999999999</v>
      </c>
      <c r="D48" s="5">
        <v>184.11699999999999</v>
      </c>
      <c r="E48" s="5">
        <v>166.65199999999999</v>
      </c>
      <c r="F48" s="10"/>
      <c r="H48" s="5">
        <v>45.88</v>
      </c>
      <c r="I48" s="5">
        <v>18.974999999999991</v>
      </c>
      <c r="J48" s="5">
        <v>50.4</v>
      </c>
      <c r="K48" s="5">
        <v>34.9</v>
      </c>
      <c r="L48" s="5">
        <v>30.7</v>
      </c>
    </row>
    <row r="49" spans="1:12">
      <c r="A49" s="6">
        <v>48</v>
      </c>
      <c r="B49" s="8" t="s">
        <v>2</v>
      </c>
      <c r="C49" s="5">
        <v>207.95400000000001</v>
      </c>
      <c r="D49" s="5">
        <v>176.42</v>
      </c>
      <c r="E49" s="5">
        <v>164.83099999999999</v>
      </c>
      <c r="J49" s="5">
        <v>47.7</v>
      </c>
      <c r="K49" s="5">
        <v>31.6</v>
      </c>
      <c r="L49" s="5">
        <v>28.5</v>
      </c>
    </row>
    <row r="50" spans="1:12">
      <c r="A50" s="6">
        <v>49</v>
      </c>
      <c r="B50" s="8" t="s">
        <v>111</v>
      </c>
      <c r="C50" s="5">
        <v>208.88499999999999</v>
      </c>
      <c r="D50" s="5">
        <v>174.393</v>
      </c>
      <c r="E50" s="5">
        <v>165.29499999999999</v>
      </c>
      <c r="H50" s="5">
        <v>23.48</v>
      </c>
      <c r="I50" s="5">
        <v>32.174999999999997</v>
      </c>
      <c r="J50" s="5">
        <v>43.6</v>
      </c>
      <c r="K50" s="5">
        <v>31.4</v>
      </c>
      <c r="L50" s="5">
        <v>28.3</v>
      </c>
    </row>
    <row r="51" spans="1:12">
      <c r="A51" s="6">
        <v>50</v>
      </c>
      <c r="B51" s="8" t="s">
        <v>114</v>
      </c>
      <c r="C51" s="5">
        <v>228.90600000000001</v>
      </c>
      <c r="D51" s="5">
        <v>183.79499999999999</v>
      </c>
      <c r="E51" s="5">
        <v>160.815</v>
      </c>
      <c r="H51" s="5">
        <v>42.99</v>
      </c>
      <c r="I51" s="5">
        <v>19.724999999999994</v>
      </c>
      <c r="J51" s="5">
        <v>51</v>
      </c>
      <c r="K51" s="5">
        <v>34.9</v>
      </c>
      <c r="L51" s="5">
        <v>30.1</v>
      </c>
    </row>
    <row r="52" spans="1:12">
      <c r="A52" s="6">
        <v>51</v>
      </c>
      <c r="B52" s="8" t="s">
        <v>8</v>
      </c>
      <c r="C52" s="5">
        <v>214.65799999999999</v>
      </c>
      <c r="D52" s="5">
        <v>185.74600000000001</v>
      </c>
      <c r="E52" s="5">
        <v>170.36500000000001</v>
      </c>
      <c r="J52" s="5">
        <v>44.9</v>
      </c>
      <c r="K52" s="5">
        <v>35.1</v>
      </c>
      <c r="L52" s="5">
        <v>30.4</v>
      </c>
    </row>
    <row r="53" spans="1:12">
      <c r="A53" s="6">
        <v>52</v>
      </c>
      <c r="B53" s="8" t="s">
        <v>9</v>
      </c>
      <c r="C53" s="5">
        <v>231.18899999999999</v>
      </c>
      <c r="D53" s="5">
        <v>186.47499999999999</v>
      </c>
      <c r="E53" s="5">
        <v>173.364</v>
      </c>
      <c r="J53" s="5">
        <v>47.6</v>
      </c>
      <c r="K53" s="5">
        <v>35.299999999999997</v>
      </c>
      <c r="L53" s="5">
        <v>30.8</v>
      </c>
    </row>
    <row r="54" spans="1:12">
      <c r="A54" s="6">
        <v>53</v>
      </c>
      <c r="B54" s="8" t="s">
        <v>112</v>
      </c>
      <c r="C54" s="5">
        <v>231.49600000000001</v>
      </c>
      <c r="D54" s="5">
        <v>205.47900000000001</v>
      </c>
      <c r="E54" s="5">
        <v>212.65600000000001</v>
      </c>
      <c r="H54" s="5">
        <v>17.96</v>
      </c>
      <c r="I54" s="5">
        <v>36.299999999999997</v>
      </c>
      <c r="J54" s="5">
        <v>54</v>
      </c>
      <c r="K54" s="5">
        <v>35.1</v>
      </c>
      <c r="L54" s="5">
        <v>32.700000000000003</v>
      </c>
    </row>
    <row r="55" spans="1:12">
      <c r="A55" s="6">
        <v>54</v>
      </c>
      <c r="B55" s="8" t="s">
        <v>101</v>
      </c>
      <c r="C55" s="5">
        <v>227.44399999999999</v>
      </c>
      <c r="D55" s="5">
        <v>204.36099999999999</v>
      </c>
      <c r="E55" s="5">
        <v>201.696</v>
      </c>
      <c r="F55" s="10"/>
      <c r="H55" s="5">
        <v>24.06</v>
      </c>
      <c r="I55" s="5">
        <v>25.95</v>
      </c>
      <c r="J55" s="5">
        <v>48.8</v>
      </c>
      <c r="K55" s="5">
        <v>35.4</v>
      </c>
      <c r="L55" s="5">
        <v>32</v>
      </c>
    </row>
    <row r="56" spans="1:12">
      <c r="A56" s="6">
        <v>55</v>
      </c>
      <c r="B56" s="8" t="s">
        <v>113</v>
      </c>
      <c r="C56" s="5">
        <v>238.744</v>
      </c>
      <c r="D56" s="5">
        <v>173.28299999999999</v>
      </c>
      <c r="E56" s="5">
        <v>172.21100000000001</v>
      </c>
      <c r="F56" s="10"/>
      <c r="H56" s="5">
        <v>22.15</v>
      </c>
      <c r="I56" s="5">
        <v>28.574999999999996</v>
      </c>
      <c r="J56" s="5">
        <v>52.4</v>
      </c>
      <c r="K56" s="5">
        <v>31.9</v>
      </c>
      <c r="L56" s="5">
        <v>29.9</v>
      </c>
    </row>
    <row r="57" spans="1:12">
      <c r="A57" s="6">
        <v>56</v>
      </c>
      <c r="B57" s="8" t="s">
        <v>105</v>
      </c>
      <c r="C57" s="5">
        <v>250.58</v>
      </c>
      <c r="D57" s="5">
        <v>178.56</v>
      </c>
      <c r="E57" s="5">
        <v>178.892</v>
      </c>
      <c r="H57" s="5">
        <v>34.58</v>
      </c>
      <c r="I57" s="5">
        <v>10.575000000000008</v>
      </c>
      <c r="J57" s="5">
        <v>53.8</v>
      </c>
      <c r="K57" s="5">
        <v>33.799999999999997</v>
      </c>
      <c r="L57" s="5">
        <v>30.4</v>
      </c>
    </row>
    <row r="58" spans="1:12">
      <c r="A58" s="6">
        <v>57</v>
      </c>
      <c r="B58" s="8" t="s">
        <v>102</v>
      </c>
      <c r="C58" s="5">
        <v>225.95400000000001</v>
      </c>
      <c r="D58" s="5">
        <v>210.02699999999999</v>
      </c>
      <c r="E58" s="5">
        <v>198.328</v>
      </c>
      <c r="H58" s="5">
        <v>44.88</v>
      </c>
      <c r="I58" s="5">
        <v>14.7</v>
      </c>
      <c r="J58" s="5">
        <v>50.6</v>
      </c>
      <c r="K58" s="5">
        <v>44.1</v>
      </c>
      <c r="L58" s="5">
        <v>34.4</v>
      </c>
    </row>
    <row r="59" spans="1:12">
      <c r="A59" s="6">
        <v>58</v>
      </c>
      <c r="B59" s="8" t="s">
        <v>3</v>
      </c>
      <c r="C59" s="5">
        <v>224.285</v>
      </c>
      <c r="D59" s="5">
        <v>204.249</v>
      </c>
      <c r="E59" s="5">
        <v>194.12899999999999</v>
      </c>
      <c r="J59" s="5">
        <v>46.8</v>
      </c>
      <c r="K59" s="5">
        <v>39.5</v>
      </c>
      <c r="L59" s="5">
        <v>30.7</v>
      </c>
    </row>
    <row r="60" spans="1:12">
      <c r="A60" s="6">
        <v>59</v>
      </c>
      <c r="B60" s="8" t="s">
        <v>106</v>
      </c>
      <c r="C60" s="5">
        <v>227.41399999999999</v>
      </c>
      <c r="D60" s="5">
        <v>210.88499999999999</v>
      </c>
      <c r="E60" s="5">
        <v>201.27699999999999</v>
      </c>
      <c r="J60" s="5">
        <v>50.2</v>
      </c>
      <c r="K60" s="5">
        <v>43.6</v>
      </c>
      <c r="L60" s="5">
        <v>34.1</v>
      </c>
    </row>
    <row r="61" spans="1:12">
      <c r="A61" s="6">
        <v>60</v>
      </c>
      <c r="B61" s="8" t="s">
        <v>4</v>
      </c>
      <c r="C61" s="5">
        <v>211.101</v>
      </c>
      <c r="D61" s="5">
        <v>192.79499999999999</v>
      </c>
      <c r="E61" s="5">
        <v>174.59200000000001</v>
      </c>
      <c r="J61" s="5">
        <v>43.1</v>
      </c>
      <c r="K61" s="5">
        <v>35.9</v>
      </c>
      <c r="L61" s="5">
        <v>31</v>
      </c>
    </row>
    <row r="62" spans="1:12">
      <c r="A62" s="6">
        <v>61</v>
      </c>
      <c r="B62" s="8" t="s">
        <v>41</v>
      </c>
      <c r="C62" s="5">
        <v>112.017</v>
      </c>
      <c r="D62" s="5">
        <v>112.962</v>
      </c>
      <c r="E62" s="5">
        <v>110.004</v>
      </c>
      <c r="J62" s="5">
        <v>19.399999999999999</v>
      </c>
      <c r="K62" s="5">
        <v>19.5</v>
      </c>
      <c r="L62" s="33">
        <v>18.899999999999999</v>
      </c>
    </row>
    <row r="63" spans="1:12">
      <c r="A63" s="6">
        <v>62</v>
      </c>
      <c r="B63" s="8" t="s">
        <v>40</v>
      </c>
      <c r="C63" s="5">
        <v>135.303</v>
      </c>
      <c r="D63" s="5">
        <v>136.01300000000001</v>
      </c>
      <c r="E63" s="5">
        <v>126.02</v>
      </c>
      <c r="J63" s="5">
        <v>20.6</v>
      </c>
      <c r="K63" s="5">
        <v>20.6</v>
      </c>
      <c r="L63" s="33">
        <v>19.7</v>
      </c>
    </row>
    <row r="64" spans="1:12">
      <c r="A64" s="6">
        <v>63</v>
      </c>
      <c r="B64" s="8" t="s">
        <v>42</v>
      </c>
      <c r="C64" s="5">
        <v>136.18600000000001</v>
      </c>
      <c r="D64" s="5">
        <v>134.196</v>
      </c>
      <c r="E64" s="5">
        <v>128.691</v>
      </c>
      <c r="J64" s="5">
        <v>21.7</v>
      </c>
      <c r="K64" s="5">
        <v>21.6</v>
      </c>
      <c r="L64" s="33">
        <v>20.9</v>
      </c>
    </row>
    <row r="65" spans="1:12">
      <c r="A65" s="6">
        <v>64</v>
      </c>
      <c r="B65" s="8" t="s">
        <v>44</v>
      </c>
      <c r="C65" s="5">
        <v>136.55799999999999</v>
      </c>
      <c r="D65" s="5">
        <v>134.46199999999999</v>
      </c>
      <c r="E65" s="5">
        <v>128.93</v>
      </c>
      <c r="J65" s="5">
        <v>21.9</v>
      </c>
      <c r="K65" s="5">
        <v>21.8</v>
      </c>
      <c r="L65" s="33">
        <v>21.1</v>
      </c>
    </row>
    <row r="66" spans="1:12">
      <c r="A66" s="6">
        <v>65</v>
      </c>
      <c r="B66" s="8" t="s">
        <v>43</v>
      </c>
      <c r="C66" s="5">
        <v>114.279</v>
      </c>
      <c r="D66" s="5">
        <v>115.702</v>
      </c>
      <c r="E66" s="5">
        <v>113.988</v>
      </c>
      <c r="J66" s="5">
        <v>19.5</v>
      </c>
      <c r="K66" s="5">
        <v>19.5</v>
      </c>
      <c r="L66" s="33">
        <v>19</v>
      </c>
    </row>
    <row r="67" spans="1:12">
      <c r="A67" s="6">
        <v>66</v>
      </c>
      <c r="B67" s="8" t="s">
        <v>82</v>
      </c>
      <c r="C67" s="5">
        <v>140.30699999999999</v>
      </c>
      <c r="D67" s="5">
        <v>140.19499999999999</v>
      </c>
      <c r="E67" s="5">
        <v>120.706</v>
      </c>
      <c r="F67" s="6">
        <v>101</v>
      </c>
      <c r="J67" s="5">
        <v>21.1</v>
      </c>
      <c r="K67" s="5">
        <v>21.1</v>
      </c>
      <c r="L67" s="33">
        <v>19.7</v>
      </c>
    </row>
    <row r="68" spans="1:12">
      <c r="A68" s="6">
        <v>67</v>
      </c>
      <c r="B68" s="8" t="s">
        <v>47</v>
      </c>
      <c r="C68" s="5">
        <v>120.19499999999999</v>
      </c>
      <c r="D68" s="5">
        <v>118.982</v>
      </c>
      <c r="E68" s="5">
        <v>120.764</v>
      </c>
      <c r="H68" s="5">
        <v>2.64</v>
      </c>
      <c r="I68" s="5">
        <v>45.224999999999987</v>
      </c>
      <c r="J68" s="5">
        <v>21.1</v>
      </c>
      <c r="K68" s="5">
        <v>21.2</v>
      </c>
      <c r="L68" s="33">
        <v>20.7</v>
      </c>
    </row>
    <row r="69" spans="1:12">
      <c r="A69" s="6">
        <v>68</v>
      </c>
      <c r="B69" s="8" t="s">
        <v>46</v>
      </c>
      <c r="C69" s="5">
        <v>145.792</v>
      </c>
      <c r="D69" s="5">
        <v>144.71100000000001</v>
      </c>
      <c r="E69" s="5">
        <v>141.732</v>
      </c>
      <c r="J69" s="5">
        <v>23.3</v>
      </c>
      <c r="K69" s="5">
        <v>23.2</v>
      </c>
      <c r="L69" s="33">
        <v>21.8</v>
      </c>
    </row>
    <row r="70" spans="1:12">
      <c r="A70" s="6">
        <v>69</v>
      </c>
      <c r="B70" s="8" t="s">
        <v>48</v>
      </c>
      <c r="C70" s="5">
        <v>143.58099999999999</v>
      </c>
      <c r="D70" s="5">
        <v>142.19</v>
      </c>
      <c r="E70" s="5">
        <v>130.648</v>
      </c>
      <c r="J70" s="5">
        <v>24.6</v>
      </c>
      <c r="K70" s="5">
        <v>24.3</v>
      </c>
      <c r="L70" s="33">
        <v>23</v>
      </c>
    </row>
    <row r="71" spans="1:12">
      <c r="A71" s="6">
        <v>70</v>
      </c>
      <c r="B71" s="8" t="s">
        <v>50</v>
      </c>
      <c r="C71" s="5">
        <v>174.399</v>
      </c>
      <c r="D71" s="5">
        <v>169.874</v>
      </c>
      <c r="E71" s="5">
        <v>162.83699999999999</v>
      </c>
      <c r="J71" s="5">
        <v>29.8</v>
      </c>
      <c r="K71" s="5">
        <v>28.9</v>
      </c>
      <c r="L71" s="33">
        <v>26</v>
      </c>
    </row>
    <row r="72" spans="1:12">
      <c r="A72" s="6">
        <v>71</v>
      </c>
      <c r="B72" s="8" t="s">
        <v>49</v>
      </c>
      <c r="C72" s="5">
        <v>157.85499999999999</v>
      </c>
      <c r="D72" s="5">
        <v>166.29499999999999</v>
      </c>
      <c r="E72" s="5">
        <v>152.77199999999999</v>
      </c>
      <c r="J72" s="5">
        <v>26</v>
      </c>
      <c r="K72" s="5">
        <v>26.6</v>
      </c>
      <c r="L72" s="33">
        <v>23.8</v>
      </c>
    </row>
    <row r="73" spans="1:12">
      <c r="A73" s="6">
        <v>72</v>
      </c>
      <c r="B73" s="8" t="s">
        <v>12</v>
      </c>
      <c r="C73" s="5">
        <v>175.649</v>
      </c>
      <c r="D73" s="5">
        <v>171.33</v>
      </c>
      <c r="E73" s="5">
        <v>164.17</v>
      </c>
      <c r="H73" s="5">
        <v>11.29</v>
      </c>
      <c r="I73" s="5">
        <v>31.424999999999997</v>
      </c>
      <c r="J73" s="5">
        <v>29.9</v>
      </c>
      <c r="K73" s="5">
        <v>28.9</v>
      </c>
      <c r="L73" s="33">
        <v>26.1</v>
      </c>
    </row>
    <row r="74" spans="1:12">
      <c r="A74" s="6">
        <v>73</v>
      </c>
      <c r="B74" s="8" t="s">
        <v>75</v>
      </c>
      <c r="C74" s="5">
        <v>148.13900000000001</v>
      </c>
      <c r="D74" s="5">
        <v>147.22499999999999</v>
      </c>
      <c r="E74" s="5">
        <v>139.184</v>
      </c>
      <c r="F74" s="6">
        <v>128</v>
      </c>
      <c r="G74" s="6">
        <v>112</v>
      </c>
      <c r="J74" s="5">
        <v>24.9</v>
      </c>
      <c r="K74" s="5">
        <v>24.7</v>
      </c>
      <c r="L74" s="33">
        <v>23.3</v>
      </c>
    </row>
    <row r="75" spans="1:12">
      <c r="A75" s="6">
        <v>74</v>
      </c>
      <c r="B75" s="8" t="s">
        <v>53</v>
      </c>
      <c r="C75" s="5">
        <v>143.857</v>
      </c>
      <c r="D75" s="5">
        <v>142.63800000000001</v>
      </c>
      <c r="E75" s="5">
        <v>138.50700000000001</v>
      </c>
      <c r="F75" s="6">
        <v>123</v>
      </c>
      <c r="G75" s="6">
        <v>133</v>
      </c>
      <c r="H75" s="5">
        <v>3.61</v>
      </c>
      <c r="I75" s="5">
        <v>38.400000000000006</v>
      </c>
      <c r="J75" s="5">
        <v>25.1</v>
      </c>
      <c r="K75" s="5">
        <v>25.1</v>
      </c>
      <c r="L75" s="5">
        <v>23.6</v>
      </c>
    </row>
    <row r="76" spans="1:12">
      <c r="A76" s="6">
        <v>75</v>
      </c>
      <c r="B76" s="8" t="s">
        <v>54</v>
      </c>
      <c r="C76" s="5">
        <v>144.065</v>
      </c>
      <c r="D76" s="5">
        <v>142.76</v>
      </c>
      <c r="E76" s="5">
        <v>138.27099999999999</v>
      </c>
      <c r="H76" s="5">
        <v>3.87</v>
      </c>
      <c r="I76" s="5">
        <v>38.774999999999991</v>
      </c>
      <c r="J76" s="5">
        <v>25.1</v>
      </c>
      <c r="K76" s="5">
        <v>25.1</v>
      </c>
      <c r="L76" s="5">
        <v>23.7</v>
      </c>
    </row>
    <row r="77" spans="1:12">
      <c r="A77" s="6">
        <v>76</v>
      </c>
      <c r="B77" s="8" t="s">
        <v>55</v>
      </c>
      <c r="C77" s="5">
        <v>147.61500000000001</v>
      </c>
      <c r="D77" s="5">
        <v>146.71799999999999</v>
      </c>
      <c r="E77" s="5">
        <v>140.59100000000001</v>
      </c>
      <c r="F77" s="6">
        <v>132</v>
      </c>
      <c r="H77" s="5">
        <v>3.86</v>
      </c>
      <c r="I77" s="5">
        <v>31.425000000000001</v>
      </c>
      <c r="J77" s="5">
        <v>25.6</v>
      </c>
      <c r="K77" s="5">
        <v>25.6</v>
      </c>
      <c r="L77" s="5">
        <v>23.9</v>
      </c>
    </row>
    <row r="78" spans="1:12">
      <c r="A78" s="6">
        <v>77</v>
      </c>
      <c r="B78" s="8" t="s">
        <v>57</v>
      </c>
      <c r="C78" s="5">
        <v>147.02699999999999</v>
      </c>
      <c r="D78" s="5">
        <v>145.916</v>
      </c>
      <c r="E78" s="5">
        <v>143.22499999999999</v>
      </c>
      <c r="F78" s="6">
        <v>139</v>
      </c>
      <c r="G78" s="6">
        <v>144</v>
      </c>
      <c r="H78" s="5">
        <v>4.68</v>
      </c>
      <c r="I78" s="5">
        <v>31.55</v>
      </c>
      <c r="J78" s="5">
        <v>27.7</v>
      </c>
      <c r="K78" s="5">
        <v>27.9</v>
      </c>
      <c r="L78" s="5">
        <v>25.9</v>
      </c>
    </row>
    <row r="79" spans="1:12">
      <c r="A79" s="6">
        <v>78</v>
      </c>
      <c r="B79" s="8" t="s">
        <v>56</v>
      </c>
      <c r="C79" s="5">
        <v>131.06700000000001</v>
      </c>
      <c r="D79" s="5">
        <v>130.291</v>
      </c>
      <c r="E79" s="5">
        <v>129.68100000000001</v>
      </c>
      <c r="J79" s="5">
        <v>24</v>
      </c>
      <c r="K79" s="5">
        <v>24</v>
      </c>
      <c r="L79" s="5">
        <v>23</v>
      </c>
    </row>
    <row r="80" spans="1:12">
      <c r="A80" s="6">
        <v>79</v>
      </c>
      <c r="B80" s="8" t="s">
        <v>13</v>
      </c>
      <c r="C80" s="5">
        <v>176.142</v>
      </c>
      <c r="D80" s="5">
        <v>171.42699999999999</v>
      </c>
      <c r="E80" s="5">
        <v>165.66900000000001</v>
      </c>
      <c r="J80" s="5">
        <v>33</v>
      </c>
      <c r="K80" s="5">
        <v>31.9</v>
      </c>
      <c r="L80" s="5">
        <v>28.6</v>
      </c>
    </row>
    <row r="81" spans="1:12">
      <c r="A81" s="6">
        <v>80</v>
      </c>
      <c r="B81" s="8" t="s">
        <v>83</v>
      </c>
      <c r="C81" s="5">
        <v>149.56800000000001</v>
      </c>
      <c r="D81" s="5">
        <v>147.76</v>
      </c>
      <c r="E81" s="5">
        <v>133.20599999999999</v>
      </c>
      <c r="F81" s="6">
        <v>122</v>
      </c>
      <c r="G81" s="6">
        <v>126</v>
      </c>
      <c r="H81" s="5">
        <v>3.23</v>
      </c>
      <c r="I81" s="5">
        <v>36.122500000000002</v>
      </c>
      <c r="J81" s="5">
        <v>26</v>
      </c>
      <c r="K81" s="5">
        <v>25.9</v>
      </c>
      <c r="L81" s="5">
        <v>24</v>
      </c>
    </row>
    <row r="82" spans="1:12">
      <c r="A82" s="6">
        <v>81</v>
      </c>
      <c r="B82" s="8" t="s">
        <v>52</v>
      </c>
      <c r="C82" s="5">
        <v>163.19</v>
      </c>
      <c r="D82" s="5">
        <v>122.854</v>
      </c>
      <c r="E82" s="5">
        <v>123.91200000000001</v>
      </c>
      <c r="H82" s="5">
        <v>4.59</v>
      </c>
      <c r="I82" s="5">
        <v>39.300000000000004</v>
      </c>
      <c r="J82" s="5">
        <v>27.8</v>
      </c>
      <c r="K82" s="5">
        <v>23.5</v>
      </c>
      <c r="L82" s="5">
        <v>22.7</v>
      </c>
    </row>
    <row r="83" spans="1:12">
      <c r="A83" s="6">
        <v>82</v>
      </c>
      <c r="B83" s="8" t="s">
        <v>59</v>
      </c>
      <c r="C83" s="5">
        <v>142.80600000000001</v>
      </c>
      <c r="D83" s="5">
        <v>141.53299999999999</v>
      </c>
      <c r="E83" s="5">
        <v>137.48599999999999</v>
      </c>
      <c r="F83" s="6">
        <v>127</v>
      </c>
      <c r="G83" s="6">
        <v>138</v>
      </c>
      <c r="H83" s="5">
        <v>4.3099999999999996</v>
      </c>
      <c r="I83" s="5">
        <v>39.375</v>
      </c>
      <c r="J83" s="5">
        <v>25.1</v>
      </c>
      <c r="K83" s="5">
        <v>25.1</v>
      </c>
      <c r="L83" s="5">
        <v>23.7</v>
      </c>
    </row>
    <row r="84" spans="1:12">
      <c r="A84" s="6">
        <v>83</v>
      </c>
      <c r="B84" s="8" t="s">
        <v>61</v>
      </c>
      <c r="C84" s="5">
        <v>142.768</v>
      </c>
      <c r="D84" s="5">
        <v>141.405</v>
      </c>
      <c r="E84" s="5">
        <v>137.10400000000001</v>
      </c>
      <c r="J84" s="5">
        <v>25.1</v>
      </c>
      <c r="K84" s="5">
        <v>25.1</v>
      </c>
      <c r="L84" s="5">
        <v>23.7</v>
      </c>
    </row>
    <row r="85" spans="1:12">
      <c r="A85" s="6">
        <v>84</v>
      </c>
      <c r="B85" s="8" t="s">
        <v>62</v>
      </c>
      <c r="C85" s="5">
        <v>170.054</v>
      </c>
      <c r="D85" s="5">
        <v>166.38200000000001</v>
      </c>
      <c r="E85" s="5">
        <v>160.07499999999999</v>
      </c>
      <c r="F85" s="6">
        <v>146</v>
      </c>
      <c r="G85" s="6">
        <v>151</v>
      </c>
      <c r="H85" s="5">
        <v>5.36</v>
      </c>
      <c r="I85" s="5">
        <v>20.925000000000008</v>
      </c>
      <c r="J85" s="5">
        <v>29</v>
      </c>
      <c r="K85" s="5">
        <v>28.5</v>
      </c>
      <c r="L85" s="5">
        <v>26.2</v>
      </c>
    </row>
    <row r="86" spans="1:12">
      <c r="A86" s="6">
        <v>85</v>
      </c>
      <c r="B86" s="8" t="s">
        <v>64</v>
      </c>
      <c r="C86" s="5">
        <v>174.453</v>
      </c>
      <c r="D86" s="5">
        <v>169.94200000000001</v>
      </c>
      <c r="E86" s="5">
        <v>165.166</v>
      </c>
      <c r="F86" s="6">
        <v>161</v>
      </c>
      <c r="G86" s="6">
        <v>163</v>
      </c>
      <c r="H86" s="5">
        <v>15</v>
      </c>
      <c r="I86" s="5">
        <v>20.249999999999982</v>
      </c>
      <c r="J86" s="5">
        <v>32.799999999999997</v>
      </c>
      <c r="K86" s="5">
        <v>31.8</v>
      </c>
      <c r="L86" s="5">
        <v>28.6</v>
      </c>
    </row>
    <row r="87" spans="1:12">
      <c r="A87" s="6">
        <v>86</v>
      </c>
      <c r="B87" s="8" t="s">
        <v>63</v>
      </c>
      <c r="C87" s="5">
        <v>165.529</v>
      </c>
      <c r="D87" s="5">
        <v>161.34899999999999</v>
      </c>
      <c r="E87" s="5">
        <v>151.03399999999999</v>
      </c>
      <c r="J87" s="5">
        <v>31.4</v>
      </c>
      <c r="K87" s="5">
        <v>30.3</v>
      </c>
      <c r="L87" s="5">
        <v>26.3</v>
      </c>
    </row>
    <row r="88" spans="1:12">
      <c r="A88" s="6">
        <v>87</v>
      </c>
      <c r="B88" s="8" t="s">
        <v>76</v>
      </c>
      <c r="C88" s="5">
        <v>152.441</v>
      </c>
      <c r="D88" s="5">
        <v>147.38499999999999</v>
      </c>
      <c r="E88" s="5">
        <v>142.333</v>
      </c>
      <c r="F88" s="6">
        <v>136</v>
      </c>
      <c r="G88" s="6">
        <v>124</v>
      </c>
      <c r="H88" s="5">
        <v>4.83</v>
      </c>
      <c r="I88" s="5">
        <v>34.634999999999998</v>
      </c>
      <c r="J88" s="5">
        <v>27.8</v>
      </c>
      <c r="K88" s="5">
        <v>27.1</v>
      </c>
      <c r="L88" s="33">
        <v>25.5</v>
      </c>
    </row>
    <row r="89" spans="1:12">
      <c r="A89" s="6">
        <v>88</v>
      </c>
      <c r="B89" s="8" t="s">
        <v>17</v>
      </c>
      <c r="C89" s="5">
        <v>183.89099999999999</v>
      </c>
      <c r="D89" s="5">
        <v>178.50700000000001</v>
      </c>
      <c r="E89" s="5">
        <v>145.227</v>
      </c>
      <c r="J89" s="5">
        <v>28.5</v>
      </c>
      <c r="K89" s="5">
        <v>31.6</v>
      </c>
      <c r="L89" s="5">
        <v>25.3</v>
      </c>
    </row>
    <row r="90" spans="1:12">
      <c r="A90" s="6">
        <v>89</v>
      </c>
      <c r="B90" s="8" t="s">
        <v>60</v>
      </c>
      <c r="C90" s="5">
        <v>142.88499999999999</v>
      </c>
      <c r="D90" s="5">
        <v>141.517</v>
      </c>
      <c r="E90" s="5">
        <v>137.34299999999999</v>
      </c>
      <c r="J90" s="5">
        <v>25.1</v>
      </c>
      <c r="K90" s="5">
        <v>25.1</v>
      </c>
      <c r="L90" s="5">
        <v>23.7</v>
      </c>
    </row>
    <row r="91" spans="1:12">
      <c r="A91" s="6">
        <v>90</v>
      </c>
      <c r="B91" s="8" t="s">
        <v>37</v>
      </c>
      <c r="C91" s="5">
        <v>155.16399999999999</v>
      </c>
      <c r="D91" s="5">
        <v>145.398</v>
      </c>
      <c r="E91" s="5">
        <v>139.96199999999999</v>
      </c>
      <c r="J91" s="5">
        <v>27.1</v>
      </c>
      <c r="K91" s="5">
        <v>25.5</v>
      </c>
      <c r="L91" s="5">
        <v>23.9</v>
      </c>
    </row>
    <row r="92" spans="1:12">
      <c r="A92" s="6">
        <v>91</v>
      </c>
      <c r="B92" s="8" t="s">
        <v>81</v>
      </c>
      <c r="C92" s="5">
        <v>157.56</v>
      </c>
      <c r="D92" s="5">
        <v>155.727</v>
      </c>
      <c r="E92" s="5">
        <v>139.411</v>
      </c>
      <c r="F92" s="6">
        <v>136</v>
      </c>
      <c r="G92" s="6">
        <v>137</v>
      </c>
      <c r="H92" s="5">
        <v>7.29</v>
      </c>
      <c r="I92" s="5">
        <v>36.442499999999995</v>
      </c>
      <c r="J92" s="5">
        <v>28</v>
      </c>
      <c r="K92" s="5">
        <v>26.5</v>
      </c>
      <c r="L92" s="33">
        <v>24.9</v>
      </c>
    </row>
    <row r="93" spans="1:12">
      <c r="A93" s="6">
        <v>92</v>
      </c>
      <c r="B93" s="8" t="s">
        <v>36</v>
      </c>
      <c r="C93" s="5">
        <v>184.86099999999999</v>
      </c>
      <c r="D93" s="5">
        <v>156.16300000000001</v>
      </c>
      <c r="E93" s="5">
        <v>145.828</v>
      </c>
      <c r="J93" s="5">
        <v>32.1</v>
      </c>
      <c r="K93" s="5">
        <v>27.5</v>
      </c>
      <c r="L93" s="5">
        <v>25.1</v>
      </c>
    </row>
    <row r="94" spans="1:12">
      <c r="A94" s="6">
        <v>93</v>
      </c>
      <c r="B94" s="8" t="s">
        <v>38</v>
      </c>
      <c r="C94" s="5">
        <v>155.24799999999999</v>
      </c>
      <c r="D94" s="5">
        <v>154.59399999999999</v>
      </c>
      <c r="E94" s="5">
        <v>142.239</v>
      </c>
      <c r="J94" s="5">
        <v>27</v>
      </c>
      <c r="K94" s="5">
        <v>27</v>
      </c>
      <c r="L94" s="5">
        <v>24.6</v>
      </c>
    </row>
    <row r="95" spans="1:12">
      <c r="A95" s="6">
        <v>94</v>
      </c>
      <c r="B95" s="8" t="s">
        <v>74</v>
      </c>
      <c r="C95" s="5">
        <v>168.27199999999999</v>
      </c>
      <c r="D95" s="5">
        <v>152.84700000000001</v>
      </c>
      <c r="E95" s="5">
        <v>148.22999999999999</v>
      </c>
      <c r="F95" s="6">
        <v>140</v>
      </c>
      <c r="G95" s="6">
        <v>140</v>
      </c>
      <c r="H95" s="5">
        <v>5.41</v>
      </c>
      <c r="I95" s="5">
        <v>34.294999999999987</v>
      </c>
      <c r="J95" s="5">
        <v>29.8</v>
      </c>
      <c r="K95" s="5">
        <v>28.4</v>
      </c>
      <c r="L95" s="5">
        <v>26.4</v>
      </c>
    </row>
    <row r="96" spans="1:12">
      <c r="A96" s="6">
        <v>95</v>
      </c>
      <c r="B96" s="8" t="s">
        <v>16</v>
      </c>
      <c r="C96" s="5">
        <v>171.69300000000001</v>
      </c>
      <c r="D96" s="5">
        <v>168.827</v>
      </c>
      <c r="E96" s="5">
        <v>154.446</v>
      </c>
      <c r="J96" s="5">
        <v>30.4</v>
      </c>
      <c r="K96" s="5">
        <v>29.9</v>
      </c>
      <c r="L96" s="5">
        <v>25.4</v>
      </c>
    </row>
    <row r="97" spans="1:12">
      <c r="A97" s="6">
        <v>96</v>
      </c>
      <c r="B97" s="8" t="s">
        <v>33</v>
      </c>
      <c r="C97" s="5">
        <v>176.33600000000001</v>
      </c>
      <c r="D97" s="5">
        <v>173.155</v>
      </c>
      <c r="E97" s="5">
        <v>164.506</v>
      </c>
      <c r="J97" s="5">
        <v>33</v>
      </c>
      <c r="K97" s="5">
        <v>31.9</v>
      </c>
      <c r="L97" s="5">
        <v>28.5</v>
      </c>
    </row>
    <row r="98" spans="1:12">
      <c r="A98" s="6">
        <v>97</v>
      </c>
      <c r="B98" s="8" t="s">
        <v>29</v>
      </c>
      <c r="C98" s="5">
        <v>176.01400000000001</v>
      </c>
      <c r="D98" s="5">
        <v>174.66800000000001</v>
      </c>
      <c r="E98" s="5">
        <v>164.179</v>
      </c>
      <c r="J98" s="5">
        <v>32.9</v>
      </c>
      <c r="K98" s="5">
        <v>32</v>
      </c>
      <c r="L98" s="5">
        <v>28.2</v>
      </c>
    </row>
    <row r="99" spans="1:12">
      <c r="A99" s="6">
        <v>98</v>
      </c>
      <c r="B99" s="8" t="s">
        <v>14</v>
      </c>
      <c r="C99" s="5">
        <v>181.80600000000001</v>
      </c>
      <c r="D99" s="5">
        <v>177.143</v>
      </c>
      <c r="E99" s="5">
        <v>169.16499999999999</v>
      </c>
      <c r="J99" s="5">
        <v>35.5</v>
      </c>
      <c r="K99" s="5">
        <v>33.799999999999997</v>
      </c>
      <c r="L99" s="5">
        <v>29.7</v>
      </c>
    </row>
    <row r="100" spans="1:12">
      <c r="A100" s="6">
        <v>99</v>
      </c>
      <c r="B100" s="8" t="s">
        <v>84</v>
      </c>
      <c r="C100" s="5">
        <v>172.702</v>
      </c>
      <c r="D100" s="5">
        <v>169.143</v>
      </c>
      <c r="E100" s="5">
        <v>162.441</v>
      </c>
      <c r="H100" s="5">
        <v>10.5</v>
      </c>
      <c r="I100" s="5">
        <v>28.349999999999991</v>
      </c>
      <c r="J100" s="5">
        <v>31.8</v>
      </c>
      <c r="K100" s="5">
        <v>30.7</v>
      </c>
      <c r="L100" s="5">
        <v>27.9</v>
      </c>
    </row>
    <row r="101" spans="1:12">
      <c r="A101" s="6">
        <v>100</v>
      </c>
      <c r="B101" s="8" t="s">
        <v>77</v>
      </c>
      <c r="C101" s="5">
        <v>174.34100000000001</v>
      </c>
      <c r="D101" s="5">
        <v>170.77099999999999</v>
      </c>
      <c r="E101" s="5">
        <v>156.61099999999999</v>
      </c>
      <c r="F101" s="6">
        <v>150</v>
      </c>
      <c r="G101" s="6">
        <v>139</v>
      </c>
      <c r="H101" s="5">
        <v>9.3800000000000008</v>
      </c>
      <c r="I101" s="5">
        <v>33.825000000000003</v>
      </c>
      <c r="J101" s="5">
        <v>31.9</v>
      </c>
      <c r="K101" s="5">
        <v>31</v>
      </c>
      <c r="L101" s="33">
        <v>27.6</v>
      </c>
    </row>
    <row r="102" spans="1:12">
      <c r="A102" s="6">
        <v>101</v>
      </c>
      <c r="B102" s="8" t="s">
        <v>89</v>
      </c>
      <c r="C102" s="5">
        <v>181.941</v>
      </c>
      <c r="D102" s="5">
        <v>177.89400000000001</v>
      </c>
      <c r="E102" s="5">
        <v>172.702</v>
      </c>
      <c r="J102" s="5">
        <v>33.799999999999997</v>
      </c>
      <c r="K102" s="5">
        <v>32.6</v>
      </c>
      <c r="L102" s="5">
        <v>29</v>
      </c>
    </row>
    <row r="103" spans="1:12">
      <c r="A103" s="6">
        <v>102</v>
      </c>
      <c r="B103" s="8" t="s">
        <v>19</v>
      </c>
      <c r="C103" s="5">
        <v>186.93600000000001</v>
      </c>
      <c r="D103" s="5">
        <v>181.40799999999999</v>
      </c>
      <c r="E103" s="5">
        <v>171.036</v>
      </c>
      <c r="J103" s="5">
        <v>31.9</v>
      </c>
      <c r="K103" s="5">
        <v>30.8</v>
      </c>
      <c r="L103" s="5">
        <v>27.1</v>
      </c>
    </row>
    <row r="104" spans="1:12">
      <c r="A104" s="6">
        <v>103</v>
      </c>
      <c r="B104" s="8" t="s">
        <v>138</v>
      </c>
      <c r="C104" s="5">
        <v>180.648</v>
      </c>
      <c r="D104" s="5">
        <v>176.31200000000001</v>
      </c>
      <c r="E104" s="5">
        <v>169.24700000000001</v>
      </c>
      <c r="F104" s="6">
        <v>176</v>
      </c>
      <c r="H104" s="5">
        <v>19.309999999999999</v>
      </c>
      <c r="I104" s="5">
        <v>17.549999999999997</v>
      </c>
      <c r="J104" s="5">
        <v>34.299999999999997</v>
      </c>
      <c r="K104" s="5">
        <v>32.799999999999997</v>
      </c>
      <c r="L104" s="5">
        <v>29.5</v>
      </c>
    </row>
    <row r="105" spans="1:12">
      <c r="A105" s="6">
        <v>104</v>
      </c>
      <c r="B105" s="8" t="s">
        <v>35</v>
      </c>
      <c r="C105" s="5">
        <v>181.97</v>
      </c>
      <c r="D105" s="5">
        <v>177.43100000000001</v>
      </c>
      <c r="E105" s="5">
        <v>168.56399999999999</v>
      </c>
      <c r="H105" s="5">
        <v>22.86</v>
      </c>
      <c r="I105" s="5">
        <v>5.3250000000000108</v>
      </c>
      <c r="J105" s="5">
        <v>35.299999999999997</v>
      </c>
      <c r="K105" s="5">
        <v>33.799999999999997</v>
      </c>
      <c r="L105" s="5">
        <v>29.9</v>
      </c>
    </row>
    <row r="106" spans="1:12">
      <c r="A106" s="6">
        <v>105</v>
      </c>
      <c r="B106" s="8" t="s">
        <v>86</v>
      </c>
      <c r="C106" s="5">
        <v>186.89400000000001</v>
      </c>
      <c r="D106" s="5">
        <v>182.73</v>
      </c>
      <c r="E106" s="5">
        <v>167.68600000000001</v>
      </c>
      <c r="F106" s="6">
        <v>170</v>
      </c>
      <c r="G106" s="6">
        <v>168</v>
      </c>
      <c r="H106" s="5">
        <v>22.9</v>
      </c>
      <c r="I106" s="5">
        <v>13.050000000000008</v>
      </c>
      <c r="J106" s="5">
        <v>36.1</v>
      </c>
      <c r="K106" s="5">
        <v>34.5</v>
      </c>
      <c r="L106" s="5">
        <v>29.9</v>
      </c>
    </row>
    <row r="107" spans="1:12">
      <c r="A107" s="6">
        <v>106</v>
      </c>
      <c r="B107" s="8" t="s">
        <v>99</v>
      </c>
      <c r="C107" s="5">
        <v>196.727</v>
      </c>
      <c r="D107" s="5">
        <v>188.916</v>
      </c>
      <c r="E107" s="5">
        <v>177.363</v>
      </c>
      <c r="H107" s="5">
        <v>22.57</v>
      </c>
      <c r="I107" s="5">
        <v>21.150000000000009</v>
      </c>
      <c r="J107" s="5">
        <v>38.1</v>
      </c>
      <c r="K107" s="5">
        <v>35.299999999999997</v>
      </c>
      <c r="L107" s="5">
        <v>30.6</v>
      </c>
    </row>
    <row r="108" spans="1:12">
      <c r="A108" s="6">
        <v>107</v>
      </c>
      <c r="B108" s="8" t="s">
        <v>30</v>
      </c>
      <c r="C108" s="5">
        <v>181.79300000000001</v>
      </c>
      <c r="D108" s="5">
        <v>178.358</v>
      </c>
      <c r="E108" s="5">
        <v>169.423</v>
      </c>
      <c r="H108" s="5">
        <v>18.489999999999998</v>
      </c>
      <c r="I108" s="5">
        <v>21.9</v>
      </c>
      <c r="J108" s="5">
        <v>34.4</v>
      </c>
      <c r="K108" s="5">
        <v>33.1</v>
      </c>
      <c r="L108" s="5">
        <v>28.7</v>
      </c>
    </row>
    <row r="109" spans="1:12">
      <c r="A109" s="6">
        <v>108</v>
      </c>
      <c r="B109" s="8" t="s">
        <v>15</v>
      </c>
      <c r="C109" s="5">
        <v>188.905</v>
      </c>
      <c r="D109" s="5">
        <v>184.57499999999999</v>
      </c>
      <c r="E109" s="5">
        <v>172.95099999999999</v>
      </c>
      <c r="H109" s="5">
        <v>32.18</v>
      </c>
      <c r="I109" s="5">
        <v>5.9249999999999972</v>
      </c>
      <c r="J109" s="5">
        <v>37.299999999999997</v>
      </c>
      <c r="K109" s="5">
        <v>35.700000000000003</v>
      </c>
      <c r="L109" s="5">
        <v>30.4</v>
      </c>
    </row>
    <row r="110" spans="1:12">
      <c r="A110" s="6">
        <v>109</v>
      </c>
      <c r="B110" s="8" t="s">
        <v>79</v>
      </c>
      <c r="C110" s="5">
        <v>168.53700000000001</v>
      </c>
      <c r="D110" s="5">
        <v>163.91300000000001</v>
      </c>
      <c r="E110" s="5">
        <v>155.589</v>
      </c>
      <c r="F110" s="6">
        <v>157</v>
      </c>
      <c r="G110" s="6">
        <v>149</v>
      </c>
      <c r="H110" s="5">
        <v>9.2200000000000006</v>
      </c>
      <c r="I110" s="5">
        <v>20.775000000000002</v>
      </c>
      <c r="J110" s="5">
        <v>32.299999999999997</v>
      </c>
      <c r="K110" s="5">
        <v>31.1</v>
      </c>
      <c r="L110" s="33">
        <v>28.2</v>
      </c>
    </row>
    <row r="111" spans="1:12">
      <c r="A111" s="6">
        <v>110</v>
      </c>
      <c r="B111" s="8" t="s">
        <v>21</v>
      </c>
      <c r="C111" s="5">
        <v>194.61600000000001</v>
      </c>
      <c r="D111" s="5">
        <v>169.708</v>
      </c>
      <c r="E111" s="5">
        <v>166.30799999999999</v>
      </c>
      <c r="H111" s="5">
        <v>15.37</v>
      </c>
      <c r="I111" s="5">
        <v>19.125000000000004</v>
      </c>
      <c r="J111" s="5">
        <v>36.9</v>
      </c>
      <c r="K111" s="5">
        <v>32.799999999999997</v>
      </c>
      <c r="L111" s="5">
        <v>29.2</v>
      </c>
    </row>
    <row r="112" spans="1:12">
      <c r="A112" s="6">
        <v>111</v>
      </c>
      <c r="B112" s="8" t="s">
        <v>85</v>
      </c>
      <c r="C112" s="5">
        <v>185.65299999999999</v>
      </c>
      <c r="D112" s="5">
        <v>179.941</v>
      </c>
      <c r="E112" s="5">
        <v>171.65600000000001</v>
      </c>
      <c r="J112" s="5">
        <v>33.4</v>
      </c>
      <c r="K112" s="5">
        <v>31.6</v>
      </c>
      <c r="L112" s="5">
        <v>27.4</v>
      </c>
    </row>
    <row r="113" spans="1:12">
      <c r="A113" s="6">
        <v>112</v>
      </c>
      <c r="B113" s="8" t="s">
        <v>92</v>
      </c>
      <c r="C113" s="5">
        <v>194.34</v>
      </c>
      <c r="D113" s="5">
        <v>179.61600000000001</v>
      </c>
      <c r="E113" s="5">
        <v>173.03200000000001</v>
      </c>
      <c r="J113" s="5">
        <v>37.9</v>
      </c>
      <c r="K113" s="5">
        <v>35.200000000000003</v>
      </c>
      <c r="L113" s="5">
        <v>30.3</v>
      </c>
    </row>
    <row r="114" spans="1:12">
      <c r="A114" s="6">
        <v>113</v>
      </c>
      <c r="B114" s="8" t="s">
        <v>78</v>
      </c>
      <c r="C114" s="5">
        <v>180.93700000000001</v>
      </c>
      <c r="D114" s="5">
        <v>148.54499999999999</v>
      </c>
      <c r="E114" s="5">
        <v>146.38800000000001</v>
      </c>
      <c r="J114" s="5">
        <v>34.299999999999997</v>
      </c>
      <c r="K114" s="5">
        <v>27.7</v>
      </c>
      <c r="L114" s="33">
        <v>26.1</v>
      </c>
    </row>
    <row r="115" spans="1:12">
      <c r="A115" s="6">
        <v>114</v>
      </c>
      <c r="B115" s="8" t="s">
        <v>20</v>
      </c>
      <c r="C115" s="5">
        <v>200.68799999999999</v>
      </c>
      <c r="D115" s="5">
        <v>182.83500000000001</v>
      </c>
      <c r="E115" s="5">
        <v>159.84</v>
      </c>
      <c r="J115" s="5">
        <v>38.4</v>
      </c>
      <c r="K115" s="5">
        <v>34.1</v>
      </c>
      <c r="L115" s="5">
        <v>26.4</v>
      </c>
    </row>
    <row r="116" spans="1:12">
      <c r="A116" s="6">
        <v>115</v>
      </c>
      <c r="B116" s="8" t="s">
        <v>28</v>
      </c>
      <c r="C116" s="5">
        <v>172.58199999999999</v>
      </c>
      <c r="D116" s="5">
        <v>169.02699999999999</v>
      </c>
      <c r="E116" s="5">
        <v>162.23599999999999</v>
      </c>
      <c r="F116" s="6">
        <v>159</v>
      </c>
      <c r="H116" s="5">
        <v>12.49</v>
      </c>
      <c r="I116" s="5">
        <v>21.094999999999988</v>
      </c>
      <c r="J116" s="5">
        <v>31.7</v>
      </c>
      <c r="K116" s="5">
        <v>30.6</v>
      </c>
      <c r="L116" s="5">
        <v>27.9</v>
      </c>
    </row>
    <row r="117" spans="1:12">
      <c r="A117" s="6">
        <v>116</v>
      </c>
      <c r="B117" s="8" t="s">
        <v>32</v>
      </c>
      <c r="C117" s="5">
        <v>174.292</v>
      </c>
      <c r="D117" s="5">
        <v>170.39699999999999</v>
      </c>
      <c r="E117" s="5">
        <v>158.24299999999999</v>
      </c>
      <c r="F117" s="6">
        <v>152</v>
      </c>
      <c r="H117" s="5">
        <v>10.85</v>
      </c>
      <c r="I117" s="5">
        <v>33.227499999999999</v>
      </c>
      <c r="J117" s="5">
        <v>31.9</v>
      </c>
      <c r="K117" s="5">
        <v>30.9</v>
      </c>
      <c r="L117" s="5">
        <v>27.7</v>
      </c>
    </row>
    <row r="118" spans="1:12">
      <c r="A118" s="6">
        <v>117</v>
      </c>
      <c r="B118" s="8" t="s">
        <v>139</v>
      </c>
      <c r="C118" s="5">
        <v>198.27600000000001</v>
      </c>
      <c r="D118" s="5">
        <v>189.33500000000001</v>
      </c>
      <c r="E118" s="5">
        <v>165.23400000000001</v>
      </c>
      <c r="H118" s="5">
        <v>26.39</v>
      </c>
      <c r="I118" s="5">
        <v>21.6</v>
      </c>
      <c r="J118" s="5">
        <v>38.5</v>
      </c>
      <c r="K118" s="5">
        <v>35</v>
      </c>
      <c r="L118" s="5">
        <v>29.3</v>
      </c>
    </row>
    <row r="119" spans="1:12">
      <c r="A119" s="6">
        <v>118</v>
      </c>
      <c r="B119" s="8" t="s">
        <v>73</v>
      </c>
      <c r="C119" s="5">
        <v>188.637</v>
      </c>
      <c r="D119" s="5">
        <v>169.57900000000001</v>
      </c>
      <c r="E119" s="5">
        <v>165.47900000000001</v>
      </c>
      <c r="F119" s="6">
        <v>152</v>
      </c>
      <c r="G119" s="6">
        <v>139</v>
      </c>
      <c r="H119" s="5">
        <v>6.78</v>
      </c>
      <c r="I119" s="5">
        <v>36.600000000000009</v>
      </c>
      <c r="J119" s="5">
        <v>32.6</v>
      </c>
      <c r="K119" s="5">
        <v>30.7</v>
      </c>
      <c r="L119" s="5">
        <v>27.9</v>
      </c>
    </row>
    <row r="120" spans="1:12">
      <c r="A120" s="6">
        <v>119</v>
      </c>
      <c r="B120" s="8" t="s">
        <v>18</v>
      </c>
      <c r="C120" s="5">
        <v>189.864</v>
      </c>
      <c r="D120" s="9">
        <v>181.88499999999999</v>
      </c>
      <c r="E120" s="5">
        <v>171.31899999999999</v>
      </c>
      <c r="H120" s="5">
        <v>9.34</v>
      </c>
      <c r="I120" s="5">
        <v>28.874999999999996</v>
      </c>
      <c r="J120" s="5">
        <v>32</v>
      </c>
      <c r="K120" s="34">
        <v>26.9</v>
      </c>
      <c r="L120" s="5">
        <v>26.4</v>
      </c>
    </row>
    <row r="122" spans="1:12">
      <c r="C122" s="12"/>
      <c r="D122" s="12"/>
      <c r="E122" s="12"/>
      <c r="F122" s="11"/>
      <c r="H122" s="4"/>
      <c r="I122" s="6"/>
      <c r="J122" s="6"/>
      <c r="K122" s="6"/>
      <c r="L122" s="6"/>
    </row>
    <row r="123" spans="1:12">
      <c r="C123" s="12"/>
      <c r="D123" s="12"/>
      <c r="E123" s="12"/>
      <c r="H123" s="4"/>
      <c r="I123" s="6"/>
      <c r="J123" s="6"/>
      <c r="K123" s="6"/>
      <c r="L123" s="6"/>
    </row>
    <row r="124" spans="1:12">
      <c r="C124" s="12"/>
      <c r="D124" s="12"/>
      <c r="E124" s="12"/>
      <c r="H124" s="4"/>
      <c r="I124" s="6"/>
      <c r="J124" s="6"/>
      <c r="K124" s="6"/>
      <c r="L124" s="6"/>
    </row>
    <row r="125" spans="1:12">
      <c r="C125" s="12"/>
      <c r="D125" s="12"/>
      <c r="E125" s="12"/>
      <c r="H125" s="4"/>
      <c r="I125" s="6"/>
      <c r="J125" s="6"/>
      <c r="K125" s="6"/>
      <c r="L125" s="6"/>
    </row>
    <row r="126" spans="1:12">
      <c r="C126" s="12"/>
      <c r="D126" s="12"/>
      <c r="E126" s="12"/>
      <c r="H126" s="4"/>
      <c r="I126" s="6"/>
      <c r="J126" s="6"/>
      <c r="K126" s="6"/>
      <c r="L126" s="6"/>
    </row>
    <row r="133" spans="3:12">
      <c r="C133" s="14"/>
      <c r="J133" s="4"/>
      <c r="K133" s="4"/>
      <c r="L133" s="4"/>
    </row>
    <row r="134" spans="3:12">
      <c r="C134" s="14"/>
      <c r="J134" s="4"/>
      <c r="K134" s="4"/>
      <c r="L134" s="4"/>
    </row>
    <row r="136" spans="3:12">
      <c r="E136" s="5"/>
    </row>
    <row r="137" spans="3:12">
      <c r="E137" s="5"/>
    </row>
    <row r="138" spans="3:12">
      <c r="E138" s="5"/>
    </row>
    <row r="139" spans="3:12">
      <c r="E139" s="5"/>
    </row>
    <row r="140" spans="3:12">
      <c r="E140" s="5"/>
    </row>
    <row r="141" spans="3:12">
      <c r="E141" s="5"/>
    </row>
    <row r="142" spans="3:12">
      <c r="E142" s="5"/>
    </row>
    <row r="144" spans="3:12">
      <c r="E144" s="5"/>
    </row>
  </sheetData>
  <sortState ref="A2:L120">
    <sortCondition ref="A2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workbookViewId="0">
      <selection activeCell="B2" sqref="B2"/>
    </sheetView>
  </sheetViews>
  <sheetFormatPr baseColWidth="10" defaultRowHeight="18" x14ac:dyDescent="0"/>
  <cols>
    <col min="1" max="1" width="10.83203125" style="6"/>
    <col min="2" max="2" width="17.5" style="8" bestFit="1" customWidth="1"/>
    <col min="3" max="3" width="21.5" style="5" customWidth="1"/>
    <col min="4" max="4" width="21.5" style="22" customWidth="1"/>
    <col min="5" max="5" width="21.5" style="12" customWidth="1"/>
    <col min="6" max="6" width="21.5" style="22" customWidth="1"/>
    <col min="7" max="7" width="18.1640625" style="24" bestFit="1" customWidth="1"/>
    <col min="8" max="8" width="20.83203125" style="4" bestFit="1" customWidth="1"/>
    <col min="9" max="10" width="19.6640625" style="6" customWidth="1"/>
    <col min="11" max="11" width="19.6640625" style="16" customWidth="1"/>
    <col min="12" max="12" width="19.6640625" style="4" customWidth="1"/>
    <col min="13" max="16384" width="10.83203125" style="4"/>
  </cols>
  <sheetData>
    <row r="1" spans="1:11" s="1" customFormat="1">
      <c r="A1" s="3" t="s">
        <v>122</v>
      </c>
      <c r="B1" s="7" t="s">
        <v>115</v>
      </c>
      <c r="C1" s="26" t="s">
        <v>134</v>
      </c>
      <c r="D1" s="27" t="s">
        <v>135</v>
      </c>
      <c r="E1" s="29" t="s">
        <v>137</v>
      </c>
      <c r="F1" s="30" t="s">
        <v>136</v>
      </c>
      <c r="G1" s="23" t="s">
        <v>127</v>
      </c>
      <c r="H1" s="17"/>
      <c r="I1" s="13"/>
      <c r="J1" s="13"/>
      <c r="K1" s="15"/>
    </row>
    <row r="2" spans="1:11">
      <c r="A2" s="6">
        <v>36</v>
      </c>
      <c r="B2" s="8" t="s">
        <v>0</v>
      </c>
      <c r="C2" s="21">
        <v>251.25899999999999</v>
      </c>
      <c r="D2" s="28">
        <v>-2453.6097972500002</v>
      </c>
      <c r="E2" s="31">
        <v>202.351</v>
      </c>
      <c r="F2" s="32">
        <v>-2453.59729952</v>
      </c>
      <c r="G2" s="24">
        <f t="shared" ref="G2:G15" si="0">(F2-D2)*627.5095</f>
        <v>7.8424443035463192</v>
      </c>
    </row>
    <row r="3" spans="1:11">
      <c r="A3" s="6">
        <v>37</v>
      </c>
      <c r="B3" s="8" t="s">
        <v>103</v>
      </c>
      <c r="C3" s="21">
        <v>250.92500000000001</v>
      </c>
      <c r="D3" s="28">
        <v>-2298.7203882499998</v>
      </c>
      <c r="E3" s="31">
        <v>218.565</v>
      </c>
      <c r="F3" s="32">
        <v>-2298.70516868</v>
      </c>
      <c r="G3" s="24">
        <f t="shared" si="0"/>
        <v>9.5504247607718771</v>
      </c>
    </row>
    <row r="4" spans="1:11">
      <c r="A4" s="6">
        <v>38</v>
      </c>
      <c r="B4" s="8" t="s">
        <v>107</v>
      </c>
      <c r="C4" s="21">
        <v>216.56399999999999</v>
      </c>
      <c r="D4" s="28">
        <v>-1848.62181601</v>
      </c>
      <c r="E4" s="31">
        <v>178.93600000000001</v>
      </c>
      <c r="F4" s="32">
        <v>-1848.6118698</v>
      </c>
      <c r="G4" s="24">
        <f t="shared" si="0"/>
        <v>6.2413412639653636</v>
      </c>
    </row>
    <row r="5" spans="1:11">
      <c r="A5" s="6">
        <v>39</v>
      </c>
      <c r="B5" s="8" t="s">
        <v>108</v>
      </c>
      <c r="C5" s="21">
        <v>221.15700000000001</v>
      </c>
      <c r="D5" s="28">
        <v>-1963.15425626</v>
      </c>
      <c r="E5" s="31">
        <v>178.74299999999999</v>
      </c>
      <c r="F5" s="32">
        <v>-1963.1467189699999</v>
      </c>
      <c r="G5" s="24">
        <f t="shared" si="0"/>
        <v>4.7297210793007904</v>
      </c>
    </row>
    <row r="6" spans="1:11">
      <c r="A6" s="6">
        <v>40</v>
      </c>
      <c r="B6" s="8" t="s">
        <v>109</v>
      </c>
      <c r="C6" s="21">
        <v>224.005</v>
      </c>
      <c r="D6" s="28">
        <v>-1808.2926265000001</v>
      </c>
      <c r="E6" s="31">
        <v>188.70400000000001</v>
      </c>
      <c r="F6" s="32">
        <v>-1808.27614948</v>
      </c>
      <c r="G6" s="24">
        <f t="shared" si="0"/>
        <v>10.339486581776915</v>
      </c>
    </row>
    <row r="7" spans="1:11">
      <c r="A7" s="6">
        <v>41</v>
      </c>
      <c r="B7" s="8" t="s">
        <v>110</v>
      </c>
      <c r="C7" s="21">
        <v>225.22499999999999</v>
      </c>
      <c r="D7" s="28">
        <v>-1693.7611432599999</v>
      </c>
      <c r="E7" s="31">
        <v>188.708</v>
      </c>
      <c r="F7" s="32">
        <v>-1693.74792925</v>
      </c>
      <c r="G7" s="24">
        <f t="shared" si="0"/>
        <v>8.2919168080674108</v>
      </c>
    </row>
    <row r="8" spans="1:11">
      <c r="A8" s="6">
        <v>42</v>
      </c>
      <c r="B8" s="8" t="s">
        <v>1</v>
      </c>
      <c r="C8" s="21">
        <v>214.74100000000001</v>
      </c>
      <c r="D8" s="28">
        <v>-2138.6331487699999</v>
      </c>
      <c r="E8" s="31">
        <v>174.21299999999999</v>
      </c>
      <c r="F8" s="32">
        <v>-2138.6135247500001</v>
      </c>
      <c r="G8" s="24">
        <f t="shared" si="0"/>
        <v>12.314258978070846</v>
      </c>
    </row>
    <row r="9" spans="1:11">
      <c r="A9" s="6">
        <v>43</v>
      </c>
      <c r="B9" s="8" t="s">
        <v>5</v>
      </c>
      <c r="C9" s="21">
        <v>211.20699999999999</v>
      </c>
      <c r="D9" s="28">
        <v>-2004.66389495</v>
      </c>
      <c r="E9" s="31">
        <v>177.29499999999999</v>
      </c>
      <c r="F9" s="32">
        <v>-2004.65455346</v>
      </c>
      <c r="G9" s="24">
        <f t="shared" si="0"/>
        <v>5.8618737191531585</v>
      </c>
    </row>
    <row r="10" spans="1:11">
      <c r="A10" s="6">
        <v>44</v>
      </c>
      <c r="B10" s="8" t="s">
        <v>104</v>
      </c>
      <c r="C10" s="21">
        <v>228.114</v>
      </c>
      <c r="D10" s="28">
        <v>-1849.7986452099999</v>
      </c>
      <c r="E10" s="31">
        <v>195.012</v>
      </c>
      <c r="F10" s="32">
        <v>-1849.7831886700001</v>
      </c>
      <c r="G10" s="24">
        <f t="shared" si="0"/>
        <v>9.6991256870245</v>
      </c>
    </row>
    <row r="11" spans="1:11">
      <c r="A11" s="6">
        <v>45</v>
      </c>
      <c r="B11" s="8" t="s">
        <v>88</v>
      </c>
      <c r="C11" s="21">
        <v>206.899</v>
      </c>
      <c r="D11" s="28">
        <v>-1997.36600836</v>
      </c>
      <c r="E11" s="31">
        <v>163.79300000000001</v>
      </c>
      <c r="F11" s="32">
        <v>-1997.35370154</v>
      </c>
      <c r="G11" s="24">
        <f t="shared" si="0"/>
        <v>7.7226464648206861</v>
      </c>
      <c r="H11" s="18"/>
    </row>
    <row r="12" spans="1:11">
      <c r="A12" s="6">
        <v>46</v>
      </c>
      <c r="B12" s="8" t="s">
        <v>6</v>
      </c>
      <c r="C12" s="21">
        <v>236.16300000000001</v>
      </c>
      <c r="D12" s="28">
        <v>-3794.6614679999998</v>
      </c>
      <c r="E12" s="31">
        <v>209.494</v>
      </c>
      <c r="F12" s="32">
        <v>-3794.65544426</v>
      </c>
      <c r="G12" s="24">
        <f t="shared" si="0"/>
        <v>3.7799540754161978</v>
      </c>
    </row>
    <row r="13" spans="1:11">
      <c r="A13" s="6">
        <v>47</v>
      </c>
      <c r="B13" s="8" t="s">
        <v>7</v>
      </c>
      <c r="C13" s="21">
        <v>228.86099999999999</v>
      </c>
      <c r="D13" s="28">
        <v>-1715.8293015700001</v>
      </c>
      <c r="E13" s="31">
        <v>190.85599999999999</v>
      </c>
      <c r="F13" s="32">
        <v>-1715.8181253499999</v>
      </c>
      <c r="G13" s="24">
        <f t="shared" si="0"/>
        <v>7.0131842241854887</v>
      </c>
    </row>
    <row r="14" spans="1:11">
      <c r="A14" s="6">
        <v>48</v>
      </c>
      <c r="B14" s="8" t="s">
        <v>2</v>
      </c>
      <c r="C14" s="21">
        <v>207.95400000000001</v>
      </c>
      <c r="D14" s="28">
        <v>-1870.68587581</v>
      </c>
      <c r="E14" s="31">
        <v>180.16</v>
      </c>
      <c r="F14" s="32">
        <v>-1870.67964274</v>
      </c>
      <c r="G14" s="24">
        <f t="shared" si="0"/>
        <v>3.9113106391697072</v>
      </c>
    </row>
    <row r="15" spans="1:11">
      <c r="A15" s="6">
        <v>49</v>
      </c>
      <c r="B15" s="8" t="s">
        <v>111</v>
      </c>
      <c r="C15" s="21">
        <v>208.88499999999999</v>
      </c>
      <c r="D15" s="28">
        <v>-1910.01068409</v>
      </c>
      <c r="E15" s="31">
        <v>199.53399999999999</v>
      </c>
      <c r="F15" s="32">
        <v>-1910.00674478</v>
      </c>
      <c r="G15" s="24">
        <f t="shared" si="0"/>
        <v>2.4719544484939249</v>
      </c>
      <c r="H15" s="18"/>
    </row>
    <row r="16" spans="1:11">
      <c r="A16" s="6">
        <v>50</v>
      </c>
      <c r="B16" s="8" t="s">
        <v>114</v>
      </c>
      <c r="C16" s="21">
        <v>228.90600000000001</v>
      </c>
      <c r="D16" s="28">
        <v>-1755.15008816</v>
      </c>
      <c r="E16" s="31">
        <v>191.708</v>
      </c>
      <c r="F16" s="32">
        <v>-1755.1332499099999</v>
      </c>
      <c r="G16" s="24">
        <f>(F16-D16)*627.595</f>
        <v>10.567601508807519</v>
      </c>
      <c r="H16" s="8"/>
      <c r="I16" s="12"/>
      <c r="J16" s="12"/>
    </row>
    <row r="17" spans="1:11">
      <c r="A17" s="6">
        <v>51</v>
      </c>
      <c r="B17" s="8" t="s">
        <v>8</v>
      </c>
      <c r="C17" s="21">
        <v>214.65799999999999</v>
      </c>
      <c r="D17" s="28">
        <v>-2083.3239910000002</v>
      </c>
      <c r="E17" s="31">
        <v>191.495</v>
      </c>
      <c r="F17" s="32">
        <v>-2083.3159589400002</v>
      </c>
      <c r="G17" s="24">
        <f>(F17-D17)*627.5095</f>
        <v>5.04019395457314</v>
      </c>
    </row>
    <row r="18" spans="1:11">
      <c r="A18" s="6">
        <v>52</v>
      </c>
      <c r="B18" s="8" t="s">
        <v>9</v>
      </c>
      <c r="C18" s="21">
        <v>231.18899999999999</v>
      </c>
      <c r="D18" s="28">
        <v>-2235.9660992600002</v>
      </c>
      <c r="E18" s="31">
        <v>192.61099999999999</v>
      </c>
      <c r="F18" s="32">
        <v>-2235.9564349299999</v>
      </c>
      <c r="G18" s="24">
        <f>(F18-D18)*627.5095</f>
        <v>6.0644588863265154</v>
      </c>
    </row>
    <row r="19" spans="1:11">
      <c r="A19" s="6">
        <v>53</v>
      </c>
      <c r="B19" s="8" t="s">
        <v>112</v>
      </c>
      <c r="C19" s="21">
        <v>231.49600000000001</v>
      </c>
      <c r="D19" s="28">
        <v>-2257.03560728</v>
      </c>
      <c r="E19" s="31">
        <v>219.87799999999999</v>
      </c>
      <c r="F19" s="32">
        <v>-2257.0269665800001</v>
      </c>
      <c r="G19" s="24">
        <f>(F19-D19)*627.595</f>
        <v>5.4228601164291739</v>
      </c>
      <c r="H19" s="8"/>
      <c r="I19" s="12"/>
      <c r="J19" s="12"/>
    </row>
    <row r="20" spans="1:11">
      <c r="A20" s="6">
        <v>54</v>
      </c>
      <c r="B20" s="8" t="s">
        <v>101</v>
      </c>
      <c r="C20" s="21">
        <v>227.44399999999999</v>
      </c>
      <c r="D20" s="28">
        <v>-2099.7504610999999</v>
      </c>
      <c r="E20" s="31">
        <v>218.25399999999999</v>
      </c>
      <c r="F20" s="32">
        <v>-2099.7488804499999</v>
      </c>
      <c r="G20" s="24">
        <f>(F20-D20)*627.5095</f>
        <v>0.99187289120688338</v>
      </c>
      <c r="H20" s="8"/>
    </row>
    <row r="21" spans="1:11">
      <c r="A21" s="6">
        <v>55</v>
      </c>
      <c r="B21" s="8" t="s">
        <v>113</v>
      </c>
      <c r="C21" s="21">
        <v>238.744</v>
      </c>
      <c r="D21" s="28">
        <v>-2224.55049581</v>
      </c>
      <c r="E21" s="31">
        <v>174.73500000000001</v>
      </c>
      <c r="F21" s="32">
        <v>-2224.5355685599998</v>
      </c>
      <c r="G21" s="24">
        <f>(F21-D21)*627.595</f>
        <v>9.3682674639102252</v>
      </c>
      <c r="H21" s="19"/>
      <c r="I21" s="12"/>
      <c r="J21" s="12"/>
    </row>
    <row r="22" spans="1:11">
      <c r="A22" s="6">
        <v>56</v>
      </c>
      <c r="B22" s="8" t="s">
        <v>105</v>
      </c>
      <c r="C22" s="21">
        <v>250.58</v>
      </c>
      <c r="D22" s="28">
        <v>-2069.6889141000001</v>
      </c>
      <c r="E22" s="31">
        <v>185.66399999999999</v>
      </c>
      <c r="F22" s="32">
        <v>-2069.6639728099999</v>
      </c>
      <c r="G22" s="24">
        <f>(F22-D22)*627.5095</f>
        <v>15.650896417407226</v>
      </c>
    </row>
    <row r="23" spans="1:11">
      <c r="A23" s="6">
        <v>57</v>
      </c>
      <c r="B23" s="8" t="s">
        <v>102</v>
      </c>
      <c r="C23" s="21">
        <v>225.95400000000001</v>
      </c>
      <c r="D23" s="28">
        <v>-1871.8476877400001</v>
      </c>
      <c r="E23" s="31">
        <v>186.571</v>
      </c>
      <c r="F23" s="32">
        <v>-1871.8316937300001</v>
      </c>
      <c r="G23" s="24">
        <f>(F23-D23)*627.5095</f>
        <v>10.036393218086085</v>
      </c>
    </row>
    <row r="24" spans="1:11">
      <c r="A24" s="6">
        <v>58</v>
      </c>
      <c r="B24" s="8" t="s">
        <v>3</v>
      </c>
      <c r="C24" s="21">
        <v>224.285</v>
      </c>
      <c r="D24" s="28">
        <v>-2026.71884101</v>
      </c>
      <c r="E24" s="31">
        <v>184.98699999999999</v>
      </c>
      <c r="F24" s="32">
        <v>-2026.70920136</v>
      </c>
      <c r="G24" s="24">
        <f>(F24-D24)*627.5095</f>
        <v>6.0489719517087188</v>
      </c>
      <c r="I24" s="4"/>
      <c r="J24" s="4"/>
      <c r="K24" s="4"/>
    </row>
    <row r="25" spans="1:11">
      <c r="A25" s="6">
        <v>59</v>
      </c>
      <c r="B25" s="8" t="s">
        <v>106</v>
      </c>
      <c r="C25" s="21">
        <v>227.41399999999999</v>
      </c>
      <c r="D25" s="28">
        <v>-1832.54036133</v>
      </c>
      <c r="E25" s="31">
        <v>188.529</v>
      </c>
      <c r="F25" s="32">
        <v>-1832.52977584</v>
      </c>
      <c r="G25" s="24">
        <f>(F25-D25)*627.5095</f>
        <v>6.6424955371797862</v>
      </c>
      <c r="I25" s="4"/>
      <c r="J25" s="4"/>
      <c r="K25" s="4"/>
    </row>
    <row r="26" spans="1:11">
      <c r="A26" s="6">
        <v>60</v>
      </c>
      <c r="B26" s="8" t="s">
        <v>4</v>
      </c>
      <c r="C26" s="21">
        <v>211.101</v>
      </c>
      <c r="D26" s="28">
        <v>-1987.3990307500001</v>
      </c>
      <c r="E26" s="31">
        <v>181.81899999999999</v>
      </c>
      <c r="F26" s="32">
        <v>-1987.39244424</v>
      </c>
      <c r="G26" s="24">
        <f>(F26-D26)*627.5095</f>
        <v>4.1330975968661727</v>
      </c>
      <c r="I26" s="4"/>
      <c r="J26" s="4"/>
      <c r="K26" s="4"/>
    </row>
    <row r="27" spans="1:11">
      <c r="I27" s="4"/>
      <c r="J27" s="4"/>
      <c r="K27" s="4"/>
    </row>
    <row r="28" spans="1:11">
      <c r="I28" s="4"/>
      <c r="J28" s="4"/>
      <c r="K28" s="4"/>
    </row>
    <row r="29" spans="1:11">
      <c r="I29" s="4"/>
      <c r="J29" s="4"/>
      <c r="K29" s="4"/>
    </row>
    <row r="30" spans="1:11">
      <c r="E30" s="5"/>
      <c r="I30" s="4"/>
      <c r="J30" s="4"/>
      <c r="K30" s="4"/>
    </row>
    <row r="31" spans="1:11">
      <c r="I31" s="4"/>
      <c r="J31" s="4"/>
      <c r="K31" s="4"/>
    </row>
    <row r="32" spans="1:11">
      <c r="E32" s="16"/>
      <c r="I32" s="4"/>
      <c r="J32" s="4"/>
      <c r="K32" s="4"/>
    </row>
    <row r="33" spans="5:11">
      <c r="E33" s="16"/>
      <c r="I33" s="4"/>
      <c r="J33" s="4"/>
      <c r="K33" s="4"/>
    </row>
    <row r="34" spans="5:11">
      <c r="E34" s="16"/>
      <c r="I34" s="4"/>
      <c r="J34" s="4"/>
      <c r="K34" s="4"/>
    </row>
    <row r="35" spans="5:11">
      <c r="E35" s="16"/>
      <c r="I35" s="4"/>
      <c r="J35" s="4"/>
      <c r="K35" s="4"/>
    </row>
    <row r="36" spans="5:11">
      <c r="E36" s="16"/>
      <c r="I36" s="4"/>
      <c r="J36" s="4"/>
      <c r="K36" s="4"/>
    </row>
    <row r="37" spans="5:11">
      <c r="E37" s="16"/>
      <c r="I37" s="4"/>
      <c r="J37" s="4"/>
      <c r="K37" s="4"/>
    </row>
    <row r="38" spans="5:11">
      <c r="E38" s="16"/>
      <c r="I38" s="4"/>
      <c r="J38" s="4"/>
      <c r="K38" s="4"/>
    </row>
    <row r="39" spans="5:11">
      <c r="E39" s="16"/>
      <c r="I39" s="4"/>
      <c r="J39" s="4"/>
      <c r="K39" s="4"/>
    </row>
    <row r="40" spans="5:11">
      <c r="E40" s="16"/>
      <c r="I40" s="4"/>
      <c r="J40" s="4"/>
      <c r="K40" s="4"/>
    </row>
    <row r="41" spans="5:11">
      <c r="E41" s="16"/>
      <c r="I41" s="4"/>
      <c r="J41" s="4"/>
      <c r="K41" s="4"/>
    </row>
    <row r="42" spans="5:11">
      <c r="E42" s="16"/>
      <c r="I42" s="4"/>
      <c r="J42" s="4"/>
      <c r="K42" s="4"/>
    </row>
    <row r="43" spans="5:11">
      <c r="E43" s="16"/>
      <c r="I43" s="4"/>
      <c r="J43" s="4"/>
      <c r="K43" s="4"/>
    </row>
    <row r="44" spans="5:11">
      <c r="E44" s="16"/>
      <c r="I44" s="4"/>
      <c r="J44" s="4"/>
      <c r="K44" s="4"/>
    </row>
    <row r="45" spans="5:11">
      <c r="E45" s="16"/>
      <c r="I45" s="4"/>
      <c r="J45" s="4"/>
      <c r="K45" s="4"/>
    </row>
    <row r="46" spans="5:11">
      <c r="E46" s="16"/>
      <c r="I46" s="4"/>
      <c r="J46" s="4"/>
      <c r="K46" s="4"/>
    </row>
    <row r="47" spans="5:11">
      <c r="E47" s="16"/>
      <c r="I47" s="4"/>
      <c r="J47" s="4"/>
      <c r="K47" s="4"/>
    </row>
    <row r="48" spans="5:11">
      <c r="E48" s="16"/>
      <c r="I48" s="4"/>
      <c r="J48" s="4"/>
      <c r="K48" s="4"/>
    </row>
    <row r="49" spans="2:11">
      <c r="E49" s="16"/>
      <c r="I49" s="4"/>
      <c r="J49" s="4"/>
      <c r="K49" s="4"/>
    </row>
    <row r="50" spans="2:11">
      <c r="E50" s="16"/>
      <c r="I50" s="4"/>
      <c r="J50" s="4"/>
      <c r="K50" s="4"/>
    </row>
    <row r="51" spans="2:11">
      <c r="E51" s="16"/>
      <c r="I51" s="4"/>
      <c r="J51" s="4"/>
      <c r="K51" s="4"/>
    </row>
    <row r="52" spans="2:11">
      <c r="E52" s="16"/>
      <c r="I52" s="4"/>
      <c r="J52" s="4"/>
      <c r="K52" s="4"/>
    </row>
    <row r="53" spans="2:11">
      <c r="E53" s="16"/>
      <c r="I53" s="4"/>
      <c r="J53" s="4"/>
      <c r="K53" s="4"/>
    </row>
    <row r="54" spans="2:11">
      <c r="E54" s="16"/>
      <c r="I54" s="4"/>
      <c r="J54" s="4"/>
      <c r="K54" s="4"/>
    </row>
    <row r="55" spans="2:11">
      <c r="E55" s="16"/>
      <c r="I55" s="4"/>
      <c r="J55" s="4"/>
      <c r="K55" s="4"/>
    </row>
    <row r="56" spans="2:11">
      <c r="E56" s="16"/>
    </row>
    <row r="58" spans="2:11">
      <c r="E58" s="16"/>
    </row>
    <row r="59" spans="2:11">
      <c r="E59" s="16"/>
    </row>
    <row r="63" spans="2:11">
      <c r="B63" s="16"/>
      <c r="C63" s="6"/>
      <c r="D63" s="6"/>
      <c r="E63" s="4"/>
      <c r="F63" s="4"/>
      <c r="G63" s="25"/>
      <c r="I63" s="4"/>
      <c r="J63" s="4"/>
      <c r="K63" s="4"/>
    </row>
    <row r="64" spans="2:11">
      <c r="B64" s="16"/>
      <c r="C64" s="6"/>
      <c r="D64" s="6"/>
      <c r="E64" s="4"/>
      <c r="F64" s="4"/>
      <c r="G64" s="25"/>
      <c r="I64" s="4"/>
      <c r="J64" s="4"/>
      <c r="K64" s="4"/>
    </row>
    <row r="65" spans="2:11">
      <c r="B65" s="16"/>
      <c r="C65" s="6"/>
      <c r="D65" s="6"/>
      <c r="E65" s="4"/>
      <c r="F65" s="4"/>
      <c r="G65" s="25"/>
      <c r="I65" s="4"/>
      <c r="J65" s="4"/>
      <c r="K65" s="4"/>
    </row>
    <row r="66" spans="2:11">
      <c r="B66" s="16"/>
      <c r="C66" s="6"/>
      <c r="D66" s="6"/>
      <c r="E66" s="4"/>
      <c r="F66" s="4"/>
      <c r="G66" s="25"/>
      <c r="I66" s="4"/>
      <c r="J66" s="4"/>
      <c r="K66" s="4"/>
    </row>
    <row r="67" spans="2:11">
      <c r="B67" s="16"/>
      <c r="C67" s="6"/>
      <c r="D67" s="6"/>
      <c r="E67" s="4"/>
      <c r="F67" s="4"/>
      <c r="G67" s="25"/>
      <c r="I67" s="4"/>
      <c r="J67" s="4"/>
      <c r="K67" s="4"/>
    </row>
    <row r="68" spans="2:11">
      <c r="B68" s="16"/>
      <c r="C68" s="6"/>
      <c r="D68" s="6"/>
      <c r="E68" s="4"/>
      <c r="F68" s="4"/>
      <c r="G68" s="25"/>
      <c r="I68" s="4"/>
      <c r="J68" s="4"/>
      <c r="K68" s="4"/>
    </row>
    <row r="69" spans="2:11">
      <c r="B69" s="16"/>
      <c r="C69" s="6"/>
      <c r="D69" s="6"/>
      <c r="E69" s="4"/>
      <c r="F69" s="4"/>
      <c r="G69" s="25"/>
      <c r="I69" s="4"/>
      <c r="J69" s="4"/>
      <c r="K69" s="4"/>
    </row>
    <row r="70" spans="2:11">
      <c r="B70" s="16"/>
      <c r="C70" s="6"/>
      <c r="D70" s="6"/>
      <c r="E70" s="4"/>
      <c r="F70" s="4"/>
      <c r="G70" s="25"/>
      <c r="I70" s="4"/>
      <c r="J70" s="4"/>
      <c r="K70" s="4"/>
    </row>
    <row r="71" spans="2:11">
      <c r="B71" s="16"/>
      <c r="C71" s="6"/>
      <c r="D71" s="6"/>
      <c r="E71" s="4"/>
      <c r="F71" s="4"/>
      <c r="G71" s="25"/>
      <c r="I71" s="4"/>
      <c r="J71" s="4"/>
      <c r="K71" s="4"/>
    </row>
    <row r="72" spans="2:11">
      <c r="B72" s="16"/>
      <c r="C72" s="6"/>
      <c r="D72" s="6"/>
      <c r="E72" s="4"/>
      <c r="F72" s="4"/>
      <c r="G72" s="25"/>
      <c r="I72" s="4"/>
      <c r="J72" s="4"/>
      <c r="K72" s="4"/>
    </row>
    <row r="73" spans="2:11">
      <c r="B73" s="16"/>
      <c r="C73" s="6"/>
      <c r="D73" s="6"/>
      <c r="E73" s="4"/>
      <c r="F73" s="4"/>
      <c r="G73" s="25"/>
      <c r="I73" s="4"/>
      <c r="J73" s="4"/>
      <c r="K73" s="4"/>
    </row>
    <row r="74" spans="2:11">
      <c r="B74" s="16"/>
      <c r="C74" s="6"/>
      <c r="D74" s="6"/>
      <c r="E74" s="4"/>
      <c r="F74" s="4"/>
      <c r="G74" s="25"/>
      <c r="I74" s="4"/>
      <c r="J74" s="4"/>
      <c r="K74" s="4"/>
    </row>
    <row r="75" spans="2:11">
      <c r="B75" s="16"/>
      <c r="C75" s="6"/>
      <c r="D75" s="6"/>
      <c r="E75" s="4"/>
      <c r="F75" s="4"/>
      <c r="G75" s="25"/>
      <c r="I75" s="4"/>
      <c r="J75" s="4"/>
      <c r="K75" s="4"/>
    </row>
    <row r="76" spans="2:11">
      <c r="B76" s="16"/>
      <c r="C76" s="6"/>
      <c r="D76" s="6"/>
      <c r="E76" s="4"/>
      <c r="F76" s="4"/>
      <c r="G76" s="25"/>
      <c r="I76" s="4"/>
      <c r="J76" s="4"/>
      <c r="K76" s="4"/>
    </row>
    <row r="77" spans="2:11">
      <c r="B77" s="16"/>
      <c r="C77" s="6"/>
      <c r="D77" s="6"/>
      <c r="E77" s="4"/>
      <c r="F77" s="4"/>
      <c r="G77" s="25"/>
      <c r="I77" s="4"/>
      <c r="J77" s="4"/>
      <c r="K77" s="4"/>
    </row>
    <row r="78" spans="2:11">
      <c r="B78" s="16"/>
      <c r="C78" s="6"/>
      <c r="D78" s="6"/>
      <c r="E78" s="4"/>
      <c r="F78" s="4"/>
      <c r="G78" s="25"/>
      <c r="I78" s="4"/>
      <c r="J78" s="4"/>
      <c r="K78" s="4"/>
    </row>
    <row r="79" spans="2:11">
      <c r="B79" s="16"/>
      <c r="C79" s="6"/>
      <c r="D79" s="6"/>
      <c r="E79" s="4"/>
      <c r="F79" s="4"/>
      <c r="G79" s="25"/>
      <c r="I79" s="4"/>
      <c r="J79" s="4"/>
      <c r="K79" s="4"/>
    </row>
    <row r="80" spans="2:11">
      <c r="B80" s="16"/>
      <c r="C80" s="6"/>
      <c r="D80" s="6"/>
      <c r="E80" s="4"/>
      <c r="F80" s="4"/>
      <c r="G80" s="25"/>
      <c r="I80" s="4"/>
      <c r="J80" s="4"/>
      <c r="K80" s="4"/>
    </row>
    <row r="81" spans="2:11">
      <c r="B81" s="16"/>
      <c r="C81" s="6"/>
      <c r="D81" s="6"/>
      <c r="E81" s="4"/>
      <c r="F81" s="4"/>
      <c r="G81" s="25"/>
      <c r="I81" s="4"/>
      <c r="J81" s="4"/>
      <c r="K81" s="4"/>
    </row>
    <row r="82" spans="2:11">
      <c r="B82" s="16"/>
      <c r="C82" s="6"/>
      <c r="D82" s="6"/>
      <c r="E82" s="4"/>
      <c r="F82" s="4"/>
      <c r="G82" s="25"/>
      <c r="I82" s="4"/>
      <c r="J82" s="4"/>
      <c r="K82" s="4"/>
    </row>
    <row r="83" spans="2:11">
      <c r="B83" s="16"/>
      <c r="C83" s="6"/>
      <c r="D83" s="6"/>
      <c r="E83" s="4"/>
      <c r="F83" s="4"/>
      <c r="G83" s="25"/>
      <c r="I83" s="4"/>
      <c r="J83" s="4"/>
      <c r="K83" s="4"/>
    </row>
    <row r="84" spans="2:11">
      <c r="B84" s="16"/>
      <c r="C84" s="6"/>
      <c r="D84" s="6"/>
      <c r="E84" s="4"/>
      <c r="F84" s="4"/>
      <c r="G84" s="25"/>
      <c r="I84" s="4"/>
      <c r="J84" s="4"/>
      <c r="K84" s="4"/>
    </row>
    <row r="85" spans="2:11">
      <c r="B85" s="16"/>
      <c r="C85" s="6"/>
      <c r="D85" s="6"/>
      <c r="E85" s="4"/>
      <c r="F85" s="4"/>
      <c r="G85" s="25"/>
      <c r="I85" s="4"/>
      <c r="J85" s="4"/>
      <c r="K85" s="4"/>
    </row>
    <row r="86" spans="2:11">
      <c r="B86" s="16"/>
      <c r="C86" s="6"/>
      <c r="D86" s="6"/>
      <c r="E86" s="4"/>
      <c r="F86" s="4"/>
      <c r="G86" s="25"/>
      <c r="I86" s="4"/>
      <c r="J86" s="4"/>
      <c r="K86" s="4"/>
    </row>
    <row r="87" spans="2:11">
      <c r="B87" s="16"/>
      <c r="C87" s="6"/>
      <c r="D87" s="6"/>
      <c r="E87" s="4"/>
      <c r="F87" s="4"/>
      <c r="G87" s="25"/>
      <c r="I87" s="4"/>
      <c r="J87" s="4"/>
      <c r="K87" s="4"/>
    </row>
    <row r="88" spans="2:11">
      <c r="B88" s="16"/>
      <c r="C88" s="6"/>
      <c r="D88" s="6"/>
      <c r="E88" s="4"/>
      <c r="F88" s="4"/>
      <c r="G88" s="25"/>
      <c r="I88" s="4"/>
      <c r="J88" s="4"/>
      <c r="K88" s="4"/>
    </row>
    <row r="89" spans="2:11">
      <c r="B89" s="16"/>
      <c r="C89" s="6"/>
      <c r="D89" s="6"/>
      <c r="E89" s="4"/>
      <c r="F89" s="4"/>
      <c r="G89" s="25"/>
      <c r="I89" s="4"/>
      <c r="J89" s="4"/>
      <c r="K89" s="4"/>
    </row>
    <row r="90" spans="2:11">
      <c r="B90" s="16"/>
      <c r="C90" s="6"/>
      <c r="D90" s="6"/>
      <c r="E90" s="4"/>
      <c r="F90" s="4"/>
      <c r="G90" s="25"/>
      <c r="I90" s="4"/>
      <c r="J90" s="4"/>
      <c r="K90" s="4"/>
    </row>
    <row r="91" spans="2:11">
      <c r="B91" s="16"/>
      <c r="C91" s="6"/>
      <c r="D91" s="6"/>
      <c r="E91" s="4"/>
      <c r="F91" s="4"/>
      <c r="G91" s="25"/>
      <c r="I91" s="4"/>
      <c r="J91" s="4"/>
      <c r="K91" s="4"/>
    </row>
    <row r="92" spans="2:11">
      <c r="B92" s="16"/>
      <c r="C92" s="6"/>
      <c r="D92" s="6"/>
      <c r="E92" s="4"/>
      <c r="F92" s="4"/>
      <c r="G92" s="25"/>
      <c r="I92" s="4"/>
      <c r="J92" s="4"/>
      <c r="K92" s="4"/>
    </row>
    <row r="93" spans="2:11">
      <c r="B93" s="16"/>
      <c r="C93" s="6"/>
      <c r="D93" s="6"/>
      <c r="E93" s="4"/>
      <c r="F93" s="4"/>
      <c r="G93" s="25"/>
      <c r="I93" s="4"/>
      <c r="J93" s="4"/>
      <c r="K93" s="4"/>
    </row>
  </sheetData>
  <sortState ref="A2:N26">
    <sortCondition ref="A2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4"/>
  <sheetViews>
    <sheetView workbookViewId="0">
      <selection activeCell="L1" sqref="L1:M120"/>
    </sheetView>
  </sheetViews>
  <sheetFormatPr baseColWidth="10" defaultRowHeight="18" x14ac:dyDescent="0"/>
  <cols>
    <col min="1" max="2" width="10.83203125" style="4"/>
    <col min="3" max="3" width="10.83203125" style="6"/>
    <col min="4" max="5" width="13.1640625" style="4" customWidth="1"/>
    <col min="6" max="6" width="11.1640625" style="4" bestFit="1" customWidth="1"/>
    <col min="7" max="8" width="10.83203125" style="4"/>
    <col min="9" max="9" width="12.33203125" style="4" bestFit="1" customWidth="1"/>
    <col min="10" max="10" width="10.83203125" style="6"/>
    <col min="11" max="11" width="25.1640625" style="8" bestFit="1" customWidth="1"/>
    <col min="12" max="12" width="18.1640625" style="6" bestFit="1" customWidth="1"/>
    <col min="13" max="13" width="14" style="4" bestFit="1" customWidth="1"/>
    <col min="14" max="16384" width="10.83203125" style="4"/>
  </cols>
  <sheetData>
    <row r="1" spans="2:13" s="1" customFormat="1">
      <c r="B1" s="1" t="s">
        <v>115</v>
      </c>
      <c r="C1" s="3" t="s">
        <v>143</v>
      </c>
      <c r="D1" s="3" t="s">
        <v>123</v>
      </c>
      <c r="F1" s="1" t="s">
        <v>146</v>
      </c>
      <c r="J1" s="3" t="s">
        <v>122</v>
      </c>
      <c r="K1" s="7" t="s">
        <v>115</v>
      </c>
      <c r="L1" s="3" t="s">
        <v>124</v>
      </c>
      <c r="M1" s="1" t="s">
        <v>164</v>
      </c>
    </row>
    <row r="2" spans="2:13">
      <c r="B2" s="4" t="s">
        <v>39</v>
      </c>
      <c r="C2" s="5">
        <v>17.399999999999999</v>
      </c>
      <c r="D2" s="5">
        <v>104.712</v>
      </c>
      <c r="F2" s="22">
        <f t="array" ref="F2:G6">LINEST(C2:C7,D2:D7,1,1)</f>
        <v>-0.14498265024659471</v>
      </c>
      <c r="G2" s="22">
        <v>32.388596764609204</v>
      </c>
      <c r="I2" s="5"/>
      <c r="J2" s="6">
        <v>1</v>
      </c>
      <c r="K2" s="8" t="s">
        <v>45</v>
      </c>
      <c r="L2" s="5">
        <v>100.992</v>
      </c>
      <c r="M2" s="5">
        <f>L2*$F$2+$G$2</f>
        <v>17.74650895090511</v>
      </c>
    </row>
    <row r="3" spans="2:13">
      <c r="B3" s="4" t="s">
        <v>58</v>
      </c>
      <c r="C3" s="5">
        <v>14.5</v>
      </c>
      <c r="D3" s="5">
        <v>122.131</v>
      </c>
      <c r="F3" s="22">
        <v>6.8361161734323984E-3</v>
      </c>
      <c r="G3" s="22">
        <v>0.93979449097275869</v>
      </c>
      <c r="I3" s="5"/>
      <c r="J3" s="6">
        <v>2</v>
      </c>
      <c r="K3" s="8" t="s">
        <v>58</v>
      </c>
      <c r="L3" s="5">
        <v>122.131</v>
      </c>
      <c r="M3" s="5">
        <f>L3*$F$2+$G$2</f>
        <v>14.681720707342347</v>
      </c>
    </row>
    <row r="4" spans="2:13">
      <c r="B4" s="4" t="s">
        <v>144</v>
      </c>
      <c r="C4" s="5">
        <v>12.9</v>
      </c>
      <c r="D4" s="5">
        <v>133.20599999999999</v>
      </c>
      <c r="F4" s="22">
        <v>0.99118541852712438</v>
      </c>
      <c r="G4" s="22">
        <v>0.30543027669382644</v>
      </c>
      <c r="I4" s="5"/>
      <c r="J4" s="6">
        <v>3</v>
      </c>
      <c r="K4" s="8" t="s">
        <v>118</v>
      </c>
      <c r="L4" s="5">
        <v>157.79400000000001</v>
      </c>
      <c r="M4" s="5">
        <f>L4*$F$2+$G$2</f>
        <v>9.5112044515980365</v>
      </c>
    </row>
    <row r="5" spans="2:13">
      <c r="B5" s="4" t="s">
        <v>67</v>
      </c>
      <c r="C5" s="5">
        <v>10.4</v>
      </c>
      <c r="D5" s="5">
        <v>152.965</v>
      </c>
      <c r="F5" s="22">
        <v>449.79352522962648</v>
      </c>
      <c r="G5" s="6">
        <v>4</v>
      </c>
      <c r="I5" s="5"/>
      <c r="J5" s="6">
        <v>4</v>
      </c>
      <c r="K5" s="8" t="s">
        <v>87</v>
      </c>
      <c r="L5" s="5">
        <v>157.68799999999999</v>
      </c>
      <c r="M5" s="5">
        <f>L5*$F$2+$G$2</f>
        <v>9.5265726125241805</v>
      </c>
    </row>
    <row r="6" spans="2:13">
      <c r="B6" s="4" t="s">
        <v>66</v>
      </c>
      <c r="C6" s="5">
        <v>10.6</v>
      </c>
      <c r="D6" s="5">
        <v>152.572</v>
      </c>
      <c r="F6" s="22">
        <v>41.960182717648252</v>
      </c>
      <c r="G6" s="22">
        <v>0.37315061568506958</v>
      </c>
      <c r="I6" s="5"/>
      <c r="J6" s="6">
        <v>5</v>
      </c>
      <c r="K6" s="8" t="s">
        <v>90</v>
      </c>
      <c r="L6" s="5">
        <v>163.11699999999999</v>
      </c>
      <c r="M6" s="5">
        <f>L6*$F$2+$G$2</f>
        <v>8.7394618043354164</v>
      </c>
    </row>
    <row r="7" spans="2:13">
      <c r="B7" s="4" t="s">
        <v>80</v>
      </c>
      <c r="C7" s="5">
        <v>10</v>
      </c>
      <c r="D7" s="5">
        <v>151.971</v>
      </c>
      <c r="I7" s="5"/>
      <c r="J7" s="6">
        <v>6</v>
      </c>
      <c r="K7" s="8" t="s">
        <v>91</v>
      </c>
      <c r="L7" s="5">
        <v>160.595</v>
      </c>
      <c r="M7" s="5">
        <f>L7*$F$2+$G$2</f>
        <v>9.1051080482573283</v>
      </c>
    </row>
    <row r="8" spans="2:13">
      <c r="J8" s="6">
        <v>7</v>
      </c>
      <c r="K8" s="8" t="s">
        <v>100</v>
      </c>
      <c r="L8" s="5">
        <v>167.071</v>
      </c>
      <c r="M8" s="5">
        <f>L8*$F$2+$G$2</f>
        <v>8.1662004052603798</v>
      </c>
    </row>
    <row r="9" spans="2:13">
      <c r="D9" s="6"/>
      <c r="E9" s="6"/>
      <c r="J9" s="6">
        <v>8</v>
      </c>
      <c r="K9" s="8" t="s">
        <v>93</v>
      </c>
      <c r="L9" s="5">
        <v>155.02099999999999</v>
      </c>
      <c r="M9" s="5">
        <f>L9*$F$2+$G$2</f>
        <v>9.9132413407318474</v>
      </c>
    </row>
    <row r="10" spans="2:13">
      <c r="D10" s="6"/>
      <c r="E10" s="6"/>
      <c r="J10" s="6">
        <v>9</v>
      </c>
      <c r="K10" s="8" t="s">
        <v>34</v>
      </c>
      <c r="L10" s="5">
        <v>161.47499999999999</v>
      </c>
      <c r="M10" s="5">
        <f>L10*$F$2+$G$2</f>
        <v>8.9775233160403261</v>
      </c>
    </row>
    <row r="11" spans="2:13">
      <c r="J11" s="6">
        <v>10</v>
      </c>
      <c r="K11" s="8" t="s">
        <v>31</v>
      </c>
      <c r="L11" s="5">
        <v>164.90100000000001</v>
      </c>
      <c r="M11" s="5">
        <f>L11*$F$2+$G$2</f>
        <v>8.4808127562954887</v>
      </c>
    </row>
    <row r="12" spans="2:13">
      <c r="J12" s="6">
        <v>11</v>
      </c>
      <c r="K12" s="8" t="s">
        <v>80</v>
      </c>
      <c r="L12" s="5">
        <v>151.971</v>
      </c>
      <c r="M12" s="5">
        <f>L12*$F$2+$G$2</f>
        <v>10.355438423983959</v>
      </c>
    </row>
    <row r="13" spans="2:13">
      <c r="J13" s="6">
        <v>12</v>
      </c>
      <c r="K13" s="8" t="s">
        <v>96</v>
      </c>
      <c r="L13" s="5">
        <v>175.64</v>
      </c>
      <c r="M13" s="5">
        <f>L13*$F$2+$G$2</f>
        <v>6.9238440752973105</v>
      </c>
    </row>
    <row r="14" spans="2:13">
      <c r="J14" s="6">
        <v>13</v>
      </c>
      <c r="K14" s="8" t="s">
        <v>95</v>
      </c>
      <c r="L14" s="5">
        <v>173.65700000000001</v>
      </c>
      <c r="M14" s="5">
        <f>L14*$F$2+$G$2</f>
        <v>7.211344670736306</v>
      </c>
    </row>
    <row r="15" spans="2:13">
      <c r="E15" s="5"/>
      <c r="F15" s="5"/>
      <c r="G15" s="5"/>
      <c r="J15" s="6">
        <v>14</v>
      </c>
      <c r="K15" s="8" t="s">
        <v>98</v>
      </c>
      <c r="L15" s="5">
        <v>152.05199999999999</v>
      </c>
      <c r="M15" s="5">
        <f>L15*$F$2+$G$2</f>
        <v>10.343694829313986</v>
      </c>
    </row>
    <row r="16" spans="2:13">
      <c r="E16" s="5"/>
      <c r="F16" s="5"/>
      <c r="G16" s="5"/>
      <c r="J16" s="6">
        <v>15</v>
      </c>
      <c r="K16" s="8" t="s">
        <v>97</v>
      </c>
      <c r="L16" s="5">
        <v>151.97999999999999</v>
      </c>
      <c r="M16" s="5">
        <f>L16*$F$2+$G$2</f>
        <v>10.354133580131741</v>
      </c>
    </row>
    <row r="17" spans="10:13">
      <c r="J17" s="6">
        <v>16</v>
      </c>
      <c r="K17" s="8" t="s">
        <v>11</v>
      </c>
      <c r="L17" s="5">
        <v>164.87100000000001</v>
      </c>
      <c r="M17" s="5">
        <f>L17*$F$2+$G$2</f>
        <v>8.4851622358028855</v>
      </c>
    </row>
    <row r="18" spans="10:13">
      <c r="J18" s="6">
        <v>17</v>
      </c>
      <c r="K18" s="8" t="s">
        <v>10</v>
      </c>
      <c r="L18" s="5">
        <v>160.64699999999999</v>
      </c>
      <c r="M18" s="5">
        <f>L18*$F$2+$G$2</f>
        <v>9.0975689504445043</v>
      </c>
    </row>
    <row r="19" spans="10:13">
      <c r="J19" s="6">
        <v>18</v>
      </c>
      <c r="K19" s="8" t="s">
        <v>94</v>
      </c>
      <c r="L19" s="5">
        <v>173.126</v>
      </c>
      <c r="M19" s="5">
        <f>L19*$F$2+$G$2</f>
        <v>7.2883304580172492</v>
      </c>
    </row>
    <row r="20" spans="10:13">
      <c r="J20" s="6">
        <v>19</v>
      </c>
      <c r="K20" s="8" t="s">
        <v>22</v>
      </c>
      <c r="L20" s="5">
        <v>153.26300000000001</v>
      </c>
      <c r="M20" s="5">
        <f>L20*$F$2+$G$2</f>
        <v>10.16812083986536</v>
      </c>
    </row>
    <row r="21" spans="10:13">
      <c r="J21" s="6">
        <v>20</v>
      </c>
      <c r="K21" s="8" t="s">
        <v>39</v>
      </c>
      <c r="L21" s="5">
        <v>104.712</v>
      </c>
      <c r="M21" s="5">
        <f>L21*$F$2+$G$2</f>
        <v>17.207173491987781</v>
      </c>
    </row>
    <row r="22" spans="10:13">
      <c r="J22" s="6">
        <v>21</v>
      </c>
      <c r="K22" s="8" t="s">
        <v>27</v>
      </c>
      <c r="L22" s="5">
        <v>116.413</v>
      </c>
      <c r="M22" s="5">
        <f>L22*$F$2+$G$2</f>
        <v>15.510731501452376</v>
      </c>
    </row>
    <row r="23" spans="10:13">
      <c r="J23" s="6">
        <v>22</v>
      </c>
      <c r="K23" s="8" t="s">
        <v>23</v>
      </c>
      <c r="L23" s="5">
        <v>120.70099999999999</v>
      </c>
      <c r="M23" s="5">
        <f>L23*$F$2+$G$2</f>
        <v>14.889045897194976</v>
      </c>
    </row>
    <row r="24" spans="10:13">
      <c r="J24" s="6">
        <v>23</v>
      </c>
      <c r="K24" s="8" t="s">
        <v>51</v>
      </c>
      <c r="L24" s="5">
        <v>125.714</v>
      </c>
      <c r="M24" s="5">
        <f>L24*$F$2+$G$2</f>
        <v>14.162247871508796</v>
      </c>
    </row>
    <row r="25" spans="10:13">
      <c r="J25" s="6">
        <v>24</v>
      </c>
      <c r="K25" s="8" t="s">
        <v>26</v>
      </c>
      <c r="L25" s="5">
        <v>139.06200000000001</v>
      </c>
      <c r="M25" s="5">
        <f>L25*$F$2+$G$2</f>
        <v>12.227019456017249</v>
      </c>
    </row>
    <row r="26" spans="10:13">
      <c r="J26" s="6">
        <v>25</v>
      </c>
      <c r="K26" s="8" t="s">
        <v>25</v>
      </c>
      <c r="L26" s="5">
        <v>159.309</v>
      </c>
      <c r="M26" s="5">
        <f>L26*$F$2+$G$2</f>
        <v>9.2915557364744465</v>
      </c>
    </row>
    <row r="27" spans="10:13">
      <c r="J27" s="6">
        <v>26</v>
      </c>
      <c r="K27" s="8" t="s">
        <v>117</v>
      </c>
      <c r="L27" s="5">
        <v>165.26</v>
      </c>
      <c r="M27" s="5">
        <f>L27*$F$2+$G$2</f>
        <v>8.428763984856964</v>
      </c>
    </row>
    <row r="28" spans="10:13">
      <c r="J28" s="6">
        <v>27</v>
      </c>
      <c r="K28" s="8" t="s">
        <v>24</v>
      </c>
      <c r="L28" s="5">
        <v>159.28899999999999</v>
      </c>
      <c r="M28" s="5">
        <f>L28*$F$2+$G$2</f>
        <v>9.2944553894793813</v>
      </c>
    </row>
    <row r="29" spans="10:13">
      <c r="J29" s="6">
        <v>28</v>
      </c>
      <c r="K29" s="8" t="s">
        <v>67</v>
      </c>
      <c r="L29" s="5">
        <v>152.965</v>
      </c>
      <c r="M29" s="5">
        <f>L29*$F$2+$G$2</f>
        <v>10.211325669638843</v>
      </c>
    </row>
    <row r="30" spans="10:13">
      <c r="J30" s="6">
        <v>29</v>
      </c>
      <c r="K30" s="8" t="s">
        <v>66</v>
      </c>
      <c r="L30" s="5">
        <v>152.572</v>
      </c>
      <c r="M30" s="5">
        <f>L30*$F$2+$G$2</f>
        <v>10.268303851185756</v>
      </c>
    </row>
    <row r="31" spans="10:13">
      <c r="J31" s="6">
        <v>30</v>
      </c>
      <c r="K31" s="8" t="s">
        <v>69</v>
      </c>
      <c r="L31" s="5">
        <v>155.05500000000001</v>
      </c>
      <c r="M31" s="5">
        <f>L31*$F$2+$G$2</f>
        <v>9.9083119306234622</v>
      </c>
    </row>
    <row r="32" spans="10:13">
      <c r="J32" s="6">
        <v>31</v>
      </c>
      <c r="K32" s="8" t="s">
        <v>70</v>
      </c>
      <c r="L32" s="5">
        <v>146.02500000000001</v>
      </c>
      <c r="M32" s="5">
        <f>L32*$F$2+$G$2</f>
        <v>11.217505262350212</v>
      </c>
    </row>
    <row r="33" spans="10:13">
      <c r="J33" s="6">
        <v>32</v>
      </c>
      <c r="K33" s="8" t="s">
        <v>65</v>
      </c>
      <c r="L33" s="5">
        <v>153.37200000000001</v>
      </c>
      <c r="M33" s="5">
        <f>L33*$F$2+$G$2</f>
        <v>10.152317730988479</v>
      </c>
    </row>
    <row r="34" spans="10:13">
      <c r="J34" s="6">
        <v>33</v>
      </c>
      <c r="K34" s="8" t="s">
        <v>72</v>
      </c>
      <c r="L34" s="5">
        <v>157.74199999999999</v>
      </c>
      <c r="M34" s="5">
        <f>L34*$F$2+$G$2</f>
        <v>9.5187435494108641</v>
      </c>
    </row>
    <row r="35" spans="10:13">
      <c r="J35" s="6">
        <v>34</v>
      </c>
      <c r="K35" s="8" t="s">
        <v>71</v>
      </c>
      <c r="L35" s="5">
        <v>147.70500000000001</v>
      </c>
      <c r="M35" s="5">
        <f>L35*$F$2+$G$2</f>
        <v>10.973934409935932</v>
      </c>
    </row>
    <row r="36" spans="10:13">
      <c r="J36" s="6">
        <v>35</v>
      </c>
      <c r="K36" s="8" t="s">
        <v>68</v>
      </c>
      <c r="L36" s="5">
        <v>130.49100000000001</v>
      </c>
      <c r="M36" s="5">
        <f>L36*$F$2+$G$2</f>
        <v>13.469665751280811</v>
      </c>
    </row>
    <row r="37" spans="10:13">
      <c r="J37" s="6">
        <v>36</v>
      </c>
      <c r="K37" s="8" t="s">
        <v>0</v>
      </c>
      <c r="L37" s="5">
        <v>181.55099999999999</v>
      </c>
      <c r="M37" s="5">
        <f>L37*$F$2+$G$2</f>
        <v>6.0668516296896904</v>
      </c>
    </row>
    <row r="38" spans="10:13">
      <c r="J38" s="6">
        <v>37</v>
      </c>
      <c r="K38" s="8" t="s">
        <v>103</v>
      </c>
      <c r="L38" s="5">
        <v>182.28800000000001</v>
      </c>
      <c r="M38" s="5">
        <f>L38*$F$2+$G$2</f>
        <v>5.9599994164579471</v>
      </c>
    </row>
    <row r="39" spans="10:13">
      <c r="J39" s="6">
        <v>38</v>
      </c>
      <c r="K39" s="8" t="s">
        <v>130</v>
      </c>
      <c r="L39" s="5">
        <v>179.67599999999999</v>
      </c>
      <c r="M39" s="5">
        <f>L39*$F$2+$G$2</f>
        <v>6.3386940989020566</v>
      </c>
    </row>
    <row r="40" spans="10:13">
      <c r="J40" s="6">
        <v>39</v>
      </c>
      <c r="K40" s="8" t="s">
        <v>131</v>
      </c>
      <c r="L40" s="5">
        <v>163.15600000000001</v>
      </c>
      <c r="M40" s="5">
        <f>L40*$F$2+$G$2</f>
        <v>8.7338074809757984</v>
      </c>
    </row>
    <row r="41" spans="10:13">
      <c r="J41" s="6">
        <v>40</v>
      </c>
      <c r="K41" s="8" t="s">
        <v>132</v>
      </c>
      <c r="L41" s="5">
        <v>168.083</v>
      </c>
      <c r="M41" s="5">
        <f>L41*$F$2+$G$2</f>
        <v>8.0194779632108251</v>
      </c>
    </row>
    <row r="42" spans="10:13">
      <c r="J42" s="6">
        <v>41</v>
      </c>
      <c r="K42" s="8" t="s">
        <v>133</v>
      </c>
      <c r="L42" s="5">
        <v>168.035</v>
      </c>
      <c r="M42" s="5">
        <f>L42*$F$2+$G$2</f>
        <v>8.0264371304226643</v>
      </c>
    </row>
    <row r="43" spans="10:13">
      <c r="J43" s="6">
        <v>42</v>
      </c>
      <c r="K43" s="8" t="s">
        <v>1</v>
      </c>
      <c r="L43" s="5">
        <v>164.22399999999999</v>
      </c>
      <c r="M43" s="5">
        <f>L43*$F$2+$G$2</f>
        <v>8.5789660105124348</v>
      </c>
    </row>
    <row r="44" spans="10:13">
      <c r="J44" s="6">
        <v>43</v>
      </c>
      <c r="K44" s="8" t="s">
        <v>5</v>
      </c>
      <c r="L44" s="5">
        <v>164.41200000000001</v>
      </c>
      <c r="M44" s="5">
        <f>L44*$F$2+$G$2</f>
        <v>8.5517092722660735</v>
      </c>
    </row>
    <row r="45" spans="10:13">
      <c r="J45" s="6">
        <v>44</v>
      </c>
      <c r="K45" s="8" t="s">
        <v>104</v>
      </c>
      <c r="L45" s="5">
        <v>172.73599999999999</v>
      </c>
      <c r="M45" s="5">
        <f>L45*$F$2+$G$2</f>
        <v>7.3448736916134223</v>
      </c>
    </row>
    <row r="46" spans="10:13">
      <c r="J46" s="6">
        <v>45</v>
      </c>
      <c r="K46" s="8" t="s">
        <v>88</v>
      </c>
      <c r="L46" s="5">
        <v>155.565</v>
      </c>
      <c r="M46" s="5">
        <f>L46*$F$2+$G$2</f>
        <v>9.8343707789976982</v>
      </c>
    </row>
    <row r="47" spans="10:13">
      <c r="J47" s="6">
        <v>46</v>
      </c>
      <c r="K47" s="8" t="s">
        <v>6</v>
      </c>
      <c r="L47" s="5">
        <v>193.60499999999999</v>
      </c>
      <c r="M47" s="5">
        <f>L47*$F$2+$G$2</f>
        <v>4.319230763617238</v>
      </c>
    </row>
    <row r="48" spans="10:13">
      <c r="J48" s="6">
        <v>47</v>
      </c>
      <c r="K48" s="8" t="s">
        <v>7</v>
      </c>
      <c r="L48" s="5">
        <v>166.65199999999999</v>
      </c>
      <c r="M48" s="5">
        <f>L48*$F$2+$G$2</f>
        <v>8.2269481357137053</v>
      </c>
    </row>
    <row r="49" spans="10:13">
      <c r="J49" s="6">
        <v>48</v>
      </c>
      <c r="K49" s="8" t="s">
        <v>2</v>
      </c>
      <c r="L49" s="5">
        <v>164.83099999999999</v>
      </c>
      <c r="M49" s="5">
        <f>L49*$F$2+$G$2</f>
        <v>8.4909615418127551</v>
      </c>
    </row>
    <row r="50" spans="10:13">
      <c r="J50" s="6">
        <v>49</v>
      </c>
      <c r="K50" s="8" t="s">
        <v>111</v>
      </c>
      <c r="L50" s="5">
        <v>165.29499999999999</v>
      </c>
      <c r="M50" s="5">
        <f>L50*$F$2+$G$2</f>
        <v>8.4236895920983343</v>
      </c>
    </row>
    <row r="51" spans="10:13">
      <c r="J51" s="6">
        <v>50</v>
      </c>
      <c r="K51" s="8" t="s">
        <v>114</v>
      </c>
      <c r="L51" s="5">
        <v>160.815</v>
      </c>
      <c r="M51" s="5">
        <f>L51*$F$2+$G$2</f>
        <v>9.0732118652030778</v>
      </c>
    </row>
    <row r="52" spans="10:13">
      <c r="J52" s="6">
        <v>51</v>
      </c>
      <c r="K52" s="8" t="s">
        <v>8</v>
      </c>
      <c r="L52" s="5">
        <v>170.36500000000001</v>
      </c>
      <c r="M52" s="5">
        <f>L52*$F$2+$G$2</f>
        <v>7.6886275553480949</v>
      </c>
    </row>
    <row r="53" spans="10:13">
      <c r="J53" s="6">
        <v>52</v>
      </c>
      <c r="K53" s="8" t="s">
        <v>9</v>
      </c>
      <c r="L53" s="5">
        <v>173.364</v>
      </c>
      <c r="M53" s="5">
        <f>L53*$F$2+$G$2</f>
        <v>7.2538245872585598</v>
      </c>
    </row>
    <row r="54" spans="10:13">
      <c r="J54" s="6">
        <v>53</v>
      </c>
      <c r="K54" s="8" t="s">
        <v>112</v>
      </c>
      <c r="L54" s="5">
        <v>212.65600000000001</v>
      </c>
      <c r="M54" s="5">
        <f>L54*$F$2+$G$2</f>
        <v>1.5571662937693596</v>
      </c>
    </row>
    <row r="55" spans="10:13">
      <c r="J55" s="6">
        <v>54</v>
      </c>
      <c r="K55" s="8" t="s">
        <v>101</v>
      </c>
      <c r="L55" s="5">
        <v>201.696</v>
      </c>
      <c r="M55" s="5">
        <f>L55*$F$2+$G$2</f>
        <v>3.1461761404720399</v>
      </c>
    </row>
    <row r="56" spans="10:13">
      <c r="J56" s="6">
        <v>55</v>
      </c>
      <c r="K56" s="8" t="s">
        <v>113</v>
      </c>
      <c r="L56" s="5">
        <v>172.21100000000001</v>
      </c>
      <c r="M56" s="5">
        <f>L56*$F$2+$G$2</f>
        <v>7.4209895829928811</v>
      </c>
    </row>
    <row r="57" spans="10:13">
      <c r="J57" s="6">
        <v>56</v>
      </c>
      <c r="K57" s="8" t="s">
        <v>105</v>
      </c>
      <c r="L57" s="5">
        <v>178.892</v>
      </c>
      <c r="M57" s="5">
        <f>L57*$F$2+$G$2</f>
        <v>6.452360496695384</v>
      </c>
    </row>
    <row r="58" spans="10:13">
      <c r="J58" s="6">
        <v>57</v>
      </c>
      <c r="K58" s="8" t="s">
        <v>102</v>
      </c>
      <c r="L58" s="5">
        <v>198.328</v>
      </c>
      <c r="M58" s="5">
        <f>L58*$F$2+$G$2</f>
        <v>3.6344777065025689</v>
      </c>
    </row>
    <row r="59" spans="10:13">
      <c r="J59" s="6">
        <v>58</v>
      </c>
      <c r="K59" s="8" t="s">
        <v>3</v>
      </c>
      <c r="L59" s="5">
        <v>194.12899999999999</v>
      </c>
      <c r="M59" s="5">
        <f>L59*$F$2+$G$2</f>
        <v>4.24325985488802</v>
      </c>
    </row>
    <row r="60" spans="10:13">
      <c r="J60" s="6">
        <v>59</v>
      </c>
      <c r="K60" s="8" t="s">
        <v>106</v>
      </c>
      <c r="L60" s="5">
        <v>201.27699999999999</v>
      </c>
      <c r="M60" s="5">
        <f>L60*$F$2+$G$2</f>
        <v>3.2069238709253618</v>
      </c>
    </row>
    <row r="61" spans="10:13">
      <c r="J61" s="6">
        <v>60</v>
      </c>
      <c r="K61" s="8" t="s">
        <v>4</v>
      </c>
      <c r="L61" s="5">
        <v>174.59200000000001</v>
      </c>
      <c r="M61" s="5">
        <f>L61*$F$2+$G$2</f>
        <v>7.0757858927557393</v>
      </c>
    </row>
    <row r="62" spans="10:13">
      <c r="J62" s="6">
        <v>61</v>
      </c>
      <c r="K62" s="8" t="s">
        <v>41</v>
      </c>
      <c r="L62" s="5">
        <v>110.004</v>
      </c>
      <c r="M62" s="5">
        <f>L62*$F$2+$G$2</f>
        <v>16.439925306882799</v>
      </c>
    </row>
    <row r="63" spans="10:13">
      <c r="J63" s="6">
        <v>62</v>
      </c>
      <c r="K63" s="8" t="s">
        <v>40</v>
      </c>
      <c r="L63" s="5">
        <v>126.02</v>
      </c>
      <c r="M63" s="5">
        <f>L63*$F$2+$G$2</f>
        <v>14.11788318053334</v>
      </c>
    </row>
    <row r="64" spans="10:13">
      <c r="J64" s="6">
        <v>63</v>
      </c>
      <c r="K64" s="8" t="s">
        <v>42</v>
      </c>
      <c r="L64" s="5">
        <v>128.691</v>
      </c>
      <c r="M64" s="5">
        <f>L64*$F$2+$G$2</f>
        <v>13.730634521724685</v>
      </c>
    </row>
    <row r="65" spans="10:13">
      <c r="J65" s="6">
        <v>64</v>
      </c>
      <c r="K65" s="8" t="s">
        <v>44</v>
      </c>
      <c r="L65" s="5">
        <v>128.93</v>
      </c>
      <c r="M65" s="5">
        <f>L65*$F$2+$G$2</f>
        <v>13.695983668315748</v>
      </c>
    </row>
    <row r="66" spans="10:13">
      <c r="J66" s="6">
        <v>65</v>
      </c>
      <c r="K66" s="8" t="s">
        <v>43</v>
      </c>
      <c r="L66" s="5">
        <v>113.988</v>
      </c>
      <c r="M66" s="5">
        <f>L66*$F$2+$G$2</f>
        <v>15.862314428300365</v>
      </c>
    </row>
    <row r="67" spans="10:13">
      <c r="J67" s="6">
        <v>66</v>
      </c>
      <c r="K67" s="8" t="s">
        <v>82</v>
      </c>
      <c r="L67" s="5">
        <v>120.706</v>
      </c>
      <c r="M67" s="5">
        <f>L67*$F$2+$G$2</f>
        <v>14.888320983943743</v>
      </c>
    </row>
    <row r="68" spans="10:13">
      <c r="J68" s="6">
        <v>67</v>
      </c>
      <c r="K68" s="8" t="s">
        <v>47</v>
      </c>
      <c r="L68" s="5">
        <v>120.764</v>
      </c>
      <c r="M68" s="5">
        <f>L68*$F$2+$G$2</f>
        <v>14.879911990229441</v>
      </c>
    </row>
    <row r="69" spans="10:13">
      <c r="J69" s="6">
        <v>68</v>
      </c>
      <c r="K69" s="8" t="s">
        <v>46</v>
      </c>
      <c r="L69" s="5">
        <v>141.732</v>
      </c>
      <c r="M69" s="5">
        <f>L69*$F$2+$G$2</f>
        <v>11.839915779858842</v>
      </c>
    </row>
    <row r="70" spans="10:13">
      <c r="J70" s="6">
        <v>69</v>
      </c>
      <c r="K70" s="8" t="s">
        <v>48</v>
      </c>
      <c r="L70" s="5">
        <v>130.648</v>
      </c>
      <c r="M70" s="5">
        <f>L70*$F$2+$G$2</f>
        <v>13.446903475192098</v>
      </c>
    </row>
    <row r="71" spans="10:13">
      <c r="J71" s="6">
        <v>70</v>
      </c>
      <c r="K71" s="8" t="s">
        <v>50</v>
      </c>
      <c r="L71" s="5">
        <v>162.83699999999999</v>
      </c>
      <c r="M71" s="5">
        <f>L71*$F$2+$G$2</f>
        <v>8.7800569464044642</v>
      </c>
    </row>
    <row r="72" spans="10:13">
      <c r="J72" s="6">
        <v>71</v>
      </c>
      <c r="K72" s="8" t="s">
        <v>49</v>
      </c>
      <c r="L72" s="5">
        <v>152.77199999999999</v>
      </c>
      <c r="M72" s="5">
        <f>L72*$F$2+$G$2</f>
        <v>10.23930732113644</v>
      </c>
    </row>
    <row r="73" spans="10:13">
      <c r="J73" s="6">
        <v>72</v>
      </c>
      <c r="K73" s="8" t="s">
        <v>12</v>
      </c>
      <c r="L73" s="5">
        <v>164.17</v>
      </c>
      <c r="M73" s="5">
        <f>L73*$F$2+$G$2</f>
        <v>8.5867950736257512</v>
      </c>
    </row>
    <row r="74" spans="10:13">
      <c r="J74" s="6">
        <v>73</v>
      </c>
      <c r="K74" s="8" t="s">
        <v>75</v>
      </c>
      <c r="L74" s="5">
        <v>139.184</v>
      </c>
      <c r="M74" s="5">
        <f>L74*$F$2+$G$2</f>
        <v>12.209331572687166</v>
      </c>
    </row>
    <row r="75" spans="10:13">
      <c r="J75" s="6">
        <v>74</v>
      </c>
      <c r="K75" s="8" t="s">
        <v>53</v>
      </c>
      <c r="L75" s="5">
        <v>138.50700000000001</v>
      </c>
      <c r="M75" s="5">
        <f>L75*$F$2+$G$2</f>
        <v>12.307484826904112</v>
      </c>
    </row>
    <row r="76" spans="10:13">
      <c r="J76" s="6">
        <v>75</v>
      </c>
      <c r="K76" s="8" t="s">
        <v>54</v>
      </c>
      <c r="L76" s="5">
        <v>138.27099999999999</v>
      </c>
      <c r="M76" s="5">
        <f>L76*$F$2+$G$2</f>
        <v>12.341700732362309</v>
      </c>
    </row>
    <row r="77" spans="10:13">
      <c r="J77" s="6">
        <v>76</v>
      </c>
      <c r="K77" s="8" t="s">
        <v>55</v>
      </c>
      <c r="L77" s="5">
        <v>140.59100000000001</v>
      </c>
      <c r="M77" s="5">
        <f>L77*$F$2+$G$2</f>
        <v>12.005340983790205</v>
      </c>
    </row>
    <row r="78" spans="10:13">
      <c r="J78" s="6">
        <v>77</v>
      </c>
      <c r="K78" s="8" t="s">
        <v>57</v>
      </c>
      <c r="L78" s="5">
        <v>143.22499999999999</v>
      </c>
      <c r="M78" s="5">
        <f>L78*$F$2+$G$2</f>
        <v>11.623456683040679</v>
      </c>
    </row>
    <row r="79" spans="10:13">
      <c r="J79" s="6">
        <v>78</v>
      </c>
      <c r="K79" s="8" t="s">
        <v>56</v>
      </c>
      <c r="L79" s="5">
        <v>129.68100000000001</v>
      </c>
      <c r="M79" s="5">
        <f>L79*$F$2+$G$2</f>
        <v>13.587101697980554</v>
      </c>
    </row>
    <row r="80" spans="10:13">
      <c r="J80" s="6">
        <v>79</v>
      </c>
      <c r="K80" s="8" t="s">
        <v>13</v>
      </c>
      <c r="L80" s="5">
        <v>165.66900000000001</v>
      </c>
      <c r="M80" s="5">
        <f>L80*$F$2+$G$2</f>
        <v>8.3694660809061041</v>
      </c>
    </row>
    <row r="81" spans="10:13">
      <c r="J81" s="6">
        <v>80</v>
      </c>
      <c r="K81" s="8" t="s">
        <v>83</v>
      </c>
      <c r="L81" s="5">
        <v>133.20599999999999</v>
      </c>
      <c r="M81" s="5">
        <f>L81*$F$2+$G$2</f>
        <v>13.076037855861312</v>
      </c>
    </row>
    <row r="82" spans="10:13">
      <c r="J82" s="6">
        <v>81</v>
      </c>
      <c r="K82" s="8" t="s">
        <v>52</v>
      </c>
      <c r="L82" s="5">
        <v>123.91200000000001</v>
      </c>
      <c r="M82" s="5">
        <f>L82*$F$2+$G$2</f>
        <v>14.423506607253159</v>
      </c>
    </row>
    <row r="83" spans="10:13">
      <c r="J83" s="6">
        <v>82</v>
      </c>
      <c r="K83" s="8" t="s">
        <v>59</v>
      </c>
      <c r="L83" s="5">
        <v>137.48599999999999</v>
      </c>
      <c r="M83" s="5">
        <f>L83*$F$2+$G$2</f>
        <v>12.455512112805884</v>
      </c>
    </row>
    <row r="84" spans="10:13">
      <c r="J84" s="6">
        <v>83</v>
      </c>
      <c r="K84" s="8" t="s">
        <v>61</v>
      </c>
      <c r="L84" s="5">
        <v>137.10400000000001</v>
      </c>
      <c r="M84" s="5">
        <f>L84*$F$2+$G$2</f>
        <v>12.510895485200081</v>
      </c>
    </row>
    <row r="85" spans="10:13">
      <c r="J85" s="6">
        <v>84</v>
      </c>
      <c r="K85" s="8" t="s">
        <v>62</v>
      </c>
      <c r="L85" s="5">
        <v>160.07499999999999</v>
      </c>
      <c r="M85" s="5">
        <f>L85*$F$2+$G$2</f>
        <v>9.1804990263855579</v>
      </c>
    </row>
    <row r="86" spans="10:13">
      <c r="J86" s="6">
        <v>85</v>
      </c>
      <c r="K86" s="8" t="s">
        <v>64</v>
      </c>
      <c r="L86" s="5">
        <v>165.166</v>
      </c>
      <c r="M86" s="5">
        <f>L86*$F$2+$G$2</f>
        <v>8.4423923539801429</v>
      </c>
    </row>
    <row r="87" spans="10:13">
      <c r="J87" s="6">
        <v>86</v>
      </c>
      <c r="K87" s="8" t="s">
        <v>63</v>
      </c>
      <c r="L87" s="5">
        <v>151.03399999999999</v>
      </c>
      <c r="M87" s="5">
        <f>L87*$F$2+$G$2</f>
        <v>10.491287167265021</v>
      </c>
    </row>
    <row r="88" spans="10:13">
      <c r="J88" s="6">
        <v>87</v>
      </c>
      <c r="K88" s="8" t="s">
        <v>76</v>
      </c>
      <c r="L88" s="5">
        <v>142.333</v>
      </c>
      <c r="M88" s="5">
        <f>L88*$F$2+$G$2</f>
        <v>11.752781207060639</v>
      </c>
    </row>
    <row r="89" spans="10:13">
      <c r="J89" s="6">
        <v>88</v>
      </c>
      <c r="K89" s="8" t="s">
        <v>17</v>
      </c>
      <c r="L89" s="5">
        <v>145.227</v>
      </c>
      <c r="M89" s="5">
        <f>L89*$F$2+$G$2</f>
        <v>11.333201417246993</v>
      </c>
    </row>
    <row r="90" spans="10:13">
      <c r="J90" s="6">
        <v>89</v>
      </c>
      <c r="K90" s="8" t="s">
        <v>60</v>
      </c>
      <c r="L90" s="5">
        <v>137.34299999999999</v>
      </c>
      <c r="M90" s="5">
        <f>L90*$F$2+$G$2</f>
        <v>12.47624463179115</v>
      </c>
    </row>
    <row r="91" spans="10:13">
      <c r="J91" s="6">
        <v>90</v>
      </c>
      <c r="K91" s="8" t="s">
        <v>37</v>
      </c>
      <c r="L91" s="5">
        <v>139.96199999999999</v>
      </c>
      <c r="M91" s="5">
        <f>L91*$F$2+$G$2</f>
        <v>12.096535070795316</v>
      </c>
    </row>
    <row r="92" spans="10:13">
      <c r="J92" s="6">
        <v>91</v>
      </c>
      <c r="K92" s="8" t="s">
        <v>81</v>
      </c>
      <c r="L92" s="5">
        <v>139.411</v>
      </c>
      <c r="M92" s="5">
        <f>L92*$F$2+$G$2</f>
        <v>12.17642051108119</v>
      </c>
    </row>
    <row r="93" spans="10:13">
      <c r="J93" s="6">
        <v>92</v>
      </c>
      <c r="K93" s="8" t="s">
        <v>36</v>
      </c>
      <c r="L93" s="5">
        <v>145.828</v>
      </c>
      <c r="M93" s="5">
        <f>L93*$F$2+$G$2</f>
        <v>11.246066844448791</v>
      </c>
    </row>
    <row r="94" spans="10:13">
      <c r="J94" s="6">
        <v>93</v>
      </c>
      <c r="K94" s="8" t="s">
        <v>38</v>
      </c>
      <c r="L94" s="5">
        <v>142.239</v>
      </c>
      <c r="M94" s="5">
        <f>L94*$F$2+$G$2</f>
        <v>11.766409576183818</v>
      </c>
    </row>
    <row r="95" spans="10:13">
      <c r="J95" s="6">
        <v>94</v>
      </c>
      <c r="K95" s="8" t="s">
        <v>74</v>
      </c>
      <c r="L95" s="5">
        <v>148.22999999999999</v>
      </c>
      <c r="M95" s="5">
        <f>L95*$F$2+$G$2</f>
        <v>10.897818518556473</v>
      </c>
    </row>
    <row r="96" spans="10:13">
      <c r="J96" s="6">
        <v>95</v>
      </c>
      <c r="K96" s="8" t="s">
        <v>16</v>
      </c>
      <c r="L96" s="5">
        <v>154.446</v>
      </c>
      <c r="M96" s="5">
        <f>L96*$F$2+$G$2</f>
        <v>9.9966063646236378</v>
      </c>
    </row>
    <row r="97" spans="10:13">
      <c r="J97" s="6">
        <v>96</v>
      </c>
      <c r="K97" s="8" t="s">
        <v>33</v>
      </c>
      <c r="L97" s="5">
        <v>164.506</v>
      </c>
      <c r="M97" s="5">
        <f>L97*$F$2+$G$2</f>
        <v>8.5380809031428946</v>
      </c>
    </row>
    <row r="98" spans="10:13">
      <c r="J98" s="6">
        <v>97</v>
      </c>
      <c r="K98" s="8" t="s">
        <v>29</v>
      </c>
      <c r="L98" s="5">
        <v>164.179</v>
      </c>
      <c r="M98" s="5">
        <f>L98*$F$2+$G$2</f>
        <v>8.58549022977353</v>
      </c>
    </row>
    <row r="99" spans="10:13">
      <c r="J99" s="6">
        <v>98</v>
      </c>
      <c r="K99" s="8" t="s">
        <v>14</v>
      </c>
      <c r="L99" s="5">
        <v>169.16499999999999</v>
      </c>
      <c r="M99" s="5">
        <f>L99*$F$2+$G$2</f>
        <v>7.862606735644011</v>
      </c>
    </row>
    <row r="100" spans="10:13">
      <c r="J100" s="6">
        <v>99</v>
      </c>
      <c r="K100" s="8" t="s">
        <v>84</v>
      </c>
      <c r="L100" s="5">
        <v>162.441</v>
      </c>
      <c r="M100" s="5">
        <f>L100*$F$2+$G$2</f>
        <v>8.8374700759021145</v>
      </c>
    </row>
    <row r="101" spans="10:13">
      <c r="J101" s="6">
        <v>100</v>
      </c>
      <c r="K101" s="8" t="s">
        <v>77</v>
      </c>
      <c r="L101" s="5">
        <v>156.61099999999999</v>
      </c>
      <c r="M101" s="5">
        <f>L101*$F$2+$G$2</f>
        <v>9.6827189268397618</v>
      </c>
    </row>
    <row r="102" spans="10:13">
      <c r="J102" s="6">
        <v>101</v>
      </c>
      <c r="K102" s="8" t="s">
        <v>89</v>
      </c>
      <c r="L102" s="5">
        <v>172.702</v>
      </c>
      <c r="M102" s="5">
        <f>L102*$F$2+$G$2</f>
        <v>7.349803101721804</v>
      </c>
    </row>
    <row r="103" spans="10:13">
      <c r="J103" s="6">
        <v>102</v>
      </c>
      <c r="K103" s="8" t="s">
        <v>19</v>
      </c>
      <c r="L103" s="5">
        <v>171.036</v>
      </c>
      <c r="M103" s="5">
        <f>L103*$F$2+$G$2</f>
        <v>7.5913441970326332</v>
      </c>
    </row>
    <row r="104" spans="10:13">
      <c r="J104" s="6">
        <v>103</v>
      </c>
      <c r="K104" s="8" t="s">
        <v>138</v>
      </c>
      <c r="L104" s="5">
        <v>169.24700000000001</v>
      </c>
      <c r="M104" s="5">
        <f>L104*$F$2+$G$2</f>
        <v>7.8507181583237866</v>
      </c>
    </row>
    <row r="105" spans="10:13">
      <c r="J105" s="6">
        <v>104</v>
      </c>
      <c r="K105" s="8" t="s">
        <v>35</v>
      </c>
      <c r="L105" s="5">
        <v>168.56399999999999</v>
      </c>
      <c r="M105" s="5">
        <f>L105*$F$2+$G$2</f>
        <v>7.9497413084422135</v>
      </c>
    </row>
    <row r="106" spans="10:13">
      <c r="J106" s="6">
        <v>105</v>
      </c>
      <c r="K106" s="8" t="s">
        <v>86</v>
      </c>
      <c r="L106" s="5">
        <v>167.68600000000001</v>
      </c>
      <c r="M106" s="5">
        <f>L106*$F$2+$G$2</f>
        <v>8.0770360753587234</v>
      </c>
    </row>
    <row r="107" spans="10:13">
      <c r="J107" s="6">
        <v>106</v>
      </c>
      <c r="K107" s="8" t="s">
        <v>99</v>
      </c>
      <c r="L107" s="5">
        <v>177.363</v>
      </c>
      <c r="M107" s="5">
        <f>L107*$F$2+$G$2</f>
        <v>6.674038968922428</v>
      </c>
    </row>
    <row r="108" spans="10:13">
      <c r="J108" s="6">
        <v>107</v>
      </c>
      <c r="K108" s="8" t="s">
        <v>30</v>
      </c>
      <c r="L108" s="5">
        <v>169.423</v>
      </c>
      <c r="M108" s="5">
        <f>L108*$F$2+$G$2</f>
        <v>7.8252012118803904</v>
      </c>
    </row>
    <row r="109" spans="10:13">
      <c r="J109" s="6">
        <v>108</v>
      </c>
      <c r="K109" s="8" t="s">
        <v>15</v>
      </c>
      <c r="L109" s="5">
        <v>172.95099999999999</v>
      </c>
      <c r="M109" s="5">
        <f>L109*$F$2+$G$2</f>
        <v>7.3137024218104045</v>
      </c>
    </row>
    <row r="110" spans="10:13">
      <c r="J110" s="6">
        <v>109</v>
      </c>
      <c r="K110" s="8" t="s">
        <v>79</v>
      </c>
      <c r="L110" s="5">
        <v>155.589</v>
      </c>
      <c r="M110" s="5">
        <f>L110*$F$2+$G$2</f>
        <v>9.8308911953917821</v>
      </c>
    </row>
    <row r="111" spans="10:13">
      <c r="J111" s="6">
        <v>110</v>
      </c>
      <c r="K111" s="8" t="s">
        <v>21</v>
      </c>
      <c r="L111" s="5">
        <v>166.30799999999999</v>
      </c>
      <c r="M111" s="5">
        <f>L111*$F$2+$G$2</f>
        <v>8.2768221673985316</v>
      </c>
    </row>
    <row r="112" spans="10:13">
      <c r="J112" s="6">
        <v>111</v>
      </c>
      <c r="K112" s="8" t="s">
        <v>85</v>
      </c>
      <c r="L112" s="5">
        <v>171.65600000000001</v>
      </c>
      <c r="M112" s="5">
        <f>L112*$F$2+$G$2</f>
        <v>7.5014549538797404</v>
      </c>
    </row>
    <row r="113" spans="10:13">
      <c r="J113" s="6">
        <v>112</v>
      </c>
      <c r="K113" s="8" t="s">
        <v>92</v>
      </c>
      <c r="L113" s="5">
        <v>173.03200000000001</v>
      </c>
      <c r="M113" s="5">
        <f>L113*$F$2+$G$2</f>
        <v>7.3019588271404281</v>
      </c>
    </row>
    <row r="114" spans="10:13">
      <c r="J114" s="6">
        <v>113</v>
      </c>
      <c r="K114" s="8" t="s">
        <v>78</v>
      </c>
      <c r="L114" s="5">
        <v>146.38800000000001</v>
      </c>
      <c r="M114" s="5">
        <f>L114*$F$2+$G$2</f>
        <v>11.164876560310699</v>
      </c>
    </row>
    <row r="115" spans="10:13">
      <c r="J115" s="6">
        <v>114</v>
      </c>
      <c r="K115" s="8" t="s">
        <v>20</v>
      </c>
      <c r="L115" s="5">
        <v>159.84</v>
      </c>
      <c r="M115" s="5">
        <f>L115*$F$2+$G$2</f>
        <v>9.2145699491935069</v>
      </c>
    </row>
    <row r="116" spans="10:13">
      <c r="J116" s="6">
        <v>115</v>
      </c>
      <c r="K116" s="8" t="s">
        <v>28</v>
      </c>
      <c r="L116" s="5">
        <v>162.23599999999999</v>
      </c>
      <c r="M116" s="5">
        <f>L116*$F$2+$G$2</f>
        <v>8.8671915192026667</v>
      </c>
    </row>
    <row r="117" spans="10:13">
      <c r="J117" s="6">
        <v>116</v>
      </c>
      <c r="K117" s="8" t="s">
        <v>32</v>
      </c>
      <c r="L117" s="5">
        <v>158.24299999999999</v>
      </c>
      <c r="M117" s="5">
        <f>L117*$F$2+$G$2</f>
        <v>9.4461072416373177</v>
      </c>
    </row>
    <row r="118" spans="10:13">
      <c r="J118" s="6">
        <v>117</v>
      </c>
      <c r="K118" s="8" t="s">
        <v>139</v>
      </c>
      <c r="L118" s="5">
        <v>165.23400000000001</v>
      </c>
      <c r="M118" s="5">
        <f>L118*$F$2+$G$2</f>
        <v>8.4325335337633724</v>
      </c>
    </row>
    <row r="119" spans="10:13">
      <c r="J119" s="6">
        <v>118</v>
      </c>
      <c r="K119" s="8" t="s">
        <v>73</v>
      </c>
      <c r="L119" s="5">
        <v>165.47900000000001</v>
      </c>
      <c r="M119" s="5">
        <f>L119*$F$2+$G$2</f>
        <v>8.3970127844529578</v>
      </c>
    </row>
    <row r="120" spans="10:13">
      <c r="J120" s="6">
        <v>119</v>
      </c>
      <c r="K120" s="8" t="s">
        <v>18</v>
      </c>
      <c r="L120" s="5">
        <v>171.31899999999999</v>
      </c>
      <c r="M120" s="5">
        <f>L120*$F$2+$G$2</f>
        <v>7.5503141070128486</v>
      </c>
    </row>
    <row r="122" spans="10:13">
      <c r="L122" s="12"/>
    </row>
    <row r="123" spans="10:13">
      <c r="L123" s="12"/>
    </row>
    <row r="124" spans="10:13">
      <c r="L124" s="12"/>
    </row>
    <row r="125" spans="10:13">
      <c r="L125" s="12"/>
    </row>
    <row r="126" spans="10:13">
      <c r="L126" s="12"/>
    </row>
    <row r="136" spans="12:12">
      <c r="L136" s="5"/>
    </row>
    <row r="137" spans="12:12">
      <c r="L137" s="5"/>
    </row>
    <row r="138" spans="12:12">
      <c r="L138" s="5"/>
    </row>
    <row r="139" spans="12:12">
      <c r="L139" s="5"/>
    </row>
    <row r="140" spans="12:12">
      <c r="L140" s="5"/>
    </row>
    <row r="141" spans="12:12">
      <c r="L141" s="5"/>
    </row>
    <row r="142" spans="12:12">
      <c r="L142" s="5"/>
    </row>
    <row r="144" spans="12:12">
      <c r="L144" s="5"/>
    </row>
  </sheetData>
  <sortState ref="J2:M120">
    <sortCondition ref="J2"/>
  </sortState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5"/>
  <sheetViews>
    <sheetView workbookViewId="0">
      <selection activeCell="I65" sqref="I65"/>
    </sheetView>
  </sheetViews>
  <sheetFormatPr baseColWidth="10" defaultRowHeight="18" x14ac:dyDescent="0"/>
  <cols>
    <col min="1" max="1" width="10.83203125" style="4"/>
    <col min="2" max="2" width="13.83203125" style="4" bestFit="1" customWidth="1"/>
    <col min="3" max="6" width="10.83203125" style="4"/>
    <col min="7" max="7" width="12.33203125" style="4" bestFit="1" customWidth="1"/>
    <col min="8" max="8" width="11.1640625" style="4" bestFit="1" customWidth="1"/>
    <col min="9" max="9" width="14.1640625" style="4" bestFit="1" customWidth="1"/>
    <col min="10" max="10" width="10.83203125" style="4"/>
    <col min="11" max="11" width="17.5" style="6" bestFit="1" customWidth="1"/>
    <col min="12" max="12" width="22.83203125" style="8" bestFit="1" customWidth="1"/>
    <col min="13" max="13" width="20.5" style="21" bestFit="1" customWidth="1"/>
    <col min="14" max="15" width="16" style="38" customWidth="1"/>
    <col min="16" max="18" width="22.33203125" style="43" customWidth="1"/>
    <col min="19" max="21" width="19.1640625" style="46" customWidth="1"/>
    <col min="22" max="16384" width="10.83203125" style="4"/>
  </cols>
  <sheetData>
    <row r="1" spans="2:21">
      <c r="B1" s="1" t="s">
        <v>145</v>
      </c>
      <c r="M1" s="37" t="s">
        <v>145</v>
      </c>
      <c r="P1" s="42" t="s">
        <v>162</v>
      </c>
      <c r="S1" s="47" t="s">
        <v>163</v>
      </c>
    </row>
    <row r="2" spans="2:21">
      <c r="B2" s="6"/>
      <c r="C2" s="3" t="s">
        <v>147</v>
      </c>
      <c r="D2" s="3" t="s">
        <v>148</v>
      </c>
      <c r="E2" s="3" t="s">
        <v>149</v>
      </c>
      <c r="F2" s="3" t="s">
        <v>150</v>
      </c>
      <c r="G2" s="3" t="s">
        <v>151</v>
      </c>
      <c r="H2" s="3" t="s">
        <v>125</v>
      </c>
      <c r="I2" s="3" t="s">
        <v>152</v>
      </c>
      <c r="K2" s="3" t="s">
        <v>122</v>
      </c>
      <c r="L2" s="7" t="s">
        <v>115</v>
      </c>
      <c r="M2" s="39" t="s">
        <v>119</v>
      </c>
      <c r="N2" s="40" t="s">
        <v>153</v>
      </c>
      <c r="O2" s="40" t="s">
        <v>154</v>
      </c>
      <c r="P2" s="44" t="s">
        <v>119</v>
      </c>
      <c r="Q2" s="45" t="s">
        <v>153</v>
      </c>
      <c r="R2" s="45" t="s">
        <v>154</v>
      </c>
      <c r="S2" s="47" t="s">
        <v>155</v>
      </c>
      <c r="T2" s="47" t="s">
        <v>156</v>
      </c>
      <c r="U2" s="47" t="s">
        <v>157</v>
      </c>
    </row>
    <row r="3" spans="2:21">
      <c r="B3" s="3" t="s">
        <v>100</v>
      </c>
      <c r="C3" s="6">
        <v>3.2</v>
      </c>
      <c r="D3" s="6">
        <v>19.8</v>
      </c>
      <c r="E3" s="6">
        <v>3.2</v>
      </c>
      <c r="F3" s="22">
        <v>-0.17266999999999999</v>
      </c>
      <c r="G3" s="22">
        <v>2.7539999999999999E-2</v>
      </c>
      <c r="H3" s="6">
        <v>23.8</v>
      </c>
      <c r="I3" s="5">
        <v>183.673</v>
      </c>
      <c r="K3" s="6">
        <v>1</v>
      </c>
      <c r="L3" s="8" t="s">
        <v>45</v>
      </c>
      <c r="M3" s="21">
        <v>106.378</v>
      </c>
      <c r="N3" s="28">
        <v>-0.24636</v>
      </c>
      <c r="O3" s="28">
        <v>-2.9E-4</v>
      </c>
      <c r="P3" s="49">
        <f t="shared" ref="P3:P34" si="0">(M3-I$8)/I$9</f>
        <v>-1.9462300629715543</v>
      </c>
      <c r="Q3" s="49">
        <f t="shared" ref="Q3:Q34" si="1">(N3-F$8)/F$9</f>
        <v>-0.95680534354947977</v>
      </c>
      <c r="R3" s="49">
        <f t="shared" ref="R3:R34" si="2">(O3-G$8)/G$9</f>
        <v>0.28047636808183762</v>
      </c>
      <c r="S3" s="46">
        <f>($I$27+$G$27*P3+$H$27*Q3)*$C$9+$C$8</f>
        <v>8.1507751789312195</v>
      </c>
      <c r="T3" s="46">
        <f>($I$36+$G$36*P3+$H$36*R3)*$D$9+$D$8</f>
        <v>68.217559760187669</v>
      </c>
      <c r="U3" s="46">
        <f>($I$51+$G$51*P3+$H$51*Q3)*$E$9+$E$8</f>
        <v>-11.018873988122559</v>
      </c>
    </row>
    <row r="4" spans="2:21">
      <c r="B4" s="3" t="s">
        <v>158</v>
      </c>
      <c r="C4" s="6">
        <v>11</v>
      </c>
      <c r="D4" s="6">
        <v>14.4</v>
      </c>
      <c r="E4" s="6">
        <v>1.7</v>
      </c>
      <c r="F4" s="22">
        <v>-0.27742</v>
      </c>
      <c r="G4" s="22">
        <v>-5.8369999999999998E-2</v>
      </c>
      <c r="H4" s="6">
        <v>3</v>
      </c>
      <c r="I4" s="5">
        <v>141.63900000000001</v>
      </c>
      <c r="K4" s="6">
        <v>2</v>
      </c>
      <c r="L4" s="8" t="s">
        <v>58</v>
      </c>
      <c r="M4" s="21">
        <v>120.54600000000001</v>
      </c>
      <c r="N4" s="28">
        <v>-0.19045000000000001</v>
      </c>
      <c r="O4" s="28">
        <v>3.2680000000000001E-2</v>
      </c>
      <c r="P4" s="49">
        <f t="shared" si="0"/>
        <v>-1.3536605018044103</v>
      </c>
      <c r="Q4" s="49">
        <f t="shared" si="1"/>
        <v>0.3978410671330071</v>
      </c>
      <c r="R4" s="49">
        <f t="shared" si="2"/>
        <v>1.0575608937673995</v>
      </c>
      <c r="S4" s="46">
        <f>($I$27+$G$27*P4+$H$27*Q4)*$C$9+$C$8</f>
        <v>3.9246377063098068</v>
      </c>
      <c r="T4" s="46">
        <f>($I$36+$G$36*P4+$H$36*R4)*$D$9+$D$8</f>
        <v>138.14678262031444</v>
      </c>
      <c r="U4" s="46">
        <f>($I$51+$G$51*P4+$H$51*Q4)*$E$9+$E$8</f>
        <v>30.662517621340598</v>
      </c>
    </row>
    <row r="5" spans="2:21">
      <c r="B5" s="3" t="s">
        <v>58</v>
      </c>
      <c r="C5" s="6">
        <v>3.9</v>
      </c>
      <c r="D5" s="6">
        <v>18.3</v>
      </c>
      <c r="E5" s="6">
        <v>4.7</v>
      </c>
      <c r="F5" s="22">
        <v>-0.19045000000000001</v>
      </c>
      <c r="G5" s="22">
        <v>3.2680000000000001E-2</v>
      </c>
      <c r="H5" s="6">
        <v>3</v>
      </c>
      <c r="I5" s="5">
        <v>120.54600000000001</v>
      </c>
      <c r="K5" s="6">
        <v>3</v>
      </c>
      <c r="L5" s="8" t="s">
        <v>118</v>
      </c>
      <c r="M5" s="21">
        <v>168.95699999999999</v>
      </c>
      <c r="N5" s="28">
        <v>-0.18723000000000001</v>
      </c>
      <c r="O5" s="28">
        <v>2.5839999999999998E-2</v>
      </c>
      <c r="P5" s="49">
        <f t="shared" si="0"/>
        <v>0.67110552202835216</v>
      </c>
      <c r="Q5" s="49">
        <f t="shared" si="1"/>
        <v>0.4758586211018429</v>
      </c>
      <c r="R5" s="49">
        <f t="shared" si="2"/>
        <v>0.89634590572708273</v>
      </c>
      <c r="S5" s="46">
        <f>($I$27+$G$27*P5+$H$27*Q5)*$C$9+$C$8</f>
        <v>4.2470276126397106</v>
      </c>
      <c r="T5" s="46">
        <f>($I$36+$G$36*P5+$H$36*R5)*$D$9+$D$8</f>
        <v>123.7814389920008</v>
      </c>
      <c r="U5" s="46">
        <f>($I$51+$G$51*P5+$H$51*Q5)*$E$9+$E$8</f>
        <v>32.999186904805278</v>
      </c>
    </row>
    <row r="6" spans="2:21">
      <c r="B6" s="3" t="s">
        <v>80</v>
      </c>
      <c r="C6" s="6">
        <v>4.3</v>
      </c>
      <c r="D6" s="6">
        <v>16.399999999999999</v>
      </c>
      <c r="E6" s="6">
        <v>3.9</v>
      </c>
      <c r="F6" s="22">
        <v>-0.18694</v>
      </c>
      <c r="G6" s="22">
        <v>-5.0610000000000002E-2</v>
      </c>
      <c r="H6" s="6">
        <v>8</v>
      </c>
      <c r="I6" s="5">
        <v>165.78700000000001</v>
      </c>
      <c r="K6" s="6">
        <v>4</v>
      </c>
      <c r="L6" s="8" t="s">
        <v>87</v>
      </c>
      <c r="M6" s="21">
        <v>169.10599999999999</v>
      </c>
      <c r="N6" s="28">
        <v>-0.18767</v>
      </c>
      <c r="O6" s="28">
        <v>2.53E-2</v>
      </c>
      <c r="P6" s="49">
        <f t="shared" si="0"/>
        <v>0.6773373730033595</v>
      </c>
      <c r="Q6" s="49">
        <f t="shared" si="1"/>
        <v>0.46519783732970393</v>
      </c>
      <c r="R6" s="49">
        <f t="shared" si="2"/>
        <v>0.88361840667126823</v>
      </c>
      <c r="S6" s="46">
        <f>($I$27+$G$27*P6+$H$27*Q6)*$C$9+$C$8</f>
        <v>4.2833831038261545</v>
      </c>
      <c r="T6" s="46">
        <f>($I$36+$G$36*P6+$H$36*R6)*$D$9+$D$8</f>
        <v>122.63715710216869</v>
      </c>
      <c r="U6" s="46">
        <f>($I$51+$G$51*P6+$H$51*Q6)*$E$9+$E$8</f>
        <v>32.670813506096756</v>
      </c>
    </row>
    <row r="7" spans="2:21">
      <c r="K7" s="6">
        <v>5</v>
      </c>
      <c r="L7" s="8" t="s">
        <v>90</v>
      </c>
      <c r="M7" s="21">
        <v>170.14599999999999</v>
      </c>
      <c r="N7" s="28">
        <v>-0.17949999999999999</v>
      </c>
      <c r="O7" s="28">
        <v>2.41E-2</v>
      </c>
      <c r="P7" s="49">
        <f t="shared" si="0"/>
        <v>0.72083485631884692</v>
      </c>
      <c r="Q7" s="49">
        <f t="shared" si="1"/>
        <v>0.6631492087351043</v>
      </c>
      <c r="R7" s="49">
        <f t="shared" si="2"/>
        <v>0.85533507543612508</v>
      </c>
      <c r="S7" s="46">
        <f>($I$27+$G$27*P7+$H$27*Q7)*$C$9+$C$8</f>
        <v>3.6535792395572777</v>
      </c>
      <c r="T7" s="46">
        <f>($I$36+$G$36*P7+$H$36*R7)*$D$9+$D$8</f>
        <v>120.09627243208828</v>
      </c>
      <c r="U7" s="46">
        <f>($I$51+$G$51*P7+$H$51*Q7)*$E$9+$E$8</f>
        <v>38.763002243938608</v>
      </c>
    </row>
    <row r="8" spans="2:21">
      <c r="B8" s="1" t="s">
        <v>128</v>
      </c>
      <c r="C8" s="16">
        <f t="shared" ref="C8:I8" si="3">AVERAGE(C3:C6)</f>
        <v>5.6</v>
      </c>
      <c r="D8" s="16">
        <f t="shared" si="3"/>
        <v>17.225000000000001</v>
      </c>
      <c r="E8" s="16">
        <f t="shared" si="3"/>
        <v>3.3750000000000004</v>
      </c>
      <c r="F8" s="16">
        <f t="shared" si="3"/>
        <v>-0.20687</v>
      </c>
      <c r="G8" s="16">
        <f t="shared" si="3"/>
        <v>-1.2189999999999999E-2</v>
      </c>
      <c r="H8" s="16">
        <f t="shared" si="3"/>
        <v>9.4499999999999993</v>
      </c>
      <c r="I8" s="16">
        <f t="shared" si="3"/>
        <v>152.91125</v>
      </c>
      <c r="K8" s="6">
        <v>6</v>
      </c>
      <c r="L8" s="8" t="s">
        <v>91</v>
      </c>
      <c r="M8" s="21">
        <v>171.48099999999999</v>
      </c>
      <c r="N8" s="28">
        <v>-0.18653</v>
      </c>
      <c r="O8" s="28">
        <v>2.7380000000000002E-2</v>
      </c>
      <c r="P8" s="49">
        <f t="shared" si="0"/>
        <v>0.77667056807478574</v>
      </c>
      <c r="Q8" s="49">
        <f t="shared" si="1"/>
        <v>0.49281895892115518</v>
      </c>
      <c r="R8" s="49">
        <f t="shared" si="2"/>
        <v>0.93264284747885007</v>
      </c>
      <c r="S8" s="46">
        <f>($I$27+$G$27*P8+$H$27*Q8)*$C$9+$C$8</f>
        <v>4.2220111475131361</v>
      </c>
      <c r="T8" s="46">
        <f>($I$36+$G$36*P8+$H$36*R8)*$D$9+$D$8</f>
        <v>127.05293140670585</v>
      </c>
      <c r="U8" s="46">
        <f>($I$51+$G$51*P8+$H$51*Q8)*$E$9+$E$8</f>
        <v>33.517894026699366</v>
      </c>
    </row>
    <row r="9" spans="2:21">
      <c r="B9" s="1" t="s">
        <v>129</v>
      </c>
      <c r="C9" s="16">
        <f t="shared" ref="C9:I9" si="4">_xlfn.STDEV.P(C3:C6)</f>
        <v>3.1424512724941356</v>
      </c>
      <c r="D9" s="16">
        <f t="shared" si="4"/>
        <v>2.0277758751893655</v>
      </c>
      <c r="E9" s="16">
        <f t="shared" si="4"/>
        <v>1.1031205736455096</v>
      </c>
      <c r="F9" s="16">
        <f t="shared" si="4"/>
        <v>4.1272762810357182E-2</v>
      </c>
      <c r="G9" s="16">
        <f t="shared" si="4"/>
        <v>4.2427816936533518E-2</v>
      </c>
      <c r="H9" s="16">
        <f t="shared" si="4"/>
        <v>8.5327310985404914</v>
      </c>
      <c r="I9" s="16">
        <f t="shared" si="4"/>
        <v>23.909429252650547</v>
      </c>
      <c r="K9" s="6">
        <v>7</v>
      </c>
      <c r="L9" s="8" t="s">
        <v>100</v>
      </c>
      <c r="M9" s="21">
        <v>183.673</v>
      </c>
      <c r="N9" s="28">
        <v>-0.17266999999999999</v>
      </c>
      <c r="O9" s="28">
        <v>2.7539999999999999E-2</v>
      </c>
      <c r="P9" s="49">
        <f t="shared" si="0"/>
        <v>1.286594910942503</v>
      </c>
      <c r="Q9" s="49">
        <f t="shared" si="1"/>
        <v>0.82863364774353554</v>
      </c>
      <c r="R9" s="49">
        <f t="shared" si="2"/>
        <v>0.93641395831020247</v>
      </c>
      <c r="S9" s="46">
        <f>($I$27+$G$27*P9+$H$27*Q9)*$C$9+$C$8</f>
        <v>3.2775388742876896</v>
      </c>
      <c r="T9" s="46">
        <f>($I$36+$G$36*P9+$H$36*R9)*$D$9+$D$8</f>
        <v>127.42587809484021</v>
      </c>
      <c r="U9" s="46">
        <f>($I$51+$G$51*P9+$H$51*Q9)*$E$9+$E$8</f>
        <v>43.838997088472233</v>
      </c>
    </row>
    <row r="10" spans="2:21">
      <c r="K10" s="6">
        <v>8</v>
      </c>
      <c r="L10" s="8" t="s">
        <v>93</v>
      </c>
      <c r="M10" s="21">
        <v>170.161</v>
      </c>
      <c r="N10" s="28">
        <v>-0.18340000000000001</v>
      </c>
      <c r="O10" s="28">
        <v>1.9E-2</v>
      </c>
      <c r="P10" s="49">
        <f t="shared" si="0"/>
        <v>0.72146222386666703</v>
      </c>
      <c r="Q10" s="49">
        <f t="shared" si="1"/>
        <v>0.56865589802750782</v>
      </c>
      <c r="R10" s="49">
        <f t="shared" si="2"/>
        <v>0.73513091768676608</v>
      </c>
      <c r="S10" s="46">
        <f>($I$27+$G$27*P10+$H$27*Q10)*$C$9+$C$8</f>
        <v>3.9602998533856701</v>
      </c>
      <c r="T10" s="46">
        <f>($I$36+$G$36*P10+$H$36*R10)*$D$9+$D$8</f>
        <v>109.28530854837348</v>
      </c>
      <c r="U10" s="46">
        <f>($I$51+$G$51*P10+$H$51*Q10)*$E$9+$E$8</f>
        <v>35.854171967411446</v>
      </c>
    </row>
    <row r="11" spans="2:21">
      <c r="B11" s="1" t="s">
        <v>159</v>
      </c>
      <c r="K11" s="6">
        <v>9</v>
      </c>
      <c r="L11" s="8" t="s">
        <v>34</v>
      </c>
      <c r="M11" s="21">
        <v>165.21600000000001</v>
      </c>
      <c r="N11" s="28">
        <v>-0.18110000000000001</v>
      </c>
      <c r="O11" s="28">
        <v>1.9699999999999999E-2</v>
      </c>
      <c r="P11" s="49">
        <f t="shared" si="0"/>
        <v>0.51464005560216097</v>
      </c>
      <c r="Q11" s="49">
        <f t="shared" si="1"/>
        <v>0.62438272229096192</v>
      </c>
      <c r="R11" s="49">
        <f t="shared" si="2"/>
        <v>0.75162952757393298</v>
      </c>
      <c r="S11" s="46">
        <f>($I$27+$G$27*P11+$H$27*Q11)*$C$9+$C$8</f>
        <v>3.7207350080916424</v>
      </c>
      <c r="T11" s="46">
        <f>($I$36+$G$36*P11+$H$36*R11)*$D$9+$D$8</f>
        <v>110.75547193646241</v>
      </c>
      <c r="U11" s="46">
        <f>($I$51+$G$51*P11+$H$51*Q11)*$E$9+$E$8</f>
        <v>37.576259902373657</v>
      </c>
    </row>
    <row r="12" spans="2:21">
      <c r="B12" s="6"/>
      <c r="C12" s="3" t="s">
        <v>147</v>
      </c>
      <c r="D12" s="3" t="s">
        <v>148</v>
      </c>
      <c r="E12" s="3" t="s">
        <v>149</v>
      </c>
      <c r="F12" s="3" t="s">
        <v>150</v>
      </c>
      <c r="G12" s="3" t="s">
        <v>151</v>
      </c>
      <c r="H12" s="3" t="s">
        <v>125</v>
      </c>
      <c r="I12" s="3" t="s">
        <v>152</v>
      </c>
      <c r="K12" s="6">
        <v>10</v>
      </c>
      <c r="L12" s="8" t="s">
        <v>31</v>
      </c>
      <c r="M12" s="21">
        <v>174.744</v>
      </c>
      <c r="N12" s="28">
        <v>-0.17680000000000001</v>
      </c>
      <c r="O12" s="28">
        <v>2.5899999999999999E-2</v>
      </c>
      <c r="P12" s="49">
        <f t="shared" si="0"/>
        <v>0.91314392197712846</v>
      </c>
      <c r="Q12" s="49">
        <f t="shared" si="1"/>
        <v>0.7285676546095935</v>
      </c>
      <c r="R12" s="49">
        <f t="shared" si="2"/>
        <v>0.89776007228883992</v>
      </c>
      <c r="S12" s="46">
        <f>($I$27+$G$27*P12+$H$27*Q12)*$C$9+$C$8</f>
        <v>3.4960161851707765</v>
      </c>
      <c r="T12" s="46">
        <f>($I$36+$G$36*P12+$H$36*R12)*$D$9+$D$8</f>
        <v>123.92466015296506</v>
      </c>
      <c r="U12" s="46">
        <f>($I$51+$G$51*P12+$H$51*Q12)*$E$9+$E$8</f>
        <v>40.770623734497121</v>
      </c>
    </row>
    <row r="13" spans="2:21">
      <c r="B13" s="3" t="s">
        <v>100</v>
      </c>
      <c r="C13" s="16">
        <f t="shared" ref="C13:I16" si="5">(C3-C$8)/C$9</f>
        <v>-0.76373499280870016</v>
      </c>
      <c r="D13" s="16">
        <f t="shared" si="5"/>
        <v>1.2698642051649474</v>
      </c>
      <c r="E13" s="16">
        <f t="shared" si="5"/>
        <v>-0.15864086318476817</v>
      </c>
      <c r="F13" s="16">
        <f t="shared" si="5"/>
        <v>0.82863364774353554</v>
      </c>
      <c r="G13" s="16">
        <f t="shared" si="5"/>
        <v>0.93641395831020247</v>
      </c>
      <c r="H13" s="16">
        <f t="shared" si="5"/>
        <v>1.6817593141373626</v>
      </c>
      <c r="I13" s="16">
        <f t="shared" si="5"/>
        <v>1.286594910942503</v>
      </c>
      <c r="K13" s="6">
        <v>11</v>
      </c>
      <c r="L13" s="8" t="s">
        <v>80</v>
      </c>
      <c r="M13" s="21">
        <v>165.78700000000001</v>
      </c>
      <c r="N13" s="28">
        <v>-0.18694</v>
      </c>
      <c r="O13" s="28">
        <v>-5.0610000000000002E-2</v>
      </c>
      <c r="P13" s="49">
        <f t="shared" si="0"/>
        <v>0.53852184692249117</v>
      </c>
      <c r="Q13" s="49">
        <f t="shared" si="1"/>
        <v>0.48288504676984395</v>
      </c>
      <c r="R13" s="49">
        <f t="shared" si="2"/>
        <v>-0.90553798837850441</v>
      </c>
      <c r="S13" s="46">
        <f>($I$27+$G$27*P13+$H$27*Q13)*$C$9+$C$8</f>
        <v>4.186550194524763</v>
      </c>
      <c r="T13" s="46">
        <f>($I$36+$G$36*P13+$H$36*R13)*$D$9+$D$8</f>
        <v>-38.28643484898334</v>
      </c>
      <c r="U13" s="46">
        <f>($I$51+$G$51*P13+$H$51*Q13)*$E$9+$E$8</f>
        <v>33.219736931781284</v>
      </c>
    </row>
    <row r="14" spans="2:21">
      <c r="B14" s="3" t="s">
        <v>158</v>
      </c>
      <c r="C14" s="16">
        <f t="shared" si="5"/>
        <v>1.7184037338195759</v>
      </c>
      <c r="D14" s="16">
        <f t="shared" si="5"/>
        <v>-1.3931519920741666</v>
      </c>
      <c r="E14" s="16">
        <f t="shared" si="5"/>
        <v>-1.5184196904827791</v>
      </c>
      <c r="F14" s="16">
        <f t="shared" si="5"/>
        <v>-1.7093597616463867</v>
      </c>
      <c r="G14" s="16">
        <f t="shared" si="5"/>
        <v>-1.0884368636990975</v>
      </c>
      <c r="H14" s="16">
        <f t="shared" si="5"/>
        <v>-0.7559127230791628</v>
      </c>
      <c r="I14" s="16">
        <f t="shared" si="5"/>
        <v>-0.471456256060582</v>
      </c>
      <c r="K14" s="6">
        <v>12</v>
      </c>
      <c r="L14" s="8" t="s">
        <v>96</v>
      </c>
      <c r="M14" s="21">
        <v>183.423</v>
      </c>
      <c r="N14" s="28">
        <v>-0.1817</v>
      </c>
      <c r="O14" s="28">
        <v>-4.87E-2</v>
      </c>
      <c r="P14" s="49">
        <f t="shared" si="0"/>
        <v>1.2761387851455108</v>
      </c>
      <c r="Q14" s="49">
        <f t="shared" si="1"/>
        <v>0.60984528987440889</v>
      </c>
      <c r="R14" s="49">
        <f t="shared" si="2"/>
        <v>-0.86052035282923467</v>
      </c>
      <c r="S14" s="46">
        <f>($I$27+$G$27*P14+$H$27*Q14)*$C$9+$C$8</f>
        <v>3.9843303392499552</v>
      </c>
      <c r="T14" s="46">
        <f>($I$36+$G$36*P14+$H$36*R14)*$D$9+$D$8</f>
        <v>-34.188746849588568</v>
      </c>
      <c r="U14" s="46">
        <f>($I$51+$G$51*P14+$H$51*Q14)*$E$9+$E$8</f>
        <v>37.104318303474663</v>
      </c>
    </row>
    <row r="15" spans="2:21">
      <c r="B15" s="3" t="s">
        <v>58</v>
      </c>
      <c r="C15" s="16">
        <f t="shared" si="5"/>
        <v>-0.54097895323949596</v>
      </c>
      <c r="D15" s="16">
        <f t="shared" si="5"/>
        <v>0.53013748370963809</v>
      </c>
      <c r="E15" s="16">
        <f t="shared" si="5"/>
        <v>1.2011379641132427</v>
      </c>
      <c r="F15" s="16">
        <f t="shared" si="5"/>
        <v>0.3978410671330071</v>
      </c>
      <c r="G15" s="16">
        <f t="shared" si="5"/>
        <v>1.0575608937673995</v>
      </c>
      <c r="H15" s="16">
        <f t="shared" si="5"/>
        <v>-0.7559127230791628</v>
      </c>
      <c r="I15" s="16">
        <f t="shared" si="5"/>
        <v>-1.3536605018044103</v>
      </c>
      <c r="K15" s="6">
        <v>13</v>
      </c>
      <c r="L15" s="8" t="s">
        <v>95</v>
      </c>
      <c r="M15" s="21">
        <v>184.74199999999999</v>
      </c>
      <c r="N15" s="28">
        <v>-0.1961</v>
      </c>
      <c r="O15" s="28">
        <v>-6.4199999999999993E-2</v>
      </c>
      <c r="P15" s="49">
        <f t="shared" si="0"/>
        <v>1.3313053048504413</v>
      </c>
      <c r="Q15" s="49">
        <f t="shared" si="1"/>
        <v>0.26094691187713093</v>
      </c>
      <c r="R15" s="49">
        <f t="shared" si="2"/>
        <v>-1.225846714616502</v>
      </c>
      <c r="S15" s="46">
        <f>($I$27+$G$27*P15+$H$27*Q15)*$C$9+$C$8</f>
        <v>5.1318583979177843</v>
      </c>
      <c r="T15" s="46">
        <f>($I$36+$G$36*P15+$H$36*R15)*$D$9+$D$8</f>
        <v>-67.042069886234202</v>
      </c>
      <c r="U15" s="46">
        <f>($I$51+$G$51*P15+$H$51*Q15)*$E$9+$E$8</f>
        <v>26.362326226526339</v>
      </c>
    </row>
    <row r="16" spans="2:21">
      <c r="B16" s="3" t="s">
        <v>80</v>
      </c>
      <c r="C16" s="16">
        <f t="shared" si="5"/>
        <v>-0.41368978777137932</v>
      </c>
      <c r="D16" s="16">
        <f t="shared" si="5"/>
        <v>-0.40684969680042155</v>
      </c>
      <c r="E16" s="16">
        <f t="shared" si="5"/>
        <v>0.47592258955430328</v>
      </c>
      <c r="F16" s="16">
        <f t="shared" si="5"/>
        <v>0.48288504676984395</v>
      </c>
      <c r="G16" s="16">
        <f t="shared" si="5"/>
        <v>-0.90553798837850441</v>
      </c>
      <c r="H16" s="16">
        <f t="shared" si="5"/>
        <v>-0.16993386797903653</v>
      </c>
      <c r="I16" s="16">
        <f t="shared" si="5"/>
        <v>0.53852184692249117</v>
      </c>
      <c r="K16" s="6">
        <v>14</v>
      </c>
      <c r="L16" s="8" t="s">
        <v>98</v>
      </c>
      <c r="M16" s="21">
        <v>165.696</v>
      </c>
      <c r="N16" s="28">
        <v>-0.18042</v>
      </c>
      <c r="O16" s="28">
        <v>-5.1709999999999999E-2</v>
      </c>
      <c r="P16" s="49">
        <f t="shared" si="0"/>
        <v>0.5347158171323857</v>
      </c>
      <c r="Q16" s="49">
        <f t="shared" si="1"/>
        <v>0.64085847902972259</v>
      </c>
      <c r="R16" s="49">
        <f t="shared" si="2"/>
        <v>-0.93146437534405235</v>
      </c>
      <c r="S16" s="46">
        <f>($I$27+$G$27*P16+$H$27*Q16)*$C$9+$C$8</f>
        <v>3.672992587338773</v>
      </c>
      <c r="T16" s="46">
        <f>($I$36+$G$36*P16+$H$36*R16)*$D$9+$D$8</f>
        <v>-40.618472451448476</v>
      </c>
      <c r="U16" s="46">
        <f>($I$51+$G$51*P16+$H$51*Q16)*$E$9+$E$8</f>
        <v>38.082792934525258</v>
      </c>
    </row>
    <row r="17" spans="1:21">
      <c r="K17" s="6">
        <v>15</v>
      </c>
      <c r="L17" s="8" t="s">
        <v>97</v>
      </c>
      <c r="M17" s="21">
        <v>165.976</v>
      </c>
      <c r="N17" s="28">
        <v>-0.20113</v>
      </c>
      <c r="O17" s="28">
        <v>-7.0050000000000001E-2</v>
      </c>
      <c r="P17" s="49">
        <f t="shared" si="0"/>
        <v>0.54642667802501699</v>
      </c>
      <c r="Q17" s="49">
        <f t="shared" si="1"/>
        <v>0.13907477011835934</v>
      </c>
      <c r="R17" s="49">
        <f t="shared" si="2"/>
        <v>-1.3637279543878258</v>
      </c>
      <c r="S17" s="46">
        <f>($I$27+$G$27*P17+$H$27*Q17)*$C$9+$C$8</f>
        <v>5.3041392998894805</v>
      </c>
      <c r="T17" s="46">
        <f>($I$36+$G$36*P17+$H$36*R17)*$D$9+$D$8</f>
        <v>-79.494920200905568</v>
      </c>
      <c r="U17" s="46">
        <f>($I$51+$G$51*P17+$H$51*Q17)*$E$9+$E$8</f>
        <v>22.63588946365061</v>
      </c>
    </row>
    <row r="18" spans="1:21">
      <c r="K18" s="6">
        <v>18</v>
      </c>
      <c r="L18" s="8" t="s">
        <v>94</v>
      </c>
      <c r="M18" s="21">
        <v>184.15299999999999</v>
      </c>
      <c r="N18" s="28">
        <v>-0.1787</v>
      </c>
      <c r="O18" s="28">
        <v>-7.3300000000000004E-2</v>
      </c>
      <c r="P18" s="49">
        <f t="shared" si="0"/>
        <v>1.3066706724727277</v>
      </c>
      <c r="Q18" s="49">
        <f t="shared" si="1"/>
        <v>0.68253245195717516</v>
      </c>
      <c r="R18" s="49">
        <f t="shared" si="2"/>
        <v>-1.4403286431496722</v>
      </c>
      <c r="S18" s="46">
        <f>($I$27+$G$27*P18+$H$27*Q18)*$C$9+$C$8</f>
        <v>3.757206414042344</v>
      </c>
      <c r="T18" s="46">
        <f>($I$36+$G$36*P18+$H$36*R18)*$D$9+$D$8</f>
        <v>-86.333927103518761</v>
      </c>
      <c r="U18" s="46">
        <f>($I$51+$G$51*P18+$H$51*Q18)*$E$9+$E$8</f>
        <v>39.34088496903275</v>
      </c>
    </row>
    <row r="19" spans="1:21">
      <c r="A19" s="1" t="s">
        <v>160</v>
      </c>
      <c r="K19" s="6">
        <v>19</v>
      </c>
      <c r="L19" s="8" t="s">
        <v>22</v>
      </c>
      <c r="M19" s="21">
        <v>165.89699999999999</v>
      </c>
      <c r="N19" s="28">
        <v>-0.19620000000000001</v>
      </c>
      <c r="O19" s="28">
        <v>-3.8199999999999998E-2</v>
      </c>
      <c r="P19" s="49">
        <f t="shared" si="0"/>
        <v>0.54312254227316714</v>
      </c>
      <c r="Q19" s="49">
        <f t="shared" si="1"/>
        <v>0.25852400647437163</v>
      </c>
      <c r="R19" s="49">
        <f t="shared" si="2"/>
        <v>-0.61304120452173083</v>
      </c>
      <c r="S19" s="46">
        <f>($I$27+$G$27*P19+$H$27*Q19)*$C$9+$C$8</f>
        <v>4.9156992806996609</v>
      </c>
      <c r="T19" s="46">
        <f>($I$36+$G$36*P19+$H$36*R19)*$D$9+$D$8</f>
        <v>-11.979350187580316</v>
      </c>
      <c r="U19" s="46">
        <f>($I$51+$G$51*P19+$H$51*Q19)*$E$9+$E$8</f>
        <v>26.313029841586317</v>
      </c>
    </row>
    <row r="20" spans="1:21">
      <c r="K20" s="6">
        <v>20</v>
      </c>
      <c r="L20" s="8" t="s">
        <v>39</v>
      </c>
      <c r="M20" s="21">
        <v>114.907</v>
      </c>
      <c r="N20" s="28">
        <v>-0.28188000000000002</v>
      </c>
      <c r="O20" s="28">
        <v>-3.5439999999999999E-2</v>
      </c>
      <c r="P20" s="49">
        <f t="shared" si="0"/>
        <v>-1.5895088752813675</v>
      </c>
      <c r="Q20" s="49">
        <f t="shared" si="1"/>
        <v>-1.817421342609433</v>
      </c>
      <c r="R20" s="49">
        <f t="shared" si="2"/>
        <v>-0.54798954268090128</v>
      </c>
      <c r="S20" s="46">
        <f>($I$27+$G$27*P20+$H$27*Q20)*$C$9+$C$8</f>
        <v>11.04405628720543</v>
      </c>
      <c r="T20" s="46">
        <f>($I$36+$G$36*P20+$H$36*R20)*$D$9+$D$8</f>
        <v>-6.2699560219585848</v>
      </c>
      <c r="U20" s="46">
        <f>($I$51+$G$51*P20+$H$51*Q20)*$E$9+$E$8</f>
        <v>-37.522867034465222</v>
      </c>
    </row>
    <row r="21" spans="1:21">
      <c r="B21" s="3" t="s">
        <v>165</v>
      </c>
      <c r="C21" s="3" t="s">
        <v>147</v>
      </c>
      <c r="D21" s="3" t="s">
        <v>150</v>
      </c>
      <c r="E21" s="3" t="s">
        <v>152</v>
      </c>
      <c r="F21" s="3"/>
      <c r="G21" s="35">
        <f t="array" ref="G21:I25">LINEST(C22:C25,D22:E25,1,1)</f>
        <v>1.1887459604249487E-2</v>
      </c>
      <c r="H21" s="35">
        <v>-78.60059023957109</v>
      </c>
      <c r="I21" s="35">
        <v>-12.477830410270368</v>
      </c>
      <c r="K21" s="6">
        <v>21</v>
      </c>
      <c r="L21" s="8" t="s">
        <v>27</v>
      </c>
      <c r="M21" s="21">
        <v>118.979</v>
      </c>
      <c r="N21" s="28">
        <v>-0.27200999999999997</v>
      </c>
      <c r="O21" s="28">
        <v>-0.1087</v>
      </c>
      <c r="P21" s="49">
        <f t="shared" si="0"/>
        <v>-1.4191994982999581</v>
      </c>
      <c r="Q21" s="49">
        <f t="shared" si="1"/>
        <v>-1.5782805793571308</v>
      </c>
      <c r="R21" s="49">
        <f t="shared" si="2"/>
        <v>-2.2746869145863995</v>
      </c>
      <c r="S21" s="46">
        <f>($I$27+$G$27*P21+$H$27*Q21)*$C$9+$C$8</f>
        <v>10.316674197049363</v>
      </c>
      <c r="T21" s="46">
        <f>($I$36+$G$36*P21+$H$36*R21)*$D$9+$D$8</f>
        <v>-161.55558801608322</v>
      </c>
      <c r="U21" s="46">
        <f>($I$51+$G$51*P21+$H$51*Q21)*$E$9+$E$8</f>
        <v>-30.166804114485657</v>
      </c>
    </row>
    <row r="22" spans="1:21">
      <c r="B22" s="3" t="s">
        <v>100</v>
      </c>
      <c r="C22" s="6">
        <v>3.2</v>
      </c>
      <c r="D22" s="22">
        <v>-0.17266999999999999</v>
      </c>
      <c r="E22" s="5">
        <v>183.673</v>
      </c>
      <c r="F22" s="16"/>
      <c r="G22" s="35">
        <v>3.19334100081761E-3</v>
      </c>
      <c r="H22" s="35">
        <v>1.849911552794741</v>
      </c>
      <c r="I22" s="35">
        <v>0.73394732600023171</v>
      </c>
      <c r="K22" s="6">
        <v>22</v>
      </c>
      <c r="L22" s="8" t="s">
        <v>23</v>
      </c>
      <c r="M22" s="21">
        <v>123.565</v>
      </c>
      <c r="N22" s="28">
        <v>-0.2676</v>
      </c>
      <c r="O22" s="28">
        <v>-0.15049999999999999</v>
      </c>
      <c r="P22" s="49">
        <f t="shared" si="0"/>
        <v>-1.2273923266799327</v>
      </c>
      <c r="Q22" s="49">
        <f t="shared" si="1"/>
        <v>-1.4714304510954652</v>
      </c>
      <c r="R22" s="49">
        <f t="shared" si="2"/>
        <v>-3.2598896192772235</v>
      </c>
      <c r="S22" s="46">
        <f>($I$27+$G$27*P22+$H$27*Q22)*$C$9+$C$8</f>
        <v>10.024561483837946</v>
      </c>
      <c r="T22" s="46">
        <f>($I$36+$G$36*P22+$H$36*R22)*$D$9+$D$8</f>
        <v>-250.15073103812117</v>
      </c>
      <c r="U22" s="46">
        <f>($I$51+$G$51*P22+$H$51*Q22)*$E$9+$E$8</f>
        <v>-26.883765148419787</v>
      </c>
    </row>
    <row r="23" spans="1:21">
      <c r="B23" s="3" t="s">
        <v>158</v>
      </c>
      <c r="C23" s="6">
        <v>11</v>
      </c>
      <c r="D23" s="22">
        <v>-0.27742</v>
      </c>
      <c r="E23" s="5">
        <v>141.63900000000001</v>
      </c>
      <c r="F23" s="16"/>
      <c r="G23" s="35">
        <v>0.99950336107444249</v>
      </c>
      <c r="H23" s="35">
        <v>0.1400615491829344</v>
      </c>
      <c r="I23" s="35" t="e">
        <v>#N/A</v>
      </c>
      <c r="K23" s="6">
        <v>23</v>
      </c>
      <c r="L23" s="8" t="s">
        <v>51</v>
      </c>
      <c r="M23" s="21">
        <v>129.107</v>
      </c>
      <c r="N23" s="28">
        <v>-0.24929999999999999</v>
      </c>
      <c r="O23" s="28">
        <v>-0.16569999999999999</v>
      </c>
      <c r="P23" s="49">
        <f t="shared" si="0"/>
        <v>-0.99560093001220884</v>
      </c>
      <c r="Q23" s="49">
        <f t="shared" si="1"/>
        <v>-1.0280387623905907</v>
      </c>
      <c r="R23" s="49">
        <f t="shared" si="2"/>
        <v>-3.6181451482557052</v>
      </c>
      <c r="S23" s="46">
        <f>($I$27+$G$27*P23+$H$27*Q23)*$C$9+$C$8</f>
        <v>8.6520509835805441</v>
      </c>
      <c r="T23" s="46">
        <f>($I$36+$G$36*P23+$H$36*R23)*$D$9+$D$8</f>
        <v>-282.35641277266814</v>
      </c>
      <c r="U23" s="46">
        <f>($I$51+$G$51*P23+$H$51*Q23)*$E$9+$E$8</f>
        <v>-13.242169839871774</v>
      </c>
    </row>
    <row r="24" spans="1:21">
      <c r="B24" s="3" t="s">
        <v>58</v>
      </c>
      <c r="C24" s="6">
        <v>3.9</v>
      </c>
      <c r="D24" s="22">
        <v>-0.19045000000000001</v>
      </c>
      <c r="E24" s="5">
        <v>120.54600000000001</v>
      </c>
      <c r="F24" s="16"/>
      <c r="G24" s="35">
        <v>1006.2676419818853</v>
      </c>
      <c r="H24" s="35">
        <v>1</v>
      </c>
      <c r="I24" s="35" t="e">
        <v>#N/A</v>
      </c>
      <c r="K24" s="6">
        <v>24</v>
      </c>
      <c r="L24" s="8" t="s">
        <v>26</v>
      </c>
      <c r="M24" s="21">
        <v>141.63900000000001</v>
      </c>
      <c r="N24" s="28">
        <v>-0.27742</v>
      </c>
      <c r="O24" s="28">
        <v>-5.8369999999999998E-2</v>
      </c>
      <c r="P24" s="49">
        <f t="shared" si="0"/>
        <v>-0.471456256060582</v>
      </c>
      <c r="Q24" s="49">
        <f t="shared" si="1"/>
        <v>-1.7093597616463867</v>
      </c>
      <c r="R24" s="49">
        <f t="shared" si="2"/>
        <v>-1.0884368636990975</v>
      </c>
      <c r="S24" s="46">
        <f>($I$27+$G$27*P24+$H$27*Q24)*$C$9+$C$8</f>
        <v>11.011273224877741</v>
      </c>
      <c r="T24" s="46">
        <f>($I$36+$G$36*P24+$H$36*R24)*$D$9+$D$8</f>
        <v>-54.803023502303041</v>
      </c>
      <c r="U24" s="46">
        <f>($I$51+$G$51*P24+$H$51*Q24)*$E$9+$E$8</f>
        <v>-34.232253800614416</v>
      </c>
    </row>
    <row r="25" spans="1:21">
      <c r="B25" s="3" t="s">
        <v>80</v>
      </c>
      <c r="C25" s="6">
        <v>4.3</v>
      </c>
      <c r="D25" s="22">
        <v>-0.18694</v>
      </c>
      <c r="E25" s="5">
        <v>165.78700000000001</v>
      </c>
      <c r="F25" s="16"/>
      <c r="G25" s="35">
        <v>39.480382762440478</v>
      </c>
      <c r="H25" s="35">
        <v>1.9617237559523552E-2</v>
      </c>
      <c r="I25" s="35" t="e">
        <v>#N/A</v>
      </c>
      <c r="K25" s="6">
        <v>25</v>
      </c>
      <c r="L25" s="8" t="s">
        <v>25</v>
      </c>
      <c r="M25" s="21">
        <v>171.65600000000001</v>
      </c>
      <c r="N25" s="28">
        <v>-0.26619999999999999</v>
      </c>
      <c r="O25" s="28">
        <v>-0.11269999999999999</v>
      </c>
      <c r="P25" s="49">
        <f t="shared" si="0"/>
        <v>0.78398985613268068</v>
      </c>
      <c r="Q25" s="49">
        <f t="shared" si="1"/>
        <v>-1.4375097754568407</v>
      </c>
      <c r="R25" s="49">
        <f t="shared" si="2"/>
        <v>-2.36896468537021</v>
      </c>
      <c r="S25" s="46">
        <f>($I$27+$G$27*P25+$H$27*Q25)*$C$9+$C$8</f>
        <v>10.48620047733051</v>
      </c>
      <c r="T25" s="46">
        <f>($I$36+$G$36*P25+$H$36*R25)*$D$9+$D$8</f>
        <v>-169.88886654026595</v>
      </c>
      <c r="U25" s="46">
        <f>($I$51+$G$51*P25+$H$51*Q25)*$E$9+$E$8</f>
        <v>-25.904111186018081</v>
      </c>
    </row>
    <row r="26" spans="1:21">
      <c r="K26" s="6">
        <v>26</v>
      </c>
      <c r="L26" s="8" t="s">
        <v>117</v>
      </c>
      <c r="M26" s="21">
        <v>173.49199999999999</v>
      </c>
      <c r="N26" s="28">
        <v>-0.27210000000000001</v>
      </c>
      <c r="O26" s="28">
        <v>-7.0699999999999999E-2</v>
      </c>
      <c r="P26" s="49">
        <f t="shared" si="0"/>
        <v>0.86077964398579099</v>
      </c>
      <c r="Q26" s="49">
        <f t="shared" si="1"/>
        <v>-1.5804611942196147</v>
      </c>
      <c r="R26" s="49">
        <f t="shared" si="2"/>
        <v>-1.3790480921401951</v>
      </c>
      <c r="S26" s="46">
        <f>($I$27+$G$27*P26+$H$27*Q26)*$C$9+$C$8</f>
        <v>10.971769335577381</v>
      </c>
      <c r="T26" s="46">
        <f>($I$36+$G$36*P26+$H$36*R26)*$D$9+$D$8</f>
        <v>-80.851970393775815</v>
      </c>
      <c r="U26" s="46">
        <f>($I$51+$G$51*P26+$H$51*Q26)*$E$9+$E$8</f>
        <v>-30.307082611313319</v>
      </c>
    </row>
    <row r="27" spans="1:21">
      <c r="B27" s="1" t="s">
        <v>159</v>
      </c>
      <c r="C27" s="3" t="s">
        <v>147</v>
      </c>
      <c r="D27" s="3" t="s">
        <v>150</v>
      </c>
      <c r="E27" s="3" t="s">
        <v>152</v>
      </c>
      <c r="F27" s="3"/>
      <c r="G27" s="35">
        <f t="array" ref="G27:I31">LINEST(C28:C31,D28:E31,1,1)</f>
        <v>9.0446072112348203E-2</v>
      </c>
      <c r="H27" s="35">
        <v>-1.0323353447377752</v>
      </c>
      <c r="I27" s="35">
        <v>3.9692733248894597E-17</v>
      </c>
      <c r="K27" s="6">
        <v>28</v>
      </c>
      <c r="L27" s="8" t="s">
        <v>67</v>
      </c>
      <c r="M27" s="21">
        <v>156.76400000000001</v>
      </c>
      <c r="N27" s="28">
        <v>-0.2074</v>
      </c>
      <c r="O27" s="28">
        <v>-2.9999999999999997E-4</v>
      </c>
      <c r="P27" s="49">
        <f t="shared" si="0"/>
        <v>0.16113935465744783</v>
      </c>
      <c r="Q27" s="49">
        <f t="shared" si="1"/>
        <v>-1.2841398634622105E-2</v>
      </c>
      <c r="R27" s="49">
        <f t="shared" si="2"/>
        <v>0.28024067365487809</v>
      </c>
      <c r="S27" s="46">
        <f>($I$27+$G$27*P27+$H$27*Q27)*$C$9+$C$8</f>
        <v>5.6874577228172454</v>
      </c>
      <c r="T27" s="46">
        <f>($I$36+$G$36*P27+$H$36*R27)*$D$9+$D$8</f>
        <v>68.335955933117361</v>
      </c>
      <c r="U27" s="46">
        <f>($I$51+$G$51*P27+$H$51*Q27)*$E$9+$E$8</f>
        <v>17.971779535692111</v>
      </c>
    </row>
    <row r="28" spans="1:21">
      <c r="B28" s="3" t="s">
        <v>100</v>
      </c>
      <c r="C28" s="16">
        <v>-0.76373499280870016</v>
      </c>
      <c r="D28" s="16">
        <v>0.82863364774353554</v>
      </c>
      <c r="E28" s="16">
        <v>1.286594910942503</v>
      </c>
      <c r="F28" s="16"/>
      <c r="G28" s="35">
        <v>2.4296625187775152E-2</v>
      </c>
      <c r="H28" s="35">
        <v>2.4296625187775131E-2</v>
      </c>
      <c r="I28" s="35">
        <v>2.2285397137084172E-2</v>
      </c>
      <c r="K28" s="6">
        <v>29</v>
      </c>
      <c r="L28" s="8" t="s">
        <v>66</v>
      </c>
      <c r="M28" s="21">
        <v>170.70400000000001</v>
      </c>
      <c r="N28" s="28">
        <v>-0.21342</v>
      </c>
      <c r="O28" s="28">
        <v>3.79E-3</v>
      </c>
      <c r="P28" s="49">
        <f t="shared" si="0"/>
        <v>0.74417292909773436</v>
      </c>
      <c r="Q28" s="49">
        <f t="shared" si="1"/>
        <v>-0.15870030388070636</v>
      </c>
      <c r="R28" s="49">
        <f t="shared" si="2"/>
        <v>0.37663969428132488</v>
      </c>
      <c r="S28" s="46">
        <f>($I$27+$G$27*P28+$H$27*Q28)*$C$9+$C$8</f>
        <v>6.3263444629427008</v>
      </c>
      <c r="T28" s="46">
        <f>($I$36+$G$36*P28+$H$36*R28)*$D$9+$D$8</f>
        <v>77.044579053310969</v>
      </c>
      <c r="U28" s="46">
        <f>($I$51+$G$51*P28+$H$51*Q28)*$E$9+$E$8</f>
        <v>13.463063654723653</v>
      </c>
    </row>
    <row r="29" spans="1:21">
      <c r="B29" s="3" t="s">
        <v>158</v>
      </c>
      <c r="C29" s="16">
        <v>1.7184037338195759</v>
      </c>
      <c r="D29" s="16">
        <v>-1.7093597616463867</v>
      </c>
      <c r="E29" s="16">
        <v>-0.471456256060582</v>
      </c>
      <c r="F29" s="16"/>
      <c r="G29" s="35">
        <v>0.99950336107444249</v>
      </c>
      <c r="H29" s="35">
        <v>4.4570794274168345E-2</v>
      </c>
      <c r="I29" s="35" t="e">
        <v>#N/A</v>
      </c>
      <c r="K29" s="6">
        <v>31</v>
      </c>
      <c r="L29" s="8" t="s">
        <v>70</v>
      </c>
      <c r="M29" s="21">
        <v>172.46700000000001</v>
      </c>
      <c r="N29" s="28">
        <v>-0.1973</v>
      </c>
      <c r="O29" s="28">
        <v>4.0000000000000001E-3</v>
      </c>
      <c r="P29" s="49">
        <f t="shared" si="0"/>
        <v>0.81790952821812379</v>
      </c>
      <c r="Q29" s="49">
        <f t="shared" si="1"/>
        <v>0.23187204704402425</v>
      </c>
      <c r="R29" s="49">
        <f t="shared" si="2"/>
        <v>0.38158927724747488</v>
      </c>
      <c r="S29" s="46">
        <f>($I$27+$G$27*P29+$H$27*Q29)*$C$9+$C$8</f>
        <v>5.0802605395631071</v>
      </c>
      <c r="T29" s="46">
        <f>($I$36+$G$36*P29+$H$36*R29)*$D$9+$D$8</f>
        <v>77.494622485733487</v>
      </c>
      <c r="U29" s="46">
        <f>($I$51+$G$51*P29+$H$51*Q29)*$E$9+$E$8</f>
        <v>25.483779792904311</v>
      </c>
    </row>
    <row r="30" spans="1:21">
      <c r="B30" s="3" t="s">
        <v>58</v>
      </c>
      <c r="C30" s="16">
        <v>-0.54097895323949596</v>
      </c>
      <c r="D30" s="16">
        <v>0.3978410671330071</v>
      </c>
      <c r="E30" s="16">
        <v>-1.3536605018044103</v>
      </c>
      <c r="F30" s="16"/>
      <c r="G30" s="35">
        <v>1006.2676419818815</v>
      </c>
      <c r="H30" s="35">
        <v>1</v>
      </c>
      <c r="I30" s="35" t="e">
        <v>#N/A</v>
      </c>
      <c r="K30" s="6">
        <v>32</v>
      </c>
      <c r="L30" s="8" t="s">
        <v>65</v>
      </c>
      <c r="M30" s="21">
        <v>179.375</v>
      </c>
      <c r="N30" s="28">
        <v>-0.20219999999999999</v>
      </c>
      <c r="O30" s="28">
        <v>4.1999999999999997E-3</v>
      </c>
      <c r="P30" s="49">
        <f t="shared" si="0"/>
        <v>1.1068331962406126</v>
      </c>
      <c r="Q30" s="49">
        <f t="shared" si="1"/>
        <v>0.11314968230883966</v>
      </c>
      <c r="R30" s="49">
        <f t="shared" si="2"/>
        <v>0.3863031657866654</v>
      </c>
      <c r="S30" s="46">
        <f>($I$27+$G$27*P30+$H$27*Q30)*$C$9+$C$8</f>
        <v>5.5475220026831602</v>
      </c>
      <c r="T30" s="46">
        <f>($I$36+$G$36*P30+$H$36*R30)*$D$9+$D$8</f>
        <v>77.937722071351217</v>
      </c>
      <c r="U30" s="46">
        <f>($I$51+$G$51*P30+$H$51*Q30)*$E$9+$E$8</f>
        <v>21.819850902976462</v>
      </c>
    </row>
    <row r="31" spans="1:21">
      <c r="B31" s="3" t="s">
        <v>80</v>
      </c>
      <c r="C31" s="16">
        <v>-0.41368978777137932</v>
      </c>
      <c r="D31" s="16">
        <v>0.48288504676984395</v>
      </c>
      <c r="E31" s="16">
        <v>0.53852184692249117</v>
      </c>
      <c r="F31" s="16"/>
      <c r="G31" s="35">
        <v>3.9980134442977637</v>
      </c>
      <c r="H31" s="35">
        <v>1.9865557022302376E-3</v>
      </c>
      <c r="I31" s="35" t="e">
        <v>#N/A</v>
      </c>
      <c r="K31" s="6">
        <v>33</v>
      </c>
      <c r="L31" s="8" t="s">
        <v>72</v>
      </c>
      <c r="M31" s="21">
        <v>175.977</v>
      </c>
      <c r="N31" s="28">
        <v>-0.19009999999999999</v>
      </c>
      <c r="O31" s="28">
        <v>6.1999999999999998E-3</v>
      </c>
      <c r="P31" s="49">
        <f t="shared" si="0"/>
        <v>0.96471353440789431</v>
      </c>
      <c r="Q31" s="49">
        <f t="shared" si="1"/>
        <v>0.40632123604266357</v>
      </c>
      <c r="R31" s="49">
        <f t="shared" si="2"/>
        <v>0.43344205117857093</v>
      </c>
      <c r="S31" s="46">
        <f>($I$27+$G$27*P31+$H$27*Q31)*$C$9+$C$8</f>
        <v>4.5560612730491101</v>
      </c>
      <c r="T31" s="46">
        <f>($I$36+$G$36*P31+$H$36*R31)*$D$9+$D$8</f>
        <v>82.167917902102005</v>
      </c>
      <c r="U31" s="46">
        <f>($I$51+$G$51*P31+$H$51*Q31)*$E$9+$E$8</f>
        <v>30.8491806941148</v>
      </c>
    </row>
    <row r="32" spans="1:21">
      <c r="K32" s="6">
        <v>34</v>
      </c>
      <c r="L32" s="8" t="s">
        <v>71</v>
      </c>
      <c r="M32" s="21">
        <v>166.07599999999999</v>
      </c>
      <c r="N32" s="28">
        <v>-0.20569999999999999</v>
      </c>
      <c r="O32" s="28">
        <v>5.0000000000000001E-4</v>
      </c>
      <c r="P32" s="49">
        <f t="shared" si="0"/>
        <v>0.5506091283438137</v>
      </c>
      <c r="Q32" s="49">
        <f t="shared" si="1"/>
        <v>2.8347993212278946E-2</v>
      </c>
      <c r="R32" s="49">
        <f t="shared" si="2"/>
        <v>0.2990962278116403</v>
      </c>
      <c r="S32" s="46">
        <f>($I$27+$G$27*P32+$H$27*Q32)*$C$9+$C$8</f>
        <v>5.6645327432447452</v>
      </c>
      <c r="T32" s="46">
        <f>($I$36+$G$36*P32+$H$36*R32)*$D$9+$D$8</f>
        <v>70.057598784738445</v>
      </c>
      <c r="U32" s="46">
        <f>($I$51+$G$51*P32+$H$51*Q32)*$E$9+$E$8</f>
        <v>19.227226457483006</v>
      </c>
    </row>
    <row r="33" spans="1:21">
      <c r="K33" s="6">
        <v>35</v>
      </c>
      <c r="L33" s="8" t="s">
        <v>68</v>
      </c>
      <c r="M33" s="21">
        <v>152.93600000000001</v>
      </c>
      <c r="N33" s="28">
        <v>-0.2011</v>
      </c>
      <c r="O33" s="28">
        <v>-4.7100000000000003E-2</v>
      </c>
      <c r="P33" s="49">
        <f t="shared" si="0"/>
        <v>1.0351564539027155E-3</v>
      </c>
      <c r="Q33" s="49">
        <f t="shared" si="1"/>
        <v>0.13980164173918705</v>
      </c>
      <c r="R33" s="49">
        <f t="shared" si="2"/>
        <v>-0.82280924451571036</v>
      </c>
      <c r="S33" s="46">
        <f>($I$27+$G$27*P33+$H$27*Q33)*$C$9+$C$8</f>
        <v>5.1467688089428805</v>
      </c>
      <c r="T33" s="46">
        <f>($I$36+$G$36*P33+$H$36*R33)*$D$9+$D$8</f>
        <v>-30.881522986473314</v>
      </c>
      <c r="U33" s="46">
        <f>($I$51+$G$51*P33+$H$51*Q33)*$E$9+$E$8</f>
        <v>22.675763568828923</v>
      </c>
    </row>
    <row r="34" spans="1:21">
      <c r="A34" s="1" t="s">
        <v>161</v>
      </c>
      <c r="K34" s="6">
        <v>38</v>
      </c>
      <c r="L34" s="8" t="s">
        <v>130</v>
      </c>
      <c r="M34" s="21">
        <v>175.76400000000001</v>
      </c>
      <c r="N34" s="28">
        <v>-0.1734</v>
      </c>
      <c r="O34" s="28">
        <v>-4.3099999999999999E-2</v>
      </c>
      <c r="P34" s="49">
        <f t="shared" si="0"/>
        <v>0.95580491522885724</v>
      </c>
      <c r="Q34" s="49">
        <f t="shared" si="1"/>
        <v>0.81094643830339563</v>
      </c>
      <c r="R34" s="49">
        <f t="shared" si="2"/>
        <v>-0.7285314737318993</v>
      </c>
      <c r="S34" s="46">
        <f>($I$27+$G$27*P34+$H$27*Q34)*$C$9+$C$8</f>
        <v>3.2408993871525684</v>
      </c>
      <c r="T34" s="46">
        <f>($I$36+$G$36*P34+$H$36*R34)*$D$9+$D$8</f>
        <v>-22.339058144789732</v>
      </c>
      <c r="U34" s="46">
        <f>($I$51+$G$51*P34+$H$51*Q34)*$E$9+$E$8</f>
        <v>43.305140745458701</v>
      </c>
    </row>
    <row r="35" spans="1:21">
      <c r="K35" s="6">
        <v>41</v>
      </c>
      <c r="L35" s="8" t="s">
        <v>133</v>
      </c>
      <c r="M35" s="21">
        <v>183.38200000000001</v>
      </c>
      <c r="N35" s="28">
        <v>-0.17610000000000001</v>
      </c>
      <c r="O35" s="28">
        <v>-4.2999999999999997E-2</v>
      </c>
      <c r="P35" s="49">
        <f t="shared" ref="P35:P70" si="6">(M35-I$8)/I$9</f>
        <v>1.2744239805148041</v>
      </c>
      <c r="Q35" s="49">
        <f t="shared" ref="Q35:Q70" si="7">(N35-F$8)/F$9</f>
        <v>0.74552799242890577</v>
      </c>
      <c r="R35" s="49">
        <f t="shared" ref="R35:R70" si="8">(O35-G$8)/G$9</f>
        <v>-0.72617452946230399</v>
      </c>
      <c r="S35" s="46">
        <f>($I$27+$G$27*P35+$H$27*Q35)*$C$9+$C$8</f>
        <v>3.5436796480645834</v>
      </c>
      <c r="T35" s="46">
        <f>($I$36+$G$36*P35+$H$36*R35)*$D$9+$D$8</f>
        <v>-22.105972005698192</v>
      </c>
      <c r="U35" s="46">
        <f>($I$51+$G$51*P35+$H$51*Q35)*$E$9+$E$8</f>
        <v>41.281126354837035</v>
      </c>
    </row>
    <row r="36" spans="1:21">
      <c r="B36" s="3" t="s">
        <v>165</v>
      </c>
      <c r="C36" s="3" t="s">
        <v>148</v>
      </c>
      <c r="D36" s="3" t="s">
        <v>151</v>
      </c>
      <c r="E36" s="3" t="s">
        <v>152</v>
      </c>
      <c r="F36" s="3"/>
      <c r="G36" s="35">
        <f t="array" ref="G36:I40">LINEST(C37:C40,D37:E40,1,1)</f>
        <v>3.2666817031921792E-2</v>
      </c>
      <c r="H36" s="35">
        <v>44.3533721315398</v>
      </c>
      <c r="I36" s="35">
        <v>12.770543780411021</v>
      </c>
      <c r="K36" s="6">
        <v>42</v>
      </c>
      <c r="L36" s="36" t="s">
        <v>1</v>
      </c>
      <c r="M36" s="21">
        <v>177.55099999999999</v>
      </c>
      <c r="N36" s="28">
        <v>-0.16059999999999999</v>
      </c>
      <c r="O36" s="28">
        <v>-4.4900000000000002E-2</v>
      </c>
      <c r="P36" s="49">
        <f t="shared" si="6"/>
        <v>1.0305453024257567</v>
      </c>
      <c r="Q36" s="49">
        <f t="shared" si="7"/>
        <v>1.1210783298565317</v>
      </c>
      <c r="R36" s="49">
        <f t="shared" si="8"/>
        <v>-0.77095647058461425</v>
      </c>
      <c r="S36" s="46">
        <f>($I$27+$G$27*P36+$H$27*Q36)*$C$9+$C$8</f>
        <v>2.2560547223988512</v>
      </c>
      <c r="T36" s="46">
        <f>($I$36+$G$36*P36+$H$36*R36)*$D$9+$D$8</f>
        <v>-26.149756247267199</v>
      </c>
      <c r="U36" s="46">
        <f>($I$51+$G$51*P36+$H$51*Q36)*$E$9+$E$8</f>
        <v>52.849606808207241</v>
      </c>
    </row>
    <row r="37" spans="1:21">
      <c r="B37" s="3" t="s">
        <v>100</v>
      </c>
      <c r="C37" s="6">
        <v>19.8</v>
      </c>
      <c r="D37" s="22">
        <v>2.7539999999999999E-2</v>
      </c>
      <c r="E37" s="5">
        <v>183.673</v>
      </c>
      <c r="F37" s="16"/>
      <c r="G37" s="35">
        <v>1.3796685758573653E-2</v>
      </c>
      <c r="H37" s="35">
        <v>7.77487285191014</v>
      </c>
      <c r="I37" s="35">
        <v>2.1326271920014102</v>
      </c>
      <c r="K37" s="6">
        <v>43</v>
      </c>
      <c r="L37" s="8" t="s">
        <v>5</v>
      </c>
      <c r="M37" s="21">
        <v>173.24299999999999</v>
      </c>
      <c r="N37" s="28">
        <v>-0.16350000000000001</v>
      </c>
      <c r="O37" s="28">
        <v>-5.0500000000000003E-2</v>
      </c>
      <c r="P37" s="49">
        <f t="shared" si="6"/>
        <v>0.85036534269198694</v>
      </c>
      <c r="Q37" s="49">
        <f t="shared" si="7"/>
        <v>1.0508140731765241</v>
      </c>
      <c r="R37" s="49">
        <f t="shared" si="8"/>
        <v>-0.90294534968194973</v>
      </c>
      <c r="S37" s="46">
        <f>($I$27+$G$27*P37+$H$27*Q37)*$C$9+$C$8</f>
        <v>2.4327852581185017</v>
      </c>
      <c r="T37" s="46">
        <f>($I$36+$G$36*P37+$H$36*R37)*$D$9+$D$8</f>
        <v>-38.032599480395717</v>
      </c>
      <c r="U37" s="46">
        <f>($I$51+$G$51*P37+$H$51*Q37)*$E$9+$E$8</f>
        <v>50.692426409556703</v>
      </c>
    </row>
    <row r="38" spans="1:21">
      <c r="B38" s="3" t="s">
        <v>158</v>
      </c>
      <c r="C38" s="6">
        <v>14.4</v>
      </c>
      <c r="D38" s="22">
        <v>-5.8369999999999998E-2</v>
      </c>
      <c r="E38" s="5">
        <v>141.63900000000001</v>
      </c>
      <c r="F38" s="16"/>
      <c r="G38" s="35">
        <v>0.97360347076365839</v>
      </c>
      <c r="H38" s="35">
        <v>0.65890584654768913</v>
      </c>
      <c r="I38" s="35" t="e">
        <v>#N/A</v>
      </c>
      <c r="K38" s="6">
        <v>44</v>
      </c>
      <c r="L38" s="8" t="s">
        <v>104</v>
      </c>
      <c r="M38" s="21">
        <v>188.529</v>
      </c>
      <c r="N38" s="28">
        <v>-0.1709</v>
      </c>
      <c r="O38" s="28">
        <v>-4.9799999999999997E-2</v>
      </c>
      <c r="P38" s="49">
        <f t="shared" si="6"/>
        <v>1.4896946984232797</v>
      </c>
      <c r="Q38" s="49">
        <f t="shared" si="7"/>
        <v>0.87151907337236756</v>
      </c>
      <c r="R38" s="49">
        <f t="shared" si="8"/>
        <v>-0.88644673979478261</v>
      </c>
      <c r="S38" s="46">
        <f>($I$27+$G$27*P38+$H$27*Q38)*$C$9+$C$8</f>
        <v>3.1961413334018847</v>
      </c>
      <c r="T38" s="46">
        <f>($I$36+$G$36*P38+$H$36*R38)*$D$9+$D$8</f>
        <v>-36.506386183170164</v>
      </c>
      <c r="U38" s="46">
        <f>($I$51+$G$51*P38+$H$51*Q38)*$E$9+$E$8</f>
        <v>45.152633020639932</v>
      </c>
    </row>
    <row r="39" spans="1:21">
      <c r="B39" s="3" t="s">
        <v>58</v>
      </c>
      <c r="C39" s="6">
        <v>18.3</v>
      </c>
      <c r="D39" s="22">
        <v>3.2680000000000001E-2</v>
      </c>
      <c r="E39" s="5">
        <v>120.54600000000001</v>
      </c>
      <c r="F39" s="16"/>
      <c r="G39" s="35">
        <v>18.441884197094502</v>
      </c>
      <c r="H39" s="35">
        <v>1</v>
      </c>
      <c r="I39" s="35" t="e">
        <v>#N/A</v>
      </c>
      <c r="K39" s="6">
        <v>47</v>
      </c>
      <c r="L39" s="8" t="s">
        <v>7</v>
      </c>
      <c r="M39" s="21">
        <v>184.11699999999999</v>
      </c>
      <c r="N39" s="28">
        <v>-0.17249999999999999</v>
      </c>
      <c r="O39" s="28">
        <v>-5.1900000000000002E-2</v>
      </c>
      <c r="P39" s="49">
        <f t="shared" si="6"/>
        <v>1.3051649903579607</v>
      </c>
      <c r="Q39" s="49">
        <f t="shared" si="7"/>
        <v>0.83275258692822574</v>
      </c>
      <c r="R39" s="49">
        <f t="shared" si="8"/>
        <v>-0.93594256945628351</v>
      </c>
      <c r="S39" s="46">
        <f>($I$27+$G$27*P39+$H$27*Q39)*$C$9+$C$8</f>
        <v>3.2694548060112494</v>
      </c>
      <c r="T39" s="46">
        <f>($I$36+$G$36*P39+$H$36*R39)*$D$9+$D$8</f>
        <v>-40.970200088287783</v>
      </c>
      <c r="U39" s="46">
        <f>($I$51+$G$51*P39+$H$51*Q39)*$E$9+$E$8</f>
        <v>43.965195564288422</v>
      </c>
    </row>
    <row r="40" spans="1:21">
      <c r="B40" s="3" t="s">
        <v>80</v>
      </c>
      <c r="C40" s="6">
        <v>16.399999999999999</v>
      </c>
      <c r="D40" s="22">
        <v>-5.0610000000000002E-2</v>
      </c>
      <c r="E40" s="5">
        <v>165.78700000000001</v>
      </c>
      <c r="F40" s="16"/>
      <c r="G40" s="35">
        <v>16.013343085385277</v>
      </c>
      <c r="H40" s="35">
        <v>0.43415691461472689</v>
      </c>
      <c r="I40" s="35" t="e">
        <v>#N/A</v>
      </c>
      <c r="K40" s="6">
        <v>48</v>
      </c>
      <c r="L40" s="8" t="s">
        <v>2</v>
      </c>
      <c r="M40" s="21">
        <v>176.42</v>
      </c>
      <c r="N40" s="28">
        <v>-0.1784</v>
      </c>
      <c r="O40" s="28">
        <v>-5.2299999999999999E-2</v>
      </c>
      <c r="P40" s="49">
        <f t="shared" si="6"/>
        <v>0.98324178932016382</v>
      </c>
      <c r="Q40" s="49">
        <f t="shared" si="7"/>
        <v>0.68980116816545167</v>
      </c>
      <c r="R40" s="49">
        <f t="shared" si="8"/>
        <v>-0.94537034653466456</v>
      </c>
      <c r="S40" s="46">
        <f>($I$27+$G$27*P40+$H$27*Q40)*$C$9+$C$8</f>
        <v>3.6417005118508117</v>
      </c>
      <c r="T40" s="46">
        <f>($I$36+$G$36*P40+$H$36*R40)*$D$9+$D$8</f>
        <v>-41.839446593119824</v>
      </c>
      <c r="U40" s="46">
        <f>($I$51+$G$51*P40+$H$51*Q40)*$E$9+$E$8</f>
        <v>39.575016666522806</v>
      </c>
    </row>
    <row r="41" spans="1:21">
      <c r="K41" s="6">
        <v>49</v>
      </c>
      <c r="L41" s="36" t="s">
        <v>111</v>
      </c>
      <c r="M41" s="21">
        <v>174.393</v>
      </c>
      <c r="N41" s="28">
        <v>-0.18</v>
      </c>
      <c r="O41" s="28">
        <v>-4.7600000000000003E-2</v>
      </c>
      <c r="P41" s="49">
        <f t="shared" si="6"/>
        <v>0.89846352135815144</v>
      </c>
      <c r="Q41" s="49">
        <f t="shared" si="7"/>
        <v>0.65103468172130996</v>
      </c>
      <c r="R41" s="49">
        <f t="shared" si="8"/>
        <v>-0.83459396586368673</v>
      </c>
      <c r="S41" s="46">
        <f>($I$27+$G$27*P41+$H$27*Q41)*$C$9+$C$8</f>
        <v>3.7433655756163109</v>
      </c>
      <c r="T41" s="46">
        <f>($I$36+$G$36*P41+$H$36*R41)*$D$9+$D$8</f>
        <v>-31.881978943195556</v>
      </c>
      <c r="U41" s="46">
        <f>($I$51+$G$51*P41+$H$51*Q41)*$E$9+$E$8</f>
        <v>38.38437872992813</v>
      </c>
    </row>
    <row r="42" spans="1:21">
      <c r="B42" s="3" t="s">
        <v>159</v>
      </c>
      <c r="C42" s="3" t="s">
        <v>148</v>
      </c>
      <c r="D42" s="3" t="s">
        <v>151</v>
      </c>
      <c r="E42" s="3" t="s">
        <v>152</v>
      </c>
      <c r="F42" s="3"/>
      <c r="G42" s="35">
        <f t="array" ref="G42:I46">LINEST(C43:C46,D43:E46,1,1)</f>
        <v>0.3851732138104641</v>
      </c>
      <c r="H42" s="35">
        <v>0.92802009153954601</v>
      </c>
      <c r="I42" s="35">
        <v>-8.6175357502043781E-16</v>
      </c>
      <c r="K42" s="6">
        <v>50</v>
      </c>
      <c r="L42" s="8" t="s">
        <v>114</v>
      </c>
      <c r="M42" s="21">
        <v>183.79499999999999</v>
      </c>
      <c r="N42" s="28">
        <v>-0.17199999999999999</v>
      </c>
      <c r="O42" s="28">
        <v>-4.9599999999999998E-2</v>
      </c>
      <c r="P42" s="49">
        <f t="shared" si="6"/>
        <v>1.2916975003314346</v>
      </c>
      <c r="Q42" s="49">
        <f t="shared" si="7"/>
        <v>0.84486711394202019</v>
      </c>
      <c r="R42" s="49">
        <f t="shared" si="8"/>
        <v>-0.88173285125559209</v>
      </c>
      <c r="S42" s="46">
        <f>($I$27+$G$27*P42+$H$27*Q42)*$C$9+$C$8</f>
        <v>3.2263267488988951</v>
      </c>
      <c r="T42" s="46">
        <f>($I$36+$G$36*P42+$H$36*R42)*$D$9+$D$8</f>
        <v>-36.095540714608859</v>
      </c>
      <c r="U42" s="46">
        <f>($I$51+$G$51*P42+$H$51*Q42)*$E$9+$E$8</f>
        <v>44.338552040582158</v>
      </c>
    </row>
    <row r="43" spans="1:21">
      <c r="B43" s="3" t="s">
        <v>100</v>
      </c>
      <c r="C43" s="16">
        <v>1.2698642051649474</v>
      </c>
      <c r="D43" s="16">
        <v>0.93641395831020247</v>
      </c>
      <c r="E43" s="16">
        <v>1.286594910942503</v>
      </c>
      <c r="F43" s="16"/>
      <c r="G43" s="35">
        <v>0.16267620406267166</v>
      </c>
      <c r="H43" s="35">
        <v>0.16267620406267144</v>
      </c>
      <c r="I43" s="35">
        <v>0.16247008720481892</v>
      </c>
      <c r="K43" s="6">
        <v>53</v>
      </c>
      <c r="L43" s="8" t="s">
        <v>112</v>
      </c>
      <c r="M43" s="21">
        <v>205.47900000000001</v>
      </c>
      <c r="N43" s="28">
        <v>-0.17319999999999999</v>
      </c>
      <c r="O43" s="28">
        <v>-4.7600000000000003E-2</v>
      </c>
      <c r="P43" s="49">
        <f t="shared" si="6"/>
        <v>2.1986200274593535</v>
      </c>
      <c r="Q43" s="49">
        <f t="shared" si="7"/>
        <v>0.81579224910891346</v>
      </c>
      <c r="R43" s="49">
        <f t="shared" si="8"/>
        <v>-0.83459396586368673</v>
      </c>
      <c r="S43" s="46">
        <f>($I$27+$G$27*P43+$H$27*Q43)*$C$9+$C$8</f>
        <v>3.5784151312449275</v>
      </c>
      <c r="T43" s="46">
        <f>($I$36+$G$36*P43+$H$36*R43)*$D$9+$D$8</f>
        <v>-31.795855297531972</v>
      </c>
      <c r="U43" s="46">
        <f>($I$51+$G$51*P43+$H$51*Q43)*$E$9+$E$8</f>
        <v>43.414435330826883</v>
      </c>
    </row>
    <row r="44" spans="1:21">
      <c r="B44" s="3" t="s">
        <v>158</v>
      </c>
      <c r="C44" s="16">
        <v>-1.3931519920741666</v>
      </c>
      <c r="D44" s="16">
        <v>-1.0884368636990975</v>
      </c>
      <c r="E44" s="16">
        <v>-0.471456256060582</v>
      </c>
      <c r="F44" s="16"/>
      <c r="G44" s="35">
        <v>0.9736034707636585</v>
      </c>
      <c r="H44" s="35">
        <v>0.32494017440963785</v>
      </c>
      <c r="I44" s="35" t="e">
        <v>#N/A</v>
      </c>
      <c r="K44" s="6">
        <v>54</v>
      </c>
      <c r="L44" s="8" t="s">
        <v>101</v>
      </c>
      <c r="M44" s="21">
        <v>204.36099999999999</v>
      </c>
      <c r="N44" s="28">
        <v>-0.16950000000000001</v>
      </c>
      <c r="O44" s="28">
        <v>-3.8199999999999998E-2</v>
      </c>
      <c r="P44" s="49">
        <f t="shared" si="6"/>
        <v>2.1518602328952032</v>
      </c>
      <c r="Q44" s="49">
        <f t="shared" si="7"/>
        <v>0.90543974901099145</v>
      </c>
      <c r="R44" s="49">
        <f t="shared" si="8"/>
        <v>-0.61304120452173083</v>
      </c>
      <c r="S44" s="46">
        <f>($I$27+$G$27*P44+$H$27*Q44)*$C$9+$C$8</f>
        <v>3.2743027675209646</v>
      </c>
      <c r="T44" s="46">
        <f>($I$36+$G$36*P44+$H$36*R44)*$D$9+$D$8</f>
        <v>-11.872785820765532</v>
      </c>
      <c r="U44" s="46">
        <f>($I$51+$G$51*P44+$H$51*Q44)*$E$9+$E$8</f>
        <v>46.175575994431313</v>
      </c>
    </row>
    <row r="45" spans="1:21">
      <c r="B45" s="3" t="s">
        <v>58</v>
      </c>
      <c r="C45" s="16">
        <v>0.53013748370963809</v>
      </c>
      <c r="D45" s="16">
        <v>1.0575608937673995</v>
      </c>
      <c r="E45" s="16">
        <v>-1.3536605018044103</v>
      </c>
      <c r="F45" s="16"/>
      <c r="G45" s="35">
        <v>18.441884197094545</v>
      </c>
      <c r="H45" s="35">
        <v>1</v>
      </c>
      <c r="I45" s="35" t="e">
        <v>#N/A</v>
      </c>
      <c r="K45" s="6">
        <v>55</v>
      </c>
      <c r="L45" s="8" t="s">
        <v>113</v>
      </c>
      <c r="M45" s="21">
        <v>173.28299999999999</v>
      </c>
      <c r="N45" s="28">
        <v>-0.18079999999999999</v>
      </c>
      <c r="O45" s="28">
        <v>-5.0299999999999997E-2</v>
      </c>
      <c r="P45" s="49">
        <f t="shared" si="6"/>
        <v>0.85203832281950531</v>
      </c>
      <c r="Q45" s="49">
        <f t="shared" si="7"/>
        <v>0.63165143849923899</v>
      </c>
      <c r="R45" s="49">
        <f t="shared" si="8"/>
        <v>-0.89823146114275898</v>
      </c>
      <c r="S45" s="46">
        <f>($I$27+$G$27*P45+$H$27*Q45)*$C$9+$C$8</f>
        <v>3.7930509676472504</v>
      </c>
      <c r="T45" s="46">
        <f>($I$36+$G$36*P45+$H$36*R45)*$D$9+$D$8</f>
        <v>-37.6085276628542</v>
      </c>
      <c r="U45" s="46">
        <f>($I$51+$G$51*P45+$H$51*Q45)*$E$9+$E$8</f>
        <v>37.789189256952994</v>
      </c>
    </row>
    <row r="46" spans="1:21">
      <c r="B46" s="3" t="s">
        <v>80</v>
      </c>
      <c r="C46" s="16">
        <v>-0.40684969680042155</v>
      </c>
      <c r="D46" s="16">
        <v>-0.90553798837850441</v>
      </c>
      <c r="E46" s="16">
        <v>0.53852184692249117</v>
      </c>
      <c r="F46" s="16"/>
      <c r="G46" s="35">
        <v>3.8944138830546384</v>
      </c>
      <c r="H46" s="35">
        <v>0.10558611694536586</v>
      </c>
      <c r="I46" s="35" t="e">
        <v>#N/A</v>
      </c>
      <c r="K46" s="6">
        <v>56</v>
      </c>
      <c r="L46" s="8" t="s">
        <v>105</v>
      </c>
      <c r="M46" s="21">
        <v>178.56</v>
      </c>
      <c r="N46" s="28">
        <v>-0.1759</v>
      </c>
      <c r="O46" s="28">
        <v>-5.11E-2</v>
      </c>
      <c r="P46" s="49">
        <f t="shared" si="6"/>
        <v>1.0727462261424179</v>
      </c>
      <c r="Q46" s="49">
        <f t="shared" si="7"/>
        <v>0.7503738032344236</v>
      </c>
      <c r="R46" s="49">
        <f t="shared" si="8"/>
        <v>-0.91708701529952119</v>
      </c>
      <c r="S46" s="46">
        <f>($I$27+$G$27*P46+$H$27*Q46)*$C$9+$C$8</f>
        <v>3.4706381998049776</v>
      </c>
      <c r="T46" s="46">
        <f>($I$36+$G$36*P46+$H$36*R46)*$D$9+$D$8</f>
        <v>-39.289751745042544</v>
      </c>
      <c r="U46" s="46">
        <f>($I$51+$G$51*P46+$H$51*Q46)*$E$9+$E$8</f>
        <v>41.436766846351276</v>
      </c>
    </row>
    <row r="47" spans="1:21">
      <c r="K47" s="6">
        <v>57</v>
      </c>
      <c r="L47" s="8" t="s">
        <v>102</v>
      </c>
      <c r="M47" s="21">
        <v>210.02699999999999</v>
      </c>
      <c r="N47" s="28">
        <v>-0.17130000000000001</v>
      </c>
      <c r="O47" s="28">
        <v>-4.0800000000000003E-2</v>
      </c>
      <c r="P47" s="49">
        <f t="shared" si="6"/>
        <v>2.3888378679582352</v>
      </c>
      <c r="Q47" s="49">
        <f t="shared" si="7"/>
        <v>0.86182745176133169</v>
      </c>
      <c r="R47" s="49">
        <f t="shared" si="8"/>
        <v>-0.6743217555312081</v>
      </c>
      <c r="S47" s="46">
        <f>($I$27+$G$27*P47+$H$27*Q47)*$C$9+$C$8</f>
        <v>3.4831381760698705</v>
      </c>
      <c r="T47" s="46">
        <f>($I$36+$G$36*P47+$H$36*R47)*$D$9+$D$8</f>
        <v>-17.368581159154488</v>
      </c>
      <c r="U47" s="46">
        <f>($I$51+$G$51*P47+$H$51*Q47)*$E$9+$E$8</f>
        <v>44.82544491274664</v>
      </c>
    </row>
    <row r="48" spans="1:21">
      <c r="K48" s="6">
        <v>67</v>
      </c>
      <c r="L48" s="8" t="s">
        <v>47</v>
      </c>
      <c r="M48" s="21">
        <v>118.982</v>
      </c>
      <c r="N48" s="28">
        <v>-0.2036</v>
      </c>
      <c r="O48" s="28">
        <v>1.9400000000000001E-2</v>
      </c>
      <c r="P48" s="49">
        <f t="shared" si="6"/>
        <v>-1.4190740247903941</v>
      </c>
      <c r="Q48" s="49">
        <f t="shared" si="7"/>
        <v>7.922900667021511E-2</v>
      </c>
      <c r="R48" s="49">
        <f t="shared" si="8"/>
        <v>0.74455869476514713</v>
      </c>
      <c r="S48" s="46">
        <f>($I$27+$G$27*P48+$H$27*Q48)*$C$9+$C$8</f>
        <v>4.9396434811391199</v>
      </c>
      <c r="T48" s="46">
        <f>($I$36+$G$36*P48+$H$36*R48)*$D$9+$D$8</f>
        <v>109.99143931743737</v>
      </c>
      <c r="U48" s="46">
        <f>($I$51+$G$51*P48+$H$51*Q48)*$E$9+$E$8</f>
        <v>20.856705245795499</v>
      </c>
    </row>
    <row r="49" spans="1:21">
      <c r="A49" s="1" t="s">
        <v>160</v>
      </c>
      <c r="K49" s="6">
        <v>72</v>
      </c>
      <c r="L49" s="8" t="s">
        <v>12</v>
      </c>
      <c r="M49" s="21">
        <v>171.33</v>
      </c>
      <c r="N49" s="28">
        <v>-0.18720000000000001</v>
      </c>
      <c r="O49" s="28">
        <v>3.7000000000000002E-3</v>
      </c>
      <c r="P49" s="49">
        <f t="shared" si="6"/>
        <v>0.77035506809340315</v>
      </c>
      <c r="Q49" s="49">
        <f t="shared" si="7"/>
        <v>0.47658549272267059</v>
      </c>
      <c r="R49" s="49">
        <f t="shared" si="8"/>
        <v>0.37451844443868909</v>
      </c>
      <c r="S49" s="46">
        <f>($I$27+$G$27*P49+$H$27*Q49)*$C$9+$C$8</f>
        <v>4.2728785365734083</v>
      </c>
      <c r="T49" s="46">
        <f>($I$36+$G$36*P49+$H$36*R49)*$D$9+$D$8</f>
        <v>76.855530934986461</v>
      </c>
      <c r="U49" s="46">
        <f>($I$51+$G$51*P49+$H$51*Q49)*$E$9+$E$8</f>
        <v>33.018377990282126</v>
      </c>
    </row>
    <row r="50" spans="1:21">
      <c r="K50" s="6">
        <v>74</v>
      </c>
      <c r="L50" s="8" t="s">
        <v>53</v>
      </c>
      <c r="M50" s="21">
        <v>142.63800000000001</v>
      </c>
      <c r="N50" s="28">
        <v>-0.18909999999999999</v>
      </c>
      <c r="O50" s="28">
        <v>2.86E-2</v>
      </c>
      <c r="P50" s="49">
        <f t="shared" si="6"/>
        <v>-0.42967357737580125</v>
      </c>
      <c r="Q50" s="49">
        <f t="shared" si="7"/>
        <v>0.43055029007025236</v>
      </c>
      <c r="R50" s="49">
        <f t="shared" si="8"/>
        <v>0.96139756756791239</v>
      </c>
      <c r="S50" s="46">
        <f>($I$27+$G$27*P50+$H$27*Q50)*$C$9+$C$8</f>
        <v>4.0811446670634641</v>
      </c>
      <c r="T50" s="46">
        <f>($I$36+$G$36*P50+$H$36*R50)*$D$9+$D$8</f>
        <v>129.55918407000001</v>
      </c>
      <c r="U50" s="46">
        <f>($I$51+$G$51*P50+$H$51*Q50)*$E$9+$E$8</f>
        <v>31.639767735402661</v>
      </c>
    </row>
    <row r="51" spans="1:21">
      <c r="B51" s="3" t="s">
        <v>165</v>
      </c>
      <c r="C51" s="3" t="s">
        <v>149</v>
      </c>
      <c r="D51" s="3" t="s">
        <v>150</v>
      </c>
      <c r="E51" s="3" t="s">
        <v>152</v>
      </c>
      <c r="F51" s="3"/>
      <c r="G51" s="35">
        <f t="array" ref="G51:I55">LINEST(C52:C55,D52:E55,1,1)</f>
        <v>-2.9085262778098593E-2</v>
      </c>
      <c r="H51" s="35">
        <v>27.905597562982468</v>
      </c>
      <c r="I51" s="35">
        <v>13.595294855831712</v>
      </c>
      <c r="K51" s="6">
        <v>75</v>
      </c>
      <c r="L51" s="8" t="s">
        <v>54</v>
      </c>
      <c r="M51" s="21">
        <v>142.76</v>
      </c>
      <c r="N51" s="28">
        <v>-0.1885</v>
      </c>
      <c r="O51" s="28">
        <v>2.6499999999999999E-2</v>
      </c>
      <c r="P51" s="49">
        <f t="shared" si="6"/>
        <v>-0.4245709879868696</v>
      </c>
      <c r="Q51" s="49">
        <f t="shared" si="7"/>
        <v>0.44508772248680534</v>
      </c>
      <c r="R51" s="49">
        <f t="shared" si="8"/>
        <v>0.91190173790641171</v>
      </c>
      <c r="S51" s="46">
        <f>($I$27+$G$27*P51+$H$27*Q51)*$C$9+$C$8</f>
        <v>4.0354345829914404</v>
      </c>
      <c r="T51" s="46">
        <f>($I$36+$G$36*P51+$H$36*R51)*$D$9+$D$8</f>
        <v>125.1079315947685</v>
      </c>
      <c r="U51" s="46">
        <f>($I$51+$G$51*P51+$H$51*Q51)*$E$9+$E$8</f>
        <v>32.087113274604768</v>
      </c>
    </row>
    <row r="52" spans="1:21">
      <c r="B52" s="3" t="s">
        <v>100</v>
      </c>
      <c r="C52" s="6">
        <v>3.2</v>
      </c>
      <c r="D52" s="22">
        <v>-0.17266999999999999</v>
      </c>
      <c r="E52" s="5">
        <v>183.673</v>
      </c>
      <c r="F52" s="16"/>
      <c r="G52" s="35">
        <v>9.6640885552021182E-3</v>
      </c>
      <c r="H52" s="35">
        <v>5.5984340729419442</v>
      </c>
      <c r="I52" s="35">
        <v>2.2211633369264328</v>
      </c>
      <c r="K52" s="6">
        <v>76</v>
      </c>
      <c r="L52" s="8" t="s">
        <v>55</v>
      </c>
      <c r="M52" s="21">
        <v>146.71799999999999</v>
      </c>
      <c r="N52" s="28">
        <v>-0.18529999999999999</v>
      </c>
      <c r="O52" s="28">
        <v>2.9700000000000001E-2</v>
      </c>
      <c r="P52" s="49">
        <f t="shared" si="6"/>
        <v>-0.25902960436888872</v>
      </c>
      <c r="Q52" s="49">
        <f t="shared" si="7"/>
        <v>0.52262069537508959</v>
      </c>
      <c r="R52" s="49">
        <f t="shared" si="8"/>
        <v>0.98732395453346034</v>
      </c>
      <c r="S52" s="46">
        <f>($I$27+$G$27*P52+$H$27*Q52)*$C$9+$C$8</f>
        <v>3.8309632593384322</v>
      </c>
      <c r="T52" s="46">
        <f>($I$36+$G$36*P52+$H$36*R52)*$D$9+$D$8</f>
        <v>131.90227318190836</v>
      </c>
      <c r="U52" s="46">
        <f>($I$51+$G$51*P52+$H$51*Q52)*$E$9+$E$8</f>
        <v>34.468517972156135</v>
      </c>
    </row>
    <row r="53" spans="1:21">
      <c r="B53" s="3" t="s">
        <v>158</v>
      </c>
      <c r="C53" s="6">
        <v>1.7</v>
      </c>
      <c r="D53" s="22">
        <v>-0.27742</v>
      </c>
      <c r="E53" s="5">
        <v>141.63900000000001</v>
      </c>
      <c r="F53" s="16"/>
      <c r="G53" s="35">
        <v>0.96308838064655922</v>
      </c>
      <c r="H53" s="35">
        <v>0.42387180515206901</v>
      </c>
      <c r="I53" s="35" t="e">
        <v>#N/A</v>
      </c>
      <c r="K53" s="6">
        <v>77</v>
      </c>
      <c r="L53" s="8" t="s">
        <v>57</v>
      </c>
      <c r="M53" s="21">
        <v>145.916</v>
      </c>
      <c r="N53" s="28">
        <v>-0.18486</v>
      </c>
      <c r="O53" s="28">
        <v>3.15E-2</v>
      </c>
      <c r="P53" s="49">
        <f t="shared" si="6"/>
        <v>-0.29257285592563947</v>
      </c>
      <c r="Q53" s="49">
        <f t="shared" si="7"/>
        <v>0.53328147914722857</v>
      </c>
      <c r="R53" s="49">
        <f t="shared" si="8"/>
        <v>1.0297489513861753</v>
      </c>
      <c r="S53" s="46">
        <f>($I$27+$G$27*P53+$H$27*Q53)*$C$9+$C$8</f>
        <v>3.786845257030413</v>
      </c>
      <c r="T53" s="46">
        <f>($I$36+$G$36*P53+$H$36*R53)*$D$9+$D$8</f>
        <v>135.71570022316789</v>
      </c>
      <c r="U53" s="46">
        <f>($I$51+$G$51*P53+$H$51*Q53)*$E$9+$E$8</f>
        <v>34.797767644910266</v>
      </c>
    </row>
    <row r="54" spans="1:21">
      <c r="B54" s="3" t="s">
        <v>58</v>
      </c>
      <c r="C54" s="6">
        <v>4.7</v>
      </c>
      <c r="D54" s="22">
        <v>-0.19045000000000001</v>
      </c>
      <c r="E54" s="5">
        <v>120.54600000000001</v>
      </c>
      <c r="F54" s="16"/>
      <c r="G54" s="35">
        <v>13.045870074469933</v>
      </c>
      <c r="H54" s="35">
        <v>1</v>
      </c>
      <c r="I54" s="35" t="e">
        <v>#N/A</v>
      </c>
      <c r="K54" s="6">
        <v>80</v>
      </c>
      <c r="L54" s="8" t="s">
        <v>83</v>
      </c>
      <c r="M54" s="21">
        <v>147.76</v>
      </c>
      <c r="N54" s="28">
        <v>-0.18840000000000001</v>
      </c>
      <c r="O54" s="28">
        <v>-3.9370000000000002E-2</v>
      </c>
      <c r="P54" s="49">
        <f t="shared" si="6"/>
        <v>-0.21544847204702505</v>
      </c>
      <c r="Q54" s="49">
        <f t="shared" si="7"/>
        <v>0.44751062788956397</v>
      </c>
      <c r="R54" s="49">
        <f t="shared" si="8"/>
        <v>-0.64061745247599566</v>
      </c>
      <c r="S54" s="46">
        <f>($I$27+$G$27*P54+$H$27*Q54)*$C$9+$C$8</f>
        <v>4.0870118219887326</v>
      </c>
      <c r="T54" s="46">
        <f>($I$36+$G$36*P54+$H$36*R54)*$D$9+$D$8</f>
        <v>-14.509770514121861</v>
      </c>
      <c r="U54" s="46">
        <f>($I$51+$G$51*P54+$H$51*Q54)*$E$9+$E$8</f>
        <v>32.154988548000404</v>
      </c>
    </row>
    <row r="55" spans="1:21">
      <c r="B55" s="3" t="s">
        <v>80</v>
      </c>
      <c r="C55" s="6">
        <v>3.9</v>
      </c>
      <c r="D55" s="22">
        <v>-0.18694</v>
      </c>
      <c r="E55" s="5">
        <v>165.78700000000001</v>
      </c>
      <c r="F55" s="16"/>
      <c r="G55" s="35">
        <v>4.6878326927971283</v>
      </c>
      <c r="H55" s="35">
        <v>0.17966730720287355</v>
      </c>
      <c r="I55" s="35" t="e">
        <v>#N/A</v>
      </c>
      <c r="K55" s="6">
        <v>81</v>
      </c>
      <c r="L55" s="8" t="s">
        <v>52</v>
      </c>
      <c r="M55" s="21">
        <v>159.52500000000001</v>
      </c>
      <c r="N55" s="28">
        <v>-0.1923</v>
      </c>
      <c r="O55" s="28">
        <v>-3.2899999999999999E-2</v>
      </c>
      <c r="P55" s="49">
        <f t="shared" si="6"/>
        <v>0.27661680795942983</v>
      </c>
      <c r="Q55" s="49">
        <f t="shared" si="7"/>
        <v>0.3530173171819681</v>
      </c>
      <c r="R55" s="49">
        <f t="shared" si="8"/>
        <v>-0.48812315823318131</v>
      </c>
      <c r="S55" s="46">
        <f>($I$27+$G$27*P55+$H$27*Q55)*$C$9+$C$8</f>
        <v>4.5334100861670539</v>
      </c>
      <c r="T55" s="46">
        <f>($I$36+$G$36*P55+$H$36*R55)*$D$9+$D$8</f>
        <v>-0.76203735067807443</v>
      </c>
      <c r="U55" s="46">
        <f>($I$51+$G$51*P55+$H$51*Q55)*$E$9+$E$8</f>
        <v>29.230390706333949</v>
      </c>
    </row>
    <row r="56" spans="1:21">
      <c r="K56" s="6">
        <v>82</v>
      </c>
      <c r="L56" s="8" t="s">
        <v>59</v>
      </c>
      <c r="M56" s="21">
        <v>141.53299999999999</v>
      </c>
      <c r="N56" s="28">
        <v>-0.18809999999999999</v>
      </c>
      <c r="O56" s="28">
        <v>2.6499999999999999E-2</v>
      </c>
      <c r="P56" s="49">
        <f t="shared" si="6"/>
        <v>-0.47588965339850764</v>
      </c>
      <c r="Q56" s="49">
        <f t="shared" si="7"/>
        <v>0.4547793440978411</v>
      </c>
      <c r="R56" s="49">
        <f t="shared" si="8"/>
        <v>0.91190173790641171</v>
      </c>
      <c r="S56" s="46">
        <f>($I$27+$G$27*P56+$H$27*Q56)*$C$9+$C$8</f>
        <v>3.9894084339611977</v>
      </c>
      <c r="T56" s="46">
        <f>($I$36+$G$36*P56+$H$36*R56)*$D$9+$D$8</f>
        <v>125.10453219589991</v>
      </c>
      <c r="U56" s="46">
        <f>($I$51+$G$51*P56+$H$51*Q56)*$E$9+$E$8</f>
        <v>32.387099313311772</v>
      </c>
    </row>
    <row r="57" spans="1:21">
      <c r="B57" s="3" t="s">
        <v>159</v>
      </c>
      <c r="C57" s="3" t="s">
        <v>149</v>
      </c>
      <c r="D57" s="3" t="s">
        <v>150</v>
      </c>
      <c r="E57" s="3" t="s">
        <v>152</v>
      </c>
      <c r="F57" s="3"/>
      <c r="G57" s="35">
        <f t="array" ref="G57:I61">LINEST(C58:C61,D58:E61,1,1)</f>
        <v>-0.63040437219800372</v>
      </c>
      <c r="H57" s="35">
        <v>1.0440754499683296</v>
      </c>
      <c r="I57" s="35">
        <v>-2.0512764338942654E-17</v>
      </c>
      <c r="K57" s="6">
        <v>84</v>
      </c>
      <c r="L57" s="8" t="s">
        <v>62</v>
      </c>
      <c r="M57" s="21">
        <v>166.38200000000001</v>
      </c>
      <c r="N57" s="28">
        <v>-0.1802</v>
      </c>
      <c r="O57" s="28">
        <v>2.2599999999999999E-2</v>
      </c>
      <c r="P57" s="49">
        <f t="shared" si="6"/>
        <v>0.5634074263193326</v>
      </c>
      <c r="Q57" s="49">
        <f t="shared" si="7"/>
        <v>0.64618887091579202</v>
      </c>
      <c r="R57" s="49">
        <f t="shared" si="8"/>
        <v>0.81998091139219598</v>
      </c>
      <c r="S57" s="46">
        <f>($I$27+$G$27*P57+$H$27*Q57)*$C$9+$C$8</f>
        <v>3.6638552547745831</v>
      </c>
      <c r="T57" s="46">
        <f>($I$36+$G$36*P57+$H$36*R57)*$D$9+$D$8</f>
        <v>116.9061368016022</v>
      </c>
      <c r="U57" s="46">
        <f>($I$51+$G$51*P57+$H$51*Q57)*$E$9+$E$8</f>
        <v>38.24595910338688</v>
      </c>
    </row>
    <row r="58" spans="1:21">
      <c r="B58" s="3" t="s">
        <v>100</v>
      </c>
      <c r="C58" s="16">
        <v>-0.15864086318476817</v>
      </c>
      <c r="D58" s="16">
        <v>0.82863364774353554</v>
      </c>
      <c r="E58" s="16">
        <v>1.286594910942503</v>
      </c>
      <c r="F58" s="16"/>
      <c r="G58" s="35">
        <v>0.20946290652376814</v>
      </c>
      <c r="H58" s="35">
        <v>0.20946290652376798</v>
      </c>
      <c r="I58" s="35">
        <v>0.19212396871145704</v>
      </c>
      <c r="K58" s="6">
        <v>85</v>
      </c>
      <c r="L58" s="8" t="s">
        <v>64</v>
      </c>
      <c r="M58" s="21">
        <v>169.94200000000001</v>
      </c>
      <c r="N58" s="28">
        <v>-0.17879999999999999</v>
      </c>
      <c r="O58" s="28">
        <v>2.2530000000000001E-2</v>
      </c>
      <c r="P58" s="49">
        <f t="shared" si="6"/>
        <v>0.71230265766850209</v>
      </c>
      <c r="Q58" s="49">
        <f t="shared" si="7"/>
        <v>0.68010954655441658</v>
      </c>
      <c r="R58" s="49">
        <f t="shared" si="8"/>
        <v>0.81833105040347931</v>
      </c>
      <c r="S58" s="46">
        <f>($I$27+$G$27*P58+$H$27*Q58)*$C$9+$C$8</f>
        <v>3.5961337846303105</v>
      </c>
      <c r="T58" s="46">
        <f>($I$36+$G$36*P58+$H$36*R58)*$D$9+$D$8</f>
        <v>116.76761341897236</v>
      </c>
      <c r="U58" s="46">
        <f>($I$51+$G$51*P58+$H$51*Q58)*$E$9+$E$8</f>
        <v>39.285370124785899</v>
      </c>
    </row>
    <row r="59" spans="1:21">
      <c r="B59" s="3" t="s">
        <v>158</v>
      </c>
      <c r="C59" s="16">
        <v>-1.5184196904827791</v>
      </c>
      <c r="D59" s="16">
        <v>-1.7093597616463867</v>
      </c>
      <c r="E59" s="16">
        <v>-0.471456256060582</v>
      </c>
      <c r="F59" s="16"/>
      <c r="G59" s="35">
        <v>0.96308838064655922</v>
      </c>
      <c r="H59" s="35">
        <v>0.38424793742291408</v>
      </c>
      <c r="I59" s="35" t="e">
        <v>#N/A</v>
      </c>
      <c r="K59" s="6">
        <v>87</v>
      </c>
      <c r="L59" s="8" t="s">
        <v>76</v>
      </c>
      <c r="M59" s="21">
        <v>147.38499999999999</v>
      </c>
      <c r="N59" s="28">
        <v>-0.189</v>
      </c>
      <c r="O59" s="28">
        <v>-4.768E-2</v>
      </c>
      <c r="P59" s="49">
        <f t="shared" si="6"/>
        <v>-0.2311326607425134</v>
      </c>
      <c r="Q59" s="49">
        <f t="shared" si="7"/>
        <v>0.43297319547301094</v>
      </c>
      <c r="R59" s="49">
        <f t="shared" si="8"/>
        <v>-0.83647952127936287</v>
      </c>
      <c r="S59" s="46">
        <f>($I$27+$G$27*P59+$H$27*Q59)*$C$9+$C$8</f>
        <v>4.1297143787808803</v>
      </c>
      <c r="T59" s="46">
        <f>($I$36+$G$36*P59+$H$36*R59)*$D$9+$D$8</f>
        <v>-32.126388904328834</v>
      </c>
      <c r="U59" s="46">
        <f>($I$51+$G$51*P59+$H$51*Q59)*$E$9+$E$8</f>
        <v>31.707982514668956</v>
      </c>
    </row>
    <row r="60" spans="1:21">
      <c r="B60" s="3" t="s">
        <v>58</v>
      </c>
      <c r="C60" s="16">
        <v>1.2011379641132427</v>
      </c>
      <c r="D60" s="16">
        <v>0.3978410671330071</v>
      </c>
      <c r="E60" s="16">
        <v>-1.3536605018044103</v>
      </c>
      <c r="F60" s="16"/>
      <c r="G60" s="35">
        <v>13.045870074469939</v>
      </c>
      <c r="H60" s="35">
        <v>1</v>
      </c>
      <c r="I60" s="35" t="e">
        <v>#N/A</v>
      </c>
      <c r="K60" s="6">
        <v>91</v>
      </c>
      <c r="L60" s="8" t="s">
        <v>81</v>
      </c>
      <c r="M60" s="21">
        <v>155.727</v>
      </c>
      <c r="N60" s="28">
        <v>-0.19267000000000001</v>
      </c>
      <c r="O60" s="28">
        <v>-4.6589999999999999E-2</v>
      </c>
      <c r="P60" s="49">
        <f t="shared" si="6"/>
        <v>0.11776734485152382</v>
      </c>
      <c r="Q60" s="49">
        <f t="shared" si="7"/>
        <v>0.34405256719176008</v>
      </c>
      <c r="R60" s="49">
        <f t="shared" si="8"/>
        <v>-0.8107888287407744</v>
      </c>
      <c r="S60" s="46">
        <f>($I$27+$G$27*P60+$H$27*Q60)*$C$9+$C$8</f>
        <v>4.5173437329787562</v>
      </c>
      <c r="T60" s="46">
        <f>($I$36+$G$36*P60+$H$36*R60)*$D$9+$D$8</f>
        <v>-29.792689987392329</v>
      </c>
      <c r="U60" s="46">
        <f>($I$51+$G$51*P60+$H$51*Q60)*$E$9+$E$8</f>
        <v>28.959523280499603</v>
      </c>
    </row>
    <row r="61" spans="1:21">
      <c r="B61" s="3" t="s">
        <v>80</v>
      </c>
      <c r="C61" s="16">
        <v>0.47592258955430328</v>
      </c>
      <c r="D61" s="16">
        <v>0.48288504676984395</v>
      </c>
      <c r="E61" s="16">
        <v>0.53852184692249117</v>
      </c>
      <c r="F61" s="16"/>
      <c r="G61" s="35">
        <v>3.8523535225862426</v>
      </c>
      <c r="H61" s="35">
        <v>0.14764647741376369</v>
      </c>
      <c r="I61" s="35" t="e">
        <v>#N/A</v>
      </c>
      <c r="K61" s="6">
        <v>94</v>
      </c>
      <c r="L61" s="8" t="s">
        <v>74</v>
      </c>
      <c r="M61" s="21">
        <v>152.84700000000001</v>
      </c>
      <c r="N61" s="28">
        <v>-0.18806999999999999</v>
      </c>
      <c r="O61" s="28">
        <v>-4.7800000000000002E-2</v>
      </c>
      <c r="P61" s="49">
        <f t="shared" si="6"/>
        <v>-2.6872243298264606E-3</v>
      </c>
      <c r="Q61" s="49">
        <f t="shared" si="7"/>
        <v>0.45550621571866884</v>
      </c>
      <c r="R61" s="49">
        <f t="shared" si="8"/>
        <v>-0.83930785440287725</v>
      </c>
      <c r="S61" s="46">
        <f>($I$27+$G$27*P61+$H$27*Q61)*$C$9+$C$8</f>
        <v>4.1215451342164897</v>
      </c>
      <c r="T61" s="46">
        <f>($I$36+$G$36*P61+$H$36*R61)*$D$9+$D$8</f>
        <v>-32.365633052561058</v>
      </c>
      <c r="U61" s="46">
        <f>($I$51+$G$51*P61+$H$51*Q61)*$E$9+$E$8</f>
        <v>32.394292288157942</v>
      </c>
    </row>
    <row r="62" spans="1:21">
      <c r="K62" s="6">
        <v>99</v>
      </c>
      <c r="L62" s="8" t="s">
        <v>84</v>
      </c>
      <c r="M62" s="21">
        <v>169.143</v>
      </c>
      <c r="N62" s="28">
        <v>-0.186</v>
      </c>
      <c r="O62" s="28">
        <v>-4.4400000000000002E-2</v>
      </c>
      <c r="P62" s="49">
        <f t="shared" si="6"/>
        <v>0.67888487962131461</v>
      </c>
      <c r="Q62" s="49">
        <f t="shared" si="7"/>
        <v>0.50566035755577732</v>
      </c>
      <c r="R62" s="49">
        <f t="shared" si="8"/>
        <v>-0.75917174923663788</v>
      </c>
      <c r="S62" s="46">
        <f>($I$27+$G$27*P62+$H$27*Q62)*$C$9+$C$8</f>
        <v>4.1525599541314282</v>
      </c>
      <c r="T62" s="46">
        <f>($I$36+$G$36*P62+$H$36*R62)*$D$9+$D$8</f>
        <v>-25.113148085299386</v>
      </c>
      <c r="U62" s="46">
        <f>($I$51+$G$51*P62+$H$51*Q62)*$E$9+$E$8</f>
        <v>33.916331277269656</v>
      </c>
    </row>
    <row r="63" spans="1:21">
      <c r="K63" s="6">
        <v>100</v>
      </c>
      <c r="L63" s="8" t="s">
        <v>77</v>
      </c>
      <c r="M63" s="21">
        <v>170.77099999999999</v>
      </c>
      <c r="N63" s="28">
        <v>-0.1905</v>
      </c>
      <c r="O63" s="28">
        <v>-5.0799999999999998E-2</v>
      </c>
      <c r="P63" s="49">
        <f t="shared" si="6"/>
        <v>0.74697517081132747</v>
      </c>
      <c r="Q63" s="49">
        <f t="shared" si="7"/>
        <v>0.39662961443162781</v>
      </c>
      <c r="R63" s="49">
        <f t="shared" si="8"/>
        <v>-0.91001618249073535</v>
      </c>
      <c r="S63" s="46">
        <f>($I$27+$G$27*P63+$H$27*Q63)*$C$9+$C$8</f>
        <v>4.5256153944452162</v>
      </c>
      <c r="T63" s="46">
        <f>($I$36+$G$36*P63+$H$36*R63)*$D$9+$D$8</f>
        <v>-38.675389643603665</v>
      </c>
      <c r="U63" s="46">
        <f>($I$51+$G$51*P63+$H$51*Q63)*$E$9+$E$8</f>
        <v>30.557827229581513</v>
      </c>
    </row>
    <row r="64" spans="1:21">
      <c r="K64" s="6">
        <v>103</v>
      </c>
      <c r="L64" s="8" t="s">
        <v>138</v>
      </c>
      <c r="M64" s="21">
        <v>176.31200000000001</v>
      </c>
      <c r="N64" s="28">
        <v>-0.1731</v>
      </c>
      <c r="O64" s="28">
        <v>1.9E-2</v>
      </c>
      <c r="P64" s="49">
        <f t="shared" si="6"/>
        <v>0.9787247429758642</v>
      </c>
      <c r="Q64" s="49">
        <f t="shared" si="7"/>
        <v>0.81821515451167204</v>
      </c>
      <c r="R64" s="49">
        <f t="shared" si="8"/>
        <v>0.73513091768676608</v>
      </c>
      <c r="S64" s="46">
        <f>($I$27+$G$27*P64+$H$27*Q64)*$C$9+$C$8</f>
        <v>3.2238335379438263</v>
      </c>
      <c r="T64" s="46">
        <f>($I$36+$G$36*P64+$H$36*R64)*$D$9+$D$8</f>
        <v>109.30234987065609</v>
      </c>
      <c r="U64" s="46">
        <f>($I$51+$G$51*P64+$H$51*Q64)*$E$9+$E$8</f>
        <v>43.528159999806739</v>
      </c>
    </row>
    <row r="65" spans="11:21">
      <c r="K65" s="6">
        <v>104</v>
      </c>
      <c r="L65" s="8" t="s">
        <v>35</v>
      </c>
      <c r="M65" s="21">
        <v>177.43100000000001</v>
      </c>
      <c r="N65" s="28">
        <v>-0.17269999999999999</v>
      </c>
      <c r="O65" s="28">
        <v>2.5999999999999999E-2</v>
      </c>
      <c r="P65" s="49">
        <f t="shared" si="6"/>
        <v>1.0255263620432014</v>
      </c>
      <c r="Q65" s="49">
        <f t="shared" si="7"/>
        <v>0.82790677612270791</v>
      </c>
      <c r="R65" s="49">
        <f t="shared" si="8"/>
        <v>0.90011701655843535</v>
      </c>
      <c r="S65" s="46">
        <f>($I$27+$G$27*P65+$H$27*Q65)*$C$9+$C$8</f>
        <v>3.2056953691451513</v>
      </c>
      <c r="T65" s="46">
        <f>($I$36+$G$36*P65+$H$36*R65)*$D$9+$D$8</f>
        <v>124.14408497516905</v>
      </c>
      <c r="U65" s="46">
        <f>($I$51+$G$51*P65+$H$51*Q65)*$E$9+$E$8</f>
        <v>43.824997893167641</v>
      </c>
    </row>
    <row r="66" spans="11:21">
      <c r="K66" s="6">
        <v>105</v>
      </c>
      <c r="L66" s="8" t="s">
        <v>86</v>
      </c>
      <c r="M66" s="21">
        <v>182.73</v>
      </c>
      <c r="N66" s="28">
        <v>-0.1764</v>
      </c>
      <c r="O66" s="28">
        <v>-3.8899999999999997E-2</v>
      </c>
      <c r="P66" s="49">
        <f t="shared" si="6"/>
        <v>1.2471544044362477</v>
      </c>
      <c r="Q66" s="49">
        <f t="shared" si="7"/>
        <v>0.73825927622062926</v>
      </c>
      <c r="R66" s="49">
        <f t="shared" si="8"/>
        <v>-0.62953981440889772</v>
      </c>
      <c r="S66" s="46">
        <f>($I$27+$G$27*P66+$H$27*Q66)*$C$9+$C$8</f>
        <v>3.5595092014744836</v>
      </c>
      <c r="T66" s="46">
        <f>($I$36+$G$36*P66+$H$36*R66)*$D$9+$D$8</f>
        <v>-13.416577916541389</v>
      </c>
      <c r="U66" s="46">
        <f>($I$51+$G$51*P66+$H$51*Q66)*$E$9+$E$8</f>
        <v>41.058246660214479</v>
      </c>
    </row>
    <row r="67" spans="11:21">
      <c r="K67" s="6">
        <v>106</v>
      </c>
      <c r="L67" s="8" t="s">
        <v>99</v>
      </c>
      <c r="M67" s="21">
        <v>188.916</v>
      </c>
      <c r="N67" s="28">
        <v>-0.18215999999999999</v>
      </c>
      <c r="O67" s="28">
        <v>-3.031E-2</v>
      </c>
      <c r="P67" s="49">
        <f t="shared" si="6"/>
        <v>1.5058807811570238</v>
      </c>
      <c r="Q67" s="49">
        <f t="shared" si="7"/>
        <v>0.59869992502171832</v>
      </c>
      <c r="R67" s="49">
        <f t="shared" si="8"/>
        <v>-0.42707830165066374</v>
      </c>
      <c r="S67" s="46">
        <f>($I$27+$G$27*P67+$H$27*Q67)*$C$9+$C$8</f>
        <v>4.0857844263662999</v>
      </c>
      <c r="T67" s="46">
        <f>($I$36+$G$36*P67+$H$36*R67)*$D$9+$D$8</f>
        <v>4.8096852240010062</v>
      </c>
      <c r="U67" s="46">
        <f>($I$51+$G$51*P67+$H$51*Q67)*$E$9+$E$8</f>
        <v>36.753856706832238</v>
      </c>
    </row>
    <row r="68" spans="11:21">
      <c r="K68" s="6">
        <v>107</v>
      </c>
      <c r="L68" s="8" t="s">
        <v>30</v>
      </c>
      <c r="M68" s="21">
        <v>178.358</v>
      </c>
      <c r="N68" s="28">
        <v>-0.17299999999999999</v>
      </c>
      <c r="O68" s="28">
        <v>2.4500000000000001E-2</v>
      </c>
      <c r="P68" s="49">
        <f t="shared" si="6"/>
        <v>1.0642976764984484</v>
      </c>
      <c r="Q68" s="49">
        <f t="shared" si="7"/>
        <v>0.82063805991443139</v>
      </c>
      <c r="R68" s="49">
        <f t="shared" si="8"/>
        <v>0.86476285251450613</v>
      </c>
      <c r="S68" s="46">
        <f>($I$27+$G$27*P68+$H$27*Q68)*$C$9+$C$8</f>
        <v>3.2402952212701619</v>
      </c>
      <c r="T68" s="46">
        <f>($I$36+$G$36*P68+$H$36*R68)*$D$9+$D$8</f>
        <v>120.96694574247644</v>
      </c>
      <c r="U68" s="46">
        <f>($I$51+$G$51*P68+$H$51*Q68)*$E$9+$E$8</f>
        <v>43.599999306174446</v>
      </c>
    </row>
    <row r="69" spans="11:21">
      <c r="K69" s="6">
        <v>108</v>
      </c>
      <c r="L69" s="8" t="s">
        <v>15</v>
      </c>
      <c r="M69" s="21">
        <v>184.57499999999999</v>
      </c>
      <c r="N69" s="28">
        <v>-0.16900000000000001</v>
      </c>
      <c r="O69" s="28">
        <v>2.06E-2</v>
      </c>
      <c r="P69" s="49">
        <f t="shared" si="6"/>
        <v>1.3243206128180505</v>
      </c>
      <c r="Q69" s="49">
        <f t="shared" si="7"/>
        <v>0.91755427602478579</v>
      </c>
      <c r="R69" s="49">
        <f t="shared" si="8"/>
        <v>0.77284202600029039</v>
      </c>
      <c r="S69" s="46">
        <f>($I$27+$G$27*P69+$H$27*Q69)*$C$9+$C$8</f>
        <v>2.9997971966714987</v>
      </c>
      <c r="T69" s="46">
        <f>($I$36+$G$36*P69+$H$36*R69)*$D$9+$D$8</f>
        <v>112.71693046250658</v>
      </c>
      <c r="U69" s="46">
        <f>($I$51+$G$51*P69+$H$51*Q69)*$E$9+$E$8</f>
        <v>46.575051610118358</v>
      </c>
    </row>
    <row r="70" spans="11:21">
      <c r="K70" s="6">
        <v>118</v>
      </c>
      <c r="L70" s="8" t="s">
        <v>73</v>
      </c>
      <c r="M70" s="21">
        <v>169.57900000000001</v>
      </c>
      <c r="N70" s="28">
        <v>-0.18909999999999999</v>
      </c>
      <c r="O70" s="28">
        <v>-4.9099999999999998E-2</v>
      </c>
      <c r="P70" s="49">
        <f t="shared" si="6"/>
        <v>0.69712036301126934</v>
      </c>
      <c r="Q70" s="49">
        <f t="shared" si="7"/>
        <v>0.43055029007025236</v>
      </c>
      <c r="R70" s="49">
        <f t="shared" si="8"/>
        <v>-0.86994812990761572</v>
      </c>
      <c r="S70" s="46">
        <f>($I$27+$G$27*P70+$H$27*Q70)*$C$9+$C$8</f>
        <v>4.4014047162615508</v>
      </c>
      <c r="T70" s="46">
        <f>($I$36+$G$36*P70+$H$36*R70)*$D$9+$D$8</f>
        <v>-35.075023594718317</v>
      </c>
      <c r="U70" s="46">
        <f>($I$51+$G$51*P70+$H$51*Q70)*$E$9+$E$8</f>
        <v>31.603615056898999</v>
      </c>
    </row>
    <row r="72" spans="11:21">
      <c r="M72" s="20"/>
      <c r="N72" s="20"/>
      <c r="O72" s="20"/>
      <c r="S72" s="48"/>
      <c r="T72" s="48"/>
      <c r="U72" s="48"/>
    </row>
    <row r="73" spans="11:21">
      <c r="M73" s="20"/>
      <c r="N73" s="20"/>
      <c r="O73" s="20"/>
      <c r="S73" s="48"/>
      <c r="T73" s="48"/>
      <c r="U73" s="48"/>
    </row>
    <row r="74" spans="11:21">
      <c r="M74" s="41"/>
    </row>
    <row r="75" spans="11:21">
      <c r="M75" s="41"/>
    </row>
    <row r="76" spans="11:21">
      <c r="M76" s="41"/>
    </row>
    <row r="77" spans="11:21">
      <c r="M77" s="41"/>
    </row>
    <row r="134" spans="1:23" s="6" customForma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21"/>
      <c r="N134" s="38"/>
      <c r="O134" s="38"/>
      <c r="P134" s="43"/>
      <c r="Q134" s="43"/>
      <c r="R134" s="43"/>
      <c r="S134" s="46"/>
      <c r="T134" s="46"/>
      <c r="U134" s="46"/>
      <c r="V134" s="4"/>
      <c r="W134" s="4"/>
    </row>
    <row r="135" spans="1:23" s="6" customForma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21"/>
      <c r="N135" s="38"/>
      <c r="O135" s="38"/>
      <c r="P135" s="43"/>
      <c r="Q135" s="43"/>
      <c r="R135" s="43"/>
      <c r="S135" s="46"/>
      <c r="T135" s="46"/>
      <c r="U135" s="46"/>
      <c r="V135" s="4"/>
      <c r="W135" s="4"/>
    </row>
  </sheetData>
  <sortState ref="K3:U70">
    <sortCondition ref="K3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Final Cone Angles</vt:lpstr>
      <vt:lpstr>Biaryls</vt:lpstr>
      <vt:lpstr>Titanocene Enthalpies</vt:lpstr>
      <vt:lpstr>Suzuki barriers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Jover</dc:creator>
  <cp:lastModifiedBy>Jesús Jover</cp:lastModifiedBy>
  <dcterms:created xsi:type="dcterms:W3CDTF">2015-09-29T15:39:36Z</dcterms:created>
  <dcterms:modified xsi:type="dcterms:W3CDTF">2019-08-21T08:43:11Z</dcterms:modified>
</cp:coreProperties>
</file>