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.ttu.ee\home\ilkapi\Desktop\PheILs-GCM-2018\"/>
    </mc:Choice>
  </mc:AlternateContent>
  <workbookProtection workbookAlgorithmName="SHA-512" workbookHashValue="WJ0V0xAkY+rzfsxdIXsyHWV5n/mo2iSAX7er4QrsoJvR8s1eiKxrrH4RSurdFEC/UYA9WbbRWnXp46K8zgLyqw==" workbookSaltValue="KrEVZw6P7fQ5hnC7D0UIlg==" workbookSpinCount="100000" lockStructure="1"/>
  <bookViews>
    <workbookView xWindow="0" yWindow="0" windowWidth="28800" windowHeight="12300"/>
  </bookViews>
  <sheets>
    <sheet name="CholPheC2 (Zero Pass)" sheetId="4" r:id="rId1"/>
    <sheet name="CholPheC2 (First Pass)" sheetId="1" r:id="rId2"/>
    <sheet name="CholPheC4 (Zero Pass)" sheetId="5" r:id="rId3"/>
    <sheet name="CholPheC4 (First Pass)" sheetId="6" r:id="rId4"/>
    <sheet name="CholPheC6 (Zero Pass)" sheetId="7" r:id="rId5"/>
    <sheet name="CholPheC6 (First Pass)" sheetId="8" r:id="rId6"/>
    <sheet name="CholPheC8 (Zero Pass)" sheetId="9" r:id="rId7"/>
    <sheet name="CholPheC8 (First Pass)" sheetId="10" r:id="rId8"/>
    <sheet name="CholPheC10 (Zero Pass)" sheetId="11" r:id="rId9"/>
    <sheet name="CholPheC10 (First Pass)" sheetId="12" r:id="rId10"/>
    <sheet name="CholPheC12 (Zero Pass)" sheetId="13" r:id="rId11"/>
    <sheet name="CholPheC12 (First Pass)" sheetId="14" r:id="rId12"/>
    <sheet name="CholPheC14 (Zero Pass)" sheetId="15" r:id="rId13"/>
    <sheet name="CholPheC14 (First Pass)" sheetId="16" r:id="rId14"/>
    <sheet name="CholPheC16 (Zero Pass)" sheetId="17" r:id="rId15"/>
    <sheet name="CholPheC16 (First Pass)" sheetId="18" r:id="rId16"/>
  </sheets>
  <definedNames>
    <definedName name="_Toc358992257" localSheetId="0">'CholPheC2 (Zero Pass)'!$B$20</definedName>
    <definedName name="_Toc358992258" localSheetId="0">'CholPheC2 (Zero Pass)'!$B$24</definedName>
    <definedName name="_Toc358992261" localSheetId="1">'CholPheC2 (First Pass)'!$B$3</definedName>
    <definedName name="_Toc358992264" localSheetId="1">'CholPheC2 (First Pass)'!$B$33</definedName>
    <definedName name="_Toc358992266" localSheetId="1">'CholPheC2 (First Pass)'!$B$54</definedName>
    <definedName name="_Toc358992267" localSheetId="1">'CholPheC2 (First Pass)'!$G$59</definedName>
    <definedName name="_Toc358992269" localSheetId="1">'CholPheC2 (First Pass)'!$B$79</definedName>
  </definedNames>
  <calcPr calcId="162913"/>
</workbook>
</file>

<file path=xl/calcChain.xml><?xml version="1.0" encoding="utf-8"?>
<calcChain xmlns="http://schemas.openxmlformats.org/spreadsheetml/2006/main">
  <c r="R17" i="18" l="1"/>
  <c r="J14" i="18" s="1"/>
  <c r="K15" i="18"/>
  <c r="J15" i="18"/>
  <c r="O12" i="18"/>
  <c r="J24" i="18" s="1"/>
  <c r="I12" i="18"/>
  <c r="G12" i="18"/>
  <c r="D12" i="18"/>
  <c r="J17" i="18" s="1"/>
  <c r="C12" i="18"/>
  <c r="J21" i="18" s="1"/>
  <c r="S11" i="18"/>
  <c r="M11" i="18"/>
  <c r="E11" i="18"/>
  <c r="S10" i="18"/>
  <c r="M10" i="18"/>
  <c r="E10" i="18"/>
  <c r="S9" i="18"/>
  <c r="M9" i="18"/>
  <c r="E9" i="18"/>
  <c r="S8" i="18"/>
  <c r="M8" i="18"/>
  <c r="E8" i="18"/>
  <c r="S7" i="18"/>
  <c r="M7" i="18"/>
  <c r="E7" i="18"/>
  <c r="S6" i="18"/>
  <c r="M6" i="18"/>
  <c r="E6" i="18"/>
  <c r="S5" i="18"/>
  <c r="S12" i="18" s="1"/>
  <c r="J25" i="18" s="1"/>
  <c r="M5" i="18"/>
  <c r="M12" i="18" s="1"/>
  <c r="J22" i="18" s="1"/>
  <c r="E5" i="18"/>
  <c r="Q17" i="17"/>
  <c r="I14" i="17" s="1"/>
  <c r="I15" i="17"/>
  <c r="J15" i="17" s="1"/>
  <c r="O12" i="17"/>
  <c r="I12" i="17"/>
  <c r="G12" i="17"/>
  <c r="D12" i="17"/>
  <c r="I17" i="17" s="1"/>
  <c r="C12" i="17"/>
  <c r="I18" i="17" s="1"/>
  <c r="S11" i="17"/>
  <c r="M11" i="17"/>
  <c r="E11" i="17"/>
  <c r="S10" i="17"/>
  <c r="M10" i="17"/>
  <c r="E10" i="17"/>
  <c r="S9" i="17"/>
  <c r="M9" i="17"/>
  <c r="E9" i="17"/>
  <c r="S8" i="17"/>
  <c r="M8" i="17"/>
  <c r="E8" i="17"/>
  <c r="S7" i="17"/>
  <c r="M7" i="17"/>
  <c r="E7" i="17"/>
  <c r="S6" i="17"/>
  <c r="M6" i="17"/>
  <c r="E6" i="17"/>
  <c r="S5" i="17"/>
  <c r="S12" i="17" s="1"/>
  <c r="M5" i="17"/>
  <c r="M12" i="17" s="1"/>
  <c r="E5" i="17"/>
  <c r="J16" i="18" l="1"/>
  <c r="K16" i="18" s="1"/>
  <c r="K14" i="18"/>
  <c r="J19" i="18"/>
  <c r="J23" i="18"/>
  <c r="J20" i="18"/>
  <c r="J18" i="18"/>
  <c r="L18" i="18" s="1"/>
  <c r="I16" i="17"/>
  <c r="J16" i="17" s="1"/>
  <c r="J14" i="17"/>
  <c r="R17" i="16" l="1"/>
  <c r="J14" i="16" s="1"/>
  <c r="J15" i="16"/>
  <c r="K15" i="16" s="1"/>
  <c r="O12" i="16"/>
  <c r="J24" i="16" s="1"/>
  <c r="I12" i="16"/>
  <c r="G12" i="16"/>
  <c r="D12" i="16"/>
  <c r="J17" i="16" s="1"/>
  <c r="C12" i="16"/>
  <c r="J21" i="16" s="1"/>
  <c r="S11" i="16"/>
  <c r="M11" i="16"/>
  <c r="E11" i="16"/>
  <c r="S10" i="16"/>
  <c r="M10" i="16"/>
  <c r="E10" i="16"/>
  <c r="S9" i="16"/>
  <c r="M9" i="16"/>
  <c r="E9" i="16"/>
  <c r="S8" i="16"/>
  <c r="M8" i="16"/>
  <c r="E8" i="16"/>
  <c r="S7" i="16"/>
  <c r="M7" i="16"/>
  <c r="E7" i="16"/>
  <c r="S6" i="16"/>
  <c r="M6" i="16"/>
  <c r="E6" i="16"/>
  <c r="S5" i="16"/>
  <c r="S12" i="16" s="1"/>
  <c r="J25" i="16" s="1"/>
  <c r="M5" i="16"/>
  <c r="M12" i="16" s="1"/>
  <c r="J22" i="16" s="1"/>
  <c r="E5" i="16"/>
  <c r="Q17" i="15"/>
  <c r="I14" i="15" s="1"/>
  <c r="I15" i="15"/>
  <c r="J15" i="15" s="1"/>
  <c r="O12" i="15"/>
  <c r="I12" i="15"/>
  <c r="G12" i="15"/>
  <c r="D12" i="15"/>
  <c r="I17" i="15" s="1"/>
  <c r="C12" i="15"/>
  <c r="I18" i="15" s="1"/>
  <c r="S11" i="15"/>
  <c r="M11" i="15"/>
  <c r="E11" i="15"/>
  <c r="S10" i="15"/>
  <c r="M10" i="15"/>
  <c r="E10" i="15"/>
  <c r="S9" i="15"/>
  <c r="M9" i="15"/>
  <c r="E9" i="15"/>
  <c r="S8" i="15"/>
  <c r="M8" i="15"/>
  <c r="E8" i="15"/>
  <c r="S7" i="15"/>
  <c r="M7" i="15"/>
  <c r="E7" i="15"/>
  <c r="S6" i="15"/>
  <c r="M6" i="15"/>
  <c r="E6" i="15"/>
  <c r="S5" i="15"/>
  <c r="S12" i="15" s="1"/>
  <c r="M5" i="15"/>
  <c r="M12" i="15" s="1"/>
  <c r="E5" i="15"/>
  <c r="J16" i="16" l="1"/>
  <c r="K16" i="16" s="1"/>
  <c r="K14" i="16"/>
  <c r="J19" i="16"/>
  <c r="J23" i="16"/>
  <c r="J20" i="16"/>
  <c r="J18" i="16"/>
  <c r="L18" i="16" s="1"/>
  <c r="I16" i="15"/>
  <c r="J16" i="15" s="1"/>
  <c r="J14" i="15"/>
  <c r="R17" i="14" l="1"/>
  <c r="J14" i="14" s="1"/>
  <c r="J15" i="14"/>
  <c r="K15" i="14" s="1"/>
  <c r="O12" i="14"/>
  <c r="J24" i="14" s="1"/>
  <c r="I12" i="14"/>
  <c r="G12" i="14"/>
  <c r="D12" i="14"/>
  <c r="J17" i="14" s="1"/>
  <c r="C12" i="14"/>
  <c r="J21" i="14" s="1"/>
  <c r="S11" i="14"/>
  <c r="M11" i="14"/>
  <c r="E11" i="14"/>
  <c r="S10" i="14"/>
  <c r="M10" i="14"/>
  <c r="E10" i="14"/>
  <c r="S9" i="14"/>
  <c r="M9" i="14"/>
  <c r="E9" i="14"/>
  <c r="S8" i="14"/>
  <c r="M8" i="14"/>
  <c r="E8" i="14"/>
  <c r="S7" i="14"/>
  <c r="M7" i="14"/>
  <c r="E7" i="14"/>
  <c r="S6" i="14"/>
  <c r="M6" i="14"/>
  <c r="E6" i="14"/>
  <c r="S5" i="14"/>
  <c r="S12" i="14" s="1"/>
  <c r="J25" i="14" s="1"/>
  <c r="M5" i="14"/>
  <c r="M12" i="14" s="1"/>
  <c r="J22" i="14" s="1"/>
  <c r="E5" i="14"/>
  <c r="Q17" i="13"/>
  <c r="I14" i="13" s="1"/>
  <c r="I15" i="13"/>
  <c r="J15" i="13" s="1"/>
  <c r="O12" i="13"/>
  <c r="I12" i="13"/>
  <c r="G12" i="13"/>
  <c r="D12" i="13"/>
  <c r="I17" i="13" s="1"/>
  <c r="C12" i="13"/>
  <c r="I18" i="13" s="1"/>
  <c r="S11" i="13"/>
  <c r="M11" i="13"/>
  <c r="E11" i="13"/>
  <c r="S10" i="13"/>
  <c r="M10" i="13"/>
  <c r="E10" i="13"/>
  <c r="S9" i="13"/>
  <c r="M9" i="13"/>
  <c r="E9" i="13"/>
  <c r="S8" i="13"/>
  <c r="M8" i="13"/>
  <c r="E8" i="13"/>
  <c r="S7" i="13"/>
  <c r="M7" i="13"/>
  <c r="E7" i="13"/>
  <c r="S6" i="13"/>
  <c r="M6" i="13"/>
  <c r="E6" i="13"/>
  <c r="S5" i="13"/>
  <c r="S12" i="13" s="1"/>
  <c r="M5" i="13"/>
  <c r="M12" i="13" s="1"/>
  <c r="E5" i="13"/>
  <c r="J16" i="14" l="1"/>
  <c r="K16" i="14" s="1"/>
  <c r="K14" i="14"/>
  <c r="J19" i="14"/>
  <c r="J23" i="14"/>
  <c r="J20" i="14"/>
  <c r="J18" i="14"/>
  <c r="L18" i="14" s="1"/>
  <c r="I16" i="13"/>
  <c r="J16" i="13" s="1"/>
  <c r="J14" i="13"/>
  <c r="R17" i="12" l="1"/>
  <c r="J14" i="12" s="1"/>
  <c r="J15" i="12"/>
  <c r="K15" i="12" s="1"/>
  <c r="O12" i="12"/>
  <c r="J23" i="12" s="1"/>
  <c r="I12" i="12"/>
  <c r="G12" i="12"/>
  <c r="D12" i="12"/>
  <c r="J17" i="12" s="1"/>
  <c r="C12" i="12"/>
  <c r="J21" i="12" s="1"/>
  <c r="S11" i="12"/>
  <c r="M11" i="12"/>
  <c r="E11" i="12"/>
  <c r="S10" i="12"/>
  <c r="M10" i="12"/>
  <c r="E10" i="12"/>
  <c r="S9" i="12"/>
  <c r="M9" i="12"/>
  <c r="E9" i="12"/>
  <c r="S8" i="12"/>
  <c r="M8" i="12"/>
  <c r="E8" i="12"/>
  <c r="S7" i="12"/>
  <c r="M7" i="12"/>
  <c r="E7" i="12"/>
  <c r="S6" i="12"/>
  <c r="M6" i="12"/>
  <c r="E6" i="12"/>
  <c r="S5" i="12"/>
  <c r="S12" i="12" s="1"/>
  <c r="J25" i="12" s="1"/>
  <c r="M5" i="12"/>
  <c r="M12" i="12" s="1"/>
  <c r="J22" i="12" s="1"/>
  <c r="E5" i="12"/>
  <c r="Q17" i="11"/>
  <c r="I14" i="11" s="1"/>
  <c r="I15" i="11"/>
  <c r="J15" i="11" s="1"/>
  <c r="O12" i="11"/>
  <c r="I12" i="11"/>
  <c r="G12" i="11"/>
  <c r="D12" i="11"/>
  <c r="I17" i="11" s="1"/>
  <c r="C12" i="11"/>
  <c r="I18" i="11" s="1"/>
  <c r="S11" i="11"/>
  <c r="M11" i="11"/>
  <c r="E11" i="11"/>
  <c r="S10" i="11"/>
  <c r="M10" i="11"/>
  <c r="E10" i="11"/>
  <c r="S9" i="11"/>
  <c r="M9" i="11"/>
  <c r="E9" i="11"/>
  <c r="S8" i="11"/>
  <c r="M8" i="11"/>
  <c r="E8" i="11"/>
  <c r="S7" i="11"/>
  <c r="M7" i="11"/>
  <c r="E7" i="11"/>
  <c r="S6" i="11"/>
  <c r="M6" i="11"/>
  <c r="E6" i="11"/>
  <c r="S5" i="11"/>
  <c r="S12" i="11" s="1"/>
  <c r="M5" i="11"/>
  <c r="M12" i="11" s="1"/>
  <c r="E5" i="11"/>
  <c r="J16" i="12" l="1"/>
  <c r="K16" i="12" s="1"/>
  <c r="K14" i="12"/>
  <c r="J20" i="12"/>
  <c r="J24" i="12"/>
  <c r="J19" i="12"/>
  <c r="J18" i="12"/>
  <c r="L18" i="12" s="1"/>
  <c r="I16" i="11"/>
  <c r="J16" i="11" s="1"/>
  <c r="J14" i="11"/>
  <c r="J18" i="10" l="1"/>
  <c r="L18" i="10" s="1"/>
  <c r="R17" i="10"/>
  <c r="K15" i="10"/>
  <c r="J15" i="10"/>
  <c r="O12" i="10"/>
  <c r="J24" i="10" s="1"/>
  <c r="I12" i="10"/>
  <c r="J21" i="10" s="1"/>
  <c r="G12" i="10"/>
  <c r="D12" i="10"/>
  <c r="J17" i="10" s="1"/>
  <c r="C12" i="10"/>
  <c r="S11" i="10"/>
  <c r="M11" i="10"/>
  <c r="E11" i="10"/>
  <c r="S10" i="10"/>
  <c r="M10" i="10"/>
  <c r="E10" i="10"/>
  <c r="S9" i="10"/>
  <c r="M9" i="10"/>
  <c r="E9" i="10"/>
  <c r="S8" i="10"/>
  <c r="M8" i="10"/>
  <c r="E8" i="10"/>
  <c r="S7" i="10"/>
  <c r="M7" i="10"/>
  <c r="E7" i="10"/>
  <c r="S6" i="10"/>
  <c r="M6" i="10"/>
  <c r="E6" i="10"/>
  <c r="S5" i="10"/>
  <c r="S12" i="10" s="1"/>
  <c r="J25" i="10" s="1"/>
  <c r="M5" i="10"/>
  <c r="M12" i="10" s="1"/>
  <c r="J22" i="10" s="1"/>
  <c r="E5" i="10"/>
  <c r="J14" i="10" s="1"/>
  <c r="Q17" i="9"/>
  <c r="I14" i="9" s="1"/>
  <c r="J15" i="9"/>
  <c r="I15" i="9"/>
  <c r="O12" i="9"/>
  <c r="I12" i="9"/>
  <c r="G12" i="9"/>
  <c r="D12" i="9"/>
  <c r="I17" i="9" s="1"/>
  <c r="C12" i="9"/>
  <c r="I18" i="9" s="1"/>
  <c r="S11" i="9"/>
  <c r="M11" i="9"/>
  <c r="E11" i="9"/>
  <c r="S10" i="9"/>
  <c r="M10" i="9"/>
  <c r="E10" i="9"/>
  <c r="S9" i="9"/>
  <c r="M9" i="9"/>
  <c r="E9" i="9"/>
  <c r="S8" i="9"/>
  <c r="S12" i="9" s="1"/>
  <c r="M8" i="9"/>
  <c r="E8" i="9"/>
  <c r="S7" i="9"/>
  <c r="M7" i="9"/>
  <c r="E7" i="9"/>
  <c r="S6" i="9"/>
  <c r="M6" i="9"/>
  <c r="E6" i="9"/>
  <c r="S5" i="9"/>
  <c r="M5" i="9"/>
  <c r="M12" i="9" s="1"/>
  <c r="E5" i="9"/>
  <c r="J20" i="10" l="1"/>
  <c r="K14" i="10"/>
  <c r="J16" i="10"/>
  <c r="K16" i="10" s="1"/>
  <c r="J19" i="10"/>
  <c r="J23" i="10"/>
  <c r="I16" i="9"/>
  <c r="J16" i="9" s="1"/>
  <c r="J14" i="9"/>
  <c r="Q17" i="7" l="1"/>
  <c r="I14" i="7" s="1"/>
  <c r="J15" i="7"/>
  <c r="I15" i="7"/>
  <c r="O12" i="7"/>
  <c r="I12" i="7"/>
  <c r="G12" i="7"/>
  <c r="D12" i="7"/>
  <c r="I17" i="7" s="1"/>
  <c r="C12" i="7"/>
  <c r="I18" i="7" s="1"/>
  <c r="S11" i="7"/>
  <c r="M11" i="7"/>
  <c r="E11" i="7"/>
  <c r="S10" i="7"/>
  <c r="M10" i="7"/>
  <c r="E10" i="7"/>
  <c r="S9" i="7"/>
  <c r="M9" i="7"/>
  <c r="E9" i="7"/>
  <c r="S8" i="7"/>
  <c r="S12" i="7" s="1"/>
  <c r="M8" i="7"/>
  <c r="E8" i="7"/>
  <c r="S7" i="7"/>
  <c r="M7" i="7"/>
  <c r="E7" i="7"/>
  <c r="S6" i="7"/>
  <c r="M6" i="7"/>
  <c r="E6" i="7"/>
  <c r="S5" i="7"/>
  <c r="M5" i="7"/>
  <c r="M12" i="7" s="1"/>
  <c r="E5" i="7"/>
  <c r="J24" i="8"/>
  <c r="R17" i="8"/>
  <c r="J14" i="8" s="1"/>
  <c r="K15" i="8"/>
  <c r="J15" i="8"/>
  <c r="O12" i="8"/>
  <c r="I12" i="8"/>
  <c r="G12" i="8"/>
  <c r="D12" i="8"/>
  <c r="J17" i="8" s="1"/>
  <c r="C12" i="8"/>
  <c r="J21" i="8" s="1"/>
  <c r="S11" i="8"/>
  <c r="M11" i="8"/>
  <c r="E11" i="8"/>
  <c r="S10" i="8"/>
  <c r="M10" i="8"/>
  <c r="E10" i="8"/>
  <c r="S9" i="8"/>
  <c r="M9" i="8"/>
  <c r="E9" i="8"/>
  <c r="S8" i="8"/>
  <c r="M8" i="8"/>
  <c r="E8" i="8"/>
  <c r="S7" i="8"/>
  <c r="M7" i="8"/>
  <c r="E7" i="8"/>
  <c r="S6" i="8"/>
  <c r="S12" i="8" s="1"/>
  <c r="J25" i="8" s="1"/>
  <c r="M6" i="8"/>
  <c r="E6" i="8"/>
  <c r="S5" i="8"/>
  <c r="M5" i="8"/>
  <c r="M12" i="8" s="1"/>
  <c r="J22" i="8" s="1"/>
  <c r="E5" i="8"/>
  <c r="I16" i="7" l="1"/>
  <c r="J16" i="7" s="1"/>
  <c r="J14" i="7"/>
  <c r="J16" i="8"/>
  <c r="K16" i="8" s="1"/>
  <c r="K14" i="8"/>
  <c r="J23" i="8"/>
  <c r="J19" i="8"/>
  <c r="J20" i="8"/>
  <c r="J18" i="8"/>
  <c r="L18" i="8" s="1"/>
  <c r="R17" i="6" l="1"/>
  <c r="K15" i="6"/>
  <c r="J15" i="6"/>
  <c r="O12" i="6"/>
  <c r="J24" i="6" s="1"/>
  <c r="I12" i="6"/>
  <c r="G12" i="6"/>
  <c r="D12" i="6"/>
  <c r="J17" i="6" s="1"/>
  <c r="C12" i="6"/>
  <c r="J21" i="6" s="1"/>
  <c r="S11" i="6"/>
  <c r="M11" i="6"/>
  <c r="E11" i="6"/>
  <c r="S10" i="6"/>
  <c r="M10" i="6"/>
  <c r="E10" i="6"/>
  <c r="S9" i="6"/>
  <c r="M9" i="6"/>
  <c r="E9" i="6"/>
  <c r="S8" i="6"/>
  <c r="M8" i="6"/>
  <c r="E8" i="6"/>
  <c r="S7" i="6"/>
  <c r="M7" i="6"/>
  <c r="E7" i="6"/>
  <c r="S6" i="6"/>
  <c r="M6" i="6"/>
  <c r="E6" i="6"/>
  <c r="S5" i="6"/>
  <c r="S12" i="6" s="1"/>
  <c r="J25" i="6" s="1"/>
  <c r="M5" i="6"/>
  <c r="M12" i="6" s="1"/>
  <c r="J22" i="6" s="1"/>
  <c r="E5" i="6"/>
  <c r="J14" i="6" s="1"/>
  <c r="I18" i="5"/>
  <c r="Q17" i="5"/>
  <c r="I14" i="5" s="1"/>
  <c r="J15" i="5"/>
  <c r="I15" i="5"/>
  <c r="O12" i="5"/>
  <c r="I12" i="5"/>
  <c r="G12" i="5"/>
  <c r="D12" i="5"/>
  <c r="I17" i="5" s="1"/>
  <c r="C12" i="5"/>
  <c r="S11" i="5"/>
  <c r="M11" i="5"/>
  <c r="E11" i="5"/>
  <c r="S10" i="5"/>
  <c r="M10" i="5"/>
  <c r="E10" i="5"/>
  <c r="S9" i="5"/>
  <c r="M9" i="5"/>
  <c r="E9" i="5"/>
  <c r="S8" i="5"/>
  <c r="S12" i="5" s="1"/>
  <c r="M8" i="5"/>
  <c r="E8" i="5"/>
  <c r="S7" i="5"/>
  <c r="M7" i="5"/>
  <c r="E7" i="5"/>
  <c r="S6" i="5"/>
  <c r="M6" i="5"/>
  <c r="E6" i="5"/>
  <c r="S5" i="5"/>
  <c r="M5" i="5"/>
  <c r="M12" i="5" s="1"/>
  <c r="E5" i="5"/>
  <c r="J16" i="6" l="1"/>
  <c r="K16" i="6" s="1"/>
  <c r="K14" i="6"/>
  <c r="J19" i="6"/>
  <c r="J23" i="6"/>
  <c r="J20" i="6"/>
  <c r="J18" i="6"/>
  <c r="L18" i="6" s="1"/>
  <c r="J14" i="5"/>
  <c r="I16" i="5"/>
  <c r="J16" i="5" s="1"/>
  <c r="R17" i="1" l="1"/>
  <c r="S5" i="4"/>
  <c r="Q17" i="4"/>
  <c r="O12" i="1" l="1"/>
  <c r="I12" i="1"/>
  <c r="G12" i="1"/>
  <c r="D12" i="1"/>
  <c r="C12" i="1"/>
  <c r="S11" i="1"/>
  <c r="M11" i="1"/>
  <c r="E11" i="1"/>
  <c r="S10" i="1"/>
  <c r="M10" i="1"/>
  <c r="E10" i="1"/>
  <c r="S9" i="1"/>
  <c r="M9" i="1"/>
  <c r="E9" i="1"/>
  <c r="S8" i="1"/>
  <c r="M8" i="1"/>
  <c r="E8" i="1"/>
  <c r="S7" i="1"/>
  <c r="M7" i="1"/>
  <c r="E7" i="1"/>
  <c r="S6" i="1"/>
  <c r="M6" i="1"/>
  <c r="E6" i="1"/>
  <c r="S5" i="1"/>
  <c r="M5" i="1"/>
  <c r="E5" i="1"/>
  <c r="S6" i="4"/>
  <c r="I15" i="4"/>
  <c r="J15" i="4" s="1"/>
  <c r="O12" i="4"/>
  <c r="I12" i="4"/>
  <c r="G12" i="4"/>
  <c r="D12" i="4"/>
  <c r="I17" i="4" s="1"/>
  <c r="C12" i="4"/>
  <c r="I18" i="4" s="1"/>
  <c r="S11" i="4"/>
  <c r="M11" i="4"/>
  <c r="E11" i="4"/>
  <c r="S10" i="4"/>
  <c r="M10" i="4"/>
  <c r="E10" i="4"/>
  <c r="S9" i="4"/>
  <c r="M9" i="4"/>
  <c r="E9" i="4"/>
  <c r="S8" i="4"/>
  <c r="M8" i="4"/>
  <c r="E8" i="4"/>
  <c r="S7" i="4"/>
  <c r="M7" i="4"/>
  <c r="E7" i="4"/>
  <c r="M6" i="4"/>
  <c r="E6" i="4"/>
  <c r="M5" i="4"/>
  <c r="E5" i="4"/>
  <c r="I14" i="4" s="1"/>
  <c r="S12" i="1" l="1"/>
  <c r="M12" i="1"/>
  <c r="J14" i="4"/>
  <c r="M12" i="4"/>
  <c r="S12" i="4"/>
  <c r="J15" i="1"/>
  <c r="K15" i="1" s="1"/>
  <c r="J24" i="1"/>
  <c r="J17" i="1"/>
  <c r="J18" i="1"/>
  <c r="L18" i="1" l="1"/>
  <c r="J22" i="1"/>
  <c r="J14" i="1"/>
  <c r="J16" i="1" s="1"/>
  <c r="K16" i="1" s="1"/>
  <c r="J20" i="1"/>
  <c r="J25" i="1"/>
  <c r="J21" i="1"/>
  <c r="I16" i="4"/>
  <c r="J16" i="4" s="1"/>
  <c r="K14" i="1" l="1"/>
  <c r="J23" i="1"/>
  <c r="J19" i="1"/>
</calcChain>
</file>

<file path=xl/sharedStrings.xml><?xml version="1.0" encoding="utf-8"?>
<sst xmlns="http://schemas.openxmlformats.org/spreadsheetml/2006/main" count="1674" uniqueCount="147">
  <si>
    <t>mass</t>
  </si>
  <si>
    <t>mw</t>
  </si>
  <si>
    <t>mol</t>
  </si>
  <si>
    <t>Catalyst</t>
  </si>
  <si>
    <t>Reagent</t>
  </si>
  <si>
    <t>Product</t>
  </si>
  <si>
    <t>Total</t>
  </si>
  <si>
    <t>Yield</t>
  </si>
  <si>
    <t>AE</t>
  </si>
  <si>
    <t>RME</t>
  </si>
  <si>
    <t>PMI total</t>
  </si>
  <si>
    <t>PMI Reaction</t>
  </si>
  <si>
    <t>PMI Workup</t>
  </si>
  <si>
    <t>Conversion</t>
  </si>
  <si>
    <t>Selectivity</t>
  </si>
  <si>
    <t>PMI reactants, reagents, catlyst</t>
  </si>
  <si>
    <t>Flag</t>
  </si>
  <si>
    <t>PMI reaction solvents</t>
  </si>
  <si>
    <t>PMI Workup chemical</t>
  </si>
  <si>
    <t>PMI workup solvents</t>
  </si>
  <si>
    <t>H200, H201, H202, H203</t>
  </si>
  <si>
    <t>H300, H310, H330</t>
  </si>
  <si>
    <t>Mutagenic</t>
  </si>
  <si>
    <t>Highly explosive</t>
  </si>
  <si>
    <t>Explosive thermal runaway</t>
  </si>
  <si>
    <t>H230, H240, H250</t>
  </si>
  <si>
    <t>H241</t>
  </si>
  <si>
    <t>Toxic</t>
  </si>
  <si>
    <t xml:space="preserve">H301, H311, H331, </t>
  </si>
  <si>
    <t>Long Term toxicity</t>
  </si>
  <si>
    <t>H340, H350, H360, H370, H372</t>
  </si>
  <si>
    <t>Environmental implications</t>
  </si>
  <si>
    <t>Preferred solvents</t>
  </si>
  <si>
    <t>H341, H351, H361,   H371, H373</t>
  </si>
  <si>
    <t>H401,  H412</t>
  </si>
  <si>
    <t>H205, H220, H224</t>
  </si>
  <si>
    <t xml:space="preserve">5-50 years </t>
  </si>
  <si>
    <t xml:space="preserve"> Red Flag</t>
  </si>
  <si>
    <t>50-500 years</t>
  </si>
  <si>
    <t xml:space="preserve"> +500 years </t>
  </si>
  <si>
    <t>Supply remaining</t>
  </si>
  <si>
    <t>Flag colour</t>
  </si>
  <si>
    <t>Green Flag</t>
  </si>
  <si>
    <r>
      <t>Volume   (cm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</si>
  <si>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Volume   (cm3)</t>
  </si>
  <si>
    <t>Mass  (g)</t>
  </si>
  <si>
    <t>Mass (g)</t>
  </si>
  <si>
    <r>
      <t>Density         (g ml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</si>
  <si>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Mol</t>
  </si>
  <si>
    <t>Mass           (g)</t>
  </si>
  <si>
    <r>
      <t>Density             (g ml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</si>
  <si>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MW</t>
  </si>
  <si>
    <t>Mass</t>
  </si>
  <si>
    <t>Unreacted limiting reactant</t>
  </si>
  <si>
    <t>Reaction solvent</t>
  </si>
  <si>
    <t>Work up chemical</t>
  </si>
  <si>
    <t>Workup solvent</t>
  </si>
  <si>
    <t>Critical elements</t>
  </si>
  <si>
    <r>
      <t xml:space="preserve">Reactant  </t>
    </r>
    <r>
      <rPr>
        <b/>
        <sz val="11"/>
        <color rgb="FF0070C0"/>
        <rFont val="Calibri"/>
        <family val="2"/>
        <scheme val="minor"/>
      </rPr>
      <t>(Limiting Reactant First)</t>
    </r>
  </si>
  <si>
    <t xml:space="preserve">Health &amp; safety </t>
  </si>
  <si>
    <t>Solvents (First Pass)</t>
  </si>
  <si>
    <t>H240</t>
  </si>
  <si>
    <t>Fatally toxic</t>
  </si>
  <si>
    <t>H350</t>
  </si>
  <si>
    <t>H360</t>
  </si>
  <si>
    <t>Serious environmental implications</t>
  </si>
  <si>
    <t>H420</t>
  </si>
  <si>
    <t>Repro-toxic</t>
  </si>
  <si>
    <t>Solvents (Zero Pass)</t>
  </si>
  <si>
    <t>Health and Safety (Zero Pass)</t>
  </si>
  <si>
    <t>Catalyst/enzyme (First Pass)</t>
  </si>
  <si>
    <t>Use of  reagents in excess</t>
  </si>
  <si>
    <t>Use of stoichiometric quantities of reagents</t>
  </si>
  <si>
    <t>Facile recovery of catalyst/enzyme</t>
  </si>
  <si>
    <t>catalyst/enzyme not recovered</t>
  </si>
  <si>
    <t>Energy (First Pass)</t>
  </si>
  <si>
    <t>Amber Flag</t>
  </si>
  <si>
    <t xml:space="preserve">Reaction run at reflux </t>
  </si>
  <si>
    <t>Flow</t>
  </si>
  <si>
    <t>Batch</t>
  </si>
  <si>
    <t>filtration</t>
  </si>
  <si>
    <t>centrifugation</t>
  </si>
  <si>
    <t>crystallisation</t>
  </si>
  <si>
    <t>Red Flag</t>
  </si>
  <si>
    <t xml:space="preserve">Amber Flag </t>
  </si>
  <si>
    <t>If no red or amber flagged  H codes present then green flag</t>
  </si>
  <si>
    <t>quenching</t>
  </si>
  <si>
    <t>multiple recrystallisation</t>
  </si>
  <si>
    <t>Use of chemicals of environmental concern</t>
  </si>
  <si>
    <t>H400,  H410, H411, H420</t>
  </si>
  <si>
    <t xml:space="preserve"> Summary of Zero Pass Metrics Toolkit</t>
  </si>
  <si>
    <t xml:space="preserve"> Summary of First Pass Metrics Toolkit</t>
  </si>
  <si>
    <t>Supplementary Information: Appendix 2</t>
  </si>
  <si>
    <t>chromatography/ion exchange</t>
  </si>
  <si>
    <t>solvent exchange, quenching into aqueous solvent</t>
  </si>
  <si>
    <t xml:space="preserve">Green Flag </t>
  </si>
  <si>
    <t>OE</t>
  </si>
  <si>
    <t>List Highly Hazardous Solvents Below</t>
  </si>
  <si>
    <t>Highly hazardous solvents  (Red flag for any of the following)</t>
  </si>
  <si>
    <t>Health &amp; safety (Red flag for any of the following)</t>
  </si>
  <si>
    <t>List solvents below</t>
  </si>
  <si>
    <t>Tick</t>
  </si>
  <si>
    <t xml:space="preserve"> </t>
  </si>
  <si>
    <t>List substances plus the red flagged H-codes below</t>
  </si>
  <si>
    <t>Note element</t>
  </si>
  <si>
    <t>Yield, AE, RME, MI/PMI and OE</t>
  </si>
  <si>
    <t>Yield, conversion, selectivity, AE, RME</t>
  </si>
  <si>
    <r>
      <rPr>
        <b/>
        <sz val="11"/>
        <color theme="1"/>
        <rFont val="Calibri"/>
        <family val="2"/>
        <scheme val="minor"/>
      </rPr>
      <t>water,</t>
    </r>
    <r>
      <rPr>
        <sz val="11"/>
        <color theme="1"/>
        <rFont val="Calibri"/>
        <family val="2"/>
        <scheme val="minor"/>
      </rPr>
      <t xml:space="preserve"> EtOH, nBuOH, AcOipr, AcOnBu, PhOMe, MeOH, tBuOH, BnOH, ethylene glycol, acetone, MEK, MIBK, </t>
    </r>
    <r>
      <rPr>
        <b/>
        <sz val="11"/>
        <color theme="1"/>
        <rFont val="Calibri"/>
        <family val="2"/>
        <scheme val="minor"/>
      </rPr>
      <t>AcOEt,</t>
    </r>
    <r>
      <rPr>
        <sz val="11"/>
        <color theme="1"/>
        <rFont val="Calibri"/>
        <family val="2"/>
        <scheme val="minor"/>
      </rPr>
      <t xml:space="preserve"> sulfolane</t>
    </r>
  </si>
  <si>
    <r>
      <rPr>
        <b/>
        <sz val="11"/>
        <color theme="1"/>
        <rFont val="Calibri"/>
        <family val="2"/>
        <scheme val="minor"/>
      </rPr>
      <t>Problematic solvents:</t>
    </r>
    <r>
      <rPr>
        <sz val="11"/>
        <color theme="1"/>
        <rFont val="Calibri"/>
        <family val="2"/>
        <scheme val="minor"/>
      </rPr>
      <t xml:space="preserve"> (acceptable only if substitution does not offer advantages)</t>
    </r>
  </si>
  <si>
    <r>
      <t xml:space="preserve">DMSO, cyclohexanone, DMPU, AcOH, Ac2O, Acetonitrile, AcOMe, THF, heptane, Me-cyclohexane, toluene, xylene, MTBE, </t>
    </r>
    <r>
      <rPr>
        <b/>
        <sz val="11"/>
        <color theme="1"/>
        <rFont val="Calibri"/>
        <family val="2"/>
        <scheme val="minor"/>
      </rPr>
      <t>cyclohexane</t>
    </r>
    <r>
      <rPr>
        <sz val="11"/>
        <color theme="1"/>
        <rFont val="Calibri"/>
        <family val="2"/>
        <scheme val="minor"/>
      </rPr>
      <t xml:space="preserve">, chlorobenzene, formic acid, pyridine, Me-THF </t>
    </r>
  </si>
  <si>
    <r>
      <rPr>
        <b/>
        <sz val="11"/>
        <color theme="1"/>
        <rFont val="Calibri"/>
        <family val="2"/>
        <scheme val="minor"/>
      </rPr>
      <t>Hazardous solvents</t>
    </r>
    <r>
      <rPr>
        <sz val="11"/>
        <color theme="1"/>
        <rFont val="Calibri"/>
        <family val="2"/>
        <scheme val="minor"/>
      </rPr>
      <t>: These solvents have significant health and/or safety concerns.</t>
    </r>
  </si>
  <si>
    <r>
      <t xml:space="preserve">dioxane, pentane, TEA, diisopropyl ether, </t>
    </r>
    <r>
      <rPr>
        <sz val="11"/>
        <color theme="1"/>
        <rFont val="Calibri"/>
        <family val="2"/>
        <scheme val="minor"/>
      </rPr>
      <t xml:space="preserve"> DME, DCM, DMF, DMA, NMP, methoxyethanol, hexane</t>
    </r>
  </si>
  <si>
    <r>
      <rPr>
        <b/>
        <sz val="11"/>
        <color theme="0"/>
        <rFont val="Calibri"/>
        <family val="2"/>
        <scheme val="minor"/>
      </rPr>
      <t>Highly hazardous solvents:</t>
    </r>
    <r>
      <rPr>
        <sz val="11"/>
        <color theme="0"/>
        <rFont val="Calibri"/>
        <family val="2"/>
        <scheme val="minor"/>
      </rPr>
      <t xml:space="preserve"> The solvents which are agreed not to be used, even in screening</t>
    </r>
  </si>
  <si>
    <r>
      <t xml:space="preserve">Catalyst or enzyme used, </t>
    </r>
    <r>
      <rPr>
        <b/>
        <sz val="11"/>
        <color theme="1"/>
        <rFont val="Calibri"/>
        <family val="2"/>
        <scheme val="minor"/>
      </rPr>
      <t>or</t>
    </r>
    <r>
      <rPr>
        <sz val="11"/>
        <color theme="1"/>
        <rFont val="Calibri"/>
        <family val="2"/>
        <scheme val="minor"/>
      </rPr>
      <t xml:space="preserve"> reaction takes place without </t>
    </r>
    <r>
      <rPr>
        <b/>
        <sz val="11"/>
        <color theme="1"/>
        <rFont val="Calibri"/>
        <family val="2"/>
        <scheme val="minor"/>
      </rPr>
      <t>any</t>
    </r>
    <r>
      <rPr>
        <sz val="11"/>
        <color theme="1"/>
        <rFont val="Calibri"/>
        <family val="2"/>
        <scheme val="minor"/>
      </rPr>
      <t xml:space="preserve"> catalyst/reagents. </t>
    </r>
  </si>
  <si>
    <r>
      <t>Reaction run between 0 to 70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 xml:space="preserve">C </t>
    </r>
  </si>
  <si>
    <r>
      <t>Reaction run between  -20 to 0 or 70 to 140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</si>
  <si>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r>
      <t>Reaction run 5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 or more below the solvent boiling point</t>
    </r>
  </si>
  <si>
    <r>
      <t>Reaction run below  -20 or above 140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</si>
  <si>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r>
      <t xml:space="preserve">Low temperature distillation/evaporation/ sublimation (&lt; 140 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 at atmospheric pressure)</t>
    </r>
  </si>
  <si>
    <r>
      <t xml:space="preserve"> high temperature distillation/evaporations/sublimation (&gt; 140 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 at atmospheric pressure)</t>
    </r>
  </si>
  <si>
    <r>
      <t>Et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O, Benzene, CCl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, chloroform, DCE, nitromethane, CS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HMPA</t>
    </r>
  </si>
  <si>
    <t xml:space="preserve">Red Flag    </t>
  </si>
  <si>
    <t>Work Up</t>
  </si>
  <si>
    <t>Batch/flow</t>
  </si>
  <si>
    <t>List substances of very high concern</t>
  </si>
  <si>
    <t>Chemical identified as Substances of Very High Concern by ChemSec which are utilised</t>
  </si>
  <si>
    <t>List substances and H-codes</t>
  </si>
  <si>
    <t>List</t>
  </si>
  <si>
    <r>
      <t>Et</t>
    </r>
    <r>
      <rPr>
        <vertAlign val="subscript"/>
        <sz val="11"/>
        <color theme="0"/>
        <rFont val="Calibri"/>
        <family val="2"/>
        <scheme val="minor"/>
      </rPr>
      <t>2</t>
    </r>
    <r>
      <rPr>
        <sz val="11"/>
        <color theme="0"/>
        <rFont val="Calibri"/>
        <family val="2"/>
        <scheme val="minor"/>
      </rPr>
      <t>O, Benzene, CCl</t>
    </r>
    <r>
      <rPr>
        <vertAlign val="subscript"/>
        <sz val="11"/>
        <color theme="0"/>
        <rFont val="Calibri"/>
        <family val="2"/>
        <scheme val="minor"/>
      </rPr>
      <t>4</t>
    </r>
    <r>
      <rPr>
        <sz val="11"/>
        <color theme="0"/>
        <rFont val="Calibri"/>
        <family val="2"/>
        <scheme val="minor"/>
      </rPr>
      <t>, chloroform, DCE, nitromethane, CS</t>
    </r>
    <r>
      <rPr>
        <vertAlign val="subscript"/>
        <sz val="11"/>
        <color theme="0"/>
        <rFont val="Calibri"/>
        <family val="2"/>
        <scheme val="minor"/>
      </rPr>
      <t>2</t>
    </r>
    <r>
      <rPr>
        <sz val="11"/>
        <color theme="0"/>
        <rFont val="Calibri"/>
        <family val="2"/>
        <scheme val="minor"/>
      </rPr>
      <t>, HMPA</t>
    </r>
  </si>
  <si>
    <t>BrCH2CONHPheOEt</t>
  </si>
  <si>
    <t>Et2O</t>
  </si>
  <si>
    <t>+</t>
  </si>
  <si>
    <t>Et2O (H224, H302, H336)</t>
  </si>
  <si>
    <t>Dimethylethanolamine</t>
  </si>
  <si>
    <t>Dimethylethanolamine (H226, H302, H312, H314, H331)</t>
  </si>
  <si>
    <t>BrCH2CONHPheOC4H9</t>
  </si>
  <si>
    <t>BrCH2CONHPheOC6H13</t>
  </si>
  <si>
    <t>BrCH2CONHPheOC8H17</t>
  </si>
  <si>
    <t>BrCH2CONHPheOC10H21</t>
  </si>
  <si>
    <t>BrCH2CONHPheOC12H25</t>
  </si>
  <si>
    <t>DCM</t>
  </si>
  <si>
    <t>Acetonitrile</t>
  </si>
  <si>
    <t>Acetonitrile (H225, H302, H312, H319, H332)</t>
  </si>
  <si>
    <t>BrCH2CONHPheOC14H29</t>
  </si>
  <si>
    <t>BrCH2CONHPheOC16H33</t>
  </si>
  <si>
    <t>DCM (H351, H373, H315, H319, H335, H336)</t>
  </si>
  <si>
    <t>filtration;
crystallisation;
low temperature distillation/evaporation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</si>
</sst>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4C02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/>
        <bgColor indexed="64"/>
      </patternFill>
    </fill>
  </fills>
  <borders count="2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4" tint="0.59999389629810485"/>
      </right>
      <top style="thin">
        <color indexed="64"/>
      </top>
      <bottom/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/>
      <diagonal/>
    </border>
    <border>
      <left style="thin">
        <color theme="4" tint="0.5999938962981048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4" tint="0.59999389629810485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4" tint="0.59999389629810485"/>
      </right>
      <top/>
      <bottom/>
      <diagonal/>
    </border>
    <border>
      <left style="thin">
        <color theme="4" tint="0.59999389629810485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indexed="64"/>
      </bottom>
      <diagonal/>
    </border>
  </borders>
  <cellStyleXfs count="9">
    <xf numFmtId="0" fontId="0" fillId="0" borderId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</cellStyleXfs>
  <cellXfs count="213">
    <xf numFmtId="0" fontId="0" fillId="0" borderId="0" xfId="0"/>
    <xf numFmtId="164" fontId="0" fillId="7" borderId="0" xfId="6" applyNumberFormat="1" applyFont="1"/>
    <xf numFmtId="165" fontId="4" fillId="9" borderId="0" xfId="8" applyNumberFormat="1" applyFont="1"/>
    <xf numFmtId="164" fontId="4" fillId="6" borderId="0" xfId="5" applyNumberFormat="1" applyFont="1"/>
    <xf numFmtId="165" fontId="4" fillId="6" borderId="0" xfId="5" applyNumberFormat="1" applyFont="1"/>
    <xf numFmtId="0" fontId="0" fillId="8" borderId="0" xfId="7" applyFont="1" applyAlignment="1">
      <alignment wrapText="1"/>
    </xf>
    <xf numFmtId="164" fontId="4" fillId="9" borderId="0" xfId="8" applyNumberFormat="1" applyFont="1" applyAlignment="1">
      <alignment wrapText="1"/>
    </xf>
    <xf numFmtId="0" fontId="6" fillId="0" borderId="0" xfId="0" applyNumberFormat="1" applyFont="1" applyAlignment="1">
      <alignment vertical="top" wrapText="1"/>
    </xf>
    <xf numFmtId="0" fontId="6" fillId="7" borderId="2" xfId="6" applyNumberFormat="1" applyFont="1" applyBorder="1" applyAlignment="1">
      <alignment horizontal="center" vertical="top" wrapText="1"/>
    </xf>
    <xf numFmtId="0" fontId="6" fillId="4" borderId="2" xfId="3" applyNumberFormat="1" applyFont="1" applyBorder="1" applyAlignment="1">
      <alignment horizontal="center" vertical="top" wrapText="1"/>
    </xf>
    <xf numFmtId="164" fontId="6" fillId="0" borderId="0" xfId="0" applyNumberFormat="1" applyFont="1"/>
    <xf numFmtId="164" fontId="5" fillId="12" borderId="11" xfId="0" applyNumberFormat="1" applyFont="1" applyFill="1" applyBorder="1"/>
    <xf numFmtId="164" fontId="3" fillId="12" borderId="12" xfId="0" applyNumberFormat="1" applyFont="1" applyFill="1" applyBorder="1"/>
    <xf numFmtId="164" fontId="3" fillId="12" borderId="13" xfId="0" applyNumberFormat="1" applyFont="1" applyFill="1" applyBorder="1"/>
    <xf numFmtId="2" fontId="0" fillId="7" borderId="2" xfId="6" applyNumberFormat="1" applyFont="1" applyBorder="1" applyAlignment="1">
      <alignment horizontal="center"/>
    </xf>
    <xf numFmtId="2" fontId="0" fillId="4" borderId="2" xfId="3" applyNumberFormat="1" applyFont="1" applyBorder="1" applyAlignment="1">
      <alignment horizontal="center"/>
    </xf>
    <xf numFmtId="164" fontId="6" fillId="0" borderId="15" xfId="0" applyNumberFormat="1" applyFont="1" applyBorder="1" applyAlignment="1">
      <alignment vertical="top"/>
    </xf>
    <xf numFmtId="0" fontId="6" fillId="0" borderId="18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164" fontId="6" fillId="0" borderId="2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164" fontId="0" fillId="0" borderId="0" xfId="0" applyNumberFormat="1" applyFont="1"/>
    <xf numFmtId="2" fontId="3" fillId="16" borderId="2" xfId="6" applyNumberFormat="1" applyFont="1" applyFill="1" applyBorder="1" applyAlignment="1">
      <alignment horizontal="center"/>
    </xf>
    <xf numFmtId="0" fontId="6" fillId="0" borderId="0" xfId="0" applyFont="1"/>
    <xf numFmtId="164" fontId="5" fillId="5" borderId="2" xfId="4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0" fillId="0" borderId="0" xfId="0" applyFont="1"/>
    <xf numFmtId="2" fontId="2" fillId="2" borderId="1" xfId="1" applyNumberFormat="1" applyFont="1" applyAlignment="1">
      <alignment horizontal="center"/>
    </xf>
    <xf numFmtId="164" fontId="3" fillId="6" borderId="0" xfId="5" applyNumberFormat="1" applyFont="1"/>
    <xf numFmtId="165" fontId="3" fillId="6" borderId="0" xfId="5" applyNumberFormat="1" applyFont="1"/>
    <xf numFmtId="165" fontId="0" fillId="0" borderId="0" xfId="0" applyNumberFormat="1" applyFont="1"/>
    <xf numFmtId="0" fontId="3" fillId="3" borderId="0" xfId="2" applyFont="1"/>
    <xf numFmtId="165" fontId="3" fillId="3" borderId="0" xfId="2" applyNumberFormat="1" applyFont="1"/>
    <xf numFmtId="0" fontId="3" fillId="6" borderId="0" xfId="5" applyFont="1"/>
    <xf numFmtId="164" fontId="3" fillId="3" borderId="0" xfId="2" applyNumberFormat="1" applyFont="1"/>
    <xf numFmtId="2" fontId="2" fillId="2" borderId="24" xfId="1" applyNumberFormat="1" applyFont="1" applyBorder="1" applyAlignment="1">
      <alignment horizontal="center"/>
    </xf>
    <xf numFmtId="2" fontId="3" fillId="3" borderId="2" xfId="2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3" fillId="3" borderId="2" xfId="2" applyNumberFormat="1" applyFont="1" applyBorder="1"/>
    <xf numFmtId="165" fontId="0" fillId="7" borderId="0" xfId="6" applyNumberFormat="1" applyFont="1"/>
    <xf numFmtId="164" fontId="0" fillId="0" borderId="0" xfId="0" applyNumberFormat="1" applyFont="1" applyBorder="1"/>
    <xf numFmtId="165" fontId="0" fillId="8" borderId="0" xfId="7" applyNumberFormat="1" applyFont="1"/>
    <xf numFmtId="0" fontId="0" fillId="0" borderId="25" xfId="0" applyFont="1" applyBorder="1"/>
    <xf numFmtId="0" fontId="0" fillId="14" borderId="2" xfId="0" applyFont="1" applyFill="1" applyBorder="1" applyAlignment="1">
      <alignment horizontal="center" vertical="center" wrapText="1"/>
    </xf>
    <xf numFmtId="0" fontId="0" fillId="14" borderId="2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10" borderId="2" xfId="0" applyFont="1" applyFill="1" applyBorder="1" applyAlignment="1">
      <alignment horizontal="center" vertical="center" wrapText="1"/>
    </xf>
    <xf numFmtId="0" fontId="0" fillId="11" borderId="2" xfId="0" applyFont="1" applyFill="1" applyBorder="1" applyAlignment="1">
      <alignment horizontal="center" vertical="center" wrapText="1"/>
    </xf>
    <xf numFmtId="0" fontId="0" fillId="11" borderId="24" xfId="0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11" borderId="2" xfId="0" applyNumberFormat="1" applyFont="1" applyFill="1" applyBorder="1" applyAlignment="1">
      <alignment horizontal="center" vertical="center" wrapText="1"/>
    </xf>
    <xf numFmtId="0" fontId="0" fillId="10" borderId="2" xfId="0" applyNumberFormat="1" applyFont="1" applyFill="1" applyBorder="1" applyAlignment="1">
      <alignment horizontal="center" vertical="center" wrapText="1"/>
    </xf>
    <xf numFmtId="0" fontId="0" fillId="14" borderId="2" xfId="0" applyNumberFormat="1" applyFont="1" applyFill="1" applyBorder="1" applyAlignment="1">
      <alignment horizontal="center" vertical="center" wrapText="1"/>
    </xf>
    <xf numFmtId="0" fontId="0" fillId="14" borderId="2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0" fontId="0" fillId="14" borderId="2" xfId="0" applyFont="1" applyFill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11" borderId="11" xfId="0" applyFont="1" applyFill="1" applyBorder="1"/>
    <xf numFmtId="0" fontId="0" fillId="11" borderId="12" xfId="0" applyFont="1" applyFill="1" applyBorder="1"/>
    <xf numFmtId="0" fontId="0" fillId="11" borderId="13" xfId="0" applyFont="1" applyFill="1" applyBorder="1"/>
    <xf numFmtId="0" fontId="3" fillId="13" borderId="0" xfId="4" applyFont="1" applyFill="1"/>
    <xf numFmtId="164" fontId="3" fillId="5" borderId="2" xfId="4" applyNumberFormat="1" applyFont="1" applyBorder="1" applyAlignment="1">
      <alignment horizontal="center"/>
    </xf>
    <xf numFmtId="0" fontId="2" fillId="2" borderId="2" xfId="1" applyFont="1" applyBorder="1" applyAlignment="1">
      <alignment horizontal="center"/>
    </xf>
    <xf numFmtId="0" fontId="3" fillId="3" borderId="2" xfId="2" applyFont="1" applyBorder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Font="1" applyBorder="1"/>
    <xf numFmtId="0" fontId="0" fillId="14" borderId="2" xfId="0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center" vertical="center" wrapText="1"/>
    </xf>
    <xf numFmtId="0" fontId="0" fillId="11" borderId="2" xfId="0" applyFont="1" applyFill="1" applyBorder="1" applyAlignment="1">
      <alignment horizontal="center" vertical="center" wrapText="1"/>
    </xf>
    <xf numFmtId="0" fontId="0" fillId="10" borderId="24" xfId="0" applyFont="1" applyFill="1" applyBorder="1" applyAlignment="1">
      <alignment horizontal="center" wrapText="1"/>
    </xf>
    <xf numFmtId="164" fontId="5" fillId="5" borderId="2" xfId="4" applyNumberFormat="1" applyFont="1" applyBorder="1" applyAlignment="1">
      <alignment horizontal="center"/>
    </xf>
    <xf numFmtId="0" fontId="0" fillId="14" borderId="22" xfId="0" applyNumberFormat="1" applyFont="1" applyFill="1" applyBorder="1" applyAlignment="1">
      <alignment horizontal="center" vertical="center" wrapText="1"/>
    </xf>
    <xf numFmtId="0" fontId="0" fillId="14" borderId="2" xfId="0" applyNumberFormat="1" applyFont="1" applyFill="1" applyBorder="1" applyAlignment="1">
      <alignment horizontal="center" vertical="center" wrapText="1"/>
    </xf>
    <xf numFmtId="0" fontId="0" fillId="14" borderId="2" xfId="0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center" vertical="center" wrapText="1"/>
    </xf>
    <xf numFmtId="164" fontId="3" fillId="3" borderId="22" xfId="2" applyNumberFormat="1" applyFont="1" applyBorder="1" applyAlignment="1">
      <alignment horizontal="center" wrapText="1"/>
    </xf>
    <xf numFmtId="164" fontId="3" fillId="3" borderId="24" xfId="2" applyNumberFormat="1" applyFont="1" applyBorder="1" applyAlignment="1">
      <alignment horizontal="center" wrapText="1"/>
    </xf>
    <xf numFmtId="164" fontId="3" fillId="3" borderId="22" xfId="2" applyNumberFormat="1" applyFont="1" applyBorder="1" applyAlignment="1">
      <alignment horizontal="center"/>
    </xf>
    <xf numFmtId="164" fontId="3" fillId="3" borderId="24" xfId="2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5" fillId="12" borderId="11" xfId="0" applyNumberFormat="1" applyFont="1" applyFill="1" applyBorder="1" applyAlignment="1">
      <alignment horizontal="center"/>
    </xf>
    <xf numFmtId="164" fontId="5" fillId="12" borderId="12" xfId="0" applyNumberFormat="1" applyFont="1" applyFill="1" applyBorder="1" applyAlignment="1">
      <alignment horizontal="center"/>
    </xf>
    <xf numFmtId="164" fontId="5" fillId="12" borderId="13" xfId="0" applyNumberFormat="1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164" fontId="5" fillId="12" borderId="11" xfId="0" applyNumberFormat="1" applyFont="1" applyFill="1" applyBorder="1" applyAlignment="1">
      <alignment horizontal="left"/>
    </xf>
    <xf numFmtId="164" fontId="5" fillId="12" borderId="12" xfId="0" applyNumberFormat="1" applyFont="1" applyFill="1" applyBorder="1" applyAlignment="1">
      <alignment horizontal="left"/>
    </xf>
    <xf numFmtId="164" fontId="5" fillId="12" borderId="13" xfId="0" applyNumberFormat="1" applyFont="1" applyFill="1" applyBorder="1" applyAlignment="1">
      <alignment horizontal="left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14" borderId="2" xfId="0" applyFont="1" applyFill="1" applyBorder="1" applyAlignment="1">
      <alignment horizontal="center"/>
    </xf>
    <xf numFmtId="0" fontId="0" fillId="14" borderId="2" xfId="0" applyFont="1" applyFill="1" applyBorder="1" applyAlignment="1">
      <alignment horizontal="left" vertical="center"/>
    </xf>
    <xf numFmtId="0" fontId="0" fillId="14" borderId="2" xfId="0" applyFont="1" applyFill="1" applyBorder="1" applyAlignment="1">
      <alignment horizontal="left"/>
    </xf>
    <xf numFmtId="0" fontId="6" fillId="14" borderId="2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center"/>
    </xf>
    <xf numFmtId="0" fontId="0" fillId="10" borderId="2" xfId="0" applyFont="1" applyFill="1" applyBorder="1" applyAlignment="1">
      <alignment horizontal="center" vertical="center"/>
    </xf>
    <xf numFmtId="0" fontId="0" fillId="14" borderId="2" xfId="0" applyNumberFormat="1" applyFont="1" applyFill="1" applyBorder="1" applyAlignment="1">
      <alignment horizontal="center" vertical="center" wrapText="1"/>
    </xf>
    <xf numFmtId="0" fontId="0" fillId="14" borderId="22" xfId="0" applyNumberFormat="1" applyFont="1" applyFill="1" applyBorder="1" applyAlignment="1">
      <alignment horizontal="center" vertical="center" wrapText="1"/>
    </xf>
    <xf numFmtId="0" fontId="0" fillId="14" borderId="23" xfId="0" applyNumberFormat="1" applyFont="1" applyFill="1" applyBorder="1" applyAlignment="1">
      <alignment horizontal="center" vertical="center" wrapText="1"/>
    </xf>
    <xf numFmtId="0" fontId="0" fillId="14" borderId="24" xfId="0" applyNumberFormat="1" applyFont="1" applyFill="1" applyBorder="1" applyAlignment="1">
      <alignment horizontal="center" vertical="center" wrapText="1"/>
    </xf>
    <xf numFmtId="0" fontId="0" fillId="11" borderId="22" xfId="0" applyNumberFormat="1" applyFont="1" applyFill="1" applyBorder="1" applyAlignment="1">
      <alignment horizontal="center" vertical="center" wrapText="1"/>
    </xf>
    <xf numFmtId="0" fontId="0" fillId="11" borderId="23" xfId="0" applyNumberFormat="1" applyFont="1" applyFill="1" applyBorder="1" applyAlignment="1">
      <alignment horizontal="center" vertical="center" wrapText="1"/>
    </xf>
    <xf numFmtId="0" fontId="0" fillId="11" borderId="24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/>
    </xf>
    <xf numFmtId="164" fontId="6" fillId="0" borderId="13" xfId="0" applyNumberFormat="1" applyFont="1" applyBorder="1" applyAlignment="1">
      <alignment horizontal="center"/>
    </xf>
    <xf numFmtId="164" fontId="4" fillId="17" borderId="11" xfId="0" applyNumberFormat="1" applyFont="1" applyFill="1" applyBorder="1" applyAlignment="1">
      <alignment horizontal="center"/>
    </xf>
    <xf numFmtId="164" fontId="4" fillId="17" borderId="13" xfId="0" applyNumberFormat="1" applyFont="1" applyFill="1" applyBorder="1" applyAlignment="1">
      <alignment horizontal="center"/>
    </xf>
    <xf numFmtId="0" fontId="4" fillId="10" borderId="11" xfId="0" applyFont="1" applyFill="1" applyBorder="1" applyAlignment="1">
      <alignment horizontal="center"/>
    </xf>
    <xf numFmtId="0" fontId="4" fillId="10" borderId="13" xfId="0" applyFont="1" applyFill="1" applyBorder="1" applyAlignment="1">
      <alignment horizontal="center"/>
    </xf>
    <xf numFmtId="0" fontId="4" fillId="11" borderId="11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0" fillId="12" borderId="6" xfId="0" applyFont="1" applyFill="1" applyBorder="1" applyAlignment="1">
      <alignment horizontal="center" vertical="center"/>
    </xf>
    <xf numFmtId="0" fontId="0" fillId="12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4" fontId="0" fillId="14" borderId="9" xfId="0" applyNumberFormat="1" applyFont="1" applyFill="1" applyBorder="1" applyAlignment="1">
      <alignment horizontal="center" vertical="top" wrapText="1"/>
    </xf>
    <xf numFmtId="164" fontId="0" fillId="14" borderId="10" xfId="0" applyNumberFormat="1" applyFont="1" applyFill="1" applyBorder="1" applyAlignment="1">
      <alignment horizontal="center" vertical="top" wrapText="1"/>
    </xf>
    <xf numFmtId="164" fontId="0" fillId="14" borderId="6" xfId="0" applyNumberFormat="1" applyFont="1" applyFill="1" applyBorder="1" applyAlignment="1">
      <alignment horizontal="center" vertical="top" wrapText="1"/>
    </xf>
    <xf numFmtId="164" fontId="0" fillId="14" borderId="8" xfId="0" applyNumberFormat="1" applyFont="1" applyFill="1" applyBorder="1" applyAlignment="1">
      <alignment horizontal="center" vertical="top" wrapText="1"/>
    </xf>
    <xf numFmtId="164" fontId="6" fillId="14" borderId="11" xfId="0" applyNumberFormat="1" applyFont="1" applyFill="1" applyBorder="1" applyAlignment="1">
      <alignment horizontal="center" vertical="top"/>
    </xf>
    <xf numFmtId="164" fontId="6" fillId="14" borderId="13" xfId="0" applyNumberFormat="1" applyFont="1" applyFill="1" applyBorder="1" applyAlignment="1">
      <alignment horizontal="center" vertical="top"/>
    </xf>
    <xf numFmtId="0" fontId="0" fillId="0" borderId="9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164" fontId="0" fillId="10" borderId="21" xfId="0" applyNumberFormat="1" applyFont="1" applyFill="1" applyBorder="1" applyAlignment="1">
      <alignment horizontal="center" vertical="top" wrapText="1"/>
    </xf>
    <xf numFmtId="164" fontId="0" fillId="10" borderId="10" xfId="0" applyNumberFormat="1" applyFont="1" applyFill="1" applyBorder="1" applyAlignment="1">
      <alignment horizontal="center" vertical="top" wrapText="1"/>
    </xf>
    <xf numFmtId="164" fontId="0" fillId="10" borderId="14" xfId="0" applyNumberFormat="1" applyFont="1" applyFill="1" applyBorder="1" applyAlignment="1">
      <alignment horizontal="center" vertical="top" wrapText="1"/>
    </xf>
    <xf numFmtId="164" fontId="0" fillId="10" borderId="13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/>
    </xf>
    <xf numFmtId="0" fontId="5" fillId="11" borderId="11" xfId="0" applyFont="1" applyFill="1" applyBorder="1" applyAlignment="1">
      <alignment horizontal="center"/>
    </xf>
    <xf numFmtId="0" fontId="3" fillId="11" borderId="12" xfId="0" applyFont="1" applyFill="1" applyBorder="1" applyAlignment="1">
      <alignment horizontal="center"/>
    </xf>
    <xf numFmtId="0" fontId="3" fillId="11" borderId="13" xfId="0" applyFont="1" applyFill="1" applyBorder="1" applyAlignment="1">
      <alignment horizontal="center"/>
    </xf>
    <xf numFmtId="0" fontId="0" fillId="14" borderId="11" xfId="0" applyFont="1" applyFill="1" applyBorder="1" applyAlignment="1">
      <alignment horizontal="center" vertical="center" wrapText="1"/>
    </xf>
    <xf numFmtId="0" fontId="0" fillId="14" borderId="12" xfId="0" applyFont="1" applyFill="1" applyBorder="1" applyAlignment="1">
      <alignment horizontal="center" vertical="center" wrapText="1"/>
    </xf>
    <xf numFmtId="0" fontId="0" fillId="14" borderId="13" xfId="0" applyFont="1" applyFill="1" applyBorder="1" applyAlignment="1">
      <alignment horizontal="center" vertical="center" wrapText="1"/>
    </xf>
    <xf numFmtId="0" fontId="0" fillId="10" borderId="11" xfId="0" applyFont="1" applyFill="1" applyBorder="1" applyAlignment="1">
      <alignment horizontal="center" vertical="center" wrapText="1"/>
    </xf>
    <xf numFmtId="0" fontId="0" fillId="10" borderId="12" xfId="0" applyFont="1" applyFill="1" applyBorder="1" applyAlignment="1">
      <alignment horizontal="center" vertical="center" wrapText="1"/>
    </xf>
    <xf numFmtId="0" fontId="0" fillId="10" borderId="13" xfId="0" applyFont="1" applyFill="1" applyBorder="1" applyAlignment="1">
      <alignment horizontal="center" vertical="center" wrapText="1"/>
    </xf>
    <xf numFmtId="0" fontId="0" fillId="11" borderId="11" xfId="0" applyFont="1" applyFill="1" applyBorder="1" applyAlignment="1">
      <alignment horizontal="center" vertical="center" wrapText="1"/>
    </xf>
    <xf numFmtId="0" fontId="0" fillId="11" borderId="12" xfId="0" applyFont="1" applyFill="1" applyBorder="1" applyAlignment="1">
      <alignment horizontal="center" vertical="center" wrapText="1"/>
    </xf>
    <xf numFmtId="0" fontId="0" fillId="11" borderId="13" xfId="0" applyFont="1" applyFill="1" applyBorder="1" applyAlignment="1">
      <alignment horizontal="center" vertical="center" wrapText="1"/>
    </xf>
    <xf numFmtId="0" fontId="0" fillId="14" borderId="2" xfId="0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center" vertical="center" wrapText="1"/>
    </xf>
    <xf numFmtId="0" fontId="6" fillId="13" borderId="7" xfId="0" applyFont="1" applyFill="1" applyBorder="1" applyAlignment="1">
      <alignment horizontal="left" vertical="center" wrapText="1"/>
    </xf>
    <xf numFmtId="0" fontId="6" fillId="13" borderId="26" xfId="0" applyFont="1" applyFill="1" applyBorder="1" applyAlignment="1">
      <alignment horizontal="left" vertical="center" wrapText="1"/>
    </xf>
    <xf numFmtId="0" fontId="3" fillId="15" borderId="11" xfId="0" applyFont="1" applyFill="1" applyBorder="1" applyAlignment="1">
      <alignment horizontal="center" vertical="top" wrapText="1"/>
    </xf>
    <xf numFmtId="0" fontId="3" fillId="15" borderId="13" xfId="0" applyFont="1" applyFill="1" applyBorder="1" applyAlignment="1">
      <alignment horizontal="center" vertical="top" wrapText="1"/>
    </xf>
    <xf numFmtId="0" fontId="3" fillId="15" borderId="12" xfId="0" applyFont="1" applyFill="1" applyBorder="1" applyAlignment="1">
      <alignment horizontal="center" vertical="top" wrapText="1"/>
    </xf>
    <xf numFmtId="0" fontId="0" fillId="10" borderId="11" xfId="0" applyFont="1" applyFill="1" applyBorder="1" applyAlignment="1">
      <alignment horizontal="center" vertical="top" wrapText="1"/>
    </xf>
    <xf numFmtId="0" fontId="0" fillId="10" borderId="13" xfId="0" applyFont="1" applyFill="1" applyBorder="1" applyAlignment="1">
      <alignment horizontal="center" vertical="top" wrapText="1"/>
    </xf>
    <xf numFmtId="0" fontId="6" fillId="14" borderId="2" xfId="0" applyFont="1" applyFill="1" applyBorder="1" applyAlignment="1">
      <alignment horizontal="center" vertical="top" wrapText="1"/>
    </xf>
    <xf numFmtId="0" fontId="0" fillId="14" borderId="2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10" borderId="11" xfId="0" applyNumberFormat="1" applyFont="1" applyFill="1" applyBorder="1" applyAlignment="1">
      <alignment horizontal="center" vertical="center" wrapText="1"/>
    </xf>
    <xf numFmtId="0" fontId="0" fillId="10" borderId="13" xfId="0" applyNumberFormat="1" applyFont="1" applyFill="1" applyBorder="1" applyAlignment="1">
      <alignment horizontal="center" vertical="center" wrapText="1"/>
    </xf>
    <xf numFmtId="164" fontId="5" fillId="3" borderId="18" xfId="2" applyNumberFormat="1" applyFont="1" applyBorder="1" applyAlignment="1">
      <alignment horizontal="center" wrapText="1"/>
    </xf>
    <xf numFmtId="164" fontId="5" fillId="3" borderId="14" xfId="2" applyNumberFormat="1" applyFont="1" applyBorder="1" applyAlignment="1">
      <alignment horizontal="center" wrapText="1"/>
    </xf>
    <xf numFmtId="164" fontId="5" fillId="5" borderId="2" xfId="4" applyNumberFormat="1" applyFont="1" applyBorder="1" applyAlignment="1">
      <alignment horizontal="center"/>
    </xf>
    <xf numFmtId="164" fontId="3" fillId="11" borderId="14" xfId="0" applyNumberFormat="1" applyFont="1" applyFill="1" applyBorder="1" applyAlignment="1">
      <alignment horizontal="center" vertical="top" wrapText="1"/>
    </xf>
    <xf numFmtId="164" fontId="3" fillId="11" borderId="19" xfId="0" applyNumberFormat="1" applyFont="1" applyFill="1" applyBorder="1" applyAlignment="1">
      <alignment horizontal="center" vertical="top" wrapText="1"/>
    </xf>
    <xf numFmtId="0" fontId="0" fillId="10" borderId="12" xfId="0" applyFont="1" applyFill="1" applyBorder="1" applyAlignment="1">
      <alignment horizontal="center" vertical="top" wrapText="1"/>
    </xf>
    <xf numFmtId="0" fontId="0" fillId="11" borderId="11" xfId="0" applyFont="1" applyFill="1" applyBorder="1" applyAlignment="1">
      <alignment horizontal="center" vertical="top" wrapText="1"/>
    </xf>
    <xf numFmtId="0" fontId="0" fillId="11" borderId="13" xfId="0" applyFont="1" applyFill="1" applyBorder="1" applyAlignment="1">
      <alignment horizontal="center" vertical="top" wrapText="1"/>
    </xf>
    <xf numFmtId="0" fontId="0" fillId="11" borderId="12" xfId="0" applyFont="1" applyFill="1" applyBorder="1" applyAlignment="1">
      <alignment horizontal="center" vertical="top" wrapText="1"/>
    </xf>
    <xf numFmtId="164" fontId="5" fillId="11" borderId="14" xfId="0" applyNumberFormat="1" applyFont="1" applyFill="1" applyBorder="1" applyAlignment="1">
      <alignment horizontal="center" vertical="top" wrapText="1"/>
    </xf>
    <xf numFmtId="164" fontId="5" fillId="11" borderId="19" xfId="0" applyNumberFormat="1" applyFont="1" applyFill="1" applyBorder="1" applyAlignment="1">
      <alignment horizontal="center" vertical="top" wrapText="1"/>
    </xf>
    <xf numFmtId="164" fontId="6" fillId="10" borderId="16" xfId="0" applyNumberFormat="1" applyFont="1" applyFill="1" applyBorder="1" applyAlignment="1">
      <alignment horizontal="center" vertical="top" wrapText="1"/>
    </xf>
    <xf numFmtId="164" fontId="6" fillId="10" borderId="17" xfId="0" applyNumberFormat="1" applyFont="1" applyFill="1" applyBorder="1" applyAlignment="1">
      <alignment horizontal="center" vertical="top" wrapText="1"/>
    </xf>
    <xf numFmtId="0" fontId="0" fillId="14" borderId="11" xfId="0" applyNumberFormat="1" applyFont="1" applyFill="1" applyBorder="1" applyAlignment="1">
      <alignment horizontal="center" vertical="center" wrapText="1"/>
    </xf>
    <xf numFmtId="0" fontId="0" fillId="14" borderId="13" xfId="0" applyNumberFormat="1" applyFont="1" applyFill="1" applyBorder="1" applyAlignment="1">
      <alignment horizontal="center" vertical="center" wrapText="1"/>
    </xf>
    <xf numFmtId="0" fontId="4" fillId="10" borderId="11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0" fontId="0" fillId="10" borderId="2" xfId="0" applyFont="1" applyFill="1" applyBorder="1" applyAlignment="1">
      <alignment horizontal="left" vertical="center"/>
    </xf>
  </cellXfs>
  <cellStyles count="9">
    <cellStyle name="20% - Accent1" xfId="3" builtinId="30"/>
    <cellStyle name="20% - Accent3" xfId="6" builtinId="38"/>
    <cellStyle name="40% - Accent3" xfId="7" builtinId="39"/>
    <cellStyle name="60% - Accent3" xfId="8" builtinId="40"/>
    <cellStyle name="Accent1" xfId="2" builtinId="29"/>
    <cellStyle name="Accent2" xfId="4" builtinId="33"/>
    <cellStyle name="Accent3" xfId="5" builtinId="37"/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999" y="3524554"/>
          <a:ext cx="2519287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2808" y="2173816"/>
          <a:ext cx="3153833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6" name="TextBox 5"/>
        <xdr:cNvSpPr txBox="1"/>
      </xdr:nvSpPr>
      <xdr:spPr>
        <a:xfrm>
          <a:off x="612321" y="56877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7" name="TextBox 6"/>
        <xdr:cNvSpPr txBox="1"/>
      </xdr:nvSpPr>
      <xdr:spPr>
        <a:xfrm>
          <a:off x="202746" y="585107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8" name="TextBox 7"/>
        <xdr:cNvSpPr txBox="1"/>
      </xdr:nvSpPr>
      <xdr:spPr>
        <a:xfrm>
          <a:off x="10149417" y="4935406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38</xdr:row>
      <xdr:rowOff>42333</xdr:rowOff>
    </xdr:to>
    <xdr:sp macro="" textlink="">
      <xdr:nvSpPr>
        <xdr:cNvPr id="9" name="TextBox 8"/>
        <xdr:cNvSpPr txBox="1"/>
      </xdr:nvSpPr>
      <xdr:spPr>
        <a:xfrm>
          <a:off x="269719" y="6477000"/>
          <a:ext cx="5724051" cy="1153583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dimethylethanolamine (5.03 ml, 50 mmol). Product was observed precipitating as a white solid approximately after 30 min. The solution was stirred at room temperature for 48 hours. The solid product was washed with diethyl ether (3 x 50 ml) and dried in vacuo to afford the title compound as a white solid in 95 – 98 % yield.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7" name="TextBox 6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11</xdr:col>
      <xdr:colOff>0</xdr:colOff>
      <xdr:row>20</xdr:row>
      <xdr:rowOff>68036</xdr:rowOff>
    </xdr:from>
    <xdr:to>
      <xdr:col>18</xdr:col>
      <xdr:colOff>592214</xdr:colOff>
      <xdr:row>22</xdr:row>
      <xdr:rowOff>385752</xdr:rowOff>
    </xdr:to>
    <xdr:sp macro="" textlink="">
      <xdr:nvSpPr>
        <xdr:cNvPr id="8" name="TextBox 7"/>
        <xdr:cNvSpPr txBox="1"/>
      </xdr:nvSpPr>
      <xdr:spPr>
        <a:xfrm>
          <a:off x="8667750" y="4363811"/>
          <a:ext cx="5716664" cy="115591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dimethylethanolamine (5.03 ml, 50 mmol). Product was observed precipitating as a white solid approximately after 30 min. The solution was stirred at room temperature for 48 hours. The solid product was washed with diethyl ether (3 x 50 ml) and dried in vacuo to afford the title compound as a white solid in 95 – 98 % yield.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545140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1527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180109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39</xdr:row>
      <xdr:rowOff>169333</xdr:rowOff>
    </xdr:to>
    <xdr:sp macro="" textlink="">
      <xdr:nvSpPr>
        <xdr:cNvPr id="7" name="TextBox 6"/>
        <xdr:cNvSpPr txBox="1"/>
      </xdr:nvSpPr>
      <xdr:spPr>
        <a:xfrm>
          <a:off x="268661" y="6470650"/>
          <a:ext cx="5746276" cy="1471083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 a stirred solution of corresponding alkyl (2-bromoacetyl)- L-phenylalaninate (50 mmol) in mixture dicloromethane/acetonitrile (1:1) [in cause of dodecyl, tetradecyl and hexadecyl derivatives]  (100 ml) was added dimethylethanolamine (5.03 ml, 50 mmol). The solution was stirred at room temperature for 48 hours. Solutions of product in mixture dicloromethane/acetonitrile were evaporated in vacuo and then viscous liquid residue was crystallized under diethyl ether. The solid product was washed with diethyl ether (3 x 50 ml) and dried in vacuo to afford the title compound as a white solid in 95 – 98 % yield.</a:t>
          </a:r>
          <a:endParaRPr lang="et-EE">
            <a:effectLst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7" name="TextBox 6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10</xdr:col>
      <xdr:colOff>1069132</xdr:colOff>
      <xdr:row>20</xdr:row>
      <xdr:rowOff>77755</xdr:rowOff>
    </xdr:from>
    <xdr:to>
      <xdr:col>18</xdr:col>
      <xdr:colOff>553336</xdr:colOff>
      <xdr:row>23</xdr:row>
      <xdr:rowOff>379055</xdr:rowOff>
    </xdr:to>
    <xdr:sp macro="" textlink="">
      <xdr:nvSpPr>
        <xdr:cNvPr id="8" name="TextBox 7"/>
        <xdr:cNvSpPr txBox="1"/>
      </xdr:nvSpPr>
      <xdr:spPr>
        <a:xfrm>
          <a:off x="8631982" y="4373530"/>
          <a:ext cx="5713554" cy="1549075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mixture dicloromethane/acetonitrile (1:1) [in cause of dodecyl, tetradecyl and hexadecyl derivatives] </a:t>
          </a:r>
          <a:r>
            <a:rPr lang="en-GB">
              <a:effectLst/>
            </a:rPr>
            <a:t> (100 ml) was added dimethylethanolamine (5.03 ml, 50 mmol). The solution was stirred at room temperature for 48 hours.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Solutions of product in mixture dicloromethane/acetonitrile were evaporated in vacuo and then viscous liquid residue was crystallized under diethyl ether. </a:t>
          </a:r>
          <a:r>
            <a:rPr lang="en-GB">
              <a:effectLst/>
            </a:rPr>
            <a:t>The solid product was washed with diethyl ether (3 x 50 ml) and dried in vacuo to afford the title compound as a white solid in 95 – 98 % yield.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545140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1527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180109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39</xdr:row>
      <xdr:rowOff>169333</xdr:rowOff>
    </xdr:to>
    <xdr:sp macro="" textlink="">
      <xdr:nvSpPr>
        <xdr:cNvPr id="7" name="TextBox 6"/>
        <xdr:cNvSpPr txBox="1"/>
      </xdr:nvSpPr>
      <xdr:spPr>
        <a:xfrm>
          <a:off x="268661" y="6470650"/>
          <a:ext cx="5746276" cy="1471083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 a stirred solution of corresponding alkyl (2-bromoacetyl)- L-phenylalaninate (50 mmol) in mixture dicloromethane/acetonitrile (1:1) [in cause of dodecyl, tetradecyl and hexadecyl derivatives]  (100 ml) was added dimethylethanolamine (5.03 ml, 50 mmol). The solution was stirred at room temperature for 48 hours. Solutions of product in mixture dicloromethane/acetonitrile were evaporated in vacuo and then viscous liquid residue was crystallized under diethyl ether. The solid product was washed with diethyl ether (3 x 50 ml) and dried in vacuo to afford the title compound as a white solid in 95 – 98 % yield.</a:t>
          </a:r>
          <a:endParaRPr lang="et-EE">
            <a:effectLst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7" name="TextBox 6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10</xdr:col>
      <xdr:colOff>1069132</xdr:colOff>
      <xdr:row>20</xdr:row>
      <xdr:rowOff>77755</xdr:rowOff>
    </xdr:from>
    <xdr:to>
      <xdr:col>18</xdr:col>
      <xdr:colOff>553336</xdr:colOff>
      <xdr:row>23</xdr:row>
      <xdr:rowOff>379055</xdr:rowOff>
    </xdr:to>
    <xdr:sp macro="" textlink="">
      <xdr:nvSpPr>
        <xdr:cNvPr id="8" name="TextBox 7"/>
        <xdr:cNvSpPr txBox="1"/>
      </xdr:nvSpPr>
      <xdr:spPr>
        <a:xfrm>
          <a:off x="8631982" y="4373530"/>
          <a:ext cx="5713554" cy="1549075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mixture dicloromethane/acetonitrile (1:1) [in cause of dodecyl, tetradecyl and hexadecyl derivatives] </a:t>
          </a:r>
          <a:r>
            <a:rPr lang="en-GB">
              <a:effectLst/>
            </a:rPr>
            <a:t> (100 ml) was added dimethylethanolamine (5.03 ml, 50 mmol). The solution was stirred at room temperature for 48 hours.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Solutions of product in mixture dicloromethane/acetonitrile were evaporated in vacuo and then viscous liquid residue was crystallized under diethyl ether. </a:t>
          </a:r>
          <a:r>
            <a:rPr lang="en-GB">
              <a:effectLst/>
            </a:rPr>
            <a:t>The solid product was washed with diethyl ether (3 x 50 ml) and dried in vacuo to afford the title compound as a white solid in 95 – 98 % yield.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678490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2861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313459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39</xdr:row>
      <xdr:rowOff>169333</xdr:rowOff>
    </xdr:to>
    <xdr:sp macro="" textlink="">
      <xdr:nvSpPr>
        <xdr:cNvPr id="7" name="TextBox 6"/>
        <xdr:cNvSpPr txBox="1"/>
      </xdr:nvSpPr>
      <xdr:spPr>
        <a:xfrm>
          <a:off x="268661" y="6470650"/>
          <a:ext cx="5879626" cy="1471083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 a stirred solution of corresponding alkyl (2-bromoacetyl)- L-phenylalaninate (50 mmol) in mixture dicloromethane/acetonitrile (1:1) [in cause of dodecyl, tetradecyl and hexadecyl derivatives]  (100 ml) was added dimethylethanolamine (5.03 ml, 50 mmol). The solution was stirred at room temperature for 48 hours. Solutions of product in mixture dicloromethane/acetonitrile were evaporated in vacuo and then viscous liquid residue was crystallized under diethyl ether. The solid product was washed with diethyl ether (3 x 50 ml) and dried in vacuo to afford the title compound as a white solid in 95 – 98 % yield.</a:t>
          </a:r>
          <a:endParaRPr lang="et-EE">
            <a:effectLst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2065564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842532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75264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4225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7" name="TextBox 6"/>
        <xdr:cNvSpPr txBox="1"/>
      </xdr:nvSpPr>
      <xdr:spPr>
        <a:xfrm>
          <a:off x="8710321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10</xdr:col>
      <xdr:colOff>1069132</xdr:colOff>
      <xdr:row>20</xdr:row>
      <xdr:rowOff>77755</xdr:rowOff>
    </xdr:from>
    <xdr:to>
      <xdr:col>18</xdr:col>
      <xdr:colOff>553336</xdr:colOff>
      <xdr:row>23</xdr:row>
      <xdr:rowOff>379055</xdr:rowOff>
    </xdr:to>
    <xdr:sp macro="" textlink="">
      <xdr:nvSpPr>
        <xdr:cNvPr id="8" name="TextBox 7"/>
        <xdr:cNvSpPr txBox="1"/>
      </xdr:nvSpPr>
      <xdr:spPr>
        <a:xfrm>
          <a:off x="8698657" y="4373530"/>
          <a:ext cx="5713554" cy="1549075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mixture dicloromethane/acetonitrile (1:1) [in cause of dodecyl, tetradecyl and hexadecyl derivatives] </a:t>
          </a:r>
          <a:r>
            <a:rPr lang="en-GB">
              <a:effectLst/>
            </a:rPr>
            <a:t> (100 ml) was added dimethylethanolamine (5.03 ml, 50 mmol). The solution was stirred at room temperature for 48 hours.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Solutions of product in mixture dicloromethane/acetonitrile were evaporated in vacuo and then viscous liquid residue was crystallized under diethyl ether. </a:t>
          </a:r>
          <a:r>
            <a:rPr lang="en-GB">
              <a:effectLst/>
            </a:rPr>
            <a:t>The solid product was washed with diethyl ether (3 x 50 ml) and dried in vacuo to afford the title compound as a white solid in 95 – 98 % yield.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546" y="3031671"/>
          <a:ext cx="199752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333" y="3622221"/>
          <a:ext cx="2653393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4204607"/>
          <a:ext cx="3288847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7807" y="12631513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129893"/>
          <a:ext cx="896711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6" name="TextBox 5"/>
        <xdr:cNvSpPr txBox="1"/>
      </xdr:nvSpPr>
      <xdr:spPr>
        <a:xfrm>
          <a:off x="8642480" y="6092111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11</xdr:col>
      <xdr:colOff>0</xdr:colOff>
      <xdr:row>20</xdr:row>
      <xdr:rowOff>68036</xdr:rowOff>
    </xdr:from>
    <xdr:to>
      <xdr:col>18</xdr:col>
      <xdr:colOff>592214</xdr:colOff>
      <xdr:row>22</xdr:row>
      <xdr:rowOff>385752</xdr:rowOff>
    </xdr:to>
    <xdr:sp macro="" textlink="">
      <xdr:nvSpPr>
        <xdr:cNvPr id="9" name="TextBox 8"/>
        <xdr:cNvSpPr txBox="1"/>
      </xdr:nvSpPr>
      <xdr:spPr>
        <a:xfrm>
          <a:off x="8669694" y="4432041"/>
          <a:ext cx="5724051" cy="1153583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dimethylethanolamine (5.03 ml, 50 mmol). Product was observed precipitating as a white solid approximately after 30 min. The solution was stirred at room temperature for 48 hours. The solid product was washed with diethyl ether (3 x 50 ml) and dried in vacuo to afford the title compound as a white solid in 95 – 98 % yield.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545140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1527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180109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38</xdr:row>
      <xdr:rowOff>42333</xdr:rowOff>
    </xdr:to>
    <xdr:sp macro="" textlink="">
      <xdr:nvSpPr>
        <xdr:cNvPr id="7" name="TextBox 6"/>
        <xdr:cNvSpPr txBox="1"/>
      </xdr:nvSpPr>
      <xdr:spPr>
        <a:xfrm>
          <a:off x="268661" y="6470650"/>
          <a:ext cx="5746276" cy="1153583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dimethylethanolamine (5.03 ml, 50 mmol). Product was observed precipitating as a white solid approximately after 30 min. The solution was stirred at room temperature for 48 hours. The solid product was washed with diethyl ether (3 x 50 ml) and dried in vacuo to afford the title compound as a white solid in 95 – 98 % yield.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7" name="TextBox 6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11</xdr:col>
      <xdr:colOff>0</xdr:colOff>
      <xdr:row>20</xdr:row>
      <xdr:rowOff>68036</xdr:rowOff>
    </xdr:from>
    <xdr:to>
      <xdr:col>18</xdr:col>
      <xdr:colOff>592214</xdr:colOff>
      <xdr:row>22</xdr:row>
      <xdr:rowOff>385752</xdr:rowOff>
    </xdr:to>
    <xdr:sp macro="" textlink="">
      <xdr:nvSpPr>
        <xdr:cNvPr id="8" name="TextBox 7"/>
        <xdr:cNvSpPr txBox="1"/>
      </xdr:nvSpPr>
      <xdr:spPr>
        <a:xfrm>
          <a:off x="8667750" y="4363811"/>
          <a:ext cx="5716664" cy="115591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dimethylethanolamine (5.03 ml, 50 mmol). Product was observed precipitating as a white solid approximately after 30 min. The solution was stirred at room temperature for 48 hours. The solid product was washed with diethyl ether (3 x 50 ml) and dried in vacuo to afford the title compound as a white solid in 95 – 98 % yield.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545140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1527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11" name="TextBox 10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12" name="TextBox 11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13" name="TextBox 12"/>
        <xdr:cNvSpPr txBox="1"/>
      </xdr:nvSpPr>
      <xdr:spPr>
        <a:xfrm>
          <a:off x="10180109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38</xdr:row>
      <xdr:rowOff>42333</xdr:rowOff>
    </xdr:to>
    <xdr:sp macro="" textlink="">
      <xdr:nvSpPr>
        <xdr:cNvPr id="14" name="TextBox 13"/>
        <xdr:cNvSpPr txBox="1"/>
      </xdr:nvSpPr>
      <xdr:spPr>
        <a:xfrm>
          <a:off x="268661" y="6470650"/>
          <a:ext cx="5746276" cy="1153583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dimethylethanolamine (5.03 ml, 50 mmol). Product was observed precipitating as a white solid approximately after 30 min. The solution was stirred at room temperature for 48 hours. The solid product was washed with diethyl ether (3 x 50 ml) and dried in vacuo to afford the title compound as a white solid in 95 – 98 % yield.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7" name="TextBox 6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11</xdr:col>
      <xdr:colOff>0</xdr:colOff>
      <xdr:row>20</xdr:row>
      <xdr:rowOff>68036</xdr:rowOff>
    </xdr:from>
    <xdr:to>
      <xdr:col>18</xdr:col>
      <xdr:colOff>592214</xdr:colOff>
      <xdr:row>22</xdr:row>
      <xdr:rowOff>385752</xdr:rowOff>
    </xdr:to>
    <xdr:sp macro="" textlink="">
      <xdr:nvSpPr>
        <xdr:cNvPr id="8" name="TextBox 7"/>
        <xdr:cNvSpPr txBox="1"/>
      </xdr:nvSpPr>
      <xdr:spPr>
        <a:xfrm>
          <a:off x="8667750" y="4363811"/>
          <a:ext cx="5716664" cy="115591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dimethylethanolamine (5.03 ml, 50 mmol). Product was observed precipitating as a white solid approximately after 30 min. The solution was stirred at room temperature for 48 hours. The solid product was washed with diethyl ether (3 x 50 ml) and dried in vacuo to afford the title compound as a white solid in 95 – 98 % yield.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545140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1527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180109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38</xdr:row>
      <xdr:rowOff>42333</xdr:rowOff>
    </xdr:to>
    <xdr:sp macro="" textlink="">
      <xdr:nvSpPr>
        <xdr:cNvPr id="7" name="TextBox 6"/>
        <xdr:cNvSpPr txBox="1"/>
      </xdr:nvSpPr>
      <xdr:spPr>
        <a:xfrm>
          <a:off x="268661" y="6470650"/>
          <a:ext cx="5746276" cy="1153583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dimethylethanolamine (5.03 ml, 50 mmol). Product was observed precipitating as a white solid approximately after 30 min. The solution was stirred at room temperature for 48 hours. The solid product was washed with diethyl ether (3 x 50 ml) and dried in vacuo to afford the title compound as a white solid in 95 – 98 % yield.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7" name="TextBox 6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11</xdr:col>
      <xdr:colOff>0</xdr:colOff>
      <xdr:row>20</xdr:row>
      <xdr:rowOff>68036</xdr:rowOff>
    </xdr:from>
    <xdr:to>
      <xdr:col>18</xdr:col>
      <xdr:colOff>592214</xdr:colOff>
      <xdr:row>22</xdr:row>
      <xdr:rowOff>385752</xdr:rowOff>
    </xdr:to>
    <xdr:sp macro="" textlink="">
      <xdr:nvSpPr>
        <xdr:cNvPr id="8" name="TextBox 7"/>
        <xdr:cNvSpPr txBox="1"/>
      </xdr:nvSpPr>
      <xdr:spPr>
        <a:xfrm>
          <a:off x="8667750" y="4363811"/>
          <a:ext cx="5716664" cy="115591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dimethylethanolamine (5.03 ml, 50 mmol). Product was observed precipitating as a white solid approximately after 30 min. The solution was stirred at room temperature for 48 hours. The solid product was washed with diethyl ether (3 x 50 ml) and dried in vacuo to afford the title compound as a white solid in 95 – 98 % yield.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545140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1527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180109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38</xdr:row>
      <xdr:rowOff>42333</xdr:rowOff>
    </xdr:to>
    <xdr:sp macro="" textlink="">
      <xdr:nvSpPr>
        <xdr:cNvPr id="7" name="TextBox 6"/>
        <xdr:cNvSpPr txBox="1"/>
      </xdr:nvSpPr>
      <xdr:spPr>
        <a:xfrm>
          <a:off x="268661" y="6470650"/>
          <a:ext cx="5746276" cy="1153583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dimethylethanolamine (5.03 ml, 50 mmol). Product was observed precipitating as a white solid approximately after 30 min. The solution was stirred at room temperature for 48 hours. The solid product was washed with diethyl ether (3 x 50 ml) and dried in vacuo to afford the title compound as a white solid in 95 – 98 % yield.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tabSelected="1" zoomScale="90" zoomScaleNormal="90" workbookViewId="0"/>
  </sheetViews>
  <sheetFormatPr defaultRowHeight="15" x14ac:dyDescent="0.25"/>
  <cols>
    <col min="1" max="1" width="3" style="29" customWidth="1"/>
    <col min="2" max="2" width="20.570312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46.5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129</v>
      </c>
      <c r="C5" s="14">
        <v>15.71</v>
      </c>
      <c r="D5" s="14">
        <v>314.18</v>
      </c>
      <c r="E5" s="30">
        <f>C5/D5</f>
        <v>5.0003182888789868E-2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20.170000000000002</v>
      </c>
      <c r="D12" s="30">
        <f>SUM(D5:D11)</f>
        <v>403.32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94.955772246307262</v>
      </c>
      <c r="J14" s="33">
        <f>I14</f>
        <v>94.955772246307262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94.955772246307262</v>
      </c>
      <c r="J16" s="33">
        <f t="shared" si="3"/>
        <v>94.955772246307262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</v>
      </c>
      <c r="J17" s="33"/>
      <c r="N17" s="64" t="s">
        <v>5</v>
      </c>
      <c r="O17" s="64">
        <v>19.149999999999999</v>
      </c>
      <c r="P17" s="64">
        <v>403.32</v>
      </c>
      <c r="Q17" s="65">
        <f>O17/P17</f>
        <v>4.748090845978379E-2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94.942984630639543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uj2HsOU5iG8Q7E7r7/M8LXuWA2ntOn/Sf/4W1+YjuDkMcRUGSdJ3Zq2QDjBc2QsTEDqwnR9W1tfdmN9YEq4UtA==" saltValue="tQKAf/aV20OmSxxjCKiEDg==" spinCount="100000" sheet="1" objects="1" scenarios="1"/>
  <mergeCells count="25">
    <mergeCell ref="B31:D31"/>
    <mergeCell ref="E26:G26"/>
    <mergeCell ref="E27:G27"/>
    <mergeCell ref="E28:G28"/>
    <mergeCell ref="E29:G29"/>
    <mergeCell ref="E30:G30"/>
    <mergeCell ref="E31:G31"/>
    <mergeCell ref="B26:D26"/>
    <mergeCell ref="B27:D27"/>
    <mergeCell ref="B28:D28"/>
    <mergeCell ref="B29:D29"/>
    <mergeCell ref="B30:D30"/>
    <mergeCell ref="H29:M29"/>
    <mergeCell ref="H30:M30"/>
    <mergeCell ref="H31:M31"/>
    <mergeCell ref="I22:L22"/>
    <mergeCell ref="I21:L21"/>
    <mergeCell ref="H27:M27"/>
    <mergeCell ref="N19:N20"/>
    <mergeCell ref="O19:O20"/>
    <mergeCell ref="H26:M26"/>
    <mergeCell ref="H25:M25"/>
    <mergeCell ref="H28:M28"/>
    <mergeCell ref="B22:H22"/>
    <mergeCell ref="B21:H2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25" right="0.25" top="0.75" bottom="0.75" header="0.3" footer="0.3"/>
  <pageSetup paperSize="9" scale="67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2.2851562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138</v>
      </c>
      <c r="C5" s="14">
        <v>21.32</v>
      </c>
      <c r="D5" s="14">
        <v>426.4</v>
      </c>
      <c r="E5" s="30">
        <f>C5/D5</f>
        <v>0.05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25.78</v>
      </c>
      <c r="D12" s="30">
        <f>SUM(D5:D11)</f>
        <v>515.54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96.987566194013922</v>
      </c>
      <c r="K14" s="33">
        <f>J14</f>
        <v>96.987566194013922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96.987566194013922</v>
      </c>
      <c r="K16" s="33">
        <f t="shared" si="3"/>
        <v>96.987566194013922</v>
      </c>
      <c r="P16" s="74" t="s">
        <v>52</v>
      </c>
      <c r="Q16" s="74" t="s">
        <v>51</v>
      </c>
      <c r="R16" s="74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99.998060286301751</v>
      </c>
      <c r="K17" s="33"/>
      <c r="N17" s="195" t="s">
        <v>5</v>
      </c>
      <c r="O17" s="195"/>
      <c r="P17" s="64">
        <v>25</v>
      </c>
      <c r="Q17" s="64">
        <v>515.53</v>
      </c>
      <c r="R17" s="38">
        <f>P17/Q17</f>
        <v>4.8493783097006964E-2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96.974398758727688</v>
      </c>
      <c r="K18" s="34" t="s">
        <v>96</v>
      </c>
      <c r="L18" s="35">
        <f>(J18/J17)*100</f>
        <v>96.976279820911429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8.1611999999999991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3.8832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1.0312000000000001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2.8519999999999999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4.2779999999999996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4.2779999999999996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7" t="s">
        <v>95</v>
      </c>
      <c r="F34" s="47" t="s">
        <v>131</v>
      </c>
      <c r="G34" s="48"/>
      <c r="H34" s="177" t="s">
        <v>73</v>
      </c>
      <c r="I34" s="177"/>
      <c r="J34" s="177"/>
      <c r="K34" s="77" t="s">
        <v>95</v>
      </c>
      <c r="L34" s="77"/>
    </row>
    <row r="35" spans="2:12" ht="30" x14ac:dyDescent="0.25">
      <c r="B35" s="171" t="s">
        <v>72</v>
      </c>
      <c r="C35" s="172"/>
      <c r="D35" s="173"/>
      <c r="E35" s="78" t="s">
        <v>76</v>
      </c>
      <c r="F35" s="78"/>
      <c r="G35" s="48"/>
      <c r="H35" s="178" t="s">
        <v>74</v>
      </c>
      <c r="I35" s="178"/>
      <c r="J35" s="178"/>
      <c r="K35" s="78" t="s">
        <v>76</v>
      </c>
      <c r="L35" s="78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6" t="s">
        <v>42</v>
      </c>
      <c r="D43" s="76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6" t="s">
        <v>42</v>
      </c>
      <c r="E55" s="75" t="s">
        <v>131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8" t="s">
        <v>76</v>
      </c>
      <c r="E56" s="78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146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xgqGAgT+kZT49S8NQGasT+0uYM+9Vndm3iNLB1JHzkkA9pvly53uzbEJfBC44O5FBxOVfPqo1yKToJyaJNZ1zQ==" saltValue="CEKw1t2T+KKJ7QBAZJQOsg==" spinCount="100000" sheet="1" objects="1" scenarios="1"/>
  <mergeCells count="81">
    <mergeCell ref="B79:E79"/>
    <mergeCell ref="G79:I79"/>
    <mergeCell ref="B80:E80"/>
    <mergeCell ref="C76:D76"/>
    <mergeCell ref="E76:F76"/>
    <mergeCell ref="I76:J76"/>
    <mergeCell ref="K76:L76"/>
    <mergeCell ref="M76:O76"/>
    <mergeCell ref="C77:D77"/>
    <mergeCell ref="E77:F77"/>
    <mergeCell ref="I77:J77"/>
    <mergeCell ref="K77:L77"/>
    <mergeCell ref="M77:O77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G65:I65"/>
    <mergeCell ref="G66:I66"/>
    <mergeCell ref="J66:J68"/>
    <mergeCell ref="K66:K68"/>
    <mergeCell ref="G67:I67"/>
    <mergeCell ref="G68:I68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B36:D36"/>
    <mergeCell ref="B55:C55"/>
    <mergeCell ref="G55:I55"/>
    <mergeCell ref="B56:C56"/>
    <mergeCell ref="G56:I57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N17:O17"/>
    <mergeCell ref="N19:O19"/>
    <mergeCell ref="B27:C27"/>
    <mergeCell ref="I27:J27"/>
    <mergeCell ref="B28:C28"/>
    <mergeCell ref="D28:H28"/>
    <mergeCell ref="I28:J28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2.8554687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139</v>
      </c>
      <c r="C5" s="14">
        <v>22.72</v>
      </c>
      <c r="D5" s="14">
        <v>454.45</v>
      </c>
      <c r="E5" s="30">
        <f>C5/D5</f>
        <v>4.9994498844757401E-2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130</v>
      </c>
      <c r="Q5" s="15">
        <v>200</v>
      </c>
      <c r="R5" s="15">
        <v>0.71299999999999997</v>
      </c>
      <c r="S5" s="30">
        <f>Q5*R5</f>
        <v>142.6</v>
      </c>
    </row>
    <row r="6" spans="1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27.18</v>
      </c>
      <c r="D12" s="30">
        <f>SUM(D5:D11)</f>
        <v>543.59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96.038823079946596</v>
      </c>
      <c r="J14" s="33">
        <f>I14</f>
        <v>96.038823079946596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96.038823079946596</v>
      </c>
      <c r="J16" s="33">
        <f t="shared" si="3"/>
        <v>96.038823079946596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</v>
      </c>
      <c r="J17" s="33"/>
      <c r="N17" s="64" t="s">
        <v>5</v>
      </c>
      <c r="O17" s="64">
        <v>26.1</v>
      </c>
      <c r="P17" s="64">
        <v>543.59</v>
      </c>
      <c r="Q17" s="65">
        <f>O17/P17</f>
        <v>4.8014128295222502E-2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96.026490066225165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EIaRqQmL7OTQZPmtyn3b5KjPsTlOoP/8g7GDgQgaRJsIDBdMo04q+m4Yh/GvIc8S5Mpmt+fDyxw8n8ivIgapFQ==" saltValue="qGeePZ896tP0tXSU1psM2Q==" spinCount="100000" sheet="1" objects="1" scenarios="1"/>
  <mergeCells count="25">
    <mergeCell ref="B30:D30"/>
    <mergeCell ref="E30:G30"/>
    <mergeCell ref="H30:M30"/>
    <mergeCell ref="B31:D31"/>
    <mergeCell ref="E31:G31"/>
    <mergeCell ref="H31:M31"/>
    <mergeCell ref="B28:D28"/>
    <mergeCell ref="E28:G28"/>
    <mergeCell ref="H28:M28"/>
    <mergeCell ref="B29:D29"/>
    <mergeCell ref="E29:G29"/>
    <mergeCell ref="H29:M29"/>
    <mergeCell ref="H25:M25"/>
    <mergeCell ref="B26:D26"/>
    <mergeCell ref="E26:G26"/>
    <mergeCell ref="H26:M26"/>
    <mergeCell ref="B27:D27"/>
    <mergeCell ref="E27:G27"/>
    <mergeCell ref="H27:M27"/>
    <mergeCell ref="N19:N20"/>
    <mergeCell ref="O19:O20"/>
    <mergeCell ref="B21:H21"/>
    <mergeCell ref="I21:L21"/>
    <mergeCell ref="B22:H22"/>
    <mergeCell ref="I22:L22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2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139</v>
      </c>
      <c r="C5" s="14">
        <v>22.72</v>
      </c>
      <c r="D5" s="14">
        <v>454.45</v>
      </c>
      <c r="E5" s="30">
        <f>C5/D5</f>
        <v>4.9994498844757401E-2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130</v>
      </c>
      <c r="Q5" s="15">
        <v>200</v>
      </c>
      <c r="R5" s="15">
        <v>0.71299999999999997</v>
      </c>
      <c r="S5" s="30">
        <f>Q5*R5</f>
        <v>142.6</v>
      </c>
    </row>
    <row r="6" spans="2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27.18</v>
      </c>
      <c r="D12" s="30">
        <f>SUM(D5:D11)</f>
        <v>543.59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96.038823079946596</v>
      </c>
      <c r="K14" s="33">
        <f>J14</f>
        <v>96.038823079946596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96.038823079946596</v>
      </c>
      <c r="K16" s="33">
        <f t="shared" si="3"/>
        <v>96.038823079946596</v>
      </c>
      <c r="P16" s="74" t="s">
        <v>52</v>
      </c>
      <c r="Q16" s="74" t="s">
        <v>51</v>
      </c>
      <c r="R16" s="74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</v>
      </c>
      <c r="K17" s="33"/>
      <c r="N17" s="195" t="s">
        <v>5</v>
      </c>
      <c r="O17" s="195"/>
      <c r="P17" s="64">
        <v>26.1</v>
      </c>
      <c r="Q17" s="64">
        <v>543.59</v>
      </c>
      <c r="R17" s="38">
        <f>P17/Q17</f>
        <v>4.8014128295222502E-2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96.026490066225165</v>
      </c>
      <c r="K18" s="34" t="s">
        <v>96</v>
      </c>
      <c r="L18" s="35">
        <f>(J18/J17)*100</f>
        <v>96.026490066225165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10.549042145593871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5.0854406130268206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1.0413793103448274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4.0440613026819925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5.4636015325670497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5.4636015325670497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208" t="s">
        <v>141</v>
      </c>
      <c r="J29" s="209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210" t="s">
        <v>140</v>
      </c>
      <c r="J30" s="211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7" t="s">
        <v>95</v>
      </c>
      <c r="F34" s="47" t="s">
        <v>131</v>
      </c>
      <c r="G34" s="48"/>
      <c r="H34" s="177" t="s">
        <v>73</v>
      </c>
      <c r="I34" s="177"/>
      <c r="J34" s="177"/>
      <c r="K34" s="77" t="s">
        <v>95</v>
      </c>
      <c r="L34" s="77"/>
    </row>
    <row r="35" spans="2:12" ht="30" x14ac:dyDescent="0.25">
      <c r="B35" s="171" t="s">
        <v>72</v>
      </c>
      <c r="C35" s="172"/>
      <c r="D35" s="173"/>
      <c r="E35" s="78" t="s">
        <v>76</v>
      </c>
      <c r="F35" s="78"/>
      <c r="G35" s="48"/>
      <c r="H35" s="178" t="s">
        <v>74</v>
      </c>
      <c r="I35" s="178"/>
      <c r="J35" s="178"/>
      <c r="K35" s="78" t="s">
        <v>76</v>
      </c>
      <c r="L35" s="78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6" t="s">
        <v>42</v>
      </c>
      <c r="D43" s="76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6" t="s">
        <v>42</v>
      </c>
      <c r="E55" s="75" t="s">
        <v>131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8" t="s">
        <v>76</v>
      </c>
      <c r="E56" s="78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146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1" t="s">
        <v>142</v>
      </c>
      <c r="N74" s="111"/>
      <c r="O74" s="111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212" t="s">
        <v>145</v>
      </c>
      <c r="L76" s="212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E9LkJq7oPFEOC89bZ4G6Q378nKY2ZwzdCq5+95QLNVQ3kx6Fy9z0Ykmscc8/Nq8MU9oKwNrNX9dy1+9EJ46UUQ==" saltValue="d6C4yPiiMFH0ZMapGAiQFw==" spinCount="100000" sheet="1" objects="1" scenarios="1"/>
  <mergeCells count="81">
    <mergeCell ref="B79:E79"/>
    <mergeCell ref="G79:I79"/>
    <mergeCell ref="B80:E80"/>
    <mergeCell ref="C76:D76"/>
    <mergeCell ref="E76:F76"/>
    <mergeCell ref="I76:J76"/>
    <mergeCell ref="K76:L76"/>
    <mergeCell ref="M76:O76"/>
    <mergeCell ref="C77:D77"/>
    <mergeCell ref="E77:F77"/>
    <mergeCell ref="I77:J77"/>
    <mergeCell ref="K77:L77"/>
    <mergeCell ref="M77:O77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G65:I65"/>
    <mergeCell ref="G66:I66"/>
    <mergeCell ref="J66:J68"/>
    <mergeCell ref="K66:K68"/>
    <mergeCell ref="G67:I67"/>
    <mergeCell ref="G68:I68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B36:D36"/>
    <mergeCell ref="B55:C55"/>
    <mergeCell ref="G55:I55"/>
    <mergeCell ref="B56:C56"/>
    <mergeCell ref="G56:I57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N17:O17"/>
    <mergeCell ref="N19:O19"/>
    <mergeCell ref="B27:C27"/>
    <mergeCell ref="I27:J27"/>
    <mergeCell ref="B28:C28"/>
    <mergeCell ref="D28:H28"/>
    <mergeCell ref="I28:J28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3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143</v>
      </c>
      <c r="C5" s="14">
        <v>24.13</v>
      </c>
      <c r="D5" s="14">
        <v>482.5</v>
      </c>
      <c r="E5" s="30">
        <f>C5/D5</f>
        <v>5.0010362694300516E-2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130</v>
      </c>
      <c r="Q5" s="15">
        <v>200</v>
      </c>
      <c r="R5" s="15">
        <v>0.71299999999999997</v>
      </c>
      <c r="S5" s="30">
        <f>Q5*R5</f>
        <v>142.6</v>
      </c>
    </row>
    <row r="6" spans="1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28.59</v>
      </c>
      <c r="D12" s="30">
        <f>SUM(D5:D11)</f>
        <v>571.64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97.943454249735311</v>
      </c>
      <c r="J14" s="33">
        <f>I14</f>
        <v>97.943454249735311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97.943454249735311</v>
      </c>
      <c r="J16" s="33">
        <f t="shared" si="3"/>
        <v>97.943454249735311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</v>
      </c>
      <c r="J17" s="33"/>
      <c r="N17" s="64" t="s">
        <v>5</v>
      </c>
      <c r="O17" s="64">
        <v>28</v>
      </c>
      <c r="P17" s="64">
        <v>571.64</v>
      </c>
      <c r="Q17" s="65">
        <f>O17/P17</f>
        <v>4.8981876705618925E-2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97.936341378104231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j8VlRahgC1XDsZwaNULaWFMNtazzBNi/UOTwfvm362XLhixNXWFZd2yfMDLTJGSq/xZDBt8xWAOZ7EWcWlVqtA==" saltValue="dkGS6bG1tZlvf9fyfOKD7w==" spinCount="100000" sheet="1" objects="1" scenarios="1"/>
  <mergeCells count="25">
    <mergeCell ref="B30:D30"/>
    <mergeCell ref="E30:G30"/>
    <mergeCell ref="H30:M30"/>
    <mergeCell ref="B31:D31"/>
    <mergeCell ref="E31:G31"/>
    <mergeCell ref="H31:M31"/>
    <mergeCell ref="B28:D28"/>
    <mergeCell ref="E28:G28"/>
    <mergeCell ref="H28:M28"/>
    <mergeCell ref="B29:D29"/>
    <mergeCell ref="E29:G29"/>
    <mergeCell ref="H29:M29"/>
    <mergeCell ref="H25:M25"/>
    <mergeCell ref="B26:D26"/>
    <mergeCell ref="E26:G26"/>
    <mergeCell ref="H26:M26"/>
    <mergeCell ref="B27:D27"/>
    <mergeCell ref="E27:G27"/>
    <mergeCell ref="H27:M27"/>
    <mergeCell ref="N19:N20"/>
    <mergeCell ref="O19:O20"/>
    <mergeCell ref="B21:H21"/>
    <mergeCell ref="I21:L21"/>
    <mergeCell ref="B22:H22"/>
    <mergeCell ref="I22:L22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2.4257812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143</v>
      </c>
      <c r="C5" s="14">
        <v>24.13</v>
      </c>
      <c r="D5" s="14">
        <v>482.5</v>
      </c>
      <c r="E5" s="30">
        <f>C5/D5</f>
        <v>5.0010362694300516E-2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130</v>
      </c>
      <c r="Q5" s="15">
        <v>200</v>
      </c>
      <c r="R5" s="15">
        <v>0.71299999999999997</v>
      </c>
      <c r="S5" s="30">
        <f>Q5*R5</f>
        <v>142.6</v>
      </c>
    </row>
    <row r="6" spans="2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28.59</v>
      </c>
      <c r="D12" s="30">
        <f>SUM(D5:D11)</f>
        <v>571.64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97.943454249735311</v>
      </c>
      <c r="K14" s="33">
        <f>J14</f>
        <v>97.943454249735311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97.943454249735311</v>
      </c>
      <c r="K16" s="33">
        <f t="shared" si="3"/>
        <v>97.943454249735311</v>
      </c>
      <c r="P16" s="74" t="s">
        <v>52</v>
      </c>
      <c r="Q16" s="74" t="s">
        <v>51</v>
      </c>
      <c r="R16" s="74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</v>
      </c>
      <c r="K17" s="33"/>
      <c r="N17" s="195" t="s">
        <v>5</v>
      </c>
      <c r="O17" s="195"/>
      <c r="P17" s="64">
        <v>28</v>
      </c>
      <c r="Q17" s="64">
        <v>571.64</v>
      </c>
      <c r="R17" s="38">
        <f>P17/Q17</f>
        <v>4.8981876705618925E-2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97.936341378104231</v>
      </c>
      <c r="K18" s="34" t="s">
        <v>96</v>
      </c>
      <c r="L18" s="35">
        <f>(J18/J17)*100</f>
        <v>97.936341378104231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9.8835714285714289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4.7907142857142864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1.0210714285714286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3.7696428571428577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5.0928571428571425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5.0928571428571425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208" t="s">
        <v>141</v>
      </c>
      <c r="J29" s="209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210" t="s">
        <v>140</v>
      </c>
      <c r="J30" s="211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7" t="s">
        <v>95</v>
      </c>
      <c r="F34" s="47" t="s">
        <v>131</v>
      </c>
      <c r="G34" s="48"/>
      <c r="H34" s="177" t="s">
        <v>73</v>
      </c>
      <c r="I34" s="177"/>
      <c r="J34" s="177"/>
      <c r="K34" s="77" t="s">
        <v>95</v>
      </c>
      <c r="L34" s="77"/>
    </row>
    <row r="35" spans="2:12" ht="30" x14ac:dyDescent="0.25">
      <c r="B35" s="171" t="s">
        <v>72</v>
      </c>
      <c r="C35" s="172"/>
      <c r="D35" s="173"/>
      <c r="E35" s="78" t="s">
        <v>76</v>
      </c>
      <c r="F35" s="78"/>
      <c r="G35" s="48"/>
      <c r="H35" s="178" t="s">
        <v>74</v>
      </c>
      <c r="I35" s="178"/>
      <c r="J35" s="178"/>
      <c r="K35" s="78" t="s">
        <v>76</v>
      </c>
      <c r="L35" s="78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6" t="s">
        <v>42</v>
      </c>
      <c r="D43" s="76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6" t="s">
        <v>42</v>
      </c>
      <c r="E55" s="75" t="s">
        <v>131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8" t="s">
        <v>76</v>
      </c>
      <c r="E56" s="78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146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1" t="s">
        <v>142</v>
      </c>
      <c r="N74" s="111"/>
      <c r="O74" s="111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212" t="s">
        <v>145</v>
      </c>
      <c r="L76" s="212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c7GFJ1ZsK/hJ+GiWY7yLFOEBPF0q2BMfYQuP23R0vik3gePgpN+tK/6M3+rtGFGpE7yJ94rH75LUXzdoB4aSBg==" saltValue="ZsRv4bA10CRaN+3n6vnY9Q==" spinCount="100000" sheet="1" objects="1" scenarios="1"/>
  <mergeCells count="81">
    <mergeCell ref="B79:E79"/>
    <mergeCell ref="G79:I79"/>
    <mergeCell ref="B80:E80"/>
    <mergeCell ref="C76:D76"/>
    <mergeCell ref="E76:F76"/>
    <mergeCell ref="I76:J76"/>
    <mergeCell ref="K76:L76"/>
    <mergeCell ref="M76:O76"/>
    <mergeCell ref="C77:D77"/>
    <mergeCell ref="E77:F77"/>
    <mergeCell ref="I77:J77"/>
    <mergeCell ref="K77:L77"/>
    <mergeCell ref="M77:O77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G65:I65"/>
    <mergeCell ref="G66:I66"/>
    <mergeCell ref="J66:J68"/>
    <mergeCell ref="K66:K68"/>
    <mergeCell ref="G67:I67"/>
    <mergeCell ref="G68:I68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B36:D36"/>
    <mergeCell ref="B55:C55"/>
    <mergeCell ref="G55:I55"/>
    <mergeCell ref="B56:C56"/>
    <mergeCell ref="G56:I57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N17:O17"/>
    <mergeCell ref="N19:O19"/>
    <mergeCell ref="B27:C27"/>
    <mergeCell ref="I27:J27"/>
    <mergeCell ref="B28:C28"/>
    <mergeCell ref="D28:H28"/>
    <mergeCell ref="I28:J28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2.570312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144</v>
      </c>
      <c r="C5" s="14">
        <v>25.53</v>
      </c>
      <c r="D5" s="14">
        <v>510.56</v>
      </c>
      <c r="E5" s="30">
        <f>C5/D5</f>
        <v>5.0003917267314325E-2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130</v>
      </c>
      <c r="Q5" s="15">
        <v>200</v>
      </c>
      <c r="R5" s="15">
        <v>0.71299999999999997</v>
      </c>
      <c r="S5" s="30">
        <f>Q5*R5</f>
        <v>142.6</v>
      </c>
    </row>
    <row r="6" spans="1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29.990000000000002</v>
      </c>
      <c r="D12" s="30">
        <f>SUM(D5:D11)</f>
        <v>599.70000000000005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97.040921557527682</v>
      </c>
      <c r="J14" s="33">
        <f>I14</f>
        <v>97.040921557527682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97.040921557527682</v>
      </c>
      <c r="J16" s="33">
        <f t="shared" si="3"/>
        <v>97.040921557527682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</v>
      </c>
      <c r="J17" s="33"/>
      <c r="N17" s="64" t="s">
        <v>5</v>
      </c>
      <c r="O17" s="64">
        <v>29.1</v>
      </c>
      <c r="P17" s="64">
        <v>599.70000000000005</v>
      </c>
      <c r="Q17" s="65">
        <f>O17/P17</f>
        <v>4.8524262131065532E-2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97.032344114704898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qTYfC95Wzr8BdyQS+eto2IXJSLxkxF8Xbqn3eHubou+R6F9KdEptTgnDwDQoEmQEFjBsNF+QswPuWD37iRoBRA==" saltValue="zl70ElLIPD3RmsYn6DNYlw==" spinCount="100000" sheet="1" objects="1" scenarios="1"/>
  <mergeCells count="25">
    <mergeCell ref="B30:D30"/>
    <mergeCell ref="E30:G30"/>
    <mergeCell ref="H30:M30"/>
    <mergeCell ref="B31:D31"/>
    <mergeCell ref="E31:G31"/>
    <mergeCell ref="H31:M31"/>
    <mergeCell ref="B28:D28"/>
    <mergeCell ref="E28:G28"/>
    <mergeCell ref="H28:M28"/>
    <mergeCell ref="B29:D29"/>
    <mergeCell ref="E29:G29"/>
    <mergeCell ref="H29:M29"/>
    <mergeCell ref="H25:M25"/>
    <mergeCell ref="B26:D26"/>
    <mergeCell ref="E26:G26"/>
    <mergeCell ref="H26:M26"/>
    <mergeCell ref="B27:D27"/>
    <mergeCell ref="E27:G27"/>
    <mergeCell ref="H27:M27"/>
    <mergeCell ref="N19:N20"/>
    <mergeCell ref="O19:O20"/>
    <mergeCell ref="B21:H21"/>
    <mergeCell ref="I21:L21"/>
    <mergeCell ref="B22:H22"/>
    <mergeCell ref="I22:L22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2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144</v>
      </c>
      <c r="C5" s="14">
        <v>25.53</v>
      </c>
      <c r="D5" s="14">
        <v>510.56</v>
      </c>
      <c r="E5" s="30">
        <f>C5/D5</f>
        <v>5.0003917267314325E-2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130</v>
      </c>
      <c r="Q5" s="15">
        <v>200</v>
      </c>
      <c r="R5" s="15">
        <v>0.71299999999999997</v>
      </c>
      <c r="S5" s="30">
        <f>Q5*R5</f>
        <v>142.6</v>
      </c>
    </row>
    <row r="6" spans="2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29.990000000000002</v>
      </c>
      <c r="D12" s="30">
        <f>SUM(D5:D11)</f>
        <v>599.70000000000005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97.040921557527682</v>
      </c>
      <c r="K14" s="33">
        <f>J14</f>
        <v>97.040921557527682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97.040921557527682</v>
      </c>
      <c r="K16" s="33">
        <f t="shared" si="3"/>
        <v>97.040921557527682</v>
      </c>
      <c r="P16" s="74" t="s">
        <v>52</v>
      </c>
      <c r="Q16" s="74" t="s">
        <v>51</v>
      </c>
      <c r="R16" s="74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</v>
      </c>
      <c r="K17" s="33"/>
      <c r="N17" s="195" t="s">
        <v>5</v>
      </c>
      <c r="O17" s="195"/>
      <c r="P17" s="64">
        <v>29.1</v>
      </c>
      <c r="Q17" s="64">
        <v>599.70000000000005</v>
      </c>
      <c r="R17" s="38">
        <f>P17/Q17</f>
        <v>4.8524262131065532E-2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97.032344114704898</v>
      </c>
      <c r="K18" s="34" t="s">
        <v>96</v>
      </c>
      <c r="L18" s="35">
        <f>(J18/J17)*100</f>
        <v>97.032344114704898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9.5580756013745702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4.6577319587628869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1.0305841924398627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3.627147766323024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4.9003436426116833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4.9003436426116833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208" t="s">
        <v>141</v>
      </c>
      <c r="J29" s="209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210" t="s">
        <v>140</v>
      </c>
      <c r="J30" s="211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7" t="s">
        <v>95</v>
      </c>
      <c r="F34" s="47" t="s">
        <v>131</v>
      </c>
      <c r="G34" s="48"/>
      <c r="H34" s="177" t="s">
        <v>73</v>
      </c>
      <c r="I34" s="177"/>
      <c r="J34" s="177"/>
      <c r="K34" s="77" t="s">
        <v>95</v>
      </c>
      <c r="L34" s="77"/>
    </row>
    <row r="35" spans="2:12" ht="30" x14ac:dyDescent="0.25">
      <c r="B35" s="171" t="s">
        <v>72</v>
      </c>
      <c r="C35" s="172"/>
      <c r="D35" s="173"/>
      <c r="E35" s="78" t="s">
        <v>76</v>
      </c>
      <c r="F35" s="78"/>
      <c r="G35" s="48"/>
      <c r="H35" s="178" t="s">
        <v>74</v>
      </c>
      <c r="I35" s="178"/>
      <c r="J35" s="178"/>
      <c r="K35" s="78" t="s">
        <v>76</v>
      </c>
      <c r="L35" s="78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6" t="s">
        <v>42</v>
      </c>
      <c r="D43" s="76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6" t="s">
        <v>42</v>
      </c>
      <c r="E55" s="75" t="s">
        <v>131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8" t="s">
        <v>76</v>
      </c>
      <c r="E56" s="78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146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1" t="s">
        <v>142</v>
      </c>
      <c r="N74" s="111"/>
      <c r="O74" s="111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212" t="s">
        <v>145</v>
      </c>
      <c r="L76" s="212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5dVrX9P/+1WvdApuHFThLPYr2McgEuFsCo22iHUmT4kkSOYF5GSWFLhUiY4/kIlqH+IjWzXrAzo8xG5L8iy/cQ==" saltValue="waoUWyfCzdaxO9flmEzeeA==" spinCount="100000" sheet="1" objects="1" scenarios="1"/>
  <mergeCells count="81">
    <mergeCell ref="B79:E79"/>
    <mergeCell ref="G79:I79"/>
    <mergeCell ref="B80:E80"/>
    <mergeCell ref="C76:D76"/>
    <mergeCell ref="E76:F76"/>
    <mergeCell ref="I76:J76"/>
    <mergeCell ref="K76:L76"/>
    <mergeCell ref="M76:O76"/>
    <mergeCell ref="C77:D77"/>
    <mergeCell ref="E77:F77"/>
    <mergeCell ref="I77:J77"/>
    <mergeCell ref="K77:L77"/>
    <mergeCell ref="M77:O77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G65:I65"/>
    <mergeCell ref="G66:I66"/>
    <mergeCell ref="J66:J68"/>
    <mergeCell ref="K66:K68"/>
    <mergeCell ref="G67:I67"/>
    <mergeCell ref="G68:I68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B36:D36"/>
    <mergeCell ref="B55:C55"/>
    <mergeCell ref="G55:I55"/>
    <mergeCell ref="B56:C56"/>
    <mergeCell ref="G56:I57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N17:O17"/>
    <mergeCell ref="N19:O19"/>
    <mergeCell ref="B27:C27"/>
    <mergeCell ref="I27:J27"/>
    <mergeCell ref="B28:C28"/>
    <mergeCell ref="D28:H28"/>
    <mergeCell ref="I28:J28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0"/>
  <sheetViews>
    <sheetView zoomScale="98" zoomScaleNormal="98" workbookViewId="0"/>
  </sheetViews>
  <sheetFormatPr defaultRowHeight="15" x14ac:dyDescent="0.25"/>
  <cols>
    <col min="1" max="1" width="3.42578125" style="29" customWidth="1"/>
    <col min="2" max="2" width="20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129</v>
      </c>
      <c r="C5" s="14">
        <v>15.71</v>
      </c>
      <c r="D5" s="14">
        <v>314.18</v>
      </c>
      <c r="E5" s="30">
        <f>C5/D5</f>
        <v>5.0003182888789868E-2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20.170000000000002</v>
      </c>
      <c r="D12" s="30">
        <f>SUM(D5:D11)</f>
        <v>403.32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94.955772246307262</v>
      </c>
      <c r="K14" s="33">
        <f>J14</f>
        <v>94.955772246307262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94.955772246307262</v>
      </c>
      <c r="K16" s="33">
        <f t="shared" si="3"/>
        <v>94.955772246307262</v>
      </c>
      <c r="P16" s="25" t="s">
        <v>52</v>
      </c>
      <c r="Q16" s="25" t="s">
        <v>51</v>
      </c>
      <c r="R16" s="25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</v>
      </c>
      <c r="K17" s="33"/>
      <c r="N17" s="195" t="s">
        <v>5</v>
      </c>
      <c r="O17" s="195"/>
      <c r="P17" s="64">
        <v>19.149999999999999</v>
      </c>
      <c r="Q17" s="64">
        <v>403.32</v>
      </c>
      <c r="R17" s="38">
        <f>P17/Q17</f>
        <v>4.748090845978379E-2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94.942984630639543</v>
      </c>
      <c r="K18" s="34" t="s">
        <v>96</v>
      </c>
      <c r="L18" s="35">
        <f>(J18/J17)*100</f>
        <v>94.942984630639543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10.361357702349869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4.7765013054830288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1.0532637075718017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3.7232375979112273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5.584856396866841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5.584856396866841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0" t="s">
        <v>95</v>
      </c>
      <c r="F34" s="47" t="s">
        <v>131</v>
      </c>
      <c r="G34" s="48"/>
      <c r="H34" s="177" t="s">
        <v>73</v>
      </c>
      <c r="I34" s="177"/>
      <c r="J34" s="177"/>
      <c r="K34" s="46" t="s">
        <v>95</v>
      </c>
      <c r="L34" s="46"/>
    </row>
    <row r="35" spans="2:12" ht="30" x14ac:dyDescent="0.25">
      <c r="B35" s="171" t="s">
        <v>72</v>
      </c>
      <c r="C35" s="172"/>
      <c r="D35" s="173"/>
      <c r="E35" s="71" t="s">
        <v>76</v>
      </c>
      <c r="F35" s="49"/>
      <c r="G35" s="48"/>
      <c r="H35" s="178" t="s">
        <v>74</v>
      </c>
      <c r="I35" s="178"/>
      <c r="J35" s="178"/>
      <c r="K35" s="49" t="s">
        <v>76</v>
      </c>
      <c r="L35" s="49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55" t="s">
        <v>42</v>
      </c>
      <c r="D43" s="55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55" t="s">
        <v>42</v>
      </c>
      <c r="E55" s="56" t="s">
        <v>131</v>
      </c>
      <c r="F55" s="48"/>
      <c r="G55" s="188" t="s">
        <v>77</v>
      </c>
      <c r="H55" s="188"/>
      <c r="I55" s="188"/>
      <c r="J55" s="50" t="s">
        <v>37</v>
      </c>
      <c r="K55" s="50" t="s">
        <v>102</v>
      </c>
    </row>
    <row r="56" spans="2:13" ht="33" customHeight="1" x14ac:dyDescent="0.25">
      <c r="B56" s="136" t="s">
        <v>115</v>
      </c>
      <c r="C56" s="138"/>
      <c r="D56" s="49" t="s">
        <v>76</v>
      </c>
      <c r="E56" s="49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50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146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9SemB77eU54Zag1OL3pzqFrP6C1+q/oQ2KJLJajFFyJAL0TCzY4IcshAY2X+XFyP02TMx/KHUQR+dpY6sETCvA==" saltValue="eeqwsG8uTa9akAqhDsST0Q==" spinCount="100000" sheet="1" objects="1" scenarios="1"/>
  <mergeCells count="81">
    <mergeCell ref="N19:O19"/>
    <mergeCell ref="N17:O17"/>
    <mergeCell ref="C77:D77"/>
    <mergeCell ref="E77:F77"/>
    <mergeCell ref="D29:H29"/>
    <mergeCell ref="B30:C30"/>
    <mergeCell ref="D30:H30"/>
    <mergeCell ref="D28:H28"/>
    <mergeCell ref="C72:D72"/>
    <mergeCell ref="E72:F72"/>
    <mergeCell ref="C73:D73"/>
    <mergeCell ref="C74:D74"/>
    <mergeCell ref="C75:D75"/>
    <mergeCell ref="C76:D76"/>
    <mergeCell ref="E76:F76"/>
    <mergeCell ref="C60:D60"/>
    <mergeCell ref="C61:D61"/>
    <mergeCell ref="J60:J64"/>
    <mergeCell ref="G60:I60"/>
    <mergeCell ref="G67:I67"/>
    <mergeCell ref="G61:I61"/>
    <mergeCell ref="B56:C56"/>
    <mergeCell ref="G55:I55"/>
    <mergeCell ref="G56:I57"/>
    <mergeCell ref="J56:J57"/>
    <mergeCell ref="B55:C55"/>
    <mergeCell ref="B57:C57"/>
    <mergeCell ref="B27:C27"/>
    <mergeCell ref="B31:C31"/>
    <mergeCell ref="D31:H31"/>
    <mergeCell ref="B29:C29"/>
    <mergeCell ref="B28:C28"/>
    <mergeCell ref="B34:D34"/>
    <mergeCell ref="B35:D35"/>
    <mergeCell ref="B36:D36"/>
    <mergeCell ref="H34:J34"/>
    <mergeCell ref="H35:J35"/>
    <mergeCell ref="B80:E80"/>
    <mergeCell ref="G73:H77"/>
    <mergeCell ref="G72:H72"/>
    <mergeCell ref="J66:J68"/>
    <mergeCell ref="G62:I62"/>
    <mergeCell ref="G63:I63"/>
    <mergeCell ref="G64:I64"/>
    <mergeCell ref="G65:I65"/>
    <mergeCell ref="G66:I66"/>
    <mergeCell ref="G68:I68"/>
    <mergeCell ref="E74:F74"/>
    <mergeCell ref="E73:F73"/>
    <mergeCell ref="E75:F75"/>
    <mergeCell ref="B79:E79"/>
    <mergeCell ref="G79:I79"/>
    <mergeCell ref="K56:K57"/>
    <mergeCell ref="K60:K64"/>
    <mergeCell ref="K66:K68"/>
    <mergeCell ref="I27:J27"/>
    <mergeCell ref="I28:J28"/>
    <mergeCell ref="I29:J29"/>
    <mergeCell ref="I30:J30"/>
    <mergeCell ref="I31:J31"/>
    <mergeCell ref="M72:O72"/>
    <mergeCell ref="M70:O71"/>
    <mergeCell ref="I77:J77"/>
    <mergeCell ref="I70:J71"/>
    <mergeCell ref="K70:L71"/>
    <mergeCell ref="K72:L72"/>
    <mergeCell ref="K73:L73"/>
    <mergeCell ref="K74:L74"/>
    <mergeCell ref="K75:L75"/>
    <mergeCell ref="K76:L76"/>
    <mergeCell ref="K77:L77"/>
    <mergeCell ref="I72:J72"/>
    <mergeCell ref="I73:J73"/>
    <mergeCell ref="I74:J74"/>
    <mergeCell ref="I76:J76"/>
    <mergeCell ref="I75:J75"/>
    <mergeCell ref="M76:O76"/>
    <mergeCell ref="M77:O77"/>
    <mergeCell ref="M75:O75"/>
    <mergeCell ref="M74:O74"/>
    <mergeCell ref="M73:O73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25" right="0.25" top="0.75" bottom="0.75" header="0.3" footer="0.3"/>
  <pageSetup paperSize="9" scale="56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0.570312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135</v>
      </c>
      <c r="C5" s="14">
        <v>17.11</v>
      </c>
      <c r="D5" s="14">
        <v>342.23</v>
      </c>
      <c r="E5" s="30">
        <f>C5/D5</f>
        <v>4.999561698273091E-2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21.57</v>
      </c>
      <c r="D12" s="30">
        <f>SUM(D5:D11)</f>
        <v>431.37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96.909067676635757</v>
      </c>
      <c r="J14" s="33">
        <f>I14</f>
        <v>96.909067676635757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96.909067676635757</v>
      </c>
      <c r="J16" s="33">
        <f t="shared" si="3"/>
        <v>96.909067676635757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</v>
      </c>
      <c r="J17" s="33"/>
      <c r="N17" s="64" t="s">
        <v>5</v>
      </c>
      <c r="O17" s="64">
        <v>20.9</v>
      </c>
      <c r="P17" s="64">
        <v>431.37</v>
      </c>
      <c r="Q17" s="65">
        <f>O17/P17</f>
        <v>4.8450286297146296E-2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96.893834028743626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iAAcGhvEXmPeRP/EU/Ir/Tw4quIX6KgcnDfpna8Az/a8cD2sFr0thwL6zUAQWLlrGR3tZ8/b/p0FGptJr1NO0Q==" saltValue="GIzlHMdevv/2g4HJbD8DsQ==" spinCount="100000" sheet="1" objects="1" scenarios="1"/>
  <mergeCells count="25">
    <mergeCell ref="B30:D30"/>
    <mergeCell ref="E30:G30"/>
    <mergeCell ref="H30:M30"/>
    <mergeCell ref="B31:D31"/>
    <mergeCell ref="E31:G31"/>
    <mergeCell ref="H31:M31"/>
    <mergeCell ref="B28:D28"/>
    <mergeCell ref="E28:G28"/>
    <mergeCell ref="H28:M28"/>
    <mergeCell ref="B29:D29"/>
    <mergeCell ref="E29:G29"/>
    <mergeCell ref="H29:M29"/>
    <mergeCell ref="H25:M25"/>
    <mergeCell ref="B26:D26"/>
    <mergeCell ref="E26:G26"/>
    <mergeCell ref="H26:M26"/>
    <mergeCell ref="B27:D27"/>
    <mergeCell ref="E27:G27"/>
    <mergeCell ref="H27:M27"/>
    <mergeCell ref="N19:N20"/>
    <mergeCell ref="O19:O20"/>
    <mergeCell ref="B21:H21"/>
    <mergeCell ref="I21:L21"/>
    <mergeCell ref="B22:H22"/>
    <mergeCell ref="I22:L22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0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135</v>
      </c>
      <c r="C5" s="14">
        <v>17.11</v>
      </c>
      <c r="D5" s="14">
        <v>342.23</v>
      </c>
      <c r="E5" s="30">
        <f>C5/D5</f>
        <v>4.999561698273091E-2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21.57</v>
      </c>
      <c r="D12" s="30">
        <f>SUM(D5:D11)</f>
        <v>431.37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96.909067676635757</v>
      </c>
      <c r="K14" s="33">
        <f>J14</f>
        <v>96.909067676635757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96.909067676635757</v>
      </c>
      <c r="K16" s="33">
        <f t="shared" si="3"/>
        <v>96.909067676635757</v>
      </c>
      <c r="P16" s="74" t="s">
        <v>52</v>
      </c>
      <c r="Q16" s="74" t="s">
        <v>51</v>
      </c>
      <c r="R16" s="74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</v>
      </c>
      <c r="K17" s="33"/>
      <c r="N17" s="195" t="s">
        <v>5</v>
      </c>
      <c r="O17" s="195"/>
      <c r="P17" s="64">
        <v>20.9</v>
      </c>
      <c r="Q17" s="64">
        <v>431.37</v>
      </c>
      <c r="R17" s="38">
        <f>P17/Q17</f>
        <v>4.8450286297146296E-2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96.893834028743626</v>
      </c>
      <c r="K18" s="34" t="s">
        <v>96</v>
      </c>
      <c r="L18" s="35">
        <f>(J18/J17)*100</f>
        <v>96.893834028743626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9.5607655502392355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4.4435406698564597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1.0320574162679426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3.4114832535885169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5.1172248803827749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5.1172248803827749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7" t="s">
        <v>95</v>
      </c>
      <c r="F34" s="47" t="s">
        <v>131</v>
      </c>
      <c r="G34" s="48"/>
      <c r="H34" s="177" t="s">
        <v>73</v>
      </c>
      <c r="I34" s="177"/>
      <c r="J34" s="177"/>
      <c r="K34" s="77" t="s">
        <v>95</v>
      </c>
      <c r="L34" s="77"/>
    </row>
    <row r="35" spans="2:12" ht="30" x14ac:dyDescent="0.25">
      <c r="B35" s="171" t="s">
        <v>72</v>
      </c>
      <c r="C35" s="172"/>
      <c r="D35" s="173"/>
      <c r="E35" s="78" t="s">
        <v>76</v>
      </c>
      <c r="F35" s="78"/>
      <c r="G35" s="48"/>
      <c r="H35" s="178" t="s">
        <v>74</v>
      </c>
      <c r="I35" s="178"/>
      <c r="J35" s="178"/>
      <c r="K35" s="78" t="s">
        <v>76</v>
      </c>
      <c r="L35" s="78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6" t="s">
        <v>42</v>
      </c>
      <c r="D43" s="76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6" t="s">
        <v>42</v>
      </c>
      <c r="E55" s="75" t="s">
        <v>131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8" t="s">
        <v>76</v>
      </c>
      <c r="E56" s="78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146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dZY8cGAqFxdfWxfWtYC6TA4eDxDq/UMGXaOjV7/Tvvd/YgBvW553miX0mLtcSdUX/k38GwqPA1XhiYO6FVhKpA==" saltValue="fuK8JUAWb22A57XB30LraA==" spinCount="100000" sheet="1" objects="1" scenarios="1"/>
  <mergeCells count="81">
    <mergeCell ref="B79:E79"/>
    <mergeCell ref="G79:I79"/>
    <mergeCell ref="B80:E80"/>
    <mergeCell ref="C76:D76"/>
    <mergeCell ref="E76:F76"/>
    <mergeCell ref="I76:J76"/>
    <mergeCell ref="K76:L76"/>
    <mergeCell ref="M76:O76"/>
    <mergeCell ref="C77:D77"/>
    <mergeCell ref="E77:F77"/>
    <mergeCell ref="I77:J77"/>
    <mergeCell ref="K77:L77"/>
    <mergeCell ref="M77:O77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G65:I65"/>
    <mergeCell ref="G66:I66"/>
    <mergeCell ref="J66:J68"/>
    <mergeCell ref="K66:K68"/>
    <mergeCell ref="G67:I67"/>
    <mergeCell ref="G68:I68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B36:D36"/>
    <mergeCell ref="B55:C55"/>
    <mergeCell ref="G55:I55"/>
    <mergeCell ref="B56:C56"/>
    <mergeCell ref="G56:I57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N17:O17"/>
    <mergeCell ref="N19:O19"/>
    <mergeCell ref="B27:C27"/>
    <mergeCell ref="I27:J27"/>
    <mergeCell ref="B28:C28"/>
    <mergeCell ref="D28:H28"/>
    <mergeCell ref="I28:J28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1.8554687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136</v>
      </c>
      <c r="C5" s="14">
        <v>18.510000000000002</v>
      </c>
      <c r="D5" s="14">
        <v>370.29</v>
      </c>
      <c r="E5" s="30">
        <f>C5/D5</f>
        <v>4.9987847362877744E-2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22.970000000000002</v>
      </c>
      <c r="D12" s="30">
        <f>SUM(D5:D11)</f>
        <v>459.43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97.753554885905942</v>
      </c>
      <c r="J14" s="33">
        <f>I14</f>
        <v>97.753554885905942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97.753554885905942</v>
      </c>
      <c r="J16" s="33">
        <f t="shared" si="3"/>
        <v>97.753554885905942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</v>
      </c>
      <c r="J17" s="33"/>
      <c r="N17" s="64" t="s">
        <v>5</v>
      </c>
      <c r="O17" s="64">
        <v>22.45</v>
      </c>
      <c r="P17" s="64">
        <v>459.43</v>
      </c>
      <c r="Q17" s="65">
        <f>O17/P17</f>
        <v>4.8864897808153576E-2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97.736177622986489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37lU57o9dUqmVB9AeMyS7fMeCLvn/Ip1dF1v5MNZ/OCKED7UmDvpD8ZLIb6XuiytaitsZ2+4ehow3bfzlcoXCQ==" saltValue="j3ESlrzZZDFJD39wzEZ7CQ==" spinCount="100000" sheet="1" objects="1" scenarios="1"/>
  <mergeCells count="25">
    <mergeCell ref="B31:D31"/>
    <mergeCell ref="E31:G31"/>
    <mergeCell ref="H31:M31"/>
    <mergeCell ref="N19:N20"/>
    <mergeCell ref="O19:O20"/>
    <mergeCell ref="B21:H21"/>
    <mergeCell ref="I21:L21"/>
    <mergeCell ref="B22:H22"/>
    <mergeCell ref="I22:L22"/>
    <mergeCell ref="H25:M25"/>
    <mergeCell ref="B29:D29"/>
    <mergeCell ref="E29:G29"/>
    <mergeCell ref="H29:M29"/>
    <mergeCell ref="B30:D30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E30:G30"/>
    <mergeCell ref="H30:M30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2.2851562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136</v>
      </c>
      <c r="C5" s="14">
        <v>18.510000000000002</v>
      </c>
      <c r="D5" s="14">
        <v>370.29</v>
      </c>
      <c r="E5" s="30">
        <f>C5/D5</f>
        <v>4.9987847362877744E-2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22.970000000000002</v>
      </c>
      <c r="D12" s="30">
        <f>SUM(D5:D11)</f>
        <v>459.43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97.753554885905942</v>
      </c>
      <c r="K14" s="33">
        <f>J14</f>
        <v>97.753554885905942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97.753554885905942</v>
      </c>
      <c r="K16" s="33">
        <f t="shared" si="3"/>
        <v>97.753554885905942</v>
      </c>
      <c r="P16" s="74" t="s">
        <v>52</v>
      </c>
      <c r="Q16" s="74" t="s">
        <v>51</v>
      </c>
      <c r="R16" s="74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</v>
      </c>
      <c r="K17" s="33"/>
      <c r="N17" s="195" t="s">
        <v>5</v>
      </c>
      <c r="O17" s="195"/>
      <c r="P17" s="64">
        <v>22.45</v>
      </c>
      <c r="Q17" s="64">
        <v>459.43</v>
      </c>
      <c r="R17" s="38">
        <f>P17/Q17</f>
        <v>4.8864897808153576E-2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97.736177622986489</v>
      </c>
      <c r="K18" s="34" t="s">
        <v>96</v>
      </c>
      <c r="L18" s="35">
        <f>(J18/J17)*100</f>
        <v>97.736177622986489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8.9630289532293972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4.1991091314031177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1.0231625835189311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3.1759465478841871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4.7639198218262804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4.7639198218262804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7" t="s">
        <v>95</v>
      </c>
      <c r="F34" s="47" t="s">
        <v>131</v>
      </c>
      <c r="G34" s="48"/>
      <c r="H34" s="177" t="s">
        <v>73</v>
      </c>
      <c r="I34" s="177"/>
      <c r="J34" s="177"/>
      <c r="K34" s="77" t="s">
        <v>95</v>
      </c>
      <c r="L34" s="77"/>
    </row>
    <row r="35" spans="2:12" ht="30" x14ac:dyDescent="0.25">
      <c r="B35" s="171" t="s">
        <v>72</v>
      </c>
      <c r="C35" s="172"/>
      <c r="D35" s="173"/>
      <c r="E35" s="78" t="s">
        <v>76</v>
      </c>
      <c r="F35" s="78"/>
      <c r="G35" s="48"/>
      <c r="H35" s="178" t="s">
        <v>74</v>
      </c>
      <c r="I35" s="178"/>
      <c r="J35" s="178"/>
      <c r="K35" s="78" t="s">
        <v>76</v>
      </c>
      <c r="L35" s="78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6" t="s">
        <v>42</v>
      </c>
      <c r="D43" s="76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6" t="s">
        <v>42</v>
      </c>
      <c r="E55" s="75" t="s">
        <v>131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8" t="s">
        <v>76</v>
      </c>
      <c r="E56" s="78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146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cOP0b47L3ZwOLQbLxj1FcxrxS4QYq8kN7e9b7DDh6x5p6KgwTZOUvRL7mgwr8CqDtsADLAsbRrEL6wlXnJgfUg==" saltValue="oNmKMvjmgeXMgT+K3qlGYw==" spinCount="100000" sheet="1" objects="1" scenarios="1"/>
  <mergeCells count="81">
    <mergeCell ref="B79:E79"/>
    <mergeCell ref="G79:I79"/>
    <mergeCell ref="B80:E80"/>
    <mergeCell ref="C76:D76"/>
    <mergeCell ref="E76:F76"/>
    <mergeCell ref="I76:J76"/>
    <mergeCell ref="K76:L76"/>
    <mergeCell ref="M76:O76"/>
    <mergeCell ref="C77:D77"/>
    <mergeCell ref="E77:F77"/>
    <mergeCell ref="I77:J77"/>
    <mergeCell ref="K77:L77"/>
    <mergeCell ref="M77:O77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G65:I65"/>
    <mergeCell ref="G66:I66"/>
    <mergeCell ref="J66:J68"/>
    <mergeCell ref="K66:K68"/>
    <mergeCell ref="G67:I67"/>
    <mergeCell ref="G68:I68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B36:D36"/>
    <mergeCell ref="B55:C55"/>
    <mergeCell ref="G55:I55"/>
    <mergeCell ref="B56:C56"/>
    <mergeCell ref="G56:I57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N17:O17"/>
    <mergeCell ref="N19:O19"/>
    <mergeCell ref="B27:C27"/>
    <mergeCell ref="I27:J27"/>
    <mergeCell ref="B28:C28"/>
    <mergeCell ref="D28:H28"/>
    <mergeCell ref="I28:J28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1.710937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137</v>
      </c>
      <c r="C5" s="14">
        <v>19.920000000000002</v>
      </c>
      <c r="D5" s="14">
        <v>398.34</v>
      </c>
      <c r="E5" s="30">
        <f>C5/D5</f>
        <v>5.0007531254707041E-2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24.380000000000003</v>
      </c>
      <c r="D12" s="30">
        <f>SUM(D5:D11)</f>
        <v>487.47999999999996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95.989480198631554</v>
      </c>
      <c r="J14" s="33">
        <f>I14</f>
        <v>95.989480198631554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95.989480198631554</v>
      </c>
      <c r="J16" s="33">
        <f t="shared" si="3"/>
        <v>95.989480198631554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100.00000000000003</v>
      </c>
      <c r="J17" s="33"/>
      <c r="N17" s="64" t="s">
        <v>5</v>
      </c>
      <c r="O17" s="64">
        <v>23.4</v>
      </c>
      <c r="P17" s="64">
        <v>487.48</v>
      </c>
      <c r="Q17" s="65">
        <f>O17/P17</f>
        <v>4.8001969311561497E-2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95.980311730926971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ZJ0u8uldFhZg5lv0cgB6xEB0+bJiqJ+rLwFnXfsrebtuvniBHlXG36sQzCtRll/MxasSDjEsCAUEJVlOHTs46w==" saltValue="9T8PZgjQ5H5/NaXo2O9L4w==" spinCount="100000" sheet="1" objects="1" scenarios="1"/>
  <mergeCells count="25">
    <mergeCell ref="B30:D30"/>
    <mergeCell ref="E30:G30"/>
    <mergeCell ref="H30:M30"/>
    <mergeCell ref="B31:D31"/>
    <mergeCell ref="E31:G31"/>
    <mergeCell ref="H31:M31"/>
    <mergeCell ref="B28:D28"/>
    <mergeCell ref="E28:G28"/>
    <mergeCell ref="H28:M28"/>
    <mergeCell ref="B29:D29"/>
    <mergeCell ref="E29:G29"/>
    <mergeCell ref="H29:M29"/>
    <mergeCell ref="H25:M25"/>
    <mergeCell ref="B26:D26"/>
    <mergeCell ref="E26:G26"/>
    <mergeCell ref="H26:M26"/>
    <mergeCell ref="B27:D27"/>
    <mergeCell ref="E27:G27"/>
    <mergeCell ref="H27:M27"/>
    <mergeCell ref="N19:N20"/>
    <mergeCell ref="O19:O20"/>
    <mergeCell ref="B21:H21"/>
    <mergeCell ref="I21:L21"/>
    <mergeCell ref="B22:H22"/>
    <mergeCell ref="I22:L22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1.570312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137</v>
      </c>
      <c r="C5" s="14">
        <v>19.920000000000002</v>
      </c>
      <c r="D5" s="14">
        <v>398.34</v>
      </c>
      <c r="E5" s="30">
        <f>C5/D5</f>
        <v>5.0007531254707041E-2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24.380000000000003</v>
      </c>
      <c r="D12" s="30">
        <f>SUM(D5:D11)</f>
        <v>487.47999999999996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95.989480198631554</v>
      </c>
      <c r="K14" s="33">
        <f>J14</f>
        <v>95.989480198631554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95.989480198631554</v>
      </c>
      <c r="K16" s="33">
        <f t="shared" si="3"/>
        <v>95.989480198631554</v>
      </c>
      <c r="P16" s="74" t="s">
        <v>52</v>
      </c>
      <c r="Q16" s="74" t="s">
        <v>51</v>
      </c>
      <c r="R16" s="74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100.00000000000003</v>
      </c>
      <c r="K17" s="33"/>
      <c r="N17" s="195" t="s">
        <v>5</v>
      </c>
      <c r="O17" s="195"/>
      <c r="P17" s="64">
        <v>23.4</v>
      </c>
      <c r="Q17" s="64">
        <v>487.48</v>
      </c>
      <c r="R17" s="38">
        <f>P17/Q17</f>
        <v>4.8001969311561497E-2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95.980311730926971</v>
      </c>
      <c r="K18" s="34" t="s">
        <v>96</v>
      </c>
      <c r="L18" s="35">
        <f>(J18/J17)*100</f>
        <v>95.980311730926942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8.6594017094017097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4.0888888888888895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1.041880341880342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3.0470085470085473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4.5705128205128203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4.5705128205128203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7" t="s">
        <v>95</v>
      </c>
      <c r="F34" s="47" t="s">
        <v>131</v>
      </c>
      <c r="G34" s="48"/>
      <c r="H34" s="177" t="s">
        <v>73</v>
      </c>
      <c r="I34" s="177"/>
      <c r="J34" s="177"/>
      <c r="K34" s="77" t="s">
        <v>95</v>
      </c>
      <c r="L34" s="77"/>
    </row>
    <row r="35" spans="2:12" ht="30" x14ac:dyDescent="0.25">
      <c r="B35" s="171" t="s">
        <v>72</v>
      </c>
      <c r="C35" s="172"/>
      <c r="D35" s="173"/>
      <c r="E35" s="78" t="s">
        <v>76</v>
      </c>
      <c r="F35" s="78"/>
      <c r="G35" s="48"/>
      <c r="H35" s="178" t="s">
        <v>74</v>
      </c>
      <c r="I35" s="178"/>
      <c r="J35" s="178"/>
      <c r="K35" s="78" t="s">
        <v>76</v>
      </c>
      <c r="L35" s="78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6" t="s">
        <v>42</v>
      </c>
      <c r="D43" s="76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6" t="s">
        <v>42</v>
      </c>
      <c r="E55" s="75" t="s">
        <v>131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8" t="s">
        <v>76</v>
      </c>
      <c r="E56" s="78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146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on8rVFn+QElY61M/V0juCaR/9esJjyJohnL3YmTOUb7hNhFBC5UAiYMqmBdC7Xhcuipxqck8WbBqKw+WcA6DiQ==" saltValue="O2mesbZ4F0lNayzkUL/nBQ==" spinCount="100000" sheet="1" objects="1" scenarios="1"/>
  <mergeCells count="81">
    <mergeCell ref="B79:E79"/>
    <mergeCell ref="G79:I79"/>
    <mergeCell ref="B80:E80"/>
    <mergeCell ref="C76:D76"/>
    <mergeCell ref="E76:F76"/>
    <mergeCell ref="I76:J76"/>
    <mergeCell ref="K76:L76"/>
    <mergeCell ref="M76:O76"/>
    <mergeCell ref="C77:D77"/>
    <mergeCell ref="E77:F77"/>
    <mergeCell ref="I77:J77"/>
    <mergeCell ref="K77:L77"/>
    <mergeCell ref="M77:O77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G65:I65"/>
    <mergeCell ref="G66:I66"/>
    <mergeCell ref="J66:J68"/>
    <mergeCell ref="K66:K68"/>
    <mergeCell ref="G67:I67"/>
    <mergeCell ref="G68:I68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B36:D36"/>
    <mergeCell ref="B55:C55"/>
    <mergeCell ref="G55:I55"/>
    <mergeCell ref="B56:C56"/>
    <mergeCell ref="G56:I57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N17:O17"/>
    <mergeCell ref="N19:O19"/>
    <mergeCell ref="B27:C27"/>
    <mergeCell ref="I27:J27"/>
    <mergeCell ref="B28:C28"/>
    <mergeCell ref="D28:H28"/>
    <mergeCell ref="I28:J28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2.4257812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138</v>
      </c>
      <c r="C5" s="14">
        <v>21.32</v>
      </c>
      <c r="D5" s="14">
        <v>426.4</v>
      </c>
      <c r="E5" s="30">
        <f>C5/D5</f>
        <v>0.05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133</v>
      </c>
      <c r="C6" s="14">
        <v>4.46</v>
      </c>
      <c r="D6" s="14">
        <v>89.14</v>
      </c>
      <c r="E6" s="30">
        <f>C6/D6</f>
        <v>5.0033654924837336E-2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25.78</v>
      </c>
      <c r="D12" s="30">
        <f>SUM(D5:D11)</f>
        <v>515.54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96.987566194013922</v>
      </c>
      <c r="J14" s="33">
        <f>I14</f>
        <v>96.987566194013922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96.987566194013922</v>
      </c>
      <c r="J16" s="33">
        <f t="shared" si="3"/>
        <v>96.987566194013922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99.998060286301751</v>
      </c>
      <c r="J17" s="33"/>
      <c r="N17" s="64" t="s">
        <v>5</v>
      </c>
      <c r="O17" s="64">
        <v>25</v>
      </c>
      <c r="P17" s="64">
        <v>515.53</v>
      </c>
      <c r="Q17" s="65">
        <f>O17/P17</f>
        <v>4.8493783097006964E-2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96.974398758727688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JY1yIuWtKiNO6aNKTeO2JDw1XI5zKhwhwd5ckpBamXrMz4vwFiucK9edjQhJ306xhHaqwyCqmfwpee1PqbaSNw==" saltValue="BGCsyDV06ze4V3ukyFuBFw==" spinCount="100000" sheet="1" objects="1" scenarios="1"/>
  <mergeCells count="25">
    <mergeCell ref="B30:D30"/>
    <mergeCell ref="E30:G30"/>
    <mergeCell ref="H30:M30"/>
    <mergeCell ref="B31:D31"/>
    <mergeCell ref="E31:G31"/>
    <mergeCell ref="H31:M31"/>
    <mergeCell ref="B28:D28"/>
    <mergeCell ref="E28:G28"/>
    <mergeCell ref="H28:M28"/>
    <mergeCell ref="B29:D29"/>
    <mergeCell ref="E29:G29"/>
    <mergeCell ref="H29:M29"/>
    <mergeCell ref="H25:M25"/>
    <mergeCell ref="B26:D26"/>
    <mergeCell ref="E26:G26"/>
    <mergeCell ref="H26:M26"/>
    <mergeCell ref="B27:D27"/>
    <mergeCell ref="E27:G27"/>
    <mergeCell ref="H27:M27"/>
    <mergeCell ref="N19:N20"/>
    <mergeCell ref="O19:O20"/>
    <mergeCell ref="B21:H21"/>
    <mergeCell ref="I21:L21"/>
    <mergeCell ref="B22:H22"/>
    <mergeCell ref="I22:L22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CholPheC2 (Zero Pass)</vt:lpstr>
      <vt:lpstr>CholPheC2 (First Pass)</vt:lpstr>
      <vt:lpstr>CholPheC4 (Zero Pass)</vt:lpstr>
      <vt:lpstr>CholPheC4 (First Pass)</vt:lpstr>
      <vt:lpstr>CholPheC6 (Zero Pass)</vt:lpstr>
      <vt:lpstr>CholPheC6 (First Pass)</vt:lpstr>
      <vt:lpstr>CholPheC8 (Zero Pass)</vt:lpstr>
      <vt:lpstr>CholPheC8 (First Pass)</vt:lpstr>
      <vt:lpstr>CholPheC10 (Zero Pass)</vt:lpstr>
      <vt:lpstr>CholPheC10 (First Pass)</vt:lpstr>
      <vt:lpstr>CholPheC12 (Zero Pass)</vt:lpstr>
      <vt:lpstr>CholPheC12 (First Pass)</vt:lpstr>
      <vt:lpstr>CholPheC14 (Zero Pass)</vt:lpstr>
      <vt:lpstr>CholPheC14 (First Pass)</vt:lpstr>
      <vt:lpstr>CholPheC16 (Zero Pass)</vt:lpstr>
      <vt:lpstr>CholPheC16 (First Pass)</vt:lpstr>
      <vt:lpstr>'CholPheC2 (Zero Pass)'!_Toc358992257</vt:lpstr>
      <vt:lpstr>'CholPheC2 (Zero Pass)'!_Toc358992258</vt:lpstr>
      <vt:lpstr>'CholPheC2 (First Pass)'!_Toc358992261</vt:lpstr>
      <vt:lpstr>'CholPheC2 (First Pass)'!_Toc358992264</vt:lpstr>
      <vt:lpstr>'CholPheC2 (First Pass)'!_Toc358992266</vt:lpstr>
      <vt:lpstr>'CholPheC2 (First Pass)'!_Toc358992267</vt:lpstr>
      <vt:lpstr>'CholPheC2 (First Pass)'!_Toc358992269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Mc</dc:creator>
  <cp:lastModifiedBy>Illia Kapitanov</cp:lastModifiedBy>
  <cp:lastPrinted>2015-04-01T14:14:25Z</cp:lastPrinted>
  <dcterms:created xsi:type="dcterms:W3CDTF">2014-01-14T15:43:16Z</dcterms:created>
  <dcterms:modified xsi:type="dcterms:W3CDTF">2019-01-03T17:18:21Z</dcterms:modified>
</cp:coreProperties>
</file>