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.ttu.ee\home\ilkapi\Desktop\PheILs-GCM-2018\"/>
    </mc:Choice>
  </mc:AlternateContent>
  <workbookProtection workbookAlgorithmName="SHA-512" workbookHashValue="7RVeNQ55sAhCMoi2b21V1CkVowuXkCx6H+iZ6oTnuz5amKWejPwZ1zSyGJCjNck3zeos6xIsjOWcr248Vh3oKg==" workbookSaltValue="brXmhWIykG9qqEJkRq3D0w==" workbookSpinCount="100000" lockStructure="1"/>
  <bookViews>
    <workbookView xWindow="0" yWindow="0" windowWidth="28800" windowHeight="12300"/>
  </bookViews>
  <sheets>
    <sheet name="ImPheC2 (Zero Pass)" sheetId="4" r:id="rId1"/>
    <sheet name="ImPheC2 (First Pass)" sheetId="1" r:id="rId2"/>
    <sheet name="ImPheC4 (Zero Pass)" sheetId="5" r:id="rId3"/>
    <sheet name="ImPheC4 (First Pass)" sheetId="6" r:id="rId4"/>
    <sheet name="ImPheC6 (Zero Pass)" sheetId="7" r:id="rId5"/>
    <sheet name="ImPheC6 (First Pass)" sheetId="8" r:id="rId6"/>
    <sheet name="ImPheC8 (Zero Pass)" sheetId="9" r:id="rId7"/>
    <sheet name="ImPheC8 (First Pass)" sheetId="10" r:id="rId8"/>
    <sheet name="ImPheC10 (Zero Pass)" sheetId="11" r:id="rId9"/>
    <sheet name="ImPheC10 (First Pass)" sheetId="12" r:id="rId10"/>
    <sheet name="ImPheC12 (Zero Pass)" sheetId="13" r:id="rId11"/>
    <sheet name="ImPheC12 (First Pass)" sheetId="14" r:id="rId12"/>
    <sheet name="ImPheC14 (Zero Pass)" sheetId="15" r:id="rId13"/>
    <sheet name="ImPheC14 (First Pass)" sheetId="16" r:id="rId14"/>
    <sheet name="ImPheC16 (Zero Pass)" sheetId="17" r:id="rId15"/>
    <sheet name="ImPheC16 (First Pass)" sheetId="18" r:id="rId16"/>
  </sheets>
  <definedNames>
    <definedName name="_Toc358992257" localSheetId="0">'ImPheC2 (Zero Pass)'!$B$20</definedName>
    <definedName name="_Toc358992258" localSheetId="0">'ImPheC2 (Zero Pass)'!$B$24</definedName>
    <definedName name="_Toc358992261" localSheetId="1">'ImPheC2 (First Pass)'!$B$3</definedName>
    <definedName name="_Toc358992264" localSheetId="1">'ImPheC2 (First Pass)'!$B$33</definedName>
    <definedName name="_Toc358992266" localSheetId="1">'ImPheC2 (First Pass)'!$B$54</definedName>
    <definedName name="_Toc358992267" localSheetId="1">'ImPheC2 (First Pass)'!$G$59</definedName>
    <definedName name="_Toc358992269" localSheetId="1">'ImPheC2 (First Pass)'!$B$79</definedName>
  </definedNames>
  <calcPr calcId="162913"/>
</workbook>
</file>

<file path=xl/calcChain.xml><?xml version="1.0" encoding="utf-8"?>
<calcChain xmlns="http://schemas.openxmlformats.org/spreadsheetml/2006/main">
  <c r="J24" i="18" l="1"/>
  <c r="R17" i="18"/>
  <c r="J14" i="18" s="1"/>
  <c r="K15" i="18"/>
  <c r="J15" i="18"/>
  <c r="O12" i="18"/>
  <c r="I12" i="18"/>
  <c r="G12" i="18"/>
  <c r="D12" i="18"/>
  <c r="J17" i="18" s="1"/>
  <c r="C12" i="18"/>
  <c r="J21" i="18" s="1"/>
  <c r="S11" i="18"/>
  <c r="M11" i="18"/>
  <c r="E11" i="18"/>
  <c r="S10" i="18"/>
  <c r="M10" i="18"/>
  <c r="E10" i="18"/>
  <c r="S9" i="18"/>
  <c r="M9" i="18"/>
  <c r="E9" i="18"/>
  <c r="S8" i="18"/>
  <c r="M8" i="18"/>
  <c r="E8" i="18"/>
  <c r="S7" i="18"/>
  <c r="M7" i="18"/>
  <c r="E7" i="18"/>
  <c r="S6" i="18"/>
  <c r="S12" i="18" s="1"/>
  <c r="J25" i="18" s="1"/>
  <c r="M6" i="18"/>
  <c r="E6" i="18"/>
  <c r="S5" i="18"/>
  <c r="M5" i="18"/>
  <c r="M12" i="18" s="1"/>
  <c r="J22" i="18" s="1"/>
  <c r="E5" i="18"/>
  <c r="I18" i="17"/>
  <c r="Q17" i="17"/>
  <c r="I15" i="17"/>
  <c r="J15" i="17" s="1"/>
  <c r="O12" i="17"/>
  <c r="I12" i="17"/>
  <c r="G12" i="17"/>
  <c r="D12" i="17"/>
  <c r="I17" i="17" s="1"/>
  <c r="C12" i="17"/>
  <c r="S11" i="17"/>
  <c r="M11" i="17"/>
  <c r="E11" i="17"/>
  <c r="S10" i="17"/>
  <c r="M10" i="17"/>
  <c r="E10" i="17"/>
  <c r="S9" i="17"/>
  <c r="M9" i="17"/>
  <c r="E9" i="17"/>
  <c r="S8" i="17"/>
  <c r="M8" i="17"/>
  <c r="E8" i="17"/>
  <c r="S7" i="17"/>
  <c r="M7" i="17"/>
  <c r="E7" i="17"/>
  <c r="S6" i="17"/>
  <c r="M6" i="17"/>
  <c r="E6" i="17"/>
  <c r="S5" i="17"/>
  <c r="S12" i="17" s="1"/>
  <c r="M5" i="17"/>
  <c r="M12" i="17" s="1"/>
  <c r="E5" i="17"/>
  <c r="I14" i="17" s="1"/>
  <c r="J16" i="18" l="1"/>
  <c r="K16" i="18" s="1"/>
  <c r="K14" i="18"/>
  <c r="J23" i="18"/>
  <c r="J19" i="18"/>
  <c r="J20" i="18"/>
  <c r="J18" i="18"/>
  <c r="L18" i="18" s="1"/>
  <c r="I16" i="17"/>
  <c r="J16" i="17" s="1"/>
  <c r="J14" i="17"/>
  <c r="R17" i="16" l="1"/>
  <c r="J15" i="16"/>
  <c r="K15" i="16" s="1"/>
  <c r="O12" i="16"/>
  <c r="J24" i="16" s="1"/>
  <c r="I12" i="16"/>
  <c r="G12" i="16"/>
  <c r="D12" i="16"/>
  <c r="J17" i="16" s="1"/>
  <c r="C12" i="16"/>
  <c r="S11" i="16"/>
  <c r="M11" i="16"/>
  <c r="E11" i="16"/>
  <c r="S10" i="16"/>
  <c r="M10" i="16"/>
  <c r="E10" i="16"/>
  <c r="S9" i="16"/>
  <c r="M9" i="16"/>
  <c r="E9" i="16"/>
  <c r="S8" i="16"/>
  <c r="M8" i="16"/>
  <c r="E8" i="16"/>
  <c r="S7" i="16"/>
  <c r="M7" i="16"/>
  <c r="E7" i="16"/>
  <c r="S6" i="16"/>
  <c r="M6" i="16"/>
  <c r="E6" i="16"/>
  <c r="S5" i="16"/>
  <c r="S12" i="16" s="1"/>
  <c r="J25" i="16" s="1"/>
  <c r="M5" i="16"/>
  <c r="E5" i="16"/>
  <c r="Q17" i="15"/>
  <c r="I14" i="15" s="1"/>
  <c r="I15" i="15"/>
  <c r="J15" i="15" s="1"/>
  <c r="O12" i="15"/>
  <c r="I12" i="15"/>
  <c r="G12" i="15"/>
  <c r="D12" i="15"/>
  <c r="I17" i="15" s="1"/>
  <c r="C12" i="15"/>
  <c r="I18" i="15" s="1"/>
  <c r="S11" i="15"/>
  <c r="M11" i="15"/>
  <c r="E11" i="15"/>
  <c r="S10" i="15"/>
  <c r="M10" i="15"/>
  <c r="E10" i="15"/>
  <c r="S9" i="15"/>
  <c r="M9" i="15"/>
  <c r="E9" i="15"/>
  <c r="S8" i="15"/>
  <c r="M8" i="15"/>
  <c r="E8" i="15"/>
  <c r="S7" i="15"/>
  <c r="M7" i="15"/>
  <c r="E7" i="15"/>
  <c r="S6" i="15"/>
  <c r="M6" i="15"/>
  <c r="E6" i="15"/>
  <c r="S5" i="15"/>
  <c r="S12" i="15" s="1"/>
  <c r="M5" i="15"/>
  <c r="M12" i="15" s="1"/>
  <c r="E5" i="15"/>
  <c r="J14" i="16" l="1"/>
  <c r="J16" i="16" s="1"/>
  <c r="K16" i="16" s="1"/>
  <c r="M12" i="16"/>
  <c r="J22" i="16" s="1"/>
  <c r="J21" i="16"/>
  <c r="K14" i="16"/>
  <c r="J19" i="16"/>
  <c r="J23" i="16"/>
  <c r="J18" i="16"/>
  <c r="L18" i="16" s="1"/>
  <c r="I16" i="15"/>
  <c r="J16" i="15" s="1"/>
  <c r="J14" i="15"/>
  <c r="J20" i="16" l="1"/>
  <c r="J24" i="14"/>
  <c r="R17" i="14"/>
  <c r="J14" i="14" s="1"/>
  <c r="K15" i="14"/>
  <c r="J15" i="14"/>
  <c r="O12" i="14"/>
  <c r="J23" i="14" s="1"/>
  <c r="I12" i="14"/>
  <c r="G12" i="14"/>
  <c r="D12" i="14"/>
  <c r="J17" i="14" s="1"/>
  <c r="C12" i="14"/>
  <c r="J21" i="14" s="1"/>
  <c r="S11" i="14"/>
  <c r="M11" i="14"/>
  <c r="E11" i="14"/>
  <c r="S10" i="14"/>
  <c r="M10" i="14"/>
  <c r="E10" i="14"/>
  <c r="S9" i="14"/>
  <c r="M9" i="14"/>
  <c r="E9" i="14"/>
  <c r="S8" i="14"/>
  <c r="S12" i="14" s="1"/>
  <c r="J25" i="14" s="1"/>
  <c r="M8" i="14"/>
  <c r="E8" i="14"/>
  <c r="S7" i="14"/>
  <c r="M7" i="14"/>
  <c r="E7" i="14"/>
  <c r="S6" i="14"/>
  <c r="M6" i="14"/>
  <c r="E6" i="14"/>
  <c r="S5" i="14"/>
  <c r="M5" i="14"/>
  <c r="M12" i="14" s="1"/>
  <c r="J22" i="14" s="1"/>
  <c r="E5" i="14"/>
  <c r="Q17" i="13"/>
  <c r="I15" i="13"/>
  <c r="J15" i="13" s="1"/>
  <c r="O12" i="13"/>
  <c r="I12" i="13"/>
  <c r="G12" i="13"/>
  <c r="D12" i="13"/>
  <c r="I17" i="13" s="1"/>
  <c r="C12" i="13"/>
  <c r="I18" i="13" s="1"/>
  <c r="S11" i="13"/>
  <c r="M11" i="13"/>
  <c r="E11" i="13"/>
  <c r="S10" i="13"/>
  <c r="M10" i="13"/>
  <c r="E10" i="13"/>
  <c r="S9" i="13"/>
  <c r="M9" i="13"/>
  <c r="E9" i="13"/>
  <c r="S8" i="13"/>
  <c r="M8" i="13"/>
  <c r="E8" i="13"/>
  <c r="S7" i="13"/>
  <c r="M7" i="13"/>
  <c r="E7" i="13"/>
  <c r="S6" i="13"/>
  <c r="M6" i="13"/>
  <c r="E6" i="13"/>
  <c r="S5" i="13"/>
  <c r="S12" i="13" s="1"/>
  <c r="M5" i="13"/>
  <c r="M12" i="13" s="1"/>
  <c r="E5" i="13"/>
  <c r="I14" i="13" s="1"/>
  <c r="J20" i="14" l="1"/>
  <c r="J16" i="14"/>
  <c r="K16" i="14" s="1"/>
  <c r="K14" i="14"/>
  <c r="J19" i="14"/>
  <c r="J18" i="14"/>
  <c r="L18" i="14" s="1"/>
  <c r="I16" i="13"/>
  <c r="J16" i="13" s="1"/>
  <c r="J14" i="13"/>
  <c r="R17" i="12" l="1"/>
  <c r="K15" i="12"/>
  <c r="J15" i="12"/>
  <c r="O12" i="12"/>
  <c r="J24" i="12" s="1"/>
  <c r="I12" i="12"/>
  <c r="G12" i="12"/>
  <c r="D12" i="12"/>
  <c r="J17" i="12" s="1"/>
  <c r="C12" i="12"/>
  <c r="J21" i="12" s="1"/>
  <c r="S11" i="12"/>
  <c r="M11" i="12"/>
  <c r="E11" i="12"/>
  <c r="S10" i="12"/>
  <c r="M10" i="12"/>
  <c r="E10" i="12"/>
  <c r="S9" i="12"/>
  <c r="M9" i="12"/>
  <c r="E9" i="12"/>
  <c r="S8" i="12"/>
  <c r="M8" i="12"/>
  <c r="E8" i="12"/>
  <c r="S7" i="12"/>
  <c r="M7" i="12"/>
  <c r="E7" i="12"/>
  <c r="S6" i="12"/>
  <c r="M6" i="12"/>
  <c r="E6" i="12"/>
  <c r="S5" i="12"/>
  <c r="S12" i="12" s="1"/>
  <c r="J25" i="12" s="1"/>
  <c r="M5" i="12"/>
  <c r="M12" i="12" s="1"/>
  <c r="J22" i="12" s="1"/>
  <c r="E5" i="12"/>
  <c r="J14" i="12" s="1"/>
  <c r="Q17" i="11"/>
  <c r="I14" i="11" s="1"/>
  <c r="I15" i="11"/>
  <c r="J15" i="11" s="1"/>
  <c r="O12" i="11"/>
  <c r="I12" i="11"/>
  <c r="G12" i="11"/>
  <c r="D12" i="11"/>
  <c r="I17" i="11" s="1"/>
  <c r="C12" i="11"/>
  <c r="I18" i="11" s="1"/>
  <c r="S11" i="11"/>
  <c r="M11" i="11"/>
  <c r="E11" i="11"/>
  <c r="S10" i="11"/>
  <c r="M10" i="11"/>
  <c r="E10" i="11"/>
  <c r="S9" i="11"/>
  <c r="M9" i="11"/>
  <c r="E9" i="11"/>
  <c r="S8" i="11"/>
  <c r="M8" i="11"/>
  <c r="E8" i="11"/>
  <c r="S7" i="11"/>
  <c r="M7" i="11"/>
  <c r="E7" i="11"/>
  <c r="S6" i="11"/>
  <c r="M6" i="11"/>
  <c r="E6" i="11"/>
  <c r="S5" i="11"/>
  <c r="S12" i="11" s="1"/>
  <c r="M5" i="11"/>
  <c r="M12" i="11" s="1"/>
  <c r="E5" i="11"/>
  <c r="J16" i="12" l="1"/>
  <c r="K16" i="12" s="1"/>
  <c r="K14" i="12"/>
  <c r="J19" i="12"/>
  <c r="J23" i="12"/>
  <c r="J20" i="12"/>
  <c r="J18" i="12"/>
  <c r="L18" i="12" s="1"/>
  <c r="I16" i="11"/>
  <c r="J16" i="11" s="1"/>
  <c r="J14" i="11"/>
  <c r="J24" i="10" l="1"/>
  <c r="R17" i="10"/>
  <c r="J14" i="10" s="1"/>
  <c r="K15" i="10"/>
  <c r="J15" i="10"/>
  <c r="O12" i="10"/>
  <c r="I12" i="10"/>
  <c r="G12" i="10"/>
  <c r="D12" i="10"/>
  <c r="J17" i="10" s="1"/>
  <c r="C12" i="10"/>
  <c r="J21" i="10" s="1"/>
  <c r="S11" i="10"/>
  <c r="M11" i="10"/>
  <c r="E11" i="10"/>
  <c r="S10" i="10"/>
  <c r="M10" i="10"/>
  <c r="E10" i="10"/>
  <c r="S9" i="10"/>
  <c r="M9" i="10"/>
  <c r="E9" i="10"/>
  <c r="S8" i="10"/>
  <c r="M8" i="10"/>
  <c r="E8" i="10"/>
  <c r="S7" i="10"/>
  <c r="M7" i="10"/>
  <c r="E7" i="10"/>
  <c r="S6" i="10"/>
  <c r="S12" i="10" s="1"/>
  <c r="J25" i="10" s="1"/>
  <c r="M6" i="10"/>
  <c r="E6" i="10"/>
  <c r="S5" i="10"/>
  <c r="M5" i="10"/>
  <c r="M12" i="10" s="1"/>
  <c r="J22" i="10" s="1"/>
  <c r="E5" i="10"/>
  <c r="Q17" i="9"/>
  <c r="I14" i="9" s="1"/>
  <c r="J15" i="9"/>
  <c r="I15" i="9"/>
  <c r="O12" i="9"/>
  <c r="I12" i="9"/>
  <c r="G12" i="9"/>
  <c r="D12" i="9"/>
  <c r="I17" i="9" s="1"/>
  <c r="C12" i="9"/>
  <c r="I18" i="9" s="1"/>
  <c r="S11" i="9"/>
  <c r="M11" i="9"/>
  <c r="E11" i="9"/>
  <c r="S10" i="9"/>
  <c r="M10" i="9"/>
  <c r="E10" i="9"/>
  <c r="S9" i="9"/>
  <c r="M9" i="9"/>
  <c r="E9" i="9"/>
  <c r="S8" i="9"/>
  <c r="M8" i="9"/>
  <c r="E8" i="9"/>
  <c r="S7" i="9"/>
  <c r="M7" i="9"/>
  <c r="E7" i="9"/>
  <c r="S6" i="9"/>
  <c r="S12" i="9" s="1"/>
  <c r="M6" i="9"/>
  <c r="E6" i="9"/>
  <c r="S5" i="9"/>
  <c r="M5" i="9"/>
  <c r="M12" i="9" s="1"/>
  <c r="E5" i="9"/>
  <c r="J16" i="10" l="1"/>
  <c r="K16" i="10" s="1"/>
  <c r="K14" i="10"/>
  <c r="J23" i="10"/>
  <c r="J19" i="10"/>
  <c r="J20" i="10"/>
  <c r="J18" i="10"/>
  <c r="L18" i="10" s="1"/>
  <c r="I16" i="9"/>
  <c r="J16" i="9" s="1"/>
  <c r="J14" i="9"/>
  <c r="R17" i="8" l="1"/>
  <c r="J14" i="8" s="1"/>
  <c r="J15" i="8"/>
  <c r="K15" i="8" s="1"/>
  <c r="O12" i="8"/>
  <c r="J24" i="8" s="1"/>
  <c r="I12" i="8"/>
  <c r="G12" i="8"/>
  <c r="D12" i="8"/>
  <c r="J17" i="8" s="1"/>
  <c r="C12" i="8"/>
  <c r="J21" i="8" s="1"/>
  <c r="S11" i="8"/>
  <c r="M11" i="8"/>
  <c r="E11" i="8"/>
  <c r="S10" i="8"/>
  <c r="M10" i="8"/>
  <c r="E10" i="8"/>
  <c r="S9" i="8"/>
  <c r="M9" i="8"/>
  <c r="E9" i="8"/>
  <c r="S8" i="8"/>
  <c r="M8" i="8"/>
  <c r="E8" i="8"/>
  <c r="S7" i="8"/>
  <c r="M7" i="8"/>
  <c r="E7" i="8"/>
  <c r="S6" i="8"/>
  <c r="M6" i="8"/>
  <c r="E6" i="8"/>
  <c r="S5" i="8"/>
  <c r="S12" i="8" s="1"/>
  <c r="J25" i="8" s="1"/>
  <c r="M5" i="8"/>
  <c r="M12" i="8" s="1"/>
  <c r="J22" i="8" s="1"/>
  <c r="E5" i="8"/>
  <c r="Q17" i="7"/>
  <c r="I14" i="7" s="1"/>
  <c r="I15" i="7"/>
  <c r="J15" i="7" s="1"/>
  <c r="O12" i="7"/>
  <c r="I12" i="7"/>
  <c r="G12" i="7"/>
  <c r="D12" i="7"/>
  <c r="I17" i="7" s="1"/>
  <c r="C12" i="7"/>
  <c r="I18" i="7" s="1"/>
  <c r="S11" i="7"/>
  <c r="M11" i="7"/>
  <c r="E11" i="7"/>
  <c r="S10" i="7"/>
  <c r="M10" i="7"/>
  <c r="E10" i="7"/>
  <c r="S9" i="7"/>
  <c r="M9" i="7"/>
  <c r="E9" i="7"/>
  <c r="S8" i="7"/>
  <c r="M8" i="7"/>
  <c r="E8" i="7"/>
  <c r="S7" i="7"/>
  <c r="M7" i="7"/>
  <c r="E7" i="7"/>
  <c r="S6" i="7"/>
  <c r="M6" i="7"/>
  <c r="E6" i="7"/>
  <c r="S5" i="7"/>
  <c r="S12" i="7" s="1"/>
  <c r="M5" i="7"/>
  <c r="M12" i="7" s="1"/>
  <c r="E5" i="7"/>
  <c r="J16" i="8" l="1"/>
  <c r="K16" i="8" s="1"/>
  <c r="K14" i="8"/>
  <c r="J23" i="8"/>
  <c r="J20" i="8"/>
  <c r="J19" i="8"/>
  <c r="J18" i="8"/>
  <c r="L18" i="8" s="1"/>
  <c r="I16" i="7"/>
  <c r="J16" i="7" s="1"/>
  <c r="J14" i="7"/>
  <c r="R17" i="6" l="1"/>
  <c r="J15" i="6"/>
  <c r="K15" i="6" s="1"/>
  <c r="O12" i="6"/>
  <c r="J24" i="6" s="1"/>
  <c r="I12" i="6"/>
  <c r="G12" i="6"/>
  <c r="D12" i="6"/>
  <c r="J17" i="6" s="1"/>
  <c r="C12" i="6"/>
  <c r="J21" i="6" s="1"/>
  <c r="S11" i="6"/>
  <c r="M11" i="6"/>
  <c r="E11" i="6"/>
  <c r="S10" i="6"/>
  <c r="M10" i="6"/>
  <c r="E10" i="6"/>
  <c r="S9" i="6"/>
  <c r="M9" i="6"/>
  <c r="E9" i="6"/>
  <c r="S8" i="6"/>
  <c r="M8" i="6"/>
  <c r="E8" i="6"/>
  <c r="S7" i="6"/>
  <c r="M7" i="6"/>
  <c r="E7" i="6"/>
  <c r="S6" i="6"/>
  <c r="M6" i="6"/>
  <c r="E6" i="6"/>
  <c r="S5" i="6"/>
  <c r="S12" i="6" s="1"/>
  <c r="J25" i="6" s="1"/>
  <c r="M5" i="6"/>
  <c r="M12" i="6" s="1"/>
  <c r="J22" i="6" s="1"/>
  <c r="E5" i="6"/>
  <c r="J14" i="6" s="1"/>
  <c r="I18" i="5"/>
  <c r="Q17" i="5"/>
  <c r="I14" i="5" s="1"/>
  <c r="J15" i="5"/>
  <c r="I15" i="5"/>
  <c r="O12" i="5"/>
  <c r="I12" i="5"/>
  <c r="G12" i="5"/>
  <c r="D12" i="5"/>
  <c r="I17" i="5" s="1"/>
  <c r="C12" i="5"/>
  <c r="S11" i="5"/>
  <c r="M11" i="5"/>
  <c r="E11" i="5"/>
  <c r="S10" i="5"/>
  <c r="M10" i="5"/>
  <c r="E10" i="5"/>
  <c r="S9" i="5"/>
  <c r="M9" i="5"/>
  <c r="E9" i="5"/>
  <c r="S8" i="5"/>
  <c r="S12" i="5" s="1"/>
  <c r="M8" i="5"/>
  <c r="E8" i="5"/>
  <c r="S7" i="5"/>
  <c r="M7" i="5"/>
  <c r="E7" i="5"/>
  <c r="S6" i="5"/>
  <c r="M6" i="5"/>
  <c r="E6" i="5"/>
  <c r="S5" i="5"/>
  <c r="M5" i="5"/>
  <c r="M12" i="5" s="1"/>
  <c r="E5" i="5"/>
  <c r="J16" i="6" l="1"/>
  <c r="K16" i="6" s="1"/>
  <c r="K14" i="6"/>
  <c r="J19" i="6"/>
  <c r="J23" i="6"/>
  <c r="J20" i="6"/>
  <c r="J18" i="6"/>
  <c r="L18" i="6" s="1"/>
  <c r="J14" i="5"/>
  <c r="I16" i="5"/>
  <c r="J16" i="5" s="1"/>
  <c r="R17" i="1" l="1"/>
  <c r="S5" i="4"/>
  <c r="Q17" i="4"/>
  <c r="O12" i="1" l="1"/>
  <c r="I12" i="1"/>
  <c r="G12" i="1"/>
  <c r="D12" i="1"/>
  <c r="C12" i="1"/>
  <c r="S11" i="1"/>
  <c r="M11" i="1"/>
  <c r="E11" i="1"/>
  <c r="S10" i="1"/>
  <c r="M10" i="1"/>
  <c r="E10" i="1"/>
  <c r="S9" i="1"/>
  <c r="M9" i="1"/>
  <c r="E9" i="1"/>
  <c r="S8" i="1"/>
  <c r="M8" i="1"/>
  <c r="E8" i="1"/>
  <c r="S7" i="1"/>
  <c r="M7" i="1"/>
  <c r="E7" i="1"/>
  <c r="S6" i="1"/>
  <c r="M6" i="1"/>
  <c r="E6" i="1"/>
  <c r="S5" i="1"/>
  <c r="M5" i="1"/>
  <c r="E5" i="1"/>
  <c r="S6" i="4"/>
  <c r="I15" i="4"/>
  <c r="J15" i="4" s="1"/>
  <c r="O12" i="4"/>
  <c r="I12" i="4"/>
  <c r="G12" i="4"/>
  <c r="D12" i="4"/>
  <c r="I17" i="4" s="1"/>
  <c r="C12" i="4"/>
  <c r="I18" i="4" s="1"/>
  <c r="S11" i="4"/>
  <c r="M11" i="4"/>
  <c r="E11" i="4"/>
  <c r="S10" i="4"/>
  <c r="M10" i="4"/>
  <c r="E10" i="4"/>
  <c r="S9" i="4"/>
  <c r="M9" i="4"/>
  <c r="E9" i="4"/>
  <c r="S8" i="4"/>
  <c r="M8" i="4"/>
  <c r="E8" i="4"/>
  <c r="S7" i="4"/>
  <c r="M7" i="4"/>
  <c r="E7" i="4"/>
  <c r="M6" i="4"/>
  <c r="E6" i="4"/>
  <c r="M5" i="4"/>
  <c r="E5" i="4"/>
  <c r="I14" i="4" s="1"/>
  <c r="S12" i="1" l="1"/>
  <c r="M12" i="1"/>
  <c r="J14" i="4"/>
  <c r="M12" i="4"/>
  <c r="S12" i="4"/>
  <c r="J15" i="1"/>
  <c r="K15" i="1" s="1"/>
  <c r="J24" i="1"/>
  <c r="J17" i="1"/>
  <c r="J18" i="1"/>
  <c r="L18" i="1" l="1"/>
  <c r="J22" i="1"/>
  <c r="J14" i="1"/>
  <c r="J16" i="1" s="1"/>
  <c r="K16" i="1" s="1"/>
  <c r="J20" i="1"/>
  <c r="J25" i="1"/>
  <c r="J21" i="1"/>
  <c r="I16" i="4"/>
  <c r="J16" i="4" s="1"/>
  <c r="K14" i="1" l="1"/>
  <c r="J23" i="1"/>
  <c r="J19" i="1"/>
</calcChain>
</file>

<file path=xl/sharedStrings.xml><?xml version="1.0" encoding="utf-8"?>
<sst xmlns="http://schemas.openxmlformats.org/spreadsheetml/2006/main" count="1674" uniqueCount="147">
  <si>
    <t>mass</t>
  </si>
  <si>
    <t>mw</t>
  </si>
  <si>
    <t>mol</t>
  </si>
  <si>
    <t>Catalyst</t>
  </si>
  <si>
    <t>Reagent</t>
  </si>
  <si>
    <t>Product</t>
  </si>
  <si>
    <t>Total</t>
  </si>
  <si>
    <t>Yield</t>
  </si>
  <si>
    <t>AE</t>
  </si>
  <si>
    <t>RME</t>
  </si>
  <si>
    <t>PMI total</t>
  </si>
  <si>
    <t>PMI Reaction</t>
  </si>
  <si>
    <t>PMI Workup</t>
  </si>
  <si>
    <t>Conversion</t>
  </si>
  <si>
    <t>Selectivity</t>
  </si>
  <si>
    <t>PMI reactants, reagents, catlyst</t>
  </si>
  <si>
    <t>Flag</t>
  </si>
  <si>
    <t>PMI reaction solvents</t>
  </si>
  <si>
    <t>PMI Workup chemical</t>
  </si>
  <si>
    <t>PMI workup solvents</t>
  </si>
  <si>
    <t>H200, H201, H202, H203</t>
  </si>
  <si>
    <t>H300, H310, H330</t>
  </si>
  <si>
    <t>Mutagenic</t>
  </si>
  <si>
    <t>Highly explosive</t>
  </si>
  <si>
    <t>Explosive thermal runaway</t>
  </si>
  <si>
    <t>H230, H240, H250</t>
  </si>
  <si>
    <t>H241</t>
  </si>
  <si>
    <t>Toxic</t>
  </si>
  <si>
    <t xml:space="preserve">H301, H311, H331, </t>
  </si>
  <si>
    <t>Long Term toxicity</t>
  </si>
  <si>
    <t>H340, H350, H360, H370, H372</t>
  </si>
  <si>
    <t>Environmental implications</t>
  </si>
  <si>
    <t>Preferred solvents</t>
  </si>
  <si>
    <t>H341, H351, H361,   H371, H373</t>
  </si>
  <si>
    <t>H401,  H412</t>
  </si>
  <si>
    <t>H205, H220, H224</t>
  </si>
  <si>
    <t xml:space="preserve">5-50 years </t>
  </si>
  <si>
    <t xml:space="preserve"> Red Flag</t>
  </si>
  <si>
    <t>50-500 years</t>
  </si>
  <si>
    <t xml:space="preserve"> +500 years </t>
  </si>
  <si>
    <t>Supply remaining</t>
  </si>
  <si>
    <t>Flag colour</t>
  </si>
  <si>
    <t>Green Flag</t>
  </si>
  <si>
    <r>
      <t>Volume   (cm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</si>
  <si>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Volume   (cm3)</t>
  </si>
  <si>
    <t>Mass  (g)</t>
  </si>
  <si>
    <t>Mass (g)</t>
  </si>
  <si>
    <r>
      <t>Density         (g ml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</si>
  <si>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Mol</t>
  </si>
  <si>
    <t>Mass           (g)</t>
  </si>
  <si>
    <r>
      <t>Density             (g ml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</si>
  <si>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MW</t>
  </si>
  <si>
    <t>Mass</t>
  </si>
  <si>
    <t>Unreacted limiting reactant</t>
  </si>
  <si>
    <t>Reaction solvent</t>
  </si>
  <si>
    <t>Work up chemical</t>
  </si>
  <si>
    <t>Workup solvent</t>
  </si>
  <si>
    <t>Critical elements</t>
  </si>
  <si>
    <r>
      <t xml:space="preserve">Reactant  </t>
    </r>
    <r>
      <rPr>
        <b/>
        <sz val="11"/>
        <color rgb="FF0070C0"/>
        <rFont val="Calibri"/>
        <family val="2"/>
        <scheme val="minor"/>
      </rPr>
      <t>(Limiting Reactant First)</t>
    </r>
  </si>
  <si>
    <t xml:space="preserve">Health &amp; safety </t>
  </si>
  <si>
    <t>Solvents (First Pass)</t>
  </si>
  <si>
    <t>H240</t>
  </si>
  <si>
    <t>Fatally toxic</t>
  </si>
  <si>
    <t>H350</t>
  </si>
  <si>
    <t>H360</t>
  </si>
  <si>
    <t>Serious environmental implications</t>
  </si>
  <si>
    <t>H420</t>
  </si>
  <si>
    <t>Repro-toxic</t>
  </si>
  <si>
    <t>Solvents (Zero Pass)</t>
  </si>
  <si>
    <t>Health and Safety (Zero Pass)</t>
  </si>
  <si>
    <t>Catalyst/enzyme (First Pass)</t>
  </si>
  <si>
    <t>Use of  reagents in excess</t>
  </si>
  <si>
    <t>Use of stoichiometric quantities of reagents</t>
  </si>
  <si>
    <t>Facile recovery of catalyst/enzyme</t>
  </si>
  <si>
    <t>catalyst/enzyme not recovered</t>
  </si>
  <si>
    <t>Energy (First Pass)</t>
  </si>
  <si>
    <t>Amber Flag</t>
  </si>
  <si>
    <t xml:space="preserve">Reaction run at reflux </t>
  </si>
  <si>
    <t>Flow</t>
  </si>
  <si>
    <t>Batch</t>
  </si>
  <si>
    <t>filtration</t>
  </si>
  <si>
    <t>centrifugation</t>
  </si>
  <si>
    <t>crystallisation</t>
  </si>
  <si>
    <t>Red Flag</t>
  </si>
  <si>
    <t xml:space="preserve">Amber Flag </t>
  </si>
  <si>
    <t>If no red or amber flagged  H codes present then green flag</t>
  </si>
  <si>
    <t>quenching</t>
  </si>
  <si>
    <t>multiple recrystallisation</t>
  </si>
  <si>
    <t>Use of chemicals of environmental concern</t>
  </si>
  <si>
    <t>H400,  H410, H411, H420</t>
  </si>
  <si>
    <t xml:space="preserve"> Summary of Zero Pass Metrics Toolkit</t>
  </si>
  <si>
    <t xml:space="preserve"> Summary of First Pass Metrics Toolkit</t>
  </si>
  <si>
    <t>Supplementary Information: Appendix 2</t>
  </si>
  <si>
    <t>chromatography/ion exchange</t>
  </si>
  <si>
    <t>solvent exchange, quenching into aqueous solvent</t>
  </si>
  <si>
    <t xml:space="preserve">Green Flag </t>
  </si>
  <si>
    <t>OE</t>
  </si>
  <si>
    <t>List Highly Hazardous Solvents Below</t>
  </si>
  <si>
    <t>Highly hazardous solvents  (Red flag for any of the following)</t>
  </si>
  <si>
    <t>Health &amp; safety (Red flag for any of the following)</t>
  </si>
  <si>
    <t>List solvents below</t>
  </si>
  <si>
    <t>Tick</t>
  </si>
  <si>
    <t xml:space="preserve"> </t>
  </si>
  <si>
    <t>List substances plus the red flagged H-codes below</t>
  </si>
  <si>
    <t>Note element</t>
  </si>
  <si>
    <t>Yield, AE, RME, MI/PMI and OE</t>
  </si>
  <si>
    <t>Yield, conversion, selectivity, AE, RME</t>
  </si>
  <si>
    <r>
      <rPr>
        <b/>
        <sz val="11"/>
        <color theme="1"/>
        <rFont val="Calibri"/>
        <family val="2"/>
        <scheme val="minor"/>
      </rPr>
      <t>water,</t>
    </r>
    <r>
      <rPr>
        <sz val="11"/>
        <color theme="1"/>
        <rFont val="Calibri"/>
        <family val="2"/>
        <scheme val="minor"/>
      </rPr>
      <t xml:space="preserve"> EtOH, nBuOH, AcOipr, AcOnBu, PhOMe, MeOH, tBuOH, BnOH, ethylene glycol, acetone, MEK, MIBK, </t>
    </r>
    <r>
      <rPr>
        <b/>
        <sz val="11"/>
        <color theme="1"/>
        <rFont val="Calibri"/>
        <family val="2"/>
        <scheme val="minor"/>
      </rPr>
      <t>AcOEt,</t>
    </r>
    <r>
      <rPr>
        <sz val="11"/>
        <color theme="1"/>
        <rFont val="Calibri"/>
        <family val="2"/>
        <scheme val="minor"/>
      </rPr>
      <t xml:space="preserve"> sulfolane</t>
    </r>
  </si>
  <si>
    <r>
      <rPr>
        <b/>
        <sz val="11"/>
        <color theme="1"/>
        <rFont val="Calibri"/>
        <family val="2"/>
        <scheme val="minor"/>
      </rPr>
      <t>Problematic solvents:</t>
    </r>
    <r>
      <rPr>
        <sz val="11"/>
        <color theme="1"/>
        <rFont val="Calibri"/>
        <family val="2"/>
        <scheme val="minor"/>
      </rPr>
      <t xml:space="preserve"> (acceptable only if substitution does not offer advantages)</t>
    </r>
  </si>
  <si>
    <r>
      <t xml:space="preserve">DMSO, cyclohexanone, DMPU, AcOH, Ac2O, Acetonitrile, AcOMe, THF, heptane, Me-cyclohexane, toluene, xylene, MTBE, </t>
    </r>
    <r>
      <rPr>
        <b/>
        <sz val="11"/>
        <color theme="1"/>
        <rFont val="Calibri"/>
        <family val="2"/>
        <scheme val="minor"/>
      </rPr>
      <t>cyclohexane</t>
    </r>
    <r>
      <rPr>
        <sz val="11"/>
        <color theme="1"/>
        <rFont val="Calibri"/>
        <family val="2"/>
        <scheme val="minor"/>
      </rPr>
      <t xml:space="preserve">, chlorobenzene, formic acid, pyridine, Me-THF </t>
    </r>
  </si>
  <si>
    <r>
      <rPr>
        <b/>
        <sz val="11"/>
        <color theme="1"/>
        <rFont val="Calibri"/>
        <family val="2"/>
        <scheme val="minor"/>
      </rPr>
      <t>Hazardous solvents</t>
    </r>
    <r>
      <rPr>
        <sz val="11"/>
        <color theme="1"/>
        <rFont val="Calibri"/>
        <family val="2"/>
        <scheme val="minor"/>
      </rPr>
      <t>: These solvents have significant health and/or safety concerns.</t>
    </r>
  </si>
  <si>
    <r>
      <t xml:space="preserve">dioxane, pentane, TEA, diisopropyl ether, </t>
    </r>
    <r>
      <rPr>
        <sz val="11"/>
        <color theme="1"/>
        <rFont val="Calibri"/>
        <family val="2"/>
        <scheme val="minor"/>
      </rPr>
      <t xml:space="preserve"> DME, DCM, DMF, DMA, NMP, methoxyethanol, hexane</t>
    </r>
  </si>
  <si>
    <r>
      <rPr>
        <b/>
        <sz val="11"/>
        <color theme="0"/>
        <rFont val="Calibri"/>
        <family val="2"/>
        <scheme val="minor"/>
      </rPr>
      <t>Highly hazardous solvents:</t>
    </r>
    <r>
      <rPr>
        <sz val="11"/>
        <color theme="0"/>
        <rFont val="Calibri"/>
        <family val="2"/>
        <scheme val="minor"/>
      </rPr>
      <t xml:space="preserve"> The solvents which are agreed not to be used, even in screening</t>
    </r>
  </si>
  <si>
    <r>
      <t xml:space="preserve">Catalyst or enzyme used, </t>
    </r>
    <r>
      <rPr>
        <b/>
        <sz val="11"/>
        <color theme="1"/>
        <rFont val="Calibri"/>
        <family val="2"/>
        <scheme val="minor"/>
      </rPr>
      <t>or</t>
    </r>
    <r>
      <rPr>
        <sz val="11"/>
        <color theme="1"/>
        <rFont val="Calibri"/>
        <family val="2"/>
        <scheme val="minor"/>
      </rPr>
      <t xml:space="preserve"> reaction takes place without </t>
    </r>
    <r>
      <rPr>
        <b/>
        <sz val="11"/>
        <color theme="1"/>
        <rFont val="Calibri"/>
        <family val="2"/>
        <scheme val="minor"/>
      </rPr>
      <t>any</t>
    </r>
    <r>
      <rPr>
        <sz val="11"/>
        <color theme="1"/>
        <rFont val="Calibri"/>
        <family val="2"/>
        <scheme val="minor"/>
      </rPr>
      <t xml:space="preserve"> catalyst/reagents. </t>
    </r>
  </si>
  <si>
    <r>
      <t>Reaction run between 0 to 70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C </t>
    </r>
  </si>
  <si>
    <r>
      <t>Reaction run between  -20 to 0 or 70 to 140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</si>
  <si>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>Reaction run 5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or more below the solvent boiling point</t>
    </r>
  </si>
  <si>
    <r>
      <t>Reaction run below  -20 or above 140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</si>
  <si>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 xml:space="preserve">Low temperature distillation/evaporation/ sublimation (&lt; 140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at atmospheric pressure)</t>
    </r>
  </si>
  <si>
    <r>
      <t xml:space="preserve"> high temperature distillation/evaporations/sublimation (&gt; 140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at atmospheric pressure)</t>
    </r>
  </si>
  <si>
    <r>
      <t>Et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O, Benzene, CCl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, chloroform, DCE, nitromethane, CS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HMPA</t>
    </r>
  </si>
  <si>
    <t xml:space="preserve">Red Flag    </t>
  </si>
  <si>
    <t>Work Up</t>
  </si>
  <si>
    <t>Batch/flow</t>
  </si>
  <si>
    <t>List substances of very high concern</t>
  </si>
  <si>
    <t>Chemical identified as Substances of Very High Concern by ChemSec which are utilised</t>
  </si>
  <si>
    <t>List substances and H-codes</t>
  </si>
  <si>
    <t>List</t>
  </si>
  <si>
    <r>
      <t>Et</t>
    </r>
    <r>
      <rPr>
        <vertAlign val="subscript"/>
        <sz val="11"/>
        <color theme="0"/>
        <rFont val="Calibri"/>
        <family val="2"/>
        <scheme val="minor"/>
      </rPr>
      <t>2</t>
    </r>
    <r>
      <rPr>
        <sz val="11"/>
        <color theme="0"/>
        <rFont val="Calibri"/>
        <family val="2"/>
        <scheme val="minor"/>
      </rPr>
      <t>O, Benzene, CCl</t>
    </r>
    <r>
      <rPr>
        <vertAlign val="subscript"/>
        <sz val="11"/>
        <color theme="0"/>
        <rFont val="Calibri"/>
        <family val="2"/>
        <scheme val="minor"/>
      </rPr>
      <t>4</t>
    </r>
    <r>
      <rPr>
        <sz val="11"/>
        <color theme="0"/>
        <rFont val="Calibri"/>
        <family val="2"/>
        <scheme val="minor"/>
      </rPr>
      <t>, chloroform, DCE, nitromethane, CS</t>
    </r>
    <r>
      <rPr>
        <vertAlign val="subscript"/>
        <sz val="11"/>
        <color theme="0"/>
        <rFont val="Calibri"/>
        <family val="2"/>
        <scheme val="minor"/>
      </rPr>
      <t>2</t>
    </r>
    <r>
      <rPr>
        <sz val="11"/>
        <color theme="0"/>
        <rFont val="Calibri"/>
        <family val="2"/>
        <scheme val="minor"/>
      </rPr>
      <t>, HMPA</t>
    </r>
  </si>
  <si>
    <t>BrCH2CONHPheOEt</t>
  </si>
  <si>
    <t>Et2O</t>
  </si>
  <si>
    <t>+</t>
  </si>
  <si>
    <t>Et2O (H224, H302, H336)</t>
  </si>
  <si>
    <t>1-Methylimidazole</t>
  </si>
  <si>
    <t>1-Methylimidazole (H302, H311, H314)</t>
  </si>
  <si>
    <t>BrCH2CONHPheOC4H9</t>
  </si>
  <si>
    <t>BrCH2CONHPheOC6H13</t>
  </si>
  <si>
    <t>BrCH2CONHPheOC8H17</t>
  </si>
  <si>
    <t>BrCH2CONHPheOC10H21</t>
  </si>
  <si>
    <t>BrCH2CONHPheOC12H25</t>
  </si>
  <si>
    <t>DCM</t>
  </si>
  <si>
    <t>Acetonitrile</t>
  </si>
  <si>
    <t>Acetonitrile (H225, H302, H312, H319, H332)</t>
  </si>
  <si>
    <t>BrCH2CONHPheOC14H29</t>
  </si>
  <si>
    <t>BrCH2CONHPheOC16H33</t>
  </si>
  <si>
    <t>filtration;
crystallisation;
low temperature distillation/evaporation</t>
  </si>
  <si>
    <t>DCM (H351, H373, H315, H319, H335, H336)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</si>
</sst>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C02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59999389629810485"/>
      </right>
      <top style="thin">
        <color indexed="64"/>
      </top>
      <bottom/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/>
      <diagonal/>
    </border>
    <border>
      <left style="thin">
        <color theme="4" tint="0.5999938962981048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4" tint="0.59999389629810485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59999389629810485"/>
      </right>
      <top/>
      <bottom/>
      <diagonal/>
    </border>
    <border>
      <left style="thin">
        <color theme="4" tint="0.5999938962981048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213">
    <xf numFmtId="0" fontId="0" fillId="0" borderId="0" xfId="0"/>
    <xf numFmtId="164" fontId="0" fillId="7" borderId="0" xfId="6" applyNumberFormat="1" applyFont="1"/>
    <xf numFmtId="165" fontId="4" fillId="9" borderId="0" xfId="8" applyNumberFormat="1" applyFont="1"/>
    <xf numFmtId="164" fontId="4" fillId="6" borderId="0" xfId="5" applyNumberFormat="1" applyFont="1"/>
    <xf numFmtId="165" fontId="4" fillId="6" borderId="0" xfId="5" applyNumberFormat="1" applyFont="1"/>
    <xf numFmtId="0" fontId="0" fillId="8" borderId="0" xfId="7" applyFont="1" applyAlignment="1">
      <alignment wrapText="1"/>
    </xf>
    <xf numFmtId="164" fontId="4" fillId="9" borderId="0" xfId="8" applyNumberFormat="1" applyFont="1" applyAlignment="1">
      <alignment wrapText="1"/>
    </xf>
    <xf numFmtId="0" fontId="6" fillId="0" borderId="0" xfId="0" applyNumberFormat="1" applyFont="1" applyAlignment="1">
      <alignment vertical="top" wrapText="1"/>
    </xf>
    <xf numFmtId="0" fontId="6" fillId="7" borderId="2" xfId="6" applyNumberFormat="1" applyFont="1" applyBorder="1" applyAlignment="1">
      <alignment horizontal="center" vertical="top" wrapText="1"/>
    </xf>
    <xf numFmtId="0" fontId="6" fillId="4" borderId="2" xfId="3" applyNumberFormat="1" applyFont="1" applyBorder="1" applyAlignment="1">
      <alignment horizontal="center" vertical="top" wrapText="1"/>
    </xf>
    <xf numFmtId="164" fontId="6" fillId="0" borderId="0" xfId="0" applyNumberFormat="1" applyFont="1"/>
    <xf numFmtId="164" fontId="5" fillId="12" borderId="11" xfId="0" applyNumberFormat="1" applyFont="1" applyFill="1" applyBorder="1"/>
    <xf numFmtId="164" fontId="3" fillId="12" borderId="12" xfId="0" applyNumberFormat="1" applyFont="1" applyFill="1" applyBorder="1"/>
    <xf numFmtId="164" fontId="3" fillId="12" borderId="13" xfId="0" applyNumberFormat="1" applyFont="1" applyFill="1" applyBorder="1"/>
    <xf numFmtId="2" fontId="0" fillId="7" borderId="2" xfId="6" applyNumberFormat="1" applyFont="1" applyBorder="1" applyAlignment="1">
      <alignment horizontal="center"/>
    </xf>
    <xf numFmtId="2" fontId="0" fillId="4" borderId="2" xfId="3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vertical="top"/>
    </xf>
    <xf numFmtId="0" fontId="6" fillId="0" borderId="18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164" fontId="0" fillId="0" borderId="0" xfId="0" applyNumberFormat="1" applyFont="1"/>
    <xf numFmtId="2" fontId="3" fillId="16" borderId="2" xfId="6" applyNumberFormat="1" applyFont="1" applyFill="1" applyBorder="1" applyAlignment="1">
      <alignment horizontal="center"/>
    </xf>
    <xf numFmtId="0" fontId="6" fillId="0" borderId="0" xfId="0" applyFont="1"/>
    <xf numFmtId="164" fontId="5" fillId="5" borderId="2" xfId="4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0" fillId="0" borderId="0" xfId="0" applyFont="1"/>
    <xf numFmtId="2" fontId="2" fillId="2" borderId="1" xfId="1" applyNumberFormat="1" applyFont="1" applyAlignment="1">
      <alignment horizontal="center"/>
    </xf>
    <xf numFmtId="164" fontId="3" fillId="6" borderId="0" xfId="5" applyNumberFormat="1" applyFont="1"/>
    <xf numFmtId="165" fontId="3" fillId="6" borderId="0" xfId="5" applyNumberFormat="1" applyFont="1"/>
    <xf numFmtId="165" fontId="0" fillId="0" borderId="0" xfId="0" applyNumberFormat="1" applyFont="1"/>
    <xf numFmtId="0" fontId="3" fillId="3" borderId="0" xfId="2" applyFont="1"/>
    <xf numFmtId="165" fontId="3" fillId="3" borderId="0" xfId="2" applyNumberFormat="1" applyFont="1"/>
    <xf numFmtId="0" fontId="3" fillId="6" borderId="0" xfId="5" applyFont="1"/>
    <xf numFmtId="164" fontId="3" fillId="3" borderId="0" xfId="2" applyNumberFormat="1" applyFont="1"/>
    <xf numFmtId="2" fontId="2" fillId="2" borderId="24" xfId="1" applyNumberFormat="1" applyFont="1" applyBorder="1" applyAlignment="1">
      <alignment horizontal="center"/>
    </xf>
    <xf numFmtId="2" fontId="3" fillId="3" borderId="2" xfId="2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3" fillId="3" borderId="2" xfId="2" applyNumberFormat="1" applyFont="1" applyBorder="1"/>
    <xf numFmtId="165" fontId="0" fillId="7" borderId="0" xfId="6" applyNumberFormat="1" applyFont="1"/>
    <xf numFmtId="164" fontId="0" fillId="0" borderId="0" xfId="0" applyNumberFormat="1" applyFont="1" applyBorder="1"/>
    <xf numFmtId="165" fontId="0" fillId="8" borderId="0" xfId="7" applyNumberFormat="1" applyFont="1"/>
    <xf numFmtId="0" fontId="0" fillId="0" borderId="25" xfId="0" applyFont="1" applyBorder="1"/>
    <xf numFmtId="0" fontId="0" fillId="14" borderId="2" xfId="0" applyFont="1" applyFill="1" applyBorder="1" applyAlignment="1">
      <alignment horizontal="center" vertical="center" wrapText="1"/>
    </xf>
    <xf numFmtId="0" fontId="0" fillId="14" borderId="2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10" borderId="2" xfId="0" applyFont="1" applyFill="1" applyBorder="1" applyAlignment="1">
      <alignment horizontal="center" vertical="center" wrapText="1"/>
    </xf>
    <xf numFmtId="0" fontId="0" fillId="11" borderId="2" xfId="0" applyFont="1" applyFill="1" applyBorder="1" applyAlignment="1">
      <alignment horizontal="center" vertical="center" wrapText="1"/>
    </xf>
    <xf numFmtId="0" fontId="0" fillId="11" borderId="24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11" borderId="2" xfId="0" applyNumberFormat="1" applyFont="1" applyFill="1" applyBorder="1" applyAlignment="1">
      <alignment horizontal="center" vertical="center" wrapText="1"/>
    </xf>
    <xf numFmtId="0" fontId="0" fillId="10" borderId="2" xfId="0" applyNumberFormat="1" applyFont="1" applyFill="1" applyBorder="1" applyAlignment="1">
      <alignment horizontal="center" vertical="center" wrapText="1"/>
    </xf>
    <xf numFmtId="0" fontId="0" fillId="14" borderId="2" xfId="0" applyNumberFormat="1" applyFont="1" applyFill="1" applyBorder="1" applyAlignment="1">
      <alignment horizontal="center" vertical="center" wrapText="1"/>
    </xf>
    <xf numFmtId="0" fontId="0" fillId="14" borderId="2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0" fillId="14" borderId="2" xfId="0" applyFont="1" applyFill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11" borderId="11" xfId="0" applyFont="1" applyFill="1" applyBorder="1"/>
    <xf numFmtId="0" fontId="0" fillId="11" borderId="12" xfId="0" applyFont="1" applyFill="1" applyBorder="1"/>
    <xf numFmtId="0" fontId="0" fillId="11" borderId="13" xfId="0" applyFont="1" applyFill="1" applyBorder="1"/>
    <xf numFmtId="0" fontId="3" fillId="13" borderId="0" xfId="4" applyFont="1" applyFill="1"/>
    <xf numFmtId="164" fontId="3" fillId="5" borderId="2" xfId="4" applyNumberFormat="1" applyFont="1" applyBorder="1" applyAlignment="1">
      <alignment horizontal="center"/>
    </xf>
    <xf numFmtId="0" fontId="2" fillId="2" borderId="2" xfId="1" applyFont="1" applyBorder="1" applyAlignment="1">
      <alignment horizontal="center"/>
    </xf>
    <xf numFmtId="0" fontId="3" fillId="3" borderId="2" xfId="2" applyFont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Border="1"/>
    <xf numFmtId="0" fontId="0" fillId="14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0" fontId="0" fillId="11" borderId="2" xfId="0" applyFont="1" applyFill="1" applyBorder="1" applyAlignment="1">
      <alignment horizontal="center" vertical="center" wrapText="1"/>
    </xf>
    <xf numFmtId="0" fontId="0" fillId="10" borderId="24" xfId="0" applyFont="1" applyFill="1" applyBorder="1" applyAlignment="1">
      <alignment horizontal="center" wrapText="1"/>
    </xf>
    <xf numFmtId="0" fontId="0" fillId="14" borderId="2" xfId="0" applyNumberFormat="1" applyFont="1" applyFill="1" applyBorder="1" applyAlignment="1">
      <alignment horizontal="center" vertical="center" wrapText="1"/>
    </xf>
    <xf numFmtId="0" fontId="0" fillId="14" borderId="22" xfId="0" applyNumberFormat="1" applyFont="1" applyFill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164" fontId="5" fillId="5" borderId="2" xfId="4" applyNumberFormat="1" applyFont="1" applyBorder="1" applyAlignment="1">
      <alignment horizontal="center"/>
    </xf>
    <xf numFmtId="164" fontId="3" fillId="3" borderId="22" xfId="2" applyNumberFormat="1" applyFont="1" applyBorder="1" applyAlignment="1">
      <alignment horizontal="center" wrapText="1"/>
    </xf>
    <xf numFmtId="164" fontId="3" fillId="3" borderId="24" xfId="2" applyNumberFormat="1" applyFont="1" applyBorder="1" applyAlignment="1">
      <alignment horizontal="center" wrapText="1"/>
    </xf>
    <xf numFmtId="164" fontId="3" fillId="3" borderId="22" xfId="2" applyNumberFormat="1" applyFont="1" applyBorder="1" applyAlignment="1">
      <alignment horizontal="center"/>
    </xf>
    <xf numFmtId="164" fontId="3" fillId="3" borderId="24" xfId="2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5" fillId="12" borderId="11" xfId="0" applyNumberFormat="1" applyFont="1" applyFill="1" applyBorder="1" applyAlignment="1">
      <alignment horizontal="center"/>
    </xf>
    <xf numFmtId="164" fontId="5" fillId="12" borderId="12" xfId="0" applyNumberFormat="1" applyFont="1" applyFill="1" applyBorder="1" applyAlignment="1">
      <alignment horizontal="center"/>
    </xf>
    <xf numFmtId="164" fontId="5" fillId="12" borderId="13" xfId="0" applyNumberFormat="1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5" fillId="12" borderId="11" xfId="0" applyNumberFormat="1" applyFont="1" applyFill="1" applyBorder="1" applyAlignment="1">
      <alignment horizontal="left"/>
    </xf>
    <xf numFmtId="164" fontId="5" fillId="12" borderId="12" xfId="0" applyNumberFormat="1" applyFont="1" applyFill="1" applyBorder="1" applyAlignment="1">
      <alignment horizontal="left"/>
    </xf>
    <xf numFmtId="164" fontId="5" fillId="12" borderId="13" xfId="0" applyNumberFormat="1" applyFont="1" applyFill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center"/>
    </xf>
    <xf numFmtId="0" fontId="0" fillId="14" borderId="2" xfId="0" applyFont="1" applyFill="1" applyBorder="1" applyAlignment="1">
      <alignment horizontal="left" vertical="center"/>
    </xf>
    <xf numFmtId="0" fontId="0" fillId="14" borderId="2" xfId="0" applyFont="1" applyFill="1" applyBorder="1" applyAlignment="1">
      <alignment horizontal="left"/>
    </xf>
    <xf numFmtId="0" fontId="6" fillId="14" borderId="2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/>
    </xf>
    <xf numFmtId="0" fontId="0" fillId="10" borderId="2" xfId="0" applyFont="1" applyFill="1" applyBorder="1" applyAlignment="1">
      <alignment horizontal="center" vertical="center"/>
    </xf>
    <xf numFmtId="0" fontId="0" fillId="14" borderId="2" xfId="0" applyNumberFormat="1" applyFont="1" applyFill="1" applyBorder="1" applyAlignment="1">
      <alignment horizontal="center" vertical="center" wrapText="1"/>
    </xf>
    <xf numFmtId="0" fontId="0" fillId="14" borderId="22" xfId="0" applyNumberFormat="1" applyFont="1" applyFill="1" applyBorder="1" applyAlignment="1">
      <alignment horizontal="center" vertical="center" wrapText="1"/>
    </xf>
    <xf numFmtId="0" fontId="0" fillId="14" borderId="23" xfId="0" applyNumberFormat="1" applyFont="1" applyFill="1" applyBorder="1" applyAlignment="1">
      <alignment horizontal="center" vertical="center" wrapText="1"/>
    </xf>
    <xf numFmtId="0" fontId="0" fillId="14" borderId="24" xfId="0" applyNumberFormat="1" applyFont="1" applyFill="1" applyBorder="1" applyAlignment="1">
      <alignment horizontal="center" vertical="center" wrapText="1"/>
    </xf>
    <xf numFmtId="0" fontId="0" fillId="11" borderId="22" xfId="0" applyNumberFormat="1" applyFont="1" applyFill="1" applyBorder="1" applyAlignment="1">
      <alignment horizontal="center" vertical="center" wrapText="1"/>
    </xf>
    <xf numFmtId="0" fontId="0" fillId="11" borderId="23" xfId="0" applyNumberFormat="1" applyFont="1" applyFill="1" applyBorder="1" applyAlignment="1">
      <alignment horizontal="center" vertical="center" wrapText="1"/>
    </xf>
    <xf numFmtId="0" fontId="0" fillId="11" borderId="24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/>
    </xf>
    <xf numFmtId="164" fontId="6" fillId="0" borderId="13" xfId="0" applyNumberFormat="1" applyFont="1" applyBorder="1" applyAlignment="1">
      <alignment horizontal="center"/>
    </xf>
    <xf numFmtId="164" fontId="4" fillId="17" borderId="11" xfId="0" applyNumberFormat="1" applyFont="1" applyFill="1" applyBorder="1" applyAlignment="1">
      <alignment horizontal="center"/>
    </xf>
    <xf numFmtId="164" fontId="4" fillId="17" borderId="13" xfId="0" applyNumberFormat="1" applyFont="1" applyFill="1" applyBorder="1" applyAlignment="1">
      <alignment horizontal="center"/>
    </xf>
    <xf numFmtId="0" fontId="4" fillId="10" borderId="11" xfId="0" applyFont="1" applyFill="1" applyBorder="1" applyAlignment="1">
      <alignment horizontal="center"/>
    </xf>
    <xf numFmtId="0" fontId="4" fillId="10" borderId="13" xfId="0" applyFont="1" applyFill="1" applyBorder="1" applyAlignment="1">
      <alignment horizontal="center"/>
    </xf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0" fillId="12" borderId="6" xfId="0" applyFont="1" applyFill="1" applyBorder="1" applyAlignment="1">
      <alignment horizontal="center" vertical="center"/>
    </xf>
    <xf numFmtId="0" fontId="0" fillId="12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4" fontId="0" fillId="14" borderId="9" xfId="0" applyNumberFormat="1" applyFont="1" applyFill="1" applyBorder="1" applyAlignment="1">
      <alignment horizontal="center" vertical="top" wrapText="1"/>
    </xf>
    <xf numFmtId="164" fontId="0" fillId="14" borderId="10" xfId="0" applyNumberFormat="1" applyFont="1" applyFill="1" applyBorder="1" applyAlignment="1">
      <alignment horizontal="center" vertical="top" wrapText="1"/>
    </xf>
    <xf numFmtId="164" fontId="0" fillId="14" borderId="6" xfId="0" applyNumberFormat="1" applyFont="1" applyFill="1" applyBorder="1" applyAlignment="1">
      <alignment horizontal="center" vertical="top" wrapText="1"/>
    </xf>
    <xf numFmtId="164" fontId="0" fillId="14" borderId="8" xfId="0" applyNumberFormat="1" applyFont="1" applyFill="1" applyBorder="1" applyAlignment="1">
      <alignment horizontal="center" vertical="top" wrapText="1"/>
    </xf>
    <xf numFmtId="164" fontId="6" fillId="14" borderId="11" xfId="0" applyNumberFormat="1" applyFont="1" applyFill="1" applyBorder="1" applyAlignment="1">
      <alignment horizontal="center" vertical="top"/>
    </xf>
    <xf numFmtId="164" fontId="6" fillId="14" borderId="13" xfId="0" applyNumberFormat="1" applyFont="1" applyFill="1" applyBorder="1" applyAlignment="1">
      <alignment horizontal="center" vertical="top"/>
    </xf>
    <xf numFmtId="0" fontId="0" fillId="0" borderId="9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164" fontId="0" fillId="10" borderId="21" xfId="0" applyNumberFormat="1" applyFont="1" applyFill="1" applyBorder="1" applyAlignment="1">
      <alignment horizontal="center" vertical="top" wrapText="1"/>
    </xf>
    <xf numFmtId="164" fontId="0" fillId="10" borderId="10" xfId="0" applyNumberFormat="1" applyFont="1" applyFill="1" applyBorder="1" applyAlignment="1">
      <alignment horizontal="center" vertical="top" wrapText="1"/>
    </xf>
    <xf numFmtId="164" fontId="0" fillId="10" borderId="14" xfId="0" applyNumberFormat="1" applyFont="1" applyFill="1" applyBorder="1" applyAlignment="1">
      <alignment horizontal="center" vertical="top" wrapText="1"/>
    </xf>
    <xf numFmtId="164" fontId="0" fillId="10" borderId="13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5" fillId="11" borderId="11" xfId="0" applyFont="1" applyFill="1" applyBorder="1" applyAlignment="1">
      <alignment horizontal="center"/>
    </xf>
    <xf numFmtId="0" fontId="3" fillId="11" borderId="12" xfId="0" applyFont="1" applyFill="1" applyBorder="1" applyAlignment="1">
      <alignment horizontal="center"/>
    </xf>
    <xf numFmtId="0" fontId="3" fillId="11" borderId="13" xfId="0" applyFont="1" applyFill="1" applyBorder="1" applyAlignment="1">
      <alignment horizontal="center"/>
    </xf>
    <xf numFmtId="0" fontId="0" fillId="14" borderId="11" xfId="0" applyFont="1" applyFill="1" applyBorder="1" applyAlignment="1">
      <alignment horizontal="center" vertical="center" wrapText="1"/>
    </xf>
    <xf numFmtId="0" fontId="0" fillId="14" borderId="12" xfId="0" applyFont="1" applyFill="1" applyBorder="1" applyAlignment="1">
      <alignment horizontal="center" vertical="center" wrapText="1"/>
    </xf>
    <xf numFmtId="0" fontId="0" fillId="14" borderId="13" xfId="0" applyFont="1" applyFill="1" applyBorder="1" applyAlignment="1">
      <alignment horizontal="center" vertical="center" wrapText="1"/>
    </xf>
    <xf numFmtId="0" fontId="0" fillId="10" borderId="11" xfId="0" applyFont="1" applyFill="1" applyBorder="1" applyAlignment="1">
      <alignment horizontal="center" vertical="center" wrapText="1"/>
    </xf>
    <xf numFmtId="0" fontId="0" fillId="10" borderId="12" xfId="0" applyFont="1" applyFill="1" applyBorder="1" applyAlignment="1">
      <alignment horizontal="center" vertical="center" wrapText="1"/>
    </xf>
    <xf numFmtId="0" fontId="0" fillId="10" borderId="13" xfId="0" applyFont="1" applyFill="1" applyBorder="1" applyAlignment="1">
      <alignment horizontal="center" vertical="center" wrapText="1"/>
    </xf>
    <xf numFmtId="0" fontId="0" fillId="11" borderId="11" xfId="0" applyFont="1" applyFill="1" applyBorder="1" applyAlignment="1">
      <alignment horizontal="center" vertical="center" wrapText="1"/>
    </xf>
    <xf numFmtId="0" fontId="0" fillId="11" borderId="12" xfId="0" applyFont="1" applyFill="1" applyBorder="1" applyAlignment="1">
      <alignment horizontal="center" vertical="center" wrapText="1"/>
    </xf>
    <xf numFmtId="0" fontId="0" fillId="11" borderId="13" xfId="0" applyFont="1" applyFill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0" fontId="6" fillId="13" borderId="7" xfId="0" applyFont="1" applyFill="1" applyBorder="1" applyAlignment="1">
      <alignment horizontal="left" vertical="center" wrapText="1"/>
    </xf>
    <xf numFmtId="0" fontId="6" fillId="13" borderId="26" xfId="0" applyFont="1" applyFill="1" applyBorder="1" applyAlignment="1">
      <alignment horizontal="left" vertical="center" wrapText="1"/>
    </xf>
    <xf numFmtId="0" fontId="3" fillId="15" borderId="11" xfId="0" applyFont="1" applyFill="1" applyBorder="1" applyAlignment="1">
      <alignment horizontal="center" vertical="top" wrapText="1"/>
    </xf>
    <xf numFmtId="0" fontId="3" fillId="15" borderId="13" xfId="0" applyFont="1" applyFill="1" applyBorder="1" applyAlignment="1">
      <alignment horizontal="center" vertical="top" wrapText="1"/>
    </xf>
    <xf numFmtId="0" fontId="3" fillId="15" borderId="12" xfId="0" applyFont="1" applyFill="1" applyBorder="1" applyAlignment="1">
      <alignment horizontal="center" vertical="top" wrapText="1"/>
    </xf>
    <xf numFmtId="0" fontId="0" fillId="10" borderId="11" xfId="0" applyFont="1" applyFill="1" applyBorder="1" applyAlignment="1">
      <alignment horizontal="center" vertical="top" wrapText="1"/>
    </xf>
    <xf numFmtId="0" fontId="0" fillId="10" borderId="13" xfId="0" applyFont="1" applyFill="1" applyBorder="1" applyAlignment="1">
      <alignment horizontal="center" vertical="top" wrapText="1"/>
    </xf>
    <xf numFmtId="0" fontId="6" fillId="14" borderId="2" xfId="0" applyFont="1" applyFill="1" applyBorder="1" applyAlignment="1">
      <alignment horizontal="center" vertical="top" wrapText="1"/>
    </xf>
    <xf numFmtId="0" fontId="0" fillId="14" borderId="2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10" borderId="11" xfId="0" applyNumberFormat="1" applyFont="1" applyFill="1" applyBorder="1" applyAlignment="1">
      <alignment horizontal="center" vertical="center" wrapText="1"/>
    </xf>
    <xf numFmtId="0" fontId="0" fillId="10" borderId="13" xfId="0" applyNumberFormat="1" applyFont="1" applyFill="1" applyBorder="1" applyAlignment="1">
      <alignment horizontal="center" vertical="center" wrapText="1"/>
    </xf>
    <xf numFmtId="164" fontId="5" fillId="3" borderId="18" xfId="2" applyNumberFormat="1" applyFont="1" applyBorder="1" applyAlignment="1">
      <alignment horizontal="center" wrapText="1"/>
    </xf>
    <xf numFmtId="164" fontId="5" fillId="3" borderId="14" xfId="2" applyNumberFormat="1" applyFont="1" applyBorder="1" applyAlignment="1">
      <alignment horizontal="center" wrapText="1"/>
    </xf>
    <xf numFmtId="164" fontId="5" fillId="5" borderId="2" xfId="4" applyNumberFormat="1" applyFont="1" applyBorder="1" applyAlignment="1">
      <alignment horizontal="center"/>
    </xf>
    <xf numFmtId="164" fontId="3" fillId="11" borderId="14" xfId="0" applyNumberFormat="1" applyFont="1" applyFill="1" applyBorder="1" applyAlignment="1">
      <alignment horizontal="center" vertical="top" wrapText="1"/>
    </xf>
    <xf numFmtId="164" fontId="3" fillId="11" borderId="19" xfId="0" applyNumberFormat="1" applyFont="1" applyFill="1" applyBorder="1" applyAlignment="1">
      <alignment horizontal="center" vertical="top" wrapText="1"/>
    </xf>
    <xf numFmtId="0" fontId="0" fillId="10" borderId="12" xfId="0" applyFont="1" applyFill="1" applyBorder="1" applyAlignment="1">
      <alignment horizontal="center" vertical="top" wrapText="1"/>
    </xf>
    <xf numFmtId="0" fontId="0" fillId="11" borderId="11" xfId="0" applyFont="1" applyFill="1" applyBorder="1" applyAlignment="1">
      <alignment horizontal="center" vertical="top" wrapText="1"/>
    </xf>
    <xf numFmtId="0" fontId="0" fillId="11" borderId="13" xfId="0" applyFont="1" applyFill="1" applyBorder="1" applyAlignment="1">
      <alignment horizontal="center" vertical="top" wrapText="1"/>
    </xf>
    <xf numFmtId="0" fontId="0" fillId="11" borderId="12" xfId="0" applyFont="1" applyFill="1" applyBorder="1" applyAlignment="1">
      <alignment horizontal="center" vertical="top" wrapText="1"/>
    </xf>
    <xf numFmtId="164" fontId="5" fillId="11" borderId="14" xfId="0" applyNumberFormat="1" applyFont="1" applyFill="1" applyBorder="1" applyAlignment="1">
      <alignment horizontal="center" vertical="top" wrapText="1"/>
    </xf>
    <xf numFmtId="164" fontId="5" fillId="11" borderId="19" xfId="0" applyNumberFormat="1" applyFont="1" applyFill="1" applyBorder="1" applyAlignment="1">
      <alignment horizontal="center" vertical="top" wrapText="1"/>
    </xf>
    <xf numFmtId="164" fontId="6" fillId="10" borderId="16" xfId="0" applyNumberFormat="1" applyFont="1" applyFill="1" applyBorder="1" applyAlignment="1">
      <alignment horizontal="center" vertical="top" wrapText="1"/>
    </xf>
    <xf numFmtId="164" fontId="6" fillId="10" borderId="17" xfId="0" applyNumberFormat="1" applyFont="1" applyFill="1" applyBorder="1" applyAlignment="1">
      <alignment horizontal="center" vertical="top" wrapText="1"/>
    </xf>
    <xf numFmtId="0" fontId="0" fillId="14" borderId="11" xfId="0" applyNumberFormat="1" applyFont="1" applyFill="1" applyBorder="1" applyAlignment="1">
      <alignment horizontal="center" vertical="center" wrapText="1"/>
    </xf>
    <xf numFmtId="0" fontId="0" fillId="14" borderId="13" xfId="0" applyNumberFormat="1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left" vertical="center"/>
    </xf>
    <xf numFmtId="0" fontId="4" fillId="10" borderId="11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</cellXfs>
  <cellStyles count="9">
    <cellStyle name="20% - Accent1" xfId="3" builtinId="30"/>
    <cellStyle name="20% - Accent3" xfId="6" builtinId="38"/>
    <cellStyle name="40% - Accent3" xfId="7" builtinId="39"/>
    <cellStyle name="60% - Accent3" xfId="8" builtinId="40"/>
    <cellStyle name="Accent1" xfId="2" builtinId="29"/>
    <cellStyle name="Accent2" xfId="4" builtinId="33"/>
    <cellStyle name="Accent3" xfId="5" builtinId="37"/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999" y="3524554"/>
          <a:ext cx="2519287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808" y="2173816"/>
          <a:ext cx="3153833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6" name="TextBox 5"/>
        <xdr:cNvSpPr txBox="1"/>
      </xdr:nvSpPr>
      <xdr:spPr>
        <a:xfrm>
          <a:off x="612321" y="56877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7" name="TextBox 6"/>
        <xdr:cNvSpPr txBox="1"/>
      </xdr:nvSpPr>
      <xdr:spPr>
        <a:xfrm>
          <a:off x="202746" y="585107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8" name="TextBox 7"/>
        <xdr:cNvSpPr txBox="1"/>
      </xdr:nvSpPr>
      <xdr:spPr>
        <a:xfrm>
          <a:off x="10149417" y="4935406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9" name="TextBox 8"/>
        <xdr:cNvSpPr txBox="1"/>
      </xdr:nvSpPr>
      <xdr:spPr>
        <a:xfrm>
          <a:off x="269719" y="6477000"/>
          <a:ext cx="5724051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0</xdr:rowOff>
    </xdr:from>
    <xdr:to>
      <xdr:col>18</xdr:col>
      <xdr:colOff>631092</xdr:colOff>
      <xdr:row>23</xdr:row>
      <xdr:rowOff>90324</xdr:rowOff>
    </xdr:to>
    <xdr:sp macro="" textlink="">
      <xdr:nvSpPr>
        <xdr:cNvPr id="8" name="TextBox 7"/>
        <xdr:cNvSpPr txBox="1"/>
      </xdr:nvSpPr>
      <xdr:spPr>
        <a:xfrm>
          <a:off x="8631982" y="4295775"/>
          <a:ext cx="5791310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7849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861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31345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31749</xdr:rowOff>
    </xdr:from>
    <xdr:to>
      <xdr:col>8</xdr:col>
      <xdr:colOff>490437</xdr:colOff>
      <xdr:row>40</xdr:row>
      <xdr:rowOff>10583</xdr:rowOff>
    </xdr:to>
    <xdr:sp macro="" textlink="">
      <xdr:nvSpPr>
        <xdr:cNvPr id="7" name="TextBox 6"/>
        <xdr:cNvSpPr txBox="1"/>
      </xdr:nvSpPr>
      <xdr:spPr>
        <a:xfrm>
          <a:off x="268661" y="6470649"/>
          <a:ext cx="5879626" cy="1502834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in mixture dicloromethane/acetonitrile (1:1) [in cause of dodecyl, tetradecyl and hexadecyl derivatives] </a:t>
          </a:r>
          <a:r>
            <a:rPr lang="en-GB">
              <a:effectLst/>
            </a:rPr>
            <a:t>(100 ml) was added 1-methylimidazole (3.98 ml, 50 mmol). The reaction mixture was stirred at room temperature for 48 hours.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Solutions of product in mixture dicloromethane/acetonitrile were evaporated in vacuo and then viscous liquid residue was crystallized under diethyl ether.</a:t>
          </a:r>
          <a:r>
            <a:rPr lang="en-GB">
              <a:effectLst/>
            </a:rPr>
            <a:t>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0</xdr:rowOff>
    </xdr:from>
    <xdr:to>
      <xdr:col>18</xdr:col>
      <xdr:colOff>631092</xdr:colOff>
      <xdr:row>23</xdr:row>
      <xdr:rowOff>242984</xdr:rowOff>
    </xdr:to>
    <xdr:sp macro="" textlink="">
      <xdr:nvSpPr>
        <xdr:cNvPr id="8" name="TextBox 7"/>
        <xdr:cNvSpPr txBox="1"/>
      </xdr:nvSpPr>
      <xdr:spPr>
        <a:xfrm>
          <a:off x="8631982" y="4295775"/>
          <a:ext cx="5791310" cy="149075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mixture dicloromethane/acetonitrile (1:1) [in cause of dodecyl, tetradecyl and hexadecyl derivatives] (100 ml) was added 1-methylimidazole (3.98 ml, 50 mmol). The reaction mixture was stirred at room temperature for 48 hours.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Solutions of product in mixture dicloromethane/acetonitrile were evaporated in vacuo and then viscous liquid residue was crystallized under diethyl ether. </a:t>
          </a:r>
          <a:r>
            <a:rPr lang="en-GB">
              <a:effectLst/>
            </a:rPr>
            <a:t>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7849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861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31345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31749</xdr:rowOff>
    </xdr:from>
    <xdr:to>
      <xdr:col>8</xdr:col>
      <xdr:colOff>490437</xdr:colOff>
      <xdr:row>40</xdr:row>
      <xdr:rowOff>10583</xdr:rowOff>
    </xdr:to>
    <xdr:sp macro="" textlink="">
      <xdr:nvSpPr>
        <xdr:cNvPr id="7" name="TextBox 6"/>
        <xdr:cNvSpPr txBox="1"/>
      </xdr:nvSpPr>
      <xdr:spPr>
        <a:xfrm>
          <a:off x="268661" y="6470649"/>
          <a:ext cx="5879626" cy="1502834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in mixture dicloromethane/acetonitrile (1:1) [in cause of dodecyl, tetradecyl and hexadecyl derivatives] </a:t>
          </a:r>
          <a:r>
            <a:rPr lang="en-GB">
              <a:effectLst/>
            </a:rPr>
            <a:t>(100 ml) was added 1-methylimidazole (3.98 ml, 50 mmol). The reaction mixture was stirred at room temperature for 48 hours.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Solutions of product in mixture dicloromethane/acetonitrile were evaporated in vacuo and then viscous liquid residue was crystallized under diethyl ether. </a:t>
          </a:r>
          <a:r>
            <a:rPr lang="en-GB">
              <a:effectLst/>
            </a:rPr>
            <a:t>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0</xdr:rowOff>
    </xdr:from>
    <xdr:to>
      <xdr:col>18</xdr:col>
      <xdr:colOff>631092</xdr:colOff>
      <xdr:row>23</xdr:row>
      <xdr:rowOff>242984</xdr:rowOff>
    </xdr:to>
    <xdr:sp macro="" textlink="">
      <xdr:nvSpPr>
        <xdr:cNvPr id="8" name="TextBox 7"/>
        <xdr:cNvSpPr txBox="1"/>
      </xdr:nvSpPr>
      <xdr:spPr>
        <a:xfrm>
          <a:off x="8631982" y="4295775"/>
          <a:ext cx="5791310" cy="149075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mixture dicloromethane/acetonitrile (1:1) [in cause of dodecyl, tetradecyl and hexadecyl derivatives] (100 ml) was added 1-methylimidazole (3.98 ml, 50 mmol). The reaction mixture was stirred at room temperature for 48 hours.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Solutions of product in mixture dicloromethane/acetonitrile were evaporated in vacuo and then viscous liquid residue was crystallized under diethyl ether.</a:t>
          </a:r>
          <a:r>
            <a:rPr lang="en-GB">
              <a:effectLst/>
            </a:rPr>
            <a:t>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7849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861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31345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31749</xdr:rowOff>
    </xdr:from>
    <xdr:to>
      <xdr:col>8</xdr:col>
      <xdr:colOff>490437</xdr:colOff>
      <xdr:row>40</xdr:row>
      <xdr:rowOff>10583</xdr:rowOff>
    </xdr:to>
    <xdr:sp macro="" textlink="">
      <xdr:nvSpPr>
        <xdr:cNvPr id="7" name="TextBox 6"/>
        <xdr:cNvSpPr txBox="1"/>
      </xdr:nvSpPr>
      <xdr:spPr>
        <a:xfrm>
          <a:off x="268661" y="6470649"/>
          <a:ext cx="5879626" cy="1502834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in mixture dicloromethane/acetonitrile (1:1) [in cause of dodecyl, tetradecyl and hexadecyl derivatives] </a:t>
          </a:r>
          <a:r>
            <a:rPr lang="en-GB">
              <a:effectLst/>
            </a:rPr>
            <a:t>(100 ml) was added 1-methylimidazole (3.98 ml, 50 mmol). The reaction mixture was stirred at room temperature for 48 hours.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Solutions in mixture dicloromethane/acetonitrile were evaporated in vacuo and then viscous liquid residue was crystallized under diethyl ether.</a:t>
          </a:r>
          <a:r>
            <a:rPr lang="en-GB">
              <a:effectLst/>
            </a:rPr>
            <a:t>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0</xdr:rowOff>
    </xdr:from>
    <xdr:to>
      <xdr:col>18</xdr:col>
      <xdr:colOff>631092</xdr:colOff>
      <xdr:row>23</xdr:row>
      <xdr:rowOff>242984</xdr:rowOff>
    </xdr:to>
    <xdr:sp macro="" textlink="">
      <xdr:nvSpPr>
        <xdr:cNvPr id="8" name="TextBox 7"/>
        <xdr:cNvSpPr txBox="1"/>
      </xdr:nvSpPr>
      <xdr:spPr>
        <a:xfrm>
          <a:off x="8631982" y="4295775"/>
          <a:ext cx="5791310" cy="149075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mixture dicloromethane/acetonitrile (1:1) [in cause of dodecyl, tetradecyl and hexadecyl derivatives] (100 ml) was added 1-methylimidazole (3.98 ml, 50 mmol). The reaction mixture was stirred at room temperature for 48 hours.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Solutions in mixture dicloromethane/acetonitrile were evaporated in vacuo and then viscous liquid residue was crystallized under diethyl ether.</a:t>
          </a:r>
          <a:r>
            <a:rPr lang="en-GB">
              <a:effectLst/>
            </a:rPr>
            <a:t>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546" y="3031671"/>
          <a:ext cx="199752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333" y="3622221"/>
          <a:ext cx="2653393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4204607"/>
          <a:ext cx="3288847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7807" y="12631513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129893"/>
          <a:ext cx="896711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6" name="TextBox 5"/>
        <xdr:cNvSpPr txBox="1"/>
      </xdr:nvSpPr>
      <xdr:spPr>
        <a:xfrm>
          <a:off x="8642480" y="6092111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0</xdr:rowOff>
    </xdr:from>
    <xdr:to>
      <xdr:col>18</xdr:col>
      <xdr:colOff>631092</xdr:colOff>
      <xdr:row>23</xdr:row>
      <xdr:rowOff>90324</xdr:rowOff>
    </xdr:to>
    <xdr:sp macro="" textlink="">
      <xdr:nvSpPr>
        <xdr:cNvPr id="9" name="TextBox 8"/>
        <xdr:cNvSpPr txBox="1"/>
      </xdr:nvSpPr>
      <xdr:spPr>
        <a:xfrm>
          <a:off x="8630816" y="4364005"/>
          <a:ext cx="5801807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54665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6230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189634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7" name="TextBox 6"/>
        <xdr:cNvSpPr txBox="1"/>
      </xdr:nvSpPr>
      <xdr:spPr>
        <a:xfrm>
          <a:off x="268661" y="6470650"/>
          <a:ext cx="5755801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0</xdr:rowOff>
    </xdr:from>
    <xdr:to>
      <xdr:col>18</xdr:col>
      <xdr:colOff>631092</xdr:colOff>
      <xdr:row>23</xdr:row>
      <xdr:rowOff>90324</xdr:rowOff>
    </xdr:to>
    <xdr:sp macro="" textlink="">
      <xdr:nvSpPr>
        <xdr:cNvPr id="8" name="TextBox 7"/>
        <xdr:cNvSpPr txBox="1"/>
      </xdr:nvSpPr>
      <xdr:spPr>
        <a:xfrm>
          <a:off x="8631982" y="4295775"/>
          <a:ext cx="5791310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54665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6230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189634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7" name="TextBox 6"/>
        <xdr:cNvSpPr txBox="1"/>
      </xdr:nvSpPr>
      <xdr:spPr>
        <a:xfrm>
          <a:off x="268661" y="6470650"/>
          <a:ext cx="5755801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0</xdr:rowOff>
    </xdr:from>
    <xdr:to>
      <xdr:col>18</xdr:col>
      <xdr:colOff>631092</xdr:colOff>
      <xdr:row>23</xdr:row>
      <xdr:rowOff>90324</xdr:rowOff>
    </xdr:to>
    <xdr:sp macro="" textlink="">
      <xdr:nvSpPr>
        <xdr:cNvPr id="8" name="TextBox 7"/>
        <xdr:cNvSpPr txBox="1"/>
      </xdr:nvSpPr>
      <xdr:spPr>
        <a:xfrm>
          <a:off x="8631982" y="4295775"/>
          <a:ext cx="5791310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54665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6230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189634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7" name="TextBox 6"/>
        <xdr:cNvSpPr txBox="1"/>
      </xdr:nvSpPr>
      <xdr:spPr>
        <a:xfrm>
          <a:off x="268661" y="6470650"/>
          <a:ext cx="5755801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7" name="TextBox 6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  <xdr:twoCellAnchor>
    <xdr:from>
      <xdr:col>10</xdr:col>
      <xdr:colOff>1069132</xdr:colOff>
      <xdr:row>20</xdr:row>
      <xdr:rowOff>0</xdr:rowOff>
    </xdr:from>
    <xdr:to>
      <xdr:col>18</xdr:col>
      <xdr:colOff>631092</xdr:colOff>
      <xdr:row>23</xdr:row>
      <xdr:rowOff>90324</xdr:rowOff>
    </xdr:to>
    <xdr:sp macro="" textlink="">
      <xdr:nvSpPr>
        <xdr:cNvPr id="8" name="TextBox 7"/>
        <xdr:cNvSpPr txBox="1"/>
      </xdr:nvSpPr>
      <xdr:spPr>
        <a:xfrm>
          <a:off x="8631982" y="4295775"/>
          <a:ext cx="5791310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554665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16230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189634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7" name="TextBox 6"/>
        <xdr:cNvSpPr txBox="1"/>
      </xdr:nvSpPr>
      <xdr:spPr>
        <a:xfrm>
          <a:off x="268661" y="6470650"/>
          <a:ext cx="5755801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 (100 ml) was added 1-methylimidazole (3.98 ml, 50 mmol). The reaction mixture was stirred at room temperature for 48 hours. As a rule to this time spontaneous crystallization was observed. In all causes except of butyl derivatives (a pale yellow viscous oil) was</a:t>
          </a:r>
        </a:p>
        <a:p>
          <a:r>
            <a:rPr lang="en-GB">
              <a:effectLst/>
            </a:rPr>
            <a:t>obtained white solid products. The crude product was washed with diethyl ether (3 x 50 ml) and dried in vacuo to afford the title compound 91 – 97 % yield.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zoomScale="90" zoomScaleNormal="90" workbookViewId="0"/>
  </sheetViews>
  <sheetFormatPr defaultRowHeight="15" x14ac:dyDescent="0.25"/>
  <cols>
    <col min="1" max="1" width="3" style="29" customWidth="1"/>
    <col min="2" max="2" width="20.1406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46.5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129</v>
      </c>
      <c r="C5" s="14">
        <v>15.71</v>
      </c>
      <c r="D5" s="14">
        <v>314.18</v>
      </c>
      <c r="E5" s="30">
        <f>C5/D5</f>
        <v>5.0003182888789868E-2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19.815000000000001</v>
      </c>
      <c r="D12" s="30">
        <f>SUM(D5:D11)</f>
        <v>396.28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90.83678232088937</v>
      </c>
      <c r="J14" s="33">
        <f>I14</f>
        <v>90.83678232088937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90.83678232088937</v>
      </c>
      <c r="J16" s="33">
        <f t="shared" si="3"/>
        <v>90.83678232088937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100.00252346825478</v>
      </c>
      <c r="J17" s="33"/>
      <c r="N17" s="64" t="s">
        <v>5</v>
      </c>
      <c r="O17" s="64">
        <v>18</v>
      </c>
      <c r="P17" s="64">
        <v>396.29</v>
      </c>
      <c r="Q17" s="65">
        <f>O17/P17</f>
        <v>4.5421282394206258E-2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90.84027252081755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SnMid1Fds3e0i7itxIaG7KL8DODekBw4bl2pQ+As/DbGWfA1Fk/ukT2V7Bx8SNeqE76nJVPI60Lh/VDTsIiY7A==" saltValue="0bFVjgBgphdVlK9CFJ14Qg==" spinCount="100000" sheet="1" objects="1" scenarios="1"/>
  <mergeCells count="25">
    <mergeCell ref="B31:D31"/>
    <mergeCell ref="E26:G26"/>
    <mergeCell ref="E27:G27"/>
    <mergeCell ref="E28:G28"/>
    <mergeCell ref="E29:G29"/>
    <mergeCell ref="E30:G30"/>
    <mergeCell ref="E31:G31"/>
    <mergeCell ref="B26:D26"/>
    <mergeCell ref="B27:D27"/>
    <mergeCell ref="B28:D28"/>
    <mergeCell ref="B29:D29"/>
    <mergeCell ref="B30:D30"/>
    <mergeCell ref="H29:M29"/>
    <mergeCell ref="H30:M30"/>
    <mergeCell ref="H31:M31"/>
    <mergeCell ref="I22:L22"/>
    <mergeCell ref="I21:L21"/>
    <mergeCell ref="H27:M27"/>
    <mergeCell ref="N19:N20"/>
    <mergeCell ref="O19:O20"/>
    <mergeCell ref="H26:M26"/>
    <mergeCell ref="H25:M25"/>
    <mergeCell ref="H28:M28"/>
    <mergeCell ref="B22:H22"/>
    <mergeCell ref="B21:H2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25" right="0.25" top="0.75" bottom="0.75" header="0.3" footer="0.3"/>
  <pageSetup paperSize="9" scale="67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138</v>
      </c>
      <c r="C5" s="14">
        <v>21.32</v>
      </c>
      <c r="D5" s="14">
        <v>426.4</v>
      </c>
      <c r="E5" s="30">
        <f>C5/D5</f>
        <v>0.05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25.425000000000001</v>
      </c>
      <c r="D12" s="30">
        <f>SUM(D5:D11)</f>
        <v>508.5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95.96853490658799</v>
      </c>
      <c r="K14" s="33">
        <f>J14</f>
        <v>95.96853490658799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95.96853490658799</v>
      </c>
      <c r="K16" s="33">
        <f t="shared" si="3"/>
        <v>95.96853490658799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24.4</v>
      </c>
      <c r="Q17" s="64">
        <v>508.5</v>
      </c>
      <c r="R17" s="38">
        <f>P17/Q17</f>
        <v>4.7984267453293997E-2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95.968534906588005</v>
      </c>
      <c r="K18" s="34" t="s">
        <v>96</v>
      </c>
      <c r="L18" s="35">
        <f>(J18/J17)*100</f>
        <v>95.968534906588005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8.3473360655737707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3.964139344262295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1.0420081967213115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2.9221311475409837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4.3831967213114753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4.3831967213114753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131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8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8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8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8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8" x14ac:dyDescent="0.25">
      <c r="C69" s="59"/>
      <c r="D69" s="59"/>
      <c r="E69" s="59"/>
      <c r="F69" s="59"/>
      <c r="G69" s="59"/>
      <c r="H69" s="22"/>
      <c r="I69" s="22"/>
    </row>
    <row r="70" spans="2:18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8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8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  <c r="R72"/>
    </row>
    <row r="73" spans="2:18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8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8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8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8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8" x14ac:dyDescent="0.25">
      <c r="I78" s="22"/>
    </row>
    <row r="79" spans="2:18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8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2m7wp2DxBSfnJS3Npl4qdOV/O8SRSR7Fv1RH9W4FGSUru48S+/bXERorvOU6LzjNnXTYGjQPKSgBVrbFKIpUiA==" saltValue="mICRk60Mm33F/oH/+twLtw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5703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139</v>
      </c>
      <c r="C5" s="14">
        <v>22.72</v>
      </c>
      <c r="D5" s="14">
        <v>454.45</v>
      </c>
      <c r="E5" s="30">
        <f>C5/D5</f>
        <v>4.9994498844757401E-2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1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26.824999999999999</v>
      </c>
      <c r="D12" s="30">
        <f>SUM(D5:D11)</f>
        <v>536.54999999999995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95.060406656803806</v>
      </c>
      <c r="J14" s="33">
        <f>I14</f>
        <v>95.060406656803806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95.060406656803806</v>
      </c>
      <c r="J16" s="33">
        <f t="shared" si="3"/>
        <v>95.060406656803806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100.00186375920231</v>
      </c>
      <c r="J17" s="33"/>
      <c r="N17" s="64" t="s">
        <v>5</v>
      </c>
      <c r="O17" s="64">
        <v>25.5</v>
      </c>
      <c r="P17" s="64">
        <v>536.55999999999995</v>
      </c>
      <c r="Q17" s="65">
        <f>O17/P17</f>
        <v>4.7524973907857468E-2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95.060577819198514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x7ia5ERIwNPo0qaSleSgYiqnluN9Y5s54rx3e7Db4xiNg/5dP5nqLen9rfW3KRL8i3WzThXh6cR93gyyOL0Q7Q==" saltValue="2qeZq+/fTVMI0v3DIVFonQ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139</v>
      </c>
      <c r="C5" s="14">
        <v>22.72</v>
      </c>
      <c r="D5" s="14">
        <v>454.45</v>
      </c>
      <c r="E5" s="30">
        <f>C5/D5</f>
        <v>4.9994498844757401E-2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2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26.824999999999999</v>
      </c>
      <c r="D12" s="30">
        <f>SUM(D5:D11)</f>
        <v>536.54999999999995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95.060406656803806</v>
      </c>
      <c r="K14" s="33">
        <f>J14</f>
        <v>95.060406656803806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95.060406656803806</v>
      </c>
      <c r="K16" s="33">
        <f t="shared" si="3"/>
        <v>95.060406656803806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100.00186375920231</v>
      </c>
      <c r="K17" s="33"/>
      <c r="N17" s="195" t="s">
        <v>5</v>
      </c>
      <c r="O17" s="195"/>
      <c r="P17" s="64">
        <v>25.5</v>
      </c>
      <c r="Q17" s="64">
        <v>536.55999999999995</v>
      </c>
      <c r="R17" s="38">
        <f>P17/Q17</f>
        <v>4.7524973907857468E-2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95.060577819198514</v>
      </c>
      <c r="K18" s="34" t="s">
        <v>96</v>
      </c>
      <c r="L18" s="35">
        <f>(J18/J17)*100</f>
        <v>95.058806151951245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10.783333333333335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5.1911764705882355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1.0519607843137255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4.1392156862745102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5.5921568627450977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5.5921568627450977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209" t="s">
        <v>141</v>
      </c>
      <c r="J29" s="210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211" t="s">
        <v>140</v>
      </c>
      <c r="J30" s="212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131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8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8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8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8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8" x14ac:dyDescent="0.25">
      <c r="C69" s="59"/>
      <c r="D69" s="59"/>
      <c r="E69" s="59"/>
      <c r="F69" s="59"/>
      <c r="G69" s="59"/>
      <c r="H69" s="22"/>
      <c r="I69" s="22"/>
    </row>
    <row r="70" spans="2:18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8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8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  <c r="R72"/>
    </row>
    <row r="73" spans="2:18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8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1" t="s">
        <v>142</v>
      </c>
      <c r="N74" s="111"/>
      <c r="O74" s="111"/>
    </row>
    <row r="75" spans="2:18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8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208" t="s">
        <v>146</v>
      </c>
      <c r="L76" s="208"/>
      <c r="M76" s="110"/>
      <c r="N76" s="110"/>
      <c r="O76" s="110"/>
    </row>
    <row r="77" spans="2:18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8" x14ac:dyDescent="0.25">
      <c r="I78" s="22"/>
    </row>
    <row r="79" spans="2:18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8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6hIT5b/om/CRn5y2ExIhn8qP1/GOuQCmAUP/ZSeZ497UA/XkMgi71QoJHZBf0fKrhTNYYjDiMhkHWGYNpz9mNw==" saltValue="OkFiihmlZQKD0Y1zP1TzUA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5703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143</v>
      </c>
      <c r="C5" s="14">
        <v>24.13</v>
      </c>
      <c r="D5" s="14">
        <v>482.5</v>
      </c>
      <c r="E5" s="30">
        <f>C5/D5</f>
        <v>5.0010362694300516E-2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1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28.234999999999999</v>
      </c>
      <c r="D12" s="30">
        <f>SUM(D5:D11)</f>
        <v>564.6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97.038034821288278</v>
      </c>
      <c r="J14" s="33">
        <f>I14</f>
        <v>97.038034821288278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97.038034821288278</v>
      </c>
      <c r="J16" s="33">
        <f t="shared" si="3"/>
        <v>97.038034821288278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100.00177116542686</v>
      </c>
      <c r="J17" s="33"/>
      <c r="N17" s="64" t="s">
        <v>5</v>
      </c>
      <c r="O17" s="64">
        <v>27.4</v>
      </c>
      <c r="P17" s="64">
        <v>564.61</v>
      </c>
      <c r="Q17" s="65">
        <f>O17/P17</f>
        <v>4.8529073165547894E-2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97.042677527890902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WABMmv5RMGt/zi2TbfPUUQuUDkWnuRoV1ZmQxp+nKE7PAq3BfGLqANQvEWI1elTMGyue5hvM8bCbf8K9slvgAA==" saltValue="m3J7SiV6IdXz7Dxn+uPANA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143</v>
      </c>
      <c r="C5" s="14">
        <v>24.13</v>
      </c>
      <c r="D5" s="14">
        <v>482.5</v>
      </c>
      <c r="E5" s="30">
        <f>C5/D5</f>
        <v>5.0010362694300516E-2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2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28.234999999999999</v>
      </c>
      <c r="D12" s="30">
        <f>SUM(D5:D11)</f>
        <v>564.6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97.038034821288278</v>
      </c>
      <c r="K14" s="33">
        <f>J14</f>
        <v>97.038034821288278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97.038034821288278</v>
      </c>
      <c r="K16" s="33">
        <f t="shared" si="3"/>
        <v>97.038034821288278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100.00177116542686</v>
      </c>
      <c r="K17" s="33"/>
      <c r="N17" s="195" t="s">
        <v>5</v>
      </c>
      <c r="O17" s="195"/>
      <c r="P17" s="64">
        <v>27.4</v>
      </c>
      <c r="Q17" s="64">
        <v>564.61</v>
      </c>
      <c r="R17" s="38">
        <f>P17/Q17</f>
        <v>4.8529073165547894E-2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97.042677527890902</v>
      </c>
      <c r="K18" s="34" t="s">
        <v>96</v>
      </c>
      <c r="L18" s="35">
        <f>(J18/J17)*100</f>
        <v>97.040958771979234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10.087043795620438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4.8826642335766435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1.0304744525547445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3.8521897810218984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5.2043795620437958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5.2043795620437958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209" t="s">
        <v>141</v>
      </c>
      <c r="J29" s="210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211" t="s">
        <v>140</v>
      </c>
      <c r="J30" s="212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131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8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8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8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8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8" x14ac:dyDescent="0.25">
      <c r="C69" s="59"/>
      <c r="D69" s="59"/>
      <c r="E69" s="59"/>
      <c r="F69" s="59"/>
      <c r="G69" s="59"/>
      <c r="H69" s="22"/>
      <c r="I69" s="22"/>
    </row>
    <row r="70" spans="2:18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8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8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  <c r="R72"/>
    </row>
    <row r="73" spans="2:18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8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1" t="s">
        <v>142</v>
      </c>
      <c r="N74" s="111"/>
      <c r="O74" s="111"/>
    </row>
    <row r="75" spans="2:18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8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208" t="s">
        <v>146</v>
      </c>
      <c r="L76" s="208"/>
      <c r="M76" s="110"/>
      <c r="N76" s="110"/>
      <c r="O76" s="110"/>
    </row>
    <row r="77" spans="2:18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8" x14ac:dyDescent="0.25">
      <c r="I78" s="22"/>
    </row>
    <row r="79" spans="2:18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8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WRep0Q6ddssWVK5BdEFJboopZLI+se5QpYvg1/9TFr04H6KFFNDt2i9uMnQaeWM4MGri9lPGpYMtxQuMIGfTJw==" saltValue="rgWZxuy+jbaW2eJ3F8TbhA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5703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144</v>
      </c>
      <c r="C5" s="14">
        <v>25.53</v>
      </c>
      <c r="D5" s="14">
        <v>510.56</v>
      </c>
      <c r="E5" s="30">
        <f>C5/D5</f>
        <v>5.0003917267314325E-2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1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29.635000000000002</v>
      </c>
      <c r="D12" s="30">
        <f>SUM(D5:D11)</f>
        <v>592.66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96.000307932070257</v>
      </c>
      <c r="J14" s="33">
        <f>I14</f>
        <v>96.000307932070257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96.000307932070257</v>
      </c>
      <c r="J16" s="33">
        <f t="shared" si="3"/>
        <v>96.000307932070257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28.45</v>
      </c>
      <c r="P17" s="64">
        <v>592.66</v>
      </c>
      <c r="Q17" s="65">
        <f>O17/P17</f>
        <v>4.8003914554719404E-2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96.001349755356841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rW7BicQq1LJqgb03MlDdEWZcywjpIouRTydvLgJFYhteVYimI9N3zISHuqPU8tLCSun8/Gjn9PQBoNY1t+kahg==" saltValue="EtLzp2LMZoJECsA76/LU/w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144</v>
      </c>
      <c r="C5" s="14">
        <v>25.53</v>
      </c>
      <c r="D5" s="14">
        <v>510.56</v>
      </c>
      <c r="E5" s="30">
        <f>C5/D5</f>
        <v>5.0003917267314325E-2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130</v>
      </c>
      <c r="Q5" s="15">
        <v>200</v>
      </c>
      <c r="R5" s="15">
        <v>0.71299999999999997</v>
      </c>
      <c r="S5" s="30">
        <f>Q5*R5</f>
        <v>142.6</v>
      </c>
    </row>
    <row r="6" spans="2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29.635000000000002</v>
      </c>
      <c r="D12" s="30">
        <f>SUM(D5:D11)</f>
        <v>592.66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96.000307932070257</v>
      </c>
      <c r="K14" s="33">
        <f>J14</f>
        <v>96.000307932070257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96.000307932070257</v>
      </c>
      <c r="K16" s="33">
        <f t="shared" si="3"/>
        <v>96.000307932070257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28.45</v>
      </c>
      <c r="Q17" s="64">
        <v>592.66</v>
      </c>
      <c r="R17" s="38">
        <f>P17/Q17</f>
        <v>4.8003914554719404E-2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96.001349755356841</v>
      </c>
      <c r="K18" s="34" t="s">
        <v>96</v>
      </c>
      <c r="L18" s="35">
        <f>(J18/J17)*100</f>
        <v>96.001349755356841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9.7639718804920896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4.751669595782074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1.041652021089631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3.7100175746924435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5.0123022847100174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5.0123022847100174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209" t="s">
        <v>141</v>
      </c>
      <c r="J29" s="210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211" t="s">
        <v>140</v>
      </c>
      <c r="J30" s="212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131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8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8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8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8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8" x14ac:dyDescent="0.25">
      <c r="C69" s="59"/>
      <c r="D69" s="59"/>
      <c r="E69" s="59"/>
      <c r="F69" s="59"/>
      <c r="G69" s="59"/>
      <c r="H69" s="22"/>
      <c r="I69" s="22"/>
    </row>
    <row r="70" spans="2:18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8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8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  <c r="R72"/>
    </row>
    <row r="73" spans="2:18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8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1" t="s">
        <v>142</v>
      </c>
      <c r="N74" s="111"/>
      <c r="O74" s="111"/>
    </row>
    <row r="75" spans="2:18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8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208" t="s">
        <v>146</v>
      </c>
      <c r="L76" s="208"/>
      <c r="M76" s="110"/>
      <c r="N76" s="110"/>
      <c r="O76" s="110"/>
    </row>
    <row r="77" spans="2:18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8" x14ac:dyDescent="0.25">
      <c r="I78" s="22"/>
    </row>
    <row r="79" spans="2:18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8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3BWlCKz+vSsK+ga35+1TVvq32AQMOi1r+NJUxmN1mhx3MCKKoUh8ZFlH4vR93AXaW9r1LPpoYd9x4jjKDvoOfQ==" saltValue="ddKxwHPd+8uLqaRAzv43vA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zoomScale="98" zoomScaleNormal="98"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129</v>
      </c>
      <c r="C5" s="14">
        <v>15.71</v>
      </c>
      <c r="D5" s="14">
        <v>314.18</v>
      </c>
      <c r="E5" s="30">
        <f>C5/D5</f>
        <v>5.0003182888789868E-2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19.815000000000001</v>
      </c>
      <c r="D12" s="30">
        <f>SUM(D5:D11)</f>
        <v>396.28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90.83678232088937</v>
      </c>
      <c r="K14" s="33">
        <f>J14</f>
        <v>90.83678232088937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90.83678232088937</v>
      </c>
      <c r="K16" s="33">
        <f t="shared" si="3"/>
        <v>90.83678232088937</v>
      </c>
      <c r="P16" s="25" t="s">
        <v>52</v>
      </c>
      <c r="Q16" s="25" t="s">
        <v>51</v>
      </c>
      <c r="R16" s="25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100.00252346825478</v>
      </c>
      <c r="K17" s="33"/>
      <c r="N17" s="195" t="s">
        <v>5</v>
      </c>
      <c r="O17" s="195"/>
      <c r="P17" s="64">
        <v>18</v>
      </c>
      <c r="Q17" s="64">
        <v>396.29</v>
      </c>
      <c r="R17" s="38">
        <f>P17/Q17</f>
        <v>4.5421282394206258E-2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90.84027252081755</v>
      </c>
      <c r="K18" s="34" t="s">
        <v>96</v>
      </c>
      <c r="L18" s="35">
        <f>(J18/J17)*100</f>
        <v>90.837980253222568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11.003611111111111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5.0619444444444444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1.1008333333333333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3.9611111111111108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5.9416666666666664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5.9416666666666664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0" t="s">
        <v>95</v>
      </c>
      <c r="F34" s="47" t="s">
        <v>131</v>
      </c>
      <c r="G34" s="48"/>
      <c r="H34" s="177" t="s">
        <v>73</v>
      </c>
      <c r="I34" s="177"/>
      <c r="J34" s="177"/>
      <c r="K34" s="46" t="s">
        <v>95</v>
      </c>
      <c r="L34" s="46"/>
    </row>
    <row r="35" spans="2:12" ht="30" x14ac:dyDescent="0.25">
      <c r="B35" s="171" t="s">
        <v>72</v>
      </c>
      <c r="C35" s="172"/>
      <c r="D35" s="173"/>
      <c r="E35" s="71" t="s">
        <v>76</v>
      </c>
      <c r="F35" s="49"/>
      <c r="G35" s="48"/>
      <c r="H35" s="178" t="s">
        <v>74</v>
      </c>
      <c r="I35" s="178"/>
      <c r="J35" s="178"/>
      <c r="K35" s="49" t="s">
        <v>76</v>
      </c>
      <c r="L35" s="49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55" t="s">
        <v>42</v>
      </c>
      <c r="D43" s="55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55" t="s">
        <v>42</v>
      </c>
      <c r="E55" s="56" t="s">
        <v>131</v>
      </c>
      <c r="F55" s="48"/>
      <c r="G55" s="188" t="s">
        <v>77</v>
      </c>
      <c r="H55" s="188"/>
      <c r="I55" s="188"/>
      <c r="J55" s="50" t="s">
        <v>37</v>
      </c>
      <c r="K55" s="50" t="s">
        <v>102</v>
      </c>
    </row>
    <row r="56" spans="2:13" ht="33" customHeight="1" x14ac:dyDescent="0.25">
      <c r="B56" s="136" t="s">
        <v>115</v>
      </c>
      <c r="C56" s="138"/>
      <c r="D56" s="49" t="s">
        <v>76</v>
      </c>
      <c r="E56" s="49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50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8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8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8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8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8" x14ac:dyDescent="0.25">
      <c r="C69" s="59"/>
      <c r="D69" s="59"/>
      <c r="E69" s="59"/>
      <c r="F69" s="59"/>
      <c r="G69" s="59"/>
      <c r="H69" s="22"/>
      <c r="I69" s="22"/>
    </row>
    <row r="70" spans="2:18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8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8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  <c r="R72"/>
    </row>
    <row r="73" spans="2:18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8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8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8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8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8" x14ac:dyDescent="0.25">
      <c r="I78" s="22"/>
    </row>
    <row r="79" spans="2:18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8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Bexfyqg4yT3yD4yiG5uqjOiLyIURTXQb7EAZjA2VLOnrBqEG0L0TkLoHF9ymJKogjqGgzp7S/eq9V4KPLioICA==" saltValue="Hc1p7394FDZm1UG/vL9TJQ==" spinCount="100000" sheet="1" objects="1" scenarios="1"/>
  <mergeCells count="81">
    <mergeCell ref="N19:O19"/>
    <mergeCell ref="N17:O17"/>
    <mergeCell ref="C77:D77"/>
    <mergeCell ref="E77:F77"/>
    <mergeCell ref="D29:H29"/>
    <mergeCell ref="B30:C30"/>
    <mergeCell ref="D30:H30"/>
    <mergeCell ref="D28:H28"/>
    <mergeCell ref="C72:D72"/>
    <mergeCell ref="E72:F72"/>
    <mergeCell ref="C73:D73"/>
    <mergeCell ref="C74:D74"/>
    <mergeCell ref="C75:D75"/>
    <mergeCell ref="C76:D76"/>
    <mergeCell ref="E76:F76"/>
    <mergeCell ref="C60:D60"/>
    <mergeCell ref="C61:D61"/>
    <mergeCell ref="J60:J64"/>
    <mergeCell ref="G60:I60"/>
    <mergeCell ref="G67:I67"/>
    <mergeCell ref="G61:I61"/>
    <mergeCell ref="B56:C56"/>
    <mergeCell ref="G55:I55"/>
    <mergeCell ref="G56:I57"/>
    <mergeCell ref="J56:J57"/>
    <mergeCell ref="B55:C55"/>
    <mergeCell ref="B57:C57"/>
    <mergeCell ref="B27:C27"/>
    <mergeCell ref="B31:C31"/>
    <mergeCell ref="D31:H31"/>
    <mergeCell ref="B29:C29"/>
    <mergeCell ref="B28:C28"/>
    <mergeCell ref="B34:D34"/>
    <mergeCell ref="B35:D35"/>
    <mergeCell ref="B36:D36"/>
    <mergeCell ref="H34:J34"/>
    <mergeCell ref="H35:J35"/>
    <mergeCell ref="B80:E80"/>
    <mergeCell ref="G73:H77"/>
    <mergeCell ref="G72:H72"/>
    <mergeCell ref="J66:J68"/>
    <mergeCell ref="G62:I62"/>
    <mergeCell ref="G63:I63"/>
    <mergeCell ref="G64:I64"/>
    <mergeCell ref="G65:I65"/>
    <mergeCell ref="G66:I66"/>
    <mergeCell ref="G68:I68"/>
    <mergeCell ref="E74:F74"/>
    <mergeCell ref="E73:F73"/>
    <mergeCell ref="E75:F75"/>
    <mergeCell ref="B79:E79"/>
    <mergeCell ref="G79:I79"/>
    <mergeCell ref="K56:K57"/>
    <mergeCell ref="K60:K64"/>
    <mergeCell ref="K66:K68"/>
    <mergeCell ref="I27:J27"/>
    <mergeCell ref="I28:J28"/>
    <mergeCell ref="I29:J29"/>
    <mergeCell ref="I30:J30"/>
    <mergeCell ref="I31:J31"/>
    <mergeCell ref="M72:O72"/>
    <mergeCell ref="M70:O71"/>
    <mergeCell ref="I77:J77"/>
    <mergeCell ref="I70:J71"/>
    <mergeCell ref="K70:L71"/>
    <mergeCell ref="K72:L72"/>
    <mergeCell ref="K73:L73"/>
    <mergeCell ref="K74:L74"/>
    <mergeCell ref="K75:L75"/>
    <mergeCell ref="K76:L76"/>
    <mergeCell ref="K77:L77"/>
    <mergeCell ref="I72:J72"/>
    <mergeCell ref="I73:J73"/>
    <mergeCell ref="I74:J74"/>
    <mergeCell ref="I76:J76"/>
    <mergeCell ref="I75:J75"/>
    <mergeCell ref="M76:O76"/>
    <mergeCell ref="M77:O77"/>
    <mergeCell ref="M75:O75"/>
    <mergeCell ref="M74:O74"/>
    <mergeCell ref="M73:O73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25" right="0.25" top="0.75" bottom="0.75" header="0.3" footer="0.3"/>
  <pageSetup paperSize="9" scale="56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0.71093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135</v>
      </c>
      <c r="C5" s="14">
        <v>17.11</v>
      </c>
      <c r="D5" s="14">
        <v>342.23</v>
      </c>
      <c r="E5" s="30">
        <f>C5/D5</f>
        <v>4.999561698273091E-2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21.215</v>
      </c>
      <c r="D12" s="30">
        <f>SUM(D5:D11)</f>
        <v>424.33000000000004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96.157743450157838</v>
      </c>
      <c r="J14" s="33">
        <f>I14</f>
        <v>96.157743450157838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96.157743450157838</v>
      </c>
      <c r="J16" s="33">
        <f t="shared" si="3"/>
        <v>96.157743450157838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100.00235665637591</v>
      </c>
      <c r="J17" s="33"/>
      <c r="N17" s="64" t="s">
        <v>5</v>
      </c>
      <c r="O17" s="64">
        <v>20.399999999999999</v>
      </c>
      <c r="P17" s="64">
        <v>424.34</v>
      </c>
      <c r="Q17" s="65">
        <f>O17/P17</f>
        <v>4.807465711457793E-2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96.158378505774209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5C6ZNwHw7UHE9uWeyu2GZQNQslUxLnMO3gnx6m9dcPxN56PtFMNb1JNkB8mWh87MBUr/Se9OvbsSBbQMxwUa8Q==" saltValue="MBLYGHFRhufH6dn3Y8fVKQ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135</v>
      </c>
      <c r="C5" s="14">
        <v>17.11</v>
      </c>
      <c r="D5" s="14">
        <v>342.23</v>
      </c>
      <c r="E5" s="30">
        <f>C5/D5</f>
        <v>4.999561698273091E-2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21.215</v>
      </c>
      <c r="D12" s="30">
        <f>SUM(D5:D11)</f>
        <v>424.33000000000004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96.157743450157838</v>
      </c>
      <c r="K14" s="33">
        <f>J14</f>
        <v>96.157743450157838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96.157743450157838</v>
      </c>
      <c r="K16" s="33">
        <f t="shared" si="3"/>
        <v>96.157743450157838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100.00235665637591</v>
      </c>
      <c r="K17" s="33"/>
      <c r="N17" s="195" t="s">
        <v>5</v>
      </c>
      <c r="O17" s="195"/>
      <c r="P17" s="64">
        <v>20.399999999999999</v>
      </c>
      <c r="Q17" s="64">
        <v>424.34</v>
      </c>
      <c r="R17" s="38">
        <f>P17/Q17</f>
        <v>4.807465711457793E-2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96.158378505774209</v>
      </c>
      <c r="K18" s="34" t="s">
        <v>96</v>
      </c>
      <c r="L18" s="35">
        <f>(J18/J17)*100</f>
        <v>96.156112436619651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9.7776960784313722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4.5350490196078432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1.0399509803921569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3.4950980392156863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5.242647058823529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5.242647058823529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131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8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8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8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8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8" x14ac:dyDescent="0.25">
      <c r="C69" s="59"/>
      <c r="D69" s="59"/>
      <c r="E69" s="59"/>
      <c r="F69" s="59"/>
      <c r="G69" s="59"/>
      <c r="H69" s="22"/>
      <c r="I69" s="22"/>
    </row>
    <row r="70" spans="2:18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8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8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  <c r="R72"/>
    </row>
    <row r="73" spans="2:18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7" t="s">
        <v>132</v>
      </c>
      <c r="L73" s="117"/>
      <c r="M73" s="111" t="s">
        <v>134</v>
      </c>
      <c r="N73" s="111"/>
      <c r="O73" s="111"/>
    </row>
    <row r="74" spans="2:18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8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8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8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8" x14ac:dyDescent="0.25">
      <c r="I78" s="22"/>
    </row>
    <row r="79" spans="2:18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8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P5q7lbFDhC47IFxZU5pSOlfNgKuv2h0JXhL+nujOpOQFevCfZkRky7lU4ZqxbophGVE1RIIhpb241ghTQt3+jA==" saltValue="jZTsfCwhPcOyEU75ptweuA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0.71093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136</v>
      </c>
      <c r="C5" s="14">
        <v>18.510000000000002</v>
      </c>
      <c r="D5" s="14">
        <v>370.29</v>
      </c>
      <c r="E5" s="30">
        <f>C5/D5</f>
        <v>4.9987847362877744E-2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22.615000000000002</v>
      </c>
      <c r="D12" s="30">
        <f>SUM(D5:D11)</f>
        <v>452.39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94.189430721323305</v>
      </c>
      <c r="J14" s="33">
        <f>I14</f>
        <v>94.189430721323305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94.189430721323305</v>
      </c>
      <c r="J16" s="33">
        <f t="shared" si="3"/>
        <v>94.189430721323305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21.3</v>
      </c>
      <c r="P17" s="64">
        <v>452.39</v>
      </c>
      <c r="Q17" s="65">
        <f>O17/P17</f>
        <v>4.7083268860938575E-2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94.185275259783324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05mbdmzTPkdFRjSEKe10Ox6cH80/jArt+RxAVgS032UQiaF2yMsj1xFA9fPTQqmV1qJjMUvLG7gqM3tGflfOSg==" saltValue="ggacO2B+JDNp/OvQeclmiQ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136</v>
      </c>
      <c r="C5" s="14">
        <v>18.510000000000002</v>
      </c>
      <c r="D5" s="14">
        <v>370.29</v>
      </c>
      <c r="E5" s="30">
        <f>C5/D5</f>
        <v>4.9987847362877744E-2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22.615000000000002</v>
      </c>
      <c r="D12" s="30">
        <f>SUM(D5:D11)</f>
        <v>452.39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94.189430721323305</v>
      </c>
      <c r="K14" s="33">
        <f>J14</f>
        <v>94.189430721323305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94.189430721323305</v>
      </c>
      <c r="K16" s="33">
        <f t="shared" si="3"/>
        <v>94.189430721323305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21.3</v>
      </c>
      <c r="Q17" s="64">
        <v>452.39</v>
      </c>
      <c r="R17" s="38">
        <f>P17/Q17</f>
        <v>4.7083268860938575E-2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94.185275259783324</v>
      </c>
      <c r="K18" s="34" t="s">
        <v>96</v>
      </c>
      <c r="L18" s="35">
        <f>(J18/J17)*100</f>
        <v>94.185275259783324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9.4302816901408431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4.4091549295774639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1.061737089201878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3.3474178403755865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5.0211267605633791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5.0211267605633791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131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8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8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8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8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8" x14ac:dyDescent="0.25">
      <c r="C69" s="59"/>
      <c r="D69" s="59"/>
      <c r="E69" s="59"/>
      <c r="F69" s="59"/>
      <c r="G69" s="59"/>
      <c r="H69" s="22"/>
      <c r="I69" s="22"/>
    </row>
    <row r="70" spans="2:18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8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8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  <c r="R72"/>
    </row>
    <row r="73" spans="2:18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8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8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8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8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8" x14ac:dyDescent="0.25">
      <c r="I78" s="22"/>
    </row>
    <row r="79" spans="2:18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8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Zi3F38+zqcikQBQIXiMaBOUR9rXaIzQcHOdpxd0EivwqA1TjDOitjyR6AWWh61SW9OquyqHgAIRY9zuDvTcbUA==" saltValue="+Jr4LI3LpRNOiT6UJ4USaQ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0.71093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137</v>
      </c>
      <c r="C5" s="14">
        <v>19.920000000000002</v>
      </c>
      <c r="D5" s="14">
        <v>398.34</v>
      </c>
      <c r="E5" s="30">
        <f>C5/D5</f>
        <v>5.0007531254707041E-2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24.025000000000002</v>
      </c>
      <c r="D12" s="30">
        <f>SUM(D5:D11)</f>
        <v>480.43999999999994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96.977795665960741</v>
      </c>
      <c r="J14" s="33">
        <f>I14</f>
        <v>96.977795665960741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96.977795665960741</v>
      </c>
      <c r="J16" s="33">
        <f t="shared" si="3"/>
        <v>96.977795665960741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100.00208142536009</v>
      </c>
      <c r="J17" s="33"/>
      <c r="N17" s="64" t="s">
        <v>5</v>
      </c>
      <c r="O17" s="64">
        <v>23.3</v>
      </c>
      <c r="P17" s="64">
        <v>480.45</v>
      </c>
      <c r="Q17" s="65">
        <f>O17/P17</f>
        <v>4.8496201477781248E-2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96.98231009365243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eoy/cZXCiROXHw8lZJFv4tHUKm8Z6utX+gWWDNmzv89qUTI1iha0B4udPxVFatwIKrq48wkKN2J6wEBHtgCjeA==" saltValue="fQnwDAc6nc7GvQp5a5lKpA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137</v>
      </c>
      <c r="C5" s="14">
        <v>19.920000000000002</v>
      </c>
      <c r="D5" s="14">
        <v>398.34</v>
      </c>
      <c r="E5" s="30">
        <f>C5/D5</f>
        <v>5.0007531254707041E-2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24.025000000000002</v>
      </c>
      <c r="D12" s="30">
        <f>SUM(D5:D11)</f>
        <v>480.43999999999994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96.977795665960741</v>
      </c>
      <c r="K14" s="33">
        <f>J14</f>
        <v>96.977795665960741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96.977795665960741</v>
      </c>
      <c r="K16" s="33">
        <f t="shared" si="3"/>
        <v>96.977795665960741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100.00208142536009</v>
      </c>
      <c r="K17" s="33"/>
      <c r="N17" s="195" t="s">
        <v>5</v>
      </c>
      <c r="O17" s="195"/>
      <c r="P17" s="64">
        <v>23.3</v>
      </c>
      <c r="Q17" s="64">
        <v>480.45</v>
      </c>
      <c r="R17" s="38">
        <f>P17/Q17</f>
        <v>4.8496201477781248E-2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96.98231009365243</v>
      </c>
      <c r="K18" s="34" t="s">
        <v>96</v>
      </c>
      <c r="L18" s="35">
        <f>(J18/J17)*100</f>
        <v>96.980291521270416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8.6813304721030029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4.0912017167381975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1.0311158798283262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3.0600858369098711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4.5901287553648062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4.5901287553648062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130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131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131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131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131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131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8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8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8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8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8" x14ac:dyDescent="0.25">
      <c r="C69" s="59"/>
      <c r="D69" s="59"/>
      <c r="E69" s="59"/>
      <c r="F69" s="59"/>
      <c r="G69" s="59"/>
      <c r="H69" s="22"/>
      <c r="I69" s="22"/>
    </row>
    <row r="70" spans="2:18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8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8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  <c r="R72"/>
    </row>
    <row r="73" spans="2:18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132</v>
      </c>
      <c r="L73" s="118"/>
      <c r="M73" s="111" t="s">
        <v>134</v>
      </c>
      <c r="N73" s="111"/>
      <c r="O73" s="111"/>
    </row>
    <row r="74" spans="2:18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8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8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8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8" x14ac:dyDescent="0.25">
      <c r="I78" s="22"/>
    </row>
    <row r="79" spans="2:18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8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NqkhA7aelvebhpYcUgVYqwmzx1E0zcIs56N2lrI5XJQSN4T3nR0WLcN7x5CN7vC4V/svXvIEuBkbmdS4nPLZow==" saltValue="ENAFrvn6Ixuxn7OV6YvDsA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0.71093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138</v>
      </c>
      <c r="C5" s="14">
        <v>21.32</v>
      </c>
      <c r="D5" s="14">
        <v>426.4</v>
      </c>
      <c r="E5" s="30">
        <f>C5/D5</f>
        <v>0.05</v>
      </c>
      <c r="F5" s="15"/>
      <c r="G5" s="15"/>
      <c r="H5" s="14"/>
      <c r="I5" s="14"/>
      <c r="J5" s="15" t="s">
        <v>130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130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133</v>
      </c>
      <c r="C6" s="14">
        <v>4.1050000000000004</v>
      </c>
      <c r="D6" s="14">
        <v>82.1</v>
      </c>
      <c r="E6" s="30">
        <f>C6/D6</f>
        <v>5.000000000000001E-2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25.425000000000001</v>
      </c>
      <c r="D12" s="30">
        <f>SUM(D5:D11)</f>
        <v>508.5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95.96853490658799</v>
      </c>
      <c r="J14" s="33">
        <f>I14</f>
        <v>95.96853490658799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95.96853490658799</v>
      </c>
      <c r="J16" s="33">
        <f t="shared" si="3"/>
        <v>95.96853490658799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24.4</v>
      </c>
      <c r="P17" s="64">
        <v>508.5</v>
      </c>
      <c r="Q17" s="65">
        <f>O17/P17</f>
        <v>4.7984267453293997E-2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95.968534906588005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130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idhZ9tzwD3L4YAVd2B2iylwKlaJoENfwFxgKjOfNMnQMmWVkunHUYJKkC8jTyza+K5wLb7OkI4MJ6TF4NISf2w==" saltValue="4MyJASgY4P9CqMR3Oybb8A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ImPheC2 (Zero Pass)</vt:lpstr>
      <vt:lpstr>ImPheC2 (First Pass)</vt:lpstr>
      <vt:lpstr>ImPheC4 (Zero Pass)</vt:lpstr>
      <vt:lpstr>ImPheC4 (First Pass)</vt:lpstr>
      <vt:lpstr>ImPheC6 (Zero Pass)</vt:lpstr>
      <vt:lpstr>ImPheC6 (First Pass)</vt:lpstr>
      <vt:lpstr>ImPheC8 (Zero Pass)</vt:lpstr>
      <vt:lpstr>ImPheC8 (First Pass)</vt:lpstr>
      <vt:lpstr>ImPheC10 (Zero Pass)</vt:lpstr>
      <vt:lpstr>ImPheC10 (First Pass)</vt:lpstr>
      <vt:lpstr>ImPheC12 (Zero Pass)</vt:lpstr>
      <vt:lpstr>ImPheC12 (First Pass)</vt:lpstr>
      <vt:lpstr>ImPheC14 (Zero Pass)</vt:lpstr>
      <vt:lpstr>ImPheC14 (First Pass)</vt:lpstr>
      <vt:lpstr>ImPheC16 (Zero Pass)</vt:lpstr>
      <vt:lpstr>ImPheC16 (First Pass)</vt:lpstr>
      <vt:lpstr>'ImPheC2 (Zero Pass)'!_Toc358992257</vt:lpstr>
      <vt:lpstr>'ImPheC2 (Zero Pass)'!_Toc358992258</vt:lpstr>
      <vt:lpstr>'ImPheC2 (First Pass)'!_Toc358992261</vt:lpstr>
      <vt:lpstr>'ImPheC2 (First Pass)'!_Toc358992264</vt:lpstr>
      <vt:lpstr>'ImPheC2 (First Pass)'!_Toc358992266</vt:lpstr>
      <vt:lpstr>'ImPheC2 (First Pass)'!_Toc358992267</vt:lpstr>
      <vt:lpstr>'ImPheC2 (First Pass)'!_Toc358992269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Mc</dc:creator>
  <cp:lastModifiedBy>Illia Kapitanov</cp:lastModifiedBy>
  <cp:lastPrinted>2015-04-01T14:14:25Z</cp:lastPrinted>
  <dcterms:created xsi:type="dcterms:W3CDTF">2014-01-14T15:43:16Z</dcterms:created>
  <dcterms:modified xsi:type="dcterms:W3CDTF">2019-01-03T17:13:29Z</dcterms:modified>
</cp:coreProperties>
</file>